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-lap\Desktop\استمارات تسجيل ف2 للعام 2023-2024\دراسات قانونية\"/>
    </mc:Choice>
  </mc:AlternateContent>
  <xr:revisionPtr revIDLastSave="0" documentId="13_ncr:1_{69256275-81D1-4620-AA9E-EFC9E600354F}" xr6:coauthVersionLast="47" xr6:coauthVersionMax="47" xr10:uidLastSave="{00000000-0000-0000-0000-000000000000}"/>
  <workbookProtection workbookAlgorithmName="SHA-512" workbookHashValue="BL9J1cAdVaN9gcJuKaY2nS/XUulgSCLUQ4fUNSzyhaTZbQX1K7l3Ee0kkP2X7taHrRUpH4fFASoVbklXI9KrwQ==" workbookSaltValue="+aiAxSA7DefrSvXev3n3QA==" workbookSpinCount="100000" lockStructure="1"/>
  <bookViews>
    <workbookView xWindow="-108" yWindow="-108" windowWidth="23256" windowHeight="12576" xr2:uid="{00000000-000D-0000-FFFF-FFFF00000000}"/>
  </bookViews>
  <sheets>
    <sheet name="تعليمات" sheetId="13" r:id="rId1"/>
    <sheet name="إدخال البيانات" sheetId="7" r:id="rId2"/>
    <sheet name="إختيار المقررات" sheetId="5" r:id="rId3"/>
    <sheet name="الإستمارة" sheetId="11" r:id="rId4"/>
    <sheet name="LAW-23-24-f2" sheetId="2" r:id="rId5"/>
    <sheet name="ورقة4" sheetId="10" state="hidden" r:id="rId6"/>
    <sheet name="ورقة2" sheetId="4" state="hidden" r:id="rId7"/>
  </sheets>
  <definedNames>
    <definedName name="_xlnm._FilterDatabase" localSheetId="1" hidden="1">'إدخال البيانات'!$L$19:$L$31</definedName>
    <definedName name="_xlnm._FilterDatabase" localSheetId="6" hidden="1">ورقة2!$A$2:$AH$5969</definedName>
    <definedName name="_xlnm._FilterDatabase" localSheetId="5" hidden="1">ورقة4!$A$2:$BD$8682</definedName>
    <definedName name="_xlnm.Print_Area" localSheetId="3">الإستمارة!$A$1:$S$51</definedName>
    <definedName name="RowN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C20" i="5" s="1"/>
  <c r="G10" i="7"/>
  <c r="F10" i="7"/>
  <c r="E10" i="7"/>
  <c r="D10" i="7"/>
  <c r="C10" i="7"/>
  <c r="B10" i="7"/>
  <c r="A10" i="7"/>
  <c r="F7" i="7"/>
  <c r="E7" i="7"/>
  <c r="D7" i="7"/>
  <c r="C7" i="7"/>
  <c r="B7" i="7"/>
  <c r="A7" i="7"/>
  <c r="D1" i="7"/>
  <c r="EU5" i="2"/>
  <c r="V4" i="5" l="1"/>
  <c r="AB4" i="5"/>
  <c r="N5" i="2" s="1"/>
  <c r="AH4" i="5"/>
  <c r="P4" i="5"/>
  <c r="J4" i="5"/>
  <c r="D4" i="5"/>
  <c r="D3" i="5"/>
  <c r="J3" i="5"/>
  <c r="AH1" i="5"/>
  <c r="AB1" i="5"/>
  <c r="J2" i="5"/>
  <c r="P2" i="5"/>
  <c r="V2" i="5"/>
  <c r="AB2" i="5"/>
  <c r="V3" i="5" l="1"/>
  <c r="AH3" i="5"/>
  <c r="AB3" i="5"/>
  <c r="P3" i="5"/>
  <c r="Y23" i="11"/>
  <c r="Y24" i="11"/>
  <c r="Y25" i="11"/>
  <c r="Y26" i="11"/>
  <c r="Y27" i="11"/>
  <c r="Y28" i="11"/>
  <c r="Y29" i="11"/>
  <c r="U3" i="11"/>
  <c r="U11" i="5"/>
  <c r="BM34" i="5" s="1"/>
  <c r="U12" i="5"/>
  <c r="CP4" i="2" s="1"/>
  <c r="U13" i="5"/>
  <c r="BM62" i="5" s="1"/>
  <c r="U10" i="5"/>
  <c r="O2" i="10" s="1"/>
  <c r="BN62" i="5"/>
  <c r="BN48" i="5"/>
  <c r="BN34" i="5"/>
  <c r="BN19" i="5"/>
  <c r="AN2" i="10" l="1"/>
  <c r="BM48" i="5"/>
  <c r="AB2" i="10"/>
  <c r="BR4" i="2"/>
  <c r="BM19" i="5"/>
  <c r="AR4" i="2"/>
  <c r="DN4" i="2"/>
  <c r="AZ2" i="10"/>
  <c r="B23" i="11" l="1"/>
  <c r="EJ5" i="2"/>
  <c r="DY5" i="2"/>
  <c r="DS5" i="2"/>
  <c r="D1" i="5"/>
  <c r="D2" i="5" s="1"/>
  <c r="A36" i="5" l="1"/>
  <c r="A28" i="5"/>
  <c r="BR58" i="5"/>
  <c r="BR50" i="5"/>
  <c r="BR42" i="5"/>
  <c r="BR34" i="5"/>
  <c r="BR26" i="5"/>
  <c r="BR18" i="5"/>
  <c r="BR10" i="5"/>
  <c r="A35" i="5"/>
  <c r="A27" i="5"/>
  <c r="BR57" i="5"/>
  <c r="BR49" i="5"/>
  <c r="BR41" i="5"/>
  <c r="BR33" i="5"/>
  <c r="BR25" i="5"/>
  <c r="BR17" i="5"/>
  <c r="BR9" i="5"/>
  <c r="BR62" i="5"/>
  <c r="BR54" i="5"/>
  <c r="BR38" i="5"/>
  <c r="BR22" i="5"/>
  <c r="A31" i="5"/>
  <c r="BR45" i="5"/>
  <c r="BR29" i="5"/>
  <c r="BI5" i="2" s="1"/>
  <c r="BR13" i="5"/>
  <c r="BR60" i="5"/>
  <c r="BR52" i="5"/>
  <c r="BR36" i="5"/>
  <c r="BU5" i="2" s="1"/>
  <c r="BR28" i="5"/>
  <c r="BR20" i="5"/>
  <c r="BR59" i="5"/>
  <c r="BR43" i="5"/>
  <c r="BR19" i="5"/>
  <c r="A34" i="5"/>
  <c r="BR56" i="5"/>
  <c r="BR48" i="5"/>
  <c r="BR40" i="5"/>
  <c r="BR32" i="5"/>
  <c r="BR24" i="5"/>
  <c r="BR16" i="5"/>
  <c r="BR8" i="5"/>
  <c r="A33" i="5"/>
  <c r="BR55" i="5"/>
  <c r="BR47" i="5"/>
  <c r="BR39" i="5"/>
  <c r="BR31" i="5"/>
  <c r="BR23" i="5"/>
  <c r="BR15" i="5"/>
  <c r="BR7" i="5"/>
  <c r="A32" i="5"/>
  <c r="BR46" i="5"/>
  <c r="BR30" i="5"/>
  <c r="BR14" i="5"/>
  <c r="AI5" i="2" s="1"/>
  <c r="BR6" i="5"/>
  <c r="BR61" i="5"/>
  <c r="BR53" i="5"/>
  <c r="BR37" i="5"/>
  <c r="BR21" i="5"/>
  <c r="AU5" i="2" s="1"/>
  <c r="A30" i="5"/>
  <c r="BR44" i="5"/>
  <c r="BR12" i="5"/>
  <c r="A29" i="5"/>
  <c r="BR51" i="5"/>
  <c r="BR35" i="5"/>
  <c r="BR27" i="5"/>
  <c r="BR11" i="5"/>
  <c r="J7" i="5"/>
  <c r="AB5" i="5"/>
  <c r="P5" i="5"/>
  <c r="V5" i="5"/>
  <c r="AH11" i="5"/>
  <c r="I6" i="11"/>
  <c r="Z14" i="11" s="1"/>
  <c r="Y14" i="11" s="1"/>
  <c r="O6" i="11"/>
  <c r="Z15" i="11" s="1"/>
  <c r="Y15" i="11" s="1"/>
  <c r="D6" i="11"/>
  <c r="Z13" i="11" s="1"/>
  <c r="Y13" i="11" s="1"/>
  <c r="D2" i="11"/>
  <c r="D5" i="11"/>
  <c r="Z10" i="11" s="1"/>
  <c r="Y10" i="11" s="1"/>
  <c r="O3" i="11"/>
  <c r="Z6" i="11" s="1"/>
  <c r="Y6" i="11" s="1"/>
  <c r="D4" i="11"/>
  <c r="Z7" i="11" s="1"/>
  <c r="Y7" i="11" s="1"/>
  <c r="V1" i="5"/>
  <c r="I3" i="11" s="1"/>
  <c r="Z5" i="11" s="1"/>
  <c r="Y5" i="11" s="1"/>
  <c r="P1" i="5"/>
  <c r="J1" i="5"/>
  <c r="O2" i="11" s="1"/>
  <c r="Z3" i="11" s="1"/>
  <c r="I5" i="11"/>
  <c r="Z11" i="11" s="1"/>
  <c r="Y11" i="11" s="1"/>
  <c r="D3" i="11" l="1"/>
  <c r="Z4" i="11" s="1"/>
  <c r="Y4" i="11" s="1"/>
  <c r="C5" i="2"/>
  <c r="U20" i="5"/>
  <c r="V20" i="5" s="1"/>
  <c r="U19" i="5"/>
  <c r="V19" i="5" s="1"/>
  <c r="U23" i="5"/>
  <c r="V23" i="5" s="1"/>
  <c r="U25" i="5"/>
  <c r="V25" i="5" s="1"/>
  <c r="ER5" i="2" s="1"/>
  <c r="U21" i="5"/>
  <c r="V21" i="5" s="1"/>
  <c r="U22" i="5"/>
  <c r="V22" i="5" s="1"/>
  <c r="U24" i="5"/>
  <c r="V24" i="5" s="1"/>
  <c r="EQ5" i="2" s="1"/>
  <c r="U26" i="5"/>
  <c r="V26" i="5" s="1"/>
  <c r="ES5" i="2" s="1"/>
  <c r="U27" i="5"/>
  <c r="V27" i="5" s="1"/>
  <c r="ET5" i="2" s="1"/>
  <c r="BT34" i="5"/>
  <c r="BS34" i="5"/>
  <c r="BS5" i="2"/>
  <c r="BT33" i="5"/>
  <c r="BQ5" i="2"/>
  <c r="BS33" i="5"/>
  <c r="AG5" i="2"/>
  <c r="BS12" i="5"/>
  <c r="BT12" i="5"/>
  <c r="CW5" i="2"/>
  <c r="BT52" i="5"/>
  <c r="BS52" i="5"/>
  <c r="BC5" i="2"/>
  <c r="BS25" i="5"/>
  <c r="BT25" i="5"/>
  <c r="CU5" i="2"/>
  <c r="BS51" i="5"/>
  <c r="BT51" i="5"/>
  <c r="BG5" i="2"/>
  <c r="BT27" i="5"/>
  <c r="BS27" i="5"/>
  <c r="AA5" i="2"/>
  <c r="BS9" i="5"/>
  <c r="BT9" i="5"/>
  <c r="CK5" i="2"/>
  <c r="BS45" i="5"/>
  <c r="BT45" i="5"/>
  <c r="AE5" i="2"/>
  <c r="BT11" i="5"/>
  <c r="BS11" i="5"/>
  <c r="BA5" i="2"/>
  <c r="BS24" i="5"/>
  <c r="BT24" i="5"/>
  <c r="DI5" i="2"/>
  <c r="BT59" i="5"/>
  <c r="BS59" i="5"/>
  <c r="CO5" i="2"/>
  <c r="BT47" i="5"/>
  <c r="BS47" i="5"/>
  <c r="DK5" i="2"/>
  <c r="BT60" i="5"/>
  <c r="BS60" i="5"/>
  <c r="DG5" i="2"/>
  <c r="BS58" i="5"/>
  <c r="BT58" i="5"/>
  <c r="AC5" i="2"/>
  <c r="BS10" i="5"/>
  <c r="BT10" i="5"/>
  <c r="DA5" i="2"/>
  <c r="BS54" i="5"/>
  <c r="BT54" i="5"/>
  <c r="BW5" i="2"/>
  <c r="BT37" i="5"/>
  <c r="BS37" i="5"/>
  <c r="CS5" i="2"/>
  <c r="BT50" i="5"/>
  <c r="BS50" i="5"/>
  <c r="AM5" i="2"/>
  <c r="BT16" i="5"/>
  <c r="BS16" i="5"/>
  <c r="CG5" i="2"/>
  <c r="BT43" i="5"/>
  <c r="BS43" i="5"/>
  <c r="CA5" i="2"/>
  <c r="BS39" i="5"/>
  <c r="BT39" i="5"/>
  <c r="BM5" i="2"/>
  <c r="BS31" i="5"/>
  <c r="BT31" i="5"/>
  <c r="AY5" i="2"/>
  <c r="BT23" i="5"/>
  <c r="BS23" i="5"/>
  <c r="AK5" i="2"/>
  <c r="BS15" i="5"/>
  <c r="BT15" i="5"/>
  <c r="W5" i="2"/>
  <c r="BS7" i="5"/>
  <c r="BT7" i="5"/>
  <c r="U5" i="2"/>
  <c r="BS6" i="5"/>
  <c r="BT6" i="5"/>
  <c r="DE5" i="2"/>
  <c r="BT57" i="5"/>
  <c r="BS57" i="5"/>
  <c r="CM5" i="2"/>
  <c r="BS46" i="5"/>
  <c r="BT46" i="5"/>
  <c r="Y5" i="2"/>
  <c r="BT8" i="5"/>
  <c r="BS8" i="5"/>
  <c r="BS19" i="5"/>
  <c r="AS5" i="2"/>
  <c r="BT19" i="5"/>
  <c r="BY5" i="2"/>
  <c r="BS38" i="5"/>
  <c r="BT38" i="5"/>
  <c r="BE5" i="2"/>
  <c r="BS26" i="5"/>
  <c r="BT26" i="5"/>
  <c r="BS62" i="5"/>
  <c r="DO5" i="2"/>
  <c r="BT62" i="5"/>
  <c r="CE5" i="2"/>
  <c r="BT41" i="5"/>
  <c r="BS41" i="5"/>
  <c r="BK5" i="2"/>
  <c r="BT30" i="5"/>
  <c r="BS30" i="5"/>
  <c r="AW5" i="2"/>
  <c r="BS22" i="5"/>
  <c r="BT22" i="5"/>
  <c r="CQ5" i="2"/>
  <c r="BT48" i="5"/>
  <c r="BS48" i="5"/>
  <c r="AQ5" i="2"/>
  <c r="BT18" i="5"/>
  <c r="BS18" i="5"/>
  <c r="BT61" i="5"/>
  <c r="BS61" i="5"/>
  <c r="DM5" i="2"/>
  <c r="CC5" i="2"/>
  <c r="BT40" i="5"/>
  <c r="BS40" i="5"/>
  <c r="CI5" i="2"/>
  <c r="BS44" i="5"/>
  <c r="BT44" i="5"/>
  <c r="AO5" i="2"/>
  <c r="BS17" i="5"/>
  <c r="BT17" i="5"/>
  <c r="CY5" i="2"/>
  <c r="BT53" i="5"/>
  <c r="BS53" i="5"/>
  <c r="BO5" i="2"/>
  <c r="BT32" i="5"/>
  <c r="BS32" i="5"/>
  <c r="DC5" i="2"/>
  <c r="BS55" i="5"/>
  <c r="BT55" i="5"/>
  <c r="O5" i="11"/>
  <c r="Z12" i="11" s="1"/>
  <c r="Y12" i="11" s="1"/>
  <c r="AE26" i="11"/>
  <c r="EP5" i="2" l="1"/>
  <c r="EO5" i="2"/>
  <c r="EV5" i="2"/>
  <c r="I4" i="11"/>
  <c r="Z8" i="11" s="1"/>
  <c r="Y8" i="11" s="1"/>
  <c r="BT56" i="5"/>
  <c r="BT42" i="5"/>
  <c r="BS56" i="5"/>
  <c r="DR5" i="2"/>
  <c r="DQ5" i="2"/>
  <c r="DP5" i="2"/>
  <c r="J31" i="11" l="1"/>
  <c r="E27" i="11"/>
  <c r="V35" i="11"/>
  <c r="V33" i="11"/>
  <c r="V37" i="11"/>
  <c r="EL5" i="2" l="1"/>
  <c r="B36" i="11"/>
  <c r="EM5" i="2"/>
  <c r="EK5" i="2"/>
  <c r="EN5" i="2" l="1"/>
  <c r="G34" i="11"/>
  <c r="B35" i="11"/>
  <c r="G35" i="11"/>
  <c r="N27" i="11" l="1"/>
  <c r="K27" i="11"/>
  <c r="B34" i="11"/>
  <c r="K28" i="11"/>
  <c r="D7" i="11" l="1"/>
  <c r="Z16" i="11" s="1"/>
  <c r="Y16" i="11" s="1"/>
  <c r="I7" i="11"/>
  <c r="Z17" i="11" s="1"/>
  <c r="Y17" i="11" s="1"/>
  <c r="G8" i="11"/>
  <c r="Z19" i="11" s="1"/>
  <c r="Y19" i="11" s="1"/>
  <c r="BK12" i="5"/>
  <c r="BK18" i="5"/>
  <c r="BK25" i="5"/>
  <c r="BK31" i="5"/>
  <c r="BK37" i="5"/>
  <c r="L9" i="11" l="1"/>
  <c r="Z21" i="11" s="1"/>
  <c r="Y21" i="11" s="1"/>
  <c r="B8" i="11"/>
  <c r="Z20" i="11" s="1"/>
  <c r="Y20" i="11" s="1"/>
  <c r="EI5" i="2"/>
  <c r="EH5" i="2"/>
  <c r="EG5" i="2"/>
  <c r="AC3" i="5"/>
  <c r="AC4" i="5"/>
  <c r="D9" i="11"/>
  <c r="Z22" i="11" s="1"/>
  <c r="Y22" i="11" s="1"/>
  <c r="BK7" i="5" l="1"/>
  <c r="BK6" i="5"/>
  <c r="BK13" i="5"/>
  <c r="BT14" i="5" l="1"/>
  <c r="BT13" i="5" s="1"/>
  <c r="BT21" i="5"/>
  <c r="BT20" i="5" s="1"/>
  <c r="BT49" i="5"/>
  <c r="BT36" i="5"/>
  <c r="BT35" i="5" s="1"/>
  <c r="BT29" i="5"/>
  <c r="BT28" i="5" s="1"/>
  <c r="BK8" i="5"/>
  <c r="BK22" i="5"/>
  <c r="BK23" i="5"/>
  <c r="BK24" i="5"/>
  <c r="L8" i="11"/>
  <c r="Z18" i="11" s="1"/>
  <c r="Y18" i="11" s="1"/>
  <c r="BK40" i="5"/>
  <c r="BS42" i="5"/>
  <c r="BK43" i="5"/>
  <c r="BK46" i="5"/>
  <c r="BK38" i="5"/>
  <c r="BK9" i="5"/>
  <c r="BK10" i="5"/>
  <c r="BK11" i="5"/>
  <c r="BK48" i="5"/>
  <c r="BK49" i="5"/>
  <c r="BS49" i="5"/>
  <c r="BK50" i="5"/>
  <c r="BK51" i="5"/>
  <c r="BK52" i="5"/>
  <c r="BK39" i="5"/>
  <c r="BK42" i="5"/>
  <c r="BK45" i="5"/>
  <c r="BK14" i="5"/>
  <c r="BK15" i="5"/>
  <c r="BK16" i="5"/>
  <c r="BK17" i="5"/>
  <c r="BK19" i="5"/>
  <c r="BK20" i="5"/>
  <c r="BK21" i="5"/>
  <c r="BK32" i="5"/>
  <c r="BK41" i="5"/>
  <c r="BK44" i="5"/>
  <c r="BK47" i="5"/>
  <c r="BK33" i="5"/>
  <c r="BK34" i="5"/>
  <c r="BK35" i="5"/>
  <c r="BS36" i="5"/>
  <c r="BS35" i="5" s="1"/>
  <c r="BK36" i="5"/>
  <c r="BK26" i="5"/>
  <c r="BK27" i="5"/>
  <c r="BK28" i="5"/>
  <c r="BS29" i="5"/>
  <c r="BS28" i="5" s="1"/>
  <c r="BK29" i="5"/>
  <c r="BK30" i="5"/>
  <c r="BS14" i="5"/>
  <c r="BS13" i="5" s="1"/>
  <c r="BS21" i="5"/>
  <c r="BS20" i="5" s="1"/>
  <c r="A5" i="2"/>
  <c r="E40" i="11"/>
  <c r="E46" i="11" s="1"/>
  <c r="B1" i="11"/>
  <c r="M5" i="2"/>
  <c r="B5" i="2"/>
  <c r="BS5" i="5" l="1"/>
  <c r="BT5" i="5"/>
  <c r="G9" i="5" s="1"/>
  <c r="EF5" i="2"/>
  <c r="V18" i="5"/>
  <c r="B33" i="11" s="1"/>
  <c r="F5" i="2"/>
  <c r="Q5" i="2"/>
  <c r="D5" i="2"/>
  <c r="P5" i="2"/>
  <c r="W16" i="11"/>
  <c r="W18" i="11"/>
  <c r="W19" i="11"/>
  <c r="W24" i="11"/>
  <c r="W14" i="11"/>
  <c r="W17" i="11"/>
  <c r="W15" i="11"/>
  <c r="W20" i="11"/>
  <c r="W13" i="11"/>
  <c r="W12" i="11"/>
  <c r="W23" i="11"/>
  <c r="O5" i="2"/>
  <c r="M39" i="11"/>
  <c r="L45" i="11" s="1"/>
  <c r="J5" i="2" l="1"/>
  <c r="O4" i="11"/>
  <c r="Z9" i="11" s="1"/>
  <c r="Y9" i="11" s="1"/>
  <c r="I5" i="2"/>
  <c r="A22" i="5"/>
  <c r="B22" i="5" s="1"/>
  <c r="A21" i="5"/>
  <c r="B21" i="5" s="1"/>
  <c r="R5" i="2"/>
  <c r="E5" i="2"/>
  <c r="G5" i="2" l="1"/>
  <c r="L5" i="2"/>
  <c r="H5" i="2"/>
  <c r="K5" i="2"/>
  <c r="B40" i="11"/>
  <c r="B46" i="11" s="1"/>
  <c r="Y3" i="11"/>
  <c r="AA15" i="11" s="1"/>
  <c r="W3" i="11"/>
  <c r="H39" i="11"/>
  <c r="H45" i="11" s="1"/>
  <c r="AA11" i="11" l="1"/>
  <c r="AE11" i="11" s="1"/>
  <c r="AA13" i="11"/>
  <c r="AE13" i="11" s="1"/>
  <c r="AA18" i="11"/>
  <c r="AA20" i="11"/>
  <c r="AA10" i="11"/>
  <c r="AE10" i="11" s="1"/>
  <c r="AA7" i="11"/>
  <c r="AA16" i="11"/>
  <c r="AA21" i="11"/>
  <c r="AA8" i="11"/>
  <c r="AE8" i="11" s="1"/>
  <c r="AA12" i="11"/>
  <c r="AE12" i="11" s="1"/>
  <c r="AA14" i="11"/>
  <c r="AE14" i="11" s="1"/>
  <c r="AA17" i="11"/>
  <c r="AA19" i="11"/>
  <c r="AA9" i="11"/>
  <c r="AE9" i="11" s="1"/>
  <c r="AA4" i="11"/>
  <c r="AE4" i="11" s="1"/>
  <c r="G26" i="5"/>
  <c r="H26" i="5" s="1"/>
  <c r="J26" i="5" s="1"/>
  <c r="S26" i="5" s="1"/>
  <c r="F26" i="5" s="1"/>
  <c r="G12" i="5"/>
  <c r="H12" i="5" s="1"/>
  <c r="K12" i="5" s="1"/>
  <c r="G25" i="5"/>
  <c r="H25" i="5" s="1"/>
  <c r="J25" i="5" s="1"/>
  <c r="S25" i="5" s="1"/>
  <c r="F25" i="5" s="1"/>
  <c r="G33" i="5"/>
  <c r="H33" i="5" s="1"/>
  <c r="K33" i="5" s="1"/>
  <c r="G27" i="5"/>
  <c r="H27" i="5" s="1"/>
  <c r="K27" i="5" s="1"/>
  <c r="G20" i="5"/>
  <c r="H20" i="5" s="1"/>
  <c r="G18" i="5"/>
  <c r="H18" i="5" s="1"/>
  <c r="G31" i="5"/>
  <c r="H31" i="5" s="1"/>
  <c r="J31" i="5" s="1"/>
  <c r="S31" i="5" s="1"/>
  <c r="G30" i="5"/>
  <c r="H30" i="5" s="1"/>
  <c r="G29" i="5"/>
  <c r="H29" i="5" s="1"/>
  <c r="K29" i="5" s="1"/>
  <c r="G28" i="5"/>
  <c r="H28" i="5" s="1"/>
  <c r="G21" i="5"/>
  <c r="H21" i="5" s="1"/>
  <c r="G17" i="5"/>
  <c r="H17" i="5" s="1"/>
  <c r="K17" i="5" s="1"/>
  <c r="G32" i="5"/>
  <c r="H32" i="5" s="1"/>
  <c r="G24" i="5"/>
  <c r="H24" i="5" s="1"/>
  <c r="G19" i="5"/>
  <c r="H19" i="5" s="1"/>
  <c r="G11" i="5"/>
  <c r="H11" i="5" s="1"/>
  <c r="G13" i="5"/>
  <c r="H13" i="5" s="1"/>
  <c r="K13" i="5" s="1"/>
  <c r="G22" i="5"/>
  <c r="H22" i="5" s="1"/>
  <c r="G15" i="5"/>
  <c r="H15" i="5" s="1"/>
  <c r="J15" i="5" s="1"/>
  <c r="S15" i="5" s="1"/>
  <c r="F15" i="5" s="1"/>
  <c r="G34" i="5"/>
  <c r="H34" i="5" s="1"/>
  <c r="G16" i="5"/>
  <c r="H16" i="5" s="1"/>
  <c r="G23" i="5"/>
  <c r="H23" i="5" s="1"/>
  <c r="J23" i="5" s="1"/>
  <c r="S23" i="5" s="1"/>
  <c r="F23" i="5" s="1"/>
  <c r="G14" i="5"/>
  <c r="H14" i="5" s="1"/>
  <c r="J14" i="5" s="1"/>
  <c r="S14" i="5" s="1"/>
  <c r="F14" i="5" s="1"/>
  <c r="G10" i="5"/>
  <c r="H10" i="5" s="1"/>
  <c r="K9" i="5"/>
  <c r="J19" i="5" l="1"/>
  <c r="S19" i="5" s="1"/>
  <c r="F19" i="5" s="1"/>
  <c r="K19" i="5"/>
  <c r="J32" i="5"/>
  <c r="S32" i="5" s="1"/>
  <c r="F32" i="5" s="1"/>
  <c r="K32" i="5"/>
  <c r="J27" i="5"/>
  <c r="S27" i="5" s="1"/>
  <c r="F27" i="5" s="1"/>
  <c r="J28" i="5"/>
  <c r="S28" i="5" s="1"/>
  <c r="I28" i="5" s="1"/>
  <c r="E28" i="5" s="1"/>
  <c r="D28" i="5" s="1"/>
  <c r="K28" i="5"/>
  <c r="J22" i="5"/>
  <c r="S22" i="5" s="1"/>
  <c r="F22" i="5" s="1"/>
  <c r="K22" i="5"/>
  <c r="J33" i="5"/>
  <c r="S33" i="5" s="1"/>
  <c r="F33" i="5" s="1"/>
  <c r="K23" i="5"/>
  <c r="J11" i="5"/>
  <c r="S11" i="5" s="1"/>
  <c r="I11" i="5" s="1"/>
  <c r="E11" i="5" s="1"/>
  <c r="D11" i="5" s="1"/>
  <c r="K11" i="5"/>
  <c r="J30" i="5"/>
  <c r="S30" i="5" s="1"/>
  <c r="F30" i="5" s="1"/>
  <c r="K30" i="5"/>
  <c r="J12" i="5"/>
  <c r="S12" i="5" s="1"/>
  <c r="F12" i="5" s="1"/>
  <c r="K14" i="5"/>
  <c r="K15" i="5"/>
  <c r="K25" i="5"/>
  <c r="K26" i="5"/>
  <c r="J21" i="5"/>
  <c r="S21" i="5" s="1"/>
  <c r="F21" i="5" s="1"/>
  <c r="K21" i="5"/>
  <c r="K24" i="5"/>
  <c r="J24" i="5"/>
  <c r="S24" i="5" s="1"/>
  <c r="F24" i="5" s="1"/>
  <c r="J20" i="5"/>
  <c r="S20" i="5" s="1"/>
  <c r="F20" i="5" s="1"/>
  <c r="K20" i="5"/>
  <c r="K16" i="5"/>
  <c r="J16" i="5"/>
  <c r="S16" i="5" s="1"/>
  <c r="F16" i="5" s="1"/>
  <c r="J13" i="5"/>
  <c r="S13" i="5" s="1"/>
  <c r="F13" i="5" s="1"/>
  <c r="K31" i="5"/>
  <c r="I31" i="5"/>
  <c r="E31" i="5" s="1"/>
  <c r="D31" i="5" s="1"/>
  <c r="F31" i="5"/>
  <c r="I25" i="5"/>
  <c r="E25" i="5" s="1"/>
  <c r="D25" i="5" s="1"/>
  <c r="K18" i="5"/>
  <c r="J18" i="5"/>
  <c r="S18" i="5" s="1"/>
  <c r="F18" i="5" s="1"/>
  <c r="K34" i="5"/>
  <c r="J34" i="5"/>
  <c r="S34" i="5" s="1"/>
  <c r="F34" i="5" s="1"/>
  <c r="J29" i="5"/>
  <c r="S29" i="5" s="1"/>
  <c r="F29" i="5" s="1"/>
  <c r="I23" i="5"/>
  <c r="E23" i="5" s="1"/>
  <c r="D23" i="5" s="1"/>
  <c r="J17" i="5"/>
  <c r="S17" i="5" s="1"/>
  <c r="F17" i="5" s="1"/>
  <c r="I15" i="5"/>
  <c r="E15" i="5" s="1"/>
  <c r="D15" i="5" s="1"/>
  <c r="H9" i="5"/>
  <c r="I26" i="5"/>
  <c r="E26" i="5" s="1"/>
  <c r="D26" i="5" s="1"/>
  <c r="K10" i="5"/>
  <c r="J10" i="5"/>
  <c r="I14" i="5"/>
  <c r="E14" i="5" s="1"/>
  <c r="D14" i="5" s="1"/>
  <c r="BQ10" i="5" l="1"/>
  <c r="S10" i="5"/>
  <c r="BQ11" i="5" s="1"/>
  <c r="F37" i="5"/>
  <c r="G37" i="5"/>
  <c r="BQ6" i="5"/>
  <c r="I19" i="5"/>
  <c r="E19" i="5" s="1"/>
  <c r="D19" i="5" s="1"/>
  <c r="I32" i="5"/>
  <c r="E32" i="5" s="1"/>
  <c r="D32" i="5" s="1"/>
  <c r="F28" i="5"/>
  <c r="BQ9" i="5"/>
  <c r="BQ8" i="5"/>
  <c r="I20" i="5"/>
  <c r="E20" i="5" s="1"/>
  <c r="D20" i="5" s="1"/>
  <c r="I12" i="5"/>
  <c r="E12" i="5" s="1"/>
  <c r="D12" i="5" s="1"/>
  <c r="I27" i="5"/>
  <c r="E27" i="5" s="1"/>
  <c r="D27" i="5" s="1"/>
  <c r="I24" i="5"/>
  <c r="E24" i="5" s="1"/>
  <c r="D24" i="5" s="1"/>
  <c r="I22" i="5"/>
  <c r="E22" i="5" s="1"/>
  <c r="D22" i="5" s="1"/>
  <c r="BQ30" i="5"/>
  <c r="I21" i="5"/>
  <c r="E21" i="5" s="1"/>
  <c r="D21" i="5" s="1"/>
  <c r="F11" i="5"/>
  <c r="I13" i="5"/>
  <c r="E13" i="5" s="1"/>
  <c r="D13" i="5" s="1"/>
  <c r="I33" i="5"/>
  <c r="E33" i="5" s="1"/>
  <c r="D33" i="5" s="1"/>
  <c r="BQ47" i="5"/>
  <c r="I30" i="5"/>
  <c r="E30" i="5" s="1"/>
  <c r="D30" i="5" s="1"/>
  <c r="I16" i="5"/>
  <c r="E16" i="5" s="1"/>
  <c r="D16" i="5" s="1"/>
  <c r="BQ54" i="5"/>
  <c r="BQ14" i="5"/>
  <c r="BQ23" i="5"/>
  <c r="BQ40" i="5"/>
  <c r="BQ12" i="5"/>
  <c r="BQ51" i="5"/>
  <c r="BQ29" i="5"/>
  <c r="BQ22" i="5"/>
  <c r="BQ20" i="5"/>
  <c r="BQ32" i="5"/>
  <c r="BQ45" i="5"/>
  <c r="BQ24" i="5"/>
  <c r="BQ27" i="5"/>
  <c r="BQ16" i="5"/>
  <c r="BQ13" i="5"/>
  <c r="BQ34" i="5"/>
  <c r="BQ39" i="5"/>
  <c r="BQ50" i="5"/>
  <c r="BQ41" i="5"/>
  <c r="BQ48" i="5"/>
  <c r="BQ36" i="5"/>
  <c r="I29" i="5"/>
  <c r="E29" i="5" s="1"/>
  <c r="D29" i="5" s="1"/>
  <c r="BQ15" i="5"/>
  <c r="BQ52" i="5"/>
  <c r="BQ17" i="5"/>
  <c r="I17" i="5"/>
  <c r="E17" i="5" s="1"/>
  <c r="D17" i="5" s="1"/>
  <c r="BQ18" i="5"/>
  <c r="BQ53" i="5"/>
  <c r="I18" i="5"/>
  <c r="E18" i="5" s="1"/>
  <c r="D18" i="5" s="1"/>
  <c r="BQ19" i="5"/>
  <c r="BQ35" i="5"/>
  <c r="BQ33" i="5"/>
  <c r="BQ42" i="5"/>
  <c r="I34" i="5"/>
  <c r="E34" i="5" s="1"/>
  <c r="D34" i="5" s="1"/>
  <c r="BQ21" i="5"/>
  <c r="BQ28" i="5"/>
  <c r="BQ46" i="5"/>
  <c r="BQ44" i="5"/>
  <c r="BQ38" i="5"/>
  <c r="BQ26" i="5"/>
  <c r="J35" i="5" l="1"/>
  <c r="BG9" i="5"/>
  <c r="BQ7" i="5"/>
  <c r="I10" i="5"/>
  <c r="F10" i="5"/>
  <c r="AB19" i="5"/>
  <c r="AH10" i="5" s="1"/>
  <c r="AH9" i="5" l="1"/>
  <c r="E10" i="5"/>
  <c r="D10" i="5" s="1"/>
  <c r="C10" i="5" s="1"/>
  <c r="DT5" i="2" l="1"/>
  <c r="DU5" i="2"/>
  <c r="E29" i="11"/>
  <c r="C11" i="5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l="1"/>
  <c r="C30" i="5" s="1"/>
  <c r="C31" i="5" s="1"/>
  <c r="C32" i="5" s="1"/>
  <c r="C33" i="5" s="1"/>
  <c r="C34" i="5" s="1"/>
  <c r="AE23" i="5"/>
  <c r="E28" i="11"/>
  <c r="AE24" i="5"/>
  <c r="AE25" i="5" l="1"/>
  <c r="AE19" i="11" l="1"/>
  <c r="AA5" i="11" l="1"/>
  <c r="AE5" i="11" s="1"/>
  <c r="AA3" i="11"/>
  <c r="AE15" i="11"/>
  <c r="AE7" i="11"/>
  <c r="AA24" i="11"/>
  <c r="AE24" i="11" s="1"/>
  <c r="AE20" i="11"/>
  <c r="AA25" i="11"/>
  <c r="AE25" i="11" s="1"/>
  <c r="AA23" i="11"/>
  <c r="AE23" i="11" s="1"/>
  <c r="AE16" i="11"/>
  <c r="AE17" i="11"/>
  <c r="AA6" i="11"/>
  <c r="AE6" i="11" s="1"/>
  <c r="AE18" i="11"/>
  <c r="AE3" i="11" l="1"/>
  <c r="AJ1" i="11"/>
  <c r="B10" i="11" s="1"/>
  <c r="AD1" i="11" l="1"/>
  <c r="AN1" i="5"/>
  <c r="BG4" i="5" l="1"/>
  <c r="BF7" i="5"/>
  <c r="BG7" i="5"/>
  <c r="BF6" i="5"/>
  <c r="I2" i="11"/>
  <c r="BF4" i="5"/>
  <c r="BG6" i="5"/>
  <c r="S5" i="2"/>
  <c r="BF2" i="5"/>
  <c r="BG3" i="5"/>
  <c r="BG5" i="5"/>
  <c r="BF3" i="5"/>
  <c r="BG2" i="5"/>
  <c r="BF5" i="5"/>
  <c r="BG1" i="5"/>
  <c r="BF1" i="5"/>
  <c r="S9" i="5"/>
  <c r="F9" i="5" s="1"/>
  <c r="AH7" i="5"/>
  <c r="E30" i="11" s="1"/>
  <c r="K35" i="5" l="1"/>
  <c r="S35" i="5" s="1"/>
  <c r="G35" i="5"/>
  <c r="H35" i="5" s="1"/>
  <c r="DV5" i="2"/>
  <c r="AH17" i="5" l="1"/>
  <c r="K26" i="11" s="1"/>
  <c r="AH18" i="5"/>
  <c r="Q26" i="11" s="1"/>
  <c r="T35" i="5"/>
  <c r="F35" i="5" s="1"/>
  <c r="EC5" i="2" l="1"/>
  <c r="AH16" i="5"/>
  <c r="AH19" i="5" s="1"/>
  <c r="ED5" i="2"/>
  <c r="I35" i="5"/>
  <c r="V17" i="11"/>
  <c r="V13" i="11"/>
  <c r="V23" i="11"/>
  <c r="V16" i="11"/>
  <c r="V19" i="11"/>
  <c r="V21" i="11"/>
  <c r="V24" i="11"/>
  <c r="V27" i="11"/>
  <c r="V25" i="11"/>
  <c r="V20" i="11"/>
  <c r="V26" i="11"/>
  <c r="V30" i="11"/>
  <c r="V15" i="11"/>
  <c r="V22" i="11"/>
  <c r="V31" i="11"/>
  <c r="V28" i="11"/>
  <c r="V14" i="11"/>
  <c r="V18" i="11"/>
  <c r="V29" i="11"/>
  <c r="V12" i="11"/>
  <c r="B13" i="11" s="1"/>
  <c r="F26" i="11" l="1"/>
  <c r="EB5" i="2"/>
  <c r="EE5" i="2" s="1"/>
  <c r="E35" i="5"/>
  <c r="D35" i="5" s="1"/>
  <c r="C35" i="5" s="1"/>
  <c r="AH8" i="5"/>
  <c r="E31" i="11" s="1"/>
  <c r="C13" i="11"/>
  <c r="B14" i="11"/>
  <c r="AH12" i="5" l="1"/>
  <c r="DW5" i="2"/>
  <c r="D13" i="11"/>
  <c r="B15" i="11"/>
  <c r="C14" i="11"/>
  <c r="D14" i="11" s="1"/>
  <c r="DX5" i="2" l="1"/>
  <c r="AE26" i="5"/>
  <c r="AH14" i="5" s="1"/>
  <c r="E32" i="11"/>
  <c r="I14" i="11"/>
  <c r="H14" i="11"/>
  <c r="C15" i="11"/>
  <c r="B16" i="11"/>
  <c r="I13" i="11"/>
  <c r="H13" i="11"/>
  <c r="AH15" i="5" l="1"/>
  <c r="EA5" i="2" s="1"/>
  <c r="DZ5" i="2"/>
  <c r="F39" i="11"/>
  <c r="B17" i="11"/>
  <c r="C16" i="11"/>
  <c r="D15" i="11"/>
  <c r="F45" i="11" l="1"/>
  <c r="H15" i="11"/>
  <c r="I15" i="11"/>
  <c r="D16" i="11"/>
  <c r="C17" i="11"/>
  <c r="B18" i="11"/>
  <c r="C18" i="11" l="1"/>
  <c r="B19" i="11"/>
  <c r="D17" i="11"/>
  <c r="H16" i="11"/>
  <c r="I16" i="11"/>
  <c r="B20" i="11" l="1"/>
  <c r="C19" i="11"/>
  <c r="D18" i="11"/>
  <c r="I17" i="11"/>
  <c r="H17" i="11"/>
  <c r="B21" i="11" l="1"/>
  <c r="C20" i="11"/>
  <c r="D19" i="11"/>
  <c r="H18" i="11"/>
  <c r="I18" i="11"/>
  <c r="D20" i="11" l="1"/>
  <c r="I19" i="11"/>
  <c r="H19" i="11"/>
  <c r="B22" i="11"/>
  <c r="C21" i="11"/>
  <c r="H20" i="11" l="1"/>
  <c r="I20" i="11"/>
  <c r="D21" i="11"/>
  <c r="C22" i="11"/>
  <c r="J13" i="11"/>
  <c r="D22" i="11" l="1"/>
  <c r="J14" i="11"/>
  <c r="K13" i="11"/>
  <c r="L13" i="11" s="1"/>
  <c r="H21" i="11"/>
  <c r="I21" i="11"/>
  <c r="P13" i="11" l="1"/>
  <c r="Q13" i="11"/>
  <c r="K14" i="11"/>
  <c r="J15" i="11"/>
  <c r="I22" i="11"/>
  <c r="H22" i="11"/>
  <c r="K15" i="11" l="1"/>
  <c r="J16" i="11"/>
  <c r="L14" i="11"/>
  <c r="K16" i="11" l="1"/>
  <c r="J17" i="11"/>
  <c r="L15" i="11"/>
  <c r="P14" i="11"/>
  <c r="Q14" i="11"/>
  <c r="Q15" i="11" l="1"/>
  <c r="P15" i="11"/>
  <c r="J18" i="11"/>
  <c r="K17" i="11"/>
  <c r="L17" i="11" s="1"/>
  <c r="L16" i="11"/>
  <c r="Q17" i="11" l="1"/>
  <c r="P17" i="11"/>
  <c r="J19" i="11"/>
  <c r="K18" i="11"/>
  <c r="L18" i="11" s="1"/>
  <c r="Q16" i="11"/>
  <c r="P16" i="11"/>
  <c r="K19" i="11" l="1"/>
  <c r="J20" i="11"/>
  <c r="P18" i="11"/>
  <c r="Q18" i="11"/>
  <c r="K20" i="11" l="1"/>
  <c r="L20" i="11" s="1"/>
  <c r="J21" i="11"/>
  <c r="L19" i="11"/>
  <c r="P19" i="11" l="1"/>
  <c r="Q19" i="11"/>
  <c r="K21" i="11"/>
  <c r="L21" i="11" s="1"/>
  <c r="J22" i="11"/>
  <c r="K22" i="11" s="1"/>
  <c r="Q20" i="11"/>
  <c r="P20" i="11"/>
  <c r="P21" i="11" l="1"/>
  <c r="Q21" i="11"/>
  <c r="L22" i="11"/>
  <c r="BX5" i="2"/>
  <c r="AX5" i="2"/>
  <c r="BN5" i="2"/>
  <c r="CP5" i="2"/>
  <c r="BJ5" i="2"/>
  <c r="AV5" i="2"/>
  <c r="AB5" i="2"/>
  <c r="CL5" i="2"/>
  <c r="AZ5" i="2"/>
  <c r="AL5" i="2"/>
  <c r="BB5" i="2"/>
  <c r="Z5" i="2"/>
  <c r="BF5" i="2"/>
  <c r="BH5" i="2"/>
  <c r="AP5" i="2"/>
  <c r="CV5" i="2"/>
  <c r="DH5" i="2"/>
  <c r="CX5" i="2"/>
  <c r="AD5" i="2"/>
  <c r="AT5" i="2"/>
  <c r="BD5" i="2"/>
  <c r="X5" i="2"/>
  <c r="BL5" i="2"/>
  <c r="DB5" i="2"/>
  <c r="CR5" i="2"/>
  <c r="BV5" i="2"/>
  <c r="AH5" i="2"/>
  <c r="V5" i="2"/>
  <c r="BZ5" i="2"/>
  <c r="CT5" i="2"/>
  <c r="DL5" i="2"/>
  <c r="DD5" i="2"/>
  <c r="CZ5" i="2"/>
  <c r="DN5" i="2"/>
  <c r="DJ5" i="2"/>
  <c r="CD5" i="2"/>
  <c r="CF5" i="2"/>
  <c r="CN5" i="2"/>
  <c r="BR5" i="2"/>
  <c r="BP5" i="2"/>
  <c r="AR5" i="2"/>
  <c r="T5" i="2"/>
  <c r="CH5" i="2"/>
  <c r="DF5" i="2"/>
  <c r="CJ5" i="2"/>
  <c r="AF5" i="2"/>
  <c r="CB5" i="2"/>
  <c r="BT5" i="2"/>
  <c r="AN5" i="2"/>
  <c r="AJ5" i="2"/>
  <c r="P22" i="11" l="1"/>
  <c r="Q22" i="11"/>
</calcChain>
</file>

<file path=xl/sharedStrings.xml><?xml version="1.0" encoding="utf-8"?>
<sst xmlns="http://schemas.openxmlformats.org/spreadsheetml/2006/main" count="38234" uniqueCount="3695">
  <si>
    <t xml:space="preserve">تعليمات التسجيل </t>
  </si>
  <si>
    <t>اتبع الخطوات التالية:</t>
  </si>
  <si>
    <t>يستفيد من الحسم</t>
  </si>
  <si>
    <t>نسبة الحسم</t>
  </si>
  <si>
    <t>تملأ صفحة إدخال البيانات بالمعلومات المطلوبة وبشكل دقيق وصحيح</t>
  </si>
  <si>
    <t>الانتقال إلى صفحة اختيار المقررات</t>
  </si>
  <si>
    <t>الطلاب الأوائل</t>
  </si>
  <si>
    <t>يكون اختيار المقررات المراد التسجيل عليها على الشكل التالي:</t>
  </si>
  <si>
    <t>الحاصيلن عل وسام بطل الجمهورية العربية السورية أو أحد أبنائهم</t>
  </si>
  <si>
    <t>عند اختيار المقرر تضع بجانب اسم المقرر بالعمود الأزرق رقم /1/</t>
  </si>
  <si>
    <t>ذوي شهداء الجيش وقوى الأمن الداخلي والجرحى وأبنائهم وأبناء المفقودين وأزواجهم</t>
  </si>
  <si>
    <t xml:space="preserve">يسدد (500ل.س) فقط رسم كل مقرر </t>
  </si>
  <si>
    <t xml:space="preserve">بعد الإنتهاء من عملية اختيار المقررات انتقل إلى صفحة </t>
  </si>
  <si>
    <t>الاستمارة واطبع منها أربع نسخ</t>
  </si>
  <si>
    <t>عناصر الجيش العربي السوري والقوات المسلحة وقوى الامن الداخلي</t>
  </si>
  <si>
    <t xml:space="preserve">أعضاء نقابة المعلمين وأبنائهم والعاملين وأبنائهم المنتسبين لنقابة العمال في وزارة التعليم العالي والمؤسسات والهيئات والجامعات التابعة لها </t>
  </si>
  <si>
    <t>ذوي الاحتياجات الخاصة</t>
  </si>
  <si>
    <t>الحاصلين على وثيقة وفاة من مكتب شؤون الشهداء والجرحى والمفقودين لأبناء و أزواج المتوفيين بالعمليات المشابهة للعمليات الحربية</t>
  </si>
  <si>
    <t>السجين</t>
  </si>
  <si>
    <t>التوجه إلى المصرف العقاري لدفع الرسوم</t>
  </si>
  <si>
    <t>ملاحظة :إن كنت من المستفيدين من الحسميات يجب عليك إحضار الوثيقة التي تثبت ذلك
مع الأوراق الثبوتية التي تقدم إلى النافذة</t>
  </si>
  <si>
    <t>أدخل الرقم الإمتحاني</t>
  </si>
  <si>
    <t>يجب أن تقوم بملئ الحقول بالمعلومات المطلوبة بشكل صحيح</t>
  </si>
  <si>
    <t>الاسم الكامل باللغة الإنكليزية</t>
  </si>
  <si>
    <t>اسم الأب باللغة الإنكليزية</t>
  </si>
  <si>
    <t>اسم الأم باللغة الإنكليزية</t>
  </si>
  <si>
    <t>مكان الميلاد باللغة الإنكليزية</t>
  </si>
  <si>
    <t>علمي</t>
  </si>
  <si>
    <t>غير سوري</t>
  </si>
  <si>
    <t>العربية السورية</t>
  </si>
  <si>
    <t>01</t>
  </si>
  <si>
    <t>دمشق</t>
  </si>
  <si>
    <t>الفلسطينية السورية</t>
  </si>
  <si>
    <t>الرقم الوطني</t>
  </si>
  <si>
    <t>رقم جواز السفر لغير السوريين</t>
  </si>
  <si>
    <t>مكان ورقم القيد</t>
  </si>
  <si>
    <t>رقم الهاتف</t>
  </si>
  <si>
    <t>رقم الموبايل</t>
  </si>
  <si>
    <t>العنوان الدائم</t>
  </si>
  <si>
    <t>02</t>
  </si>
  <si>
    <t>حلب</t>
  </si>
  <si>
    <t>الفلسطينية</t>
  </si>
  <si>
    <t>03</t>
  </si>
  <si>
    <t>ريف دمشق</t>
  </si>
  <si>
    <t>الأردنية</t>
  </si>
  <si>
    <t>نوع الشهادة الثانوية</t>
  </si>
  <si>
    <t>سنة الشهادة</t>
  </si>
  <si>
    <t>محافظ الشهادة</t>
  </si>
  <si>
    <t>شعبة التجنيد</t>
  </si>
  <si>
    <t>04</t>
  </si>
  <si>
    <t>حمص</t>
  </si>
  <si>
    <t>اللبنانية</t>
  </si>
  <si>
    <t>05</t>
  </si>
  <si>
    <t>حماة</t>
  </si>
  <si>
    <t>التونسية</t>
  </si>
  <si>
    <t>تاريخ الميلاد</t>
  </si>
  <si>
    <t>مكان الميلاد</t>
  </si>
  <si>
    <t>الجنسية</t>
  </si>
  <si>
    <t>الجنس</t>
  </si>
  <si>
    <t>06</t>
  </si>
  <si>
    <t>اللاذقية</t>
  </si>
  <si>
    <t>الجزائرية</t>
  </si>
  <si>
    <t>07</t>
  </si>
  <si>
    <t>إدلب</t>
  </si>
  <si>
    <t>السودانية</t>
  </si>
  <si>
    <t>الاب</t>
  </si>
  <si>
    <t>الأم</t>
  </si>
  <si>
    <t>08</t>
  </si>
  <si>
    <t>الحسكة</t>
  </si>
  <si>
    <t>الصومالية</t>
  </si>
  <si>
    <t>09</t>
  </si>
  <si>
    <t>دير الزور</t>
  </si>
  <si>
    <t>العراقية</t>
  </si>
  <si>
    <t>10</t>
  </si>
  <si>
    <t>طرطوس</t>
  </si>
  <si>
    <t>المصرية</t>
  </si>
  <si>
    <t>11</t>
  </si>
  <si>
    <t>الرقة</t>
  </si>
  <si>
    <t>المغربية</t>
  </si>
  <si>
    <t>12</t>
  </si>
  <si>
    <t>درعا</t>
  </si>
  <si>
    <t>اليمنية</t>
  </si>
  <si>
    <t>13</t>
  </si>
  <si>
    <t>السويداء</t>
  </si>
  <si>
    <t>الإيرانية</t>
  </si>
  <si>
    <t>14</t>
  </si>
  <si>
    <t>القنيطرة</t>
  </si>
  <si>
    <t>الأفغانية</t>
  </si>
  <si>
    <t>الباكستانية</t>
  </si>
  <si>
    <t>ذكر</t>
  </si>
  <si>
    <t>أنثى</t>
  </si>
  <si>
    <t>رقم الطالب</t>
  </si>
  <si>
    <t>الاسم والكنية:</t>
  </si>
  <si>
    <t>اسم الاب:</t>
  </si>
  <si>
    <t>اسم الام:</t>
  </si>
  <si>
    <t>نقابة معلمين</t>
  </si>
  <si>
    <t>لا</t>
  </si>
  <si>
    <t>الإنكليزية</t>
  </si>
  <si>
    <t>السنة</t>
  </si>
  <si>
    <t>place of birth</t>
  </si>
  <si>
    <t>Mother Name</t>
  </si>
  <si>
    <t>Father Name</t>
  </si>
  <si>
    <t>Full Name</t>
  </si>
  <si>
    <t>ذوي إحتياجات الخاصة</t>
  </si>
  <si>
    <t>نعم</t>
  </si>
  <si>
    <t>الفرنسية</t>
  </si>
  <si>
    <t>محافظة الهوية</t>
  </si>
  <si>
    <t>عناصر الجيش وقوى الأمن الداخلي</t>
  </si>
  <si>
    <t>نوع الشهادة</t>
  </si>
  <si>
    <t>عام الثانوية :</t>
  </si>
  <si>
    <t>محافظتها</t>
  </si>
  <si>
    <t>الموبايل</t>
  </si>
  <si>
    <t>الهاتف</t>
  </si>
  <si>
    <t>ذوي الشهداء وجرحى الجيش العربي السوري</t>
  </si>
  <si>
    <t>نوع الحسم</t>
  </si>
  <si>
    <t>رقم الإيقاف</t>
  </si>
  <si>
    <t>تاريخه</t>
  </si>
  <si>
    <t>تدوير الرسوم</t>
  </si>
  <si>
    <t>وثيقة وفاة</t>
  </si>
  <si>
    <t>مقررات السنة الأولى (فصل أول)</t>
  </si>
  <si>
    <t>سجين</t>
  </si>
  <si>
    <t>الأولى</t>
  </si>
  <si>
    <t>الأول</t>
  </si>
  <si>
    <t>رسم الشهادة</t>
  </si>
  <si>
    <t>بطل الجمهورية</t>
  </si>
  <si>
    <t>رمز المقرر</t>
  </si>
  <si>
    <t>المقررات التي يحق للطالب تسجيلها</t>
  </si>
  <si>
    <t>إختر اللغة في المقررات الأجنبية</t>
  </si>
  <si>
    <t>رسم المقررات</t>
  </si>
  <si>
    <t>العاملين في وزارة التعليم العالي والمؤسسات والجامعات التابعة لها وأبنائهم</t>
  </si>
  <si>
    <t>رسم التسجيل</t>
  </si>
  <si>
    <t>رسم فصول الانقطاع</t>
  </si>
  <si>
    <t>الرسوم المدورة</t>
  </si>
  <si>
    <t>إجمالي الرسوم المطالب بسدادها</t>
  </si>
  <si>
    <t>مقررات السنة الأولى (فصل ثاني)</t>
  </si>
  <si>
    <t>تقسيط</t>
  </si>
  <si>
    <t>الثاني</t>
  </si>
  <si>
    <t>القسط الأول</t>
  </si>
  <si>
    <t>القسط الثاني</t>
  </si>
  <si>
    <t>عدد المقررات المسجلة لأول مرة</t>
  </si>
  <si>
    <t>عدد المقررات المسجلة للمرة الثانية</t>
  </si>
  <si>
    <t>عدد المقررات المسجلة لأكثر من مرتين</t>
  </si>
  <si>
    <t>مقررات السنة الثانية (فصل أول)</t>
  </si>
  <si>
    <t>عدد المقررات المسجلة</t>
  </si>
  <si>
    <t>الثانية</t>
  </si>
  <si>
    <t>مقررات السنة الثانية (فصل ثاني)</t>
  </si>
  <si>
    <t>ج</t>
  </si>
  <si>
    <t xml:space="preserve">المالية العامة </t>
  </si>
  <si>
    <t>ر1</t>
  </si>
  <si>
    <t>ر2</t>
  </si>
  <si>
    <t>مقررات السنة الثالثة (فصل أول)</t>
  </si>
  <si>
    <t>الثالثة</t>
  </si>
  <si>
    <t>مقررات السنة الثالثة (فصل ثاني)</t>
  </si>
  <si>
    <t>الفصل الأول 2018-2019</t>
  </si>
  <si>
    <t>مقررات السنة الرابعة (فصل ثاني)</t>
  </si>
  <si>
    <t>الفصل الثاني 2018-2019</t>
  </si>
  <si>
    <t>الفصل الأول 2019-2020</t>
  </si>
  <si>
    <t>الفصل الأول 2020-2021</t>
  </si>
  <si>
    <t>الفصل الثاني 2020-2021</t>
  </si>
  <si>
    <t>الفصل الأول 2021-2022</t>
  </si>
  <si>
    <t>رقم الطالب:</t>
  </si>
  <si>
    <t>السنة:</t>
  </si>
  <si>
    <t>الجنس:</t>
  </si>
  <si>
    <t>تاريخ الميلاد:</t>
  </si>
  <si>
    <t>مكان الميلاد:</t>
  </si>
  <si>
    <t>الجنسية:</t>
  </si>
  <si>
    <t>الرقم الوطني:</t>
  </si>
  <si>
    <t>مكان ورقم القيد:</t>
  </si>
  <si>
    <t>شعبة التجنيد:</t>
  </si>
  <si>
    <t>نوع الثانوية:</t>
  </si>
  <si>
    <t>محافظتها:</t>
  </si>
  <si>
    <t>عامها:</t>
  </si>
  <si>
    <t>الموبايل:</t>
  </si>
  <si>
    <t>الهاتف:</t>
  </si>
  <si>
    <t xml:space="preserve"> المقررات التي سجلها الطالب</t>
  </si>
  <si>
    <t>رقم تدوير رسوم</t>
  </si>
  <si>
    <t>طابع هلال احمر
25  ل .س</t>
  </si>
  <si>
    <t xml:space="preserve">طابع مالي
 30  ل.س   </t>
  </si>
  <si>
    <t>طابع بحث علمي
25ل.س</t>
  </si>
  <si>
    <t>رسم الانقطاع</t>
  </si>
  <si>
    <t>المبلغ المستحق</t>
  </si>
  <si>
    <t>ملاحظة: لا يعد الطالب مسجلاً إذا لم ينفذ تعليمات التسجيل كاملةً ويسلم أوراقه إلى القسم المختص  ، وهو مسؤول عن صحة المعلومات الواردة في هذه الاستمارة</t>
  </si>
  <si>
    <t xml:space="preserve">إلى المصرف العقاري </t>
  </si>
  <si>
    <t>يرجى قبض مبلغ  قدره</t>
  </si>
  <si>
    <t xml:space="preserve">وتحويله إلى حساب التعليم المفتوح رقم ck1-10173186 وتسليم إشعار القبض إلى صاحب العلاقة  </t>
  </si>
  <si>
    <t>المعلومات  الشخصية</t>
  </si>
  <si>
    <t>معلومات الشهادة</t>
  </si>
  <si>
    <t>مقررات السنة الأولى</t>
  </si>
  <si>
    <t>مقررات السنة الثانية</t>
  </si>
  <si>
    <t>مقررات السنة الثالثة</t>
  </si>
  <si>
    <t>مقررات السنة الرابعة</t>
  </si>
  <si>
    <t>تدوير رسوم</t>
  </si>
  <si>
    <t>الرسوم</t>
  </si>
  <si>
    <t>الإحصائية</t>
  </si>
  <si>
    <t>البيانات باللغة الإنكليزية</t>
  </si>
  <si>
    <t>فصول الإنقطاع</t>
  </si>
  <si>
    <t>الفصل الأول</t>
  </si>
  <si>
    <t>الفصل الثاني</t>
  </si>
  <si>
    <t>الاسم والنسبة</t>
  </si>
  <si>
    <t>الأب</t>
  </si>
  <si>
    <t>الام</t>
  </si>
  <si>
    <t>عام الميلاد</t>
  </si>
  <si>
    <t>نوع الثانوية</t>
  </si>
  <si>
    <t>عام الثانوية</t>
  </si>
  <si>
    <t>رقمه</t>
  </si>
  <si>
    <t>المبلغ المدور</t>
  </si>
  <si>
    <t>رسم فصل الانقطاع</t>
  </si>
  <si>
    <t>رسم تسجيل سنوي</t>
  </si>
  <si>
    <t>تقيسط</t>
  </si>
  <si>
    <t>عدد المواد الجديدة</t>
  </si>
  <si>
    <t>عدد المواد الراسبة للمرة الأولى</t>
  </si>
  <si>
    <t>عدد المواد الراسبة للمرة الثانية</t>
  </si>
  <si>
    <t>عدد الإجمالي للمواد</t>
  </si>
  <si>
    <t>لغة الطالب</t>
  </si>
  <si>
    <t>A</t>
  </si>
  <si>
    <t>الثانية حديث</t>
  </si>
  <si>
    <t>فصل أول 2018-2019</t>
  </si>
  <si>
    <t>فصل ثاني 2018-2019</t>
  </si>
  <si>
    <t>فصل أول 2019-2020</t>
  </si>
  <si>
    <t>فصل أول 2020-2021</t>
  </si>
  <si>
    <t>فصل ثاني 2020-2021</t>
  </si>
  <si>
    <t>فصل أول 2021-2022</t>
  </si>
  <si>
    <t>الاستنفاذ</t>
  </si>
  <si>
    <t>خالد</t>
  </si>
  <si>
    <t>سميره</t>
  </si>
  <si>
    <t xml:space="preserve">دمشق </t>
  </si>
  <si>
    <t>احمد</t>
  </si>
  <si>
    <t>باسمه</t>
  </si>
  <si>
    <t>حنان</t>
  </si>
  <si>
    <t>مخيم اليرموك</t>
  </si>
  <si>
    <t>نذير</t>
  </si>
  <si>
    <t>مياده</t>
  </si>
  <si>
    <t>طلال</t>
  </si>
  <si>
    <t>يوسف</t>
  </si>
  <si>
    <t>وفاء</t>
  </si>
  <si>
    <t>هناء</t>
  </si>
  <si>
    <t>زهير</t>
  </si>
  <si>
    <t>النبك</t>
  </si>
  <si>
    <t>حيان</t>
  </si>
  <si>
    <t>ربيحه</t>
  </si>
  <si>
    <t>محمد</t>
  </si>
  <si>
    <t>فاديا</t>
  </si>
  <si>
    <t>سلمان</t>
  </si>
  <si>
    <t>فاطمه</t>
  </si>
  <si>
    <t>فادي</t>
  </si>
  <si>
    <t>فؤاد</t>
  </si>
  <si>
    <t>سمر</t>
  </si>
  <si>
    <t>حسام الدين</t>
  </si>
  <si>
    <t>فاتن</t>
  </si>
  <si>
    <t>روضه</t>
  </si>
  <si>
    <t>ابتسام</t>
  </si>
  <si>
    <t>سحر</t>
  </si>
  <si>
    <t>داعل</t>
  </si>
  <si>
    <t>حامد</t>
  </si>
  <si>
    <t>تغريد</t>
  </si>
  <si>
    <t>دوما</t>
  </si>
  <si>
    <t>علي</t>
  </si>
  <si>
    <t>انيسه</t>
  </si>
  <si>
    <t>موفق</t>
  </si>
  <si>
    <t>محمود</t>
  </si>
  <si>
    <t>باسم</t>
  </si>
  <si>
    <t>بسام</t>
  </si>
  <si>
    <t>عبدالمنعم</t>
  </si>
  <si>
    <t>احسان</t>
  </si>
  <si>
    <t>سهيله</t>
  </si>
  <si>
    <t>منيره</t>
  </si>
  <si>
    <t>مفيد</t>
  </si>
  <si>
    <t>ماهر</t>
  </si>
  <si>
    <t>نبيل</t>
  </si>
  <si>
    <t>صحنايا</t>
  </si>
  <si>
    <t>جمال</t>
  </si>
  <si>
    <t>هيام</t>
  </si>
  <si>
    <t>جديدة عرطوز</t>
  </si>
  <si>
    <t>عائشه</t>
  </si>
  <si>
    <t>محجه</t>
  </si>
  <si>
    <t>ناديا</t>
  </si>
  <si>
    <t>طالب</t>
  </si>
  <si>
    <t>مها</t>
  </si>
  <si>
    <t>غسان</t>
  </si>
  <si>
    <t>زياد</t>
  </si>
  <si>
    <t>ايمان</t>
  </si>
  <si>
    <t>منى</t>
  </si>
  <si>
    <t>عبد الحكيم</t>
  </si>
  <si>
    <t>عدنان</t>
  </si>
  <si>
    <t>فريال</t>
  </si>
  <si>
    <t>هامه</t>
  </si>
  <si>
    <t>فطمه</t>
  </si>
  <si>
    <t>مريم</t>
  </si>
  <si>
    <t>التل</t>
  </si>
  <si>
    <t>سيف الدين</t>
  </si>
  <si>
    <t>عواطف</t>
  </si>
  <si>
    <t>عبد القادر</t>
  </si>
  <si>
    <t>مديحه</t>
  </si>
  <si>
    <t>شكري</t>
  </si>
  <si>
    <t>جومانا</t>
  </si>
  <si>
    <t>موسى</t>
  </si>
  <si>
    <t>عباس</t>
  </si>
  <si>
    <t>شاديه</t>
  </si>
  <si>
    <t>محمد رمضان</t>
  </si>
  <si>
    <t>عماد</t>
  </si>
  <si>
    <t>نوال</t>
  </si>
  <si>
    <t>ناصر الدين</t>
  </si>
  <si>
    <t>عمر</t>
  </si>
  <si>
    <t>صباح</t>
  </si>
  <si>
    <t>فوزي</t>
  </si>
  <si>
    <t>فريده</t>
  </si>
  <si>
    <t>محمد ايمن</t>
  </si>
  <si>
    <t>جودت</t>
  </si>
  <si>
    <t>احلام</t>
  </si>
  <si>
    <t>غازي</t>
  </si>
  <si>
    <t>هاله</t>
  </si>
  <si>
    <t>قصي</t>
  </si>
  <si>
    <t>فريزه</t>
  </si>
  <si>
    <t>ندى</t>
  </si>
  <si>
    <t>سعاد</t>
  </si>
  <si>
    <t>رنا</t>
  </si>
  <si>
    <t>محمد اديب</t>
  </si>
  <si>
    <t>جمانه</t>
  </si>
  <si>
    <t>فتحي</t>
  </si>
  <si>
    <t>عائده</t>
  </si>
  <si>
    <t>هدى</t>
  </si>
  <si>
    <t>رجاء</t>
  </si>
  <si>
    <t>فهد</t>
  </si>
  <si>
    <t>صفاء</t>
  </si>
  <si>
    <t>حسين</t>
  </si>
  <si>
    <t xml:space="preserve">ريف دمشق </t>
  </si>
  <si>
    <t>نجيب</t>
  </si>
  <si>
    <t>سالم</t>
  </si>
  <si>
    <t>رضوان</t>
  </si>
  <si>
    <t>ليلى</t>
  </si>
  <si>
    <t>هيثم</t>
  </si>
  <si>
    <t>خديجه</t>
  </si>
  <si>
    <t>عسال الورد</t>
  </si>
  <si>
    <t>حسن</t>
  </si>
  <si>
    <t>جيرود</t>
  </si>
  <si>
    <t>صفوان</t>
  </si>
  <si>
    <t>هبه</t>
  </si>
  <si>
    <t>وليد</t>
  </si>
  <si>
    <t>محمد طاهر</t>
  </si>
  <si>
    <t>ميسون</t>
  </si>
  <si>
    <t>عوض</t>
  </si>
  <si>
    <t>ناريمان</t>
  </si>
  <si>
    <t>ابراهيم</t>
  </si>
  <si>
    <t>اسعد</t>
  </si>
  <si>
    <t>فلك</t>
  </si>
  <si>
    <t>جهاد</t>
  </si>
  <si>
    <t>مانيا</t>
  </si>
  <si>
    <t>القبو</t>
  </si>
  <si>
    <t>رياض</t>
  </si>
  <si>
    <t>شهيره</t>
  </si>
  <si>
    <t>شهبا</t>
  </si>
  <si>
    <t>أحمد</t>
  </si>
  <si>
    <t>حجيرة</t>
  </si>
  <si>
    <t>توفيق</t>
  </si>
  <si>
    <t>نضال</t>
  </si>
  <si>
    <t>نعيم</t>
  </si>
  <si>
    <t>اعتدال</t>
  </si>
  <si>
    <t>جبله</t>
  </si>
  <si>
    <t>غاده</t>
  </si>
  <si>
    <t>فواز</t>
  </si>
  <si>
    <t>عبد الله</t>
  </si>
  <si>
    <t>لينا</t>
  </si>
  <si>
    <t>سعيد</t>
  </si>
  <si>
    <t>حرستا</t>
  </si>
  <si>
    <t>صيدنايا</t>
  </si>
  <si>
    <t>سمير</t>
  </si>
  <si>
    <t>محمد جمال</t>
  </si>
  <si>
    <t>عبد اللطيف</t>
  </si>
  <si>
    <t>فايز</t>
  </si>
  <si>
    <t>امل</t>
  </si>
  <si>
    <t>عائشة</t>
  </si>
  <si>
    <t>المال</t>
  </si>
  <si>
    <t>شهناز</t>
  </si>
  <si>
    <t>قدسيا</t>
  </si>
  <si>
    <t>كمال</t>
  </si>
  <si>
    <t>اشتياق</t>
  </si>
  <si>
    <t>ياسمين</t>
  </si>
  <si>
    <t>نجاح</t>
  </si>
  <si>
    <t>عليا</t>
  </si>
  <si>
    <t>سبينه</t>
  </si>
  <si>
    <t>مصطفى</t>
  </si>
  <si>
    <t>اميره</t>
  </si>
  <si>
    <t>بشار</t>
  </si>
  <si>
    <t>عبير</t>
  </si>
  <si>
    <t>نبيله</t>
  </si>
  <si>
    <t>جده</t>
  </si>
  <si>
    <t>عيسى</t>
  </si>
  <si>
    <t>صبحه</t>
  </si>
  <si>
    <t>إبراهيم</t>
  </si>
  <si>
    <t>منير</t>
  </si>
  <si>
    <t>أمل</t>
  </si>
  <si>
    <t>غالب</t>
  </si>
  <si>
    <t>فاتنه</t>
  </si>
  <si>
    <t>حافظ</t>
  </si>
  <si>
    <t>معضمية</t>
  </si>
  <si>
    <t>محمد الدرع</t>
  </si>
  <si>
    <t>ياسين</t>
  </si>
  <si>
    <t>سليم</t>
  </si>
  <si>
    <t xml:space="preserve">قطيفة </t>
  </si>
  <si>
    <t>رفاعيه</t>
  </si>
  <si>
    <t>اليرموك</t>
  </si>
  <si>
    <t xml:space="preserve">عمر </t>
  </si>
  <si>
    <t>غصون</t>
  </si>
  <si>
    <t>عربين</t>
  </si>
  <si>
    <t>يسره</t>
  </si>
  <si>
    <t>محمد بشار</t>
  </si>
  <si>
    <t>ناديه</t>
  </si>
  <si>
    <t>دلال</t>
  </si>
  <si>
    <t>معضميه</t>
  </si>
  <si>
    <t>سناء</t>
  </si>
  <si>
    <t>عبد الكريم</t>
  </si>
  <si>
    <t>امينه</t>
  </si>
  <si>
    <t>حسنه</t>
  </si>
  <si>
    <t>خان دنون</t>
  </si>
  <si>
    <t>محمد عدنان</t>
  </si>
  <si>
    <t>رويدا</t>
  </si>
  <si>
    <t>ثناء</t>
  </si>
  <si>
    <t>داريا</t>
  </si>
  <si>
    <t>ناصر</t>
  </si>
  <si>
    <t>زينب</t>
  </si>
  <si>
    <t xml:space="preserve">حرستا </t>
  </si>
  <si>
    <t>عفاف</t>
  </si>
  <si>
    <t>عبدالعزيز</t>
  </si>
  <si>
    <t>شام</t>
  </si>
  <si>
    <t>نجود</t>
  </si>
  <si>
    <t>رسميه</t>
  </si>
  <si>
    <t>قلعة جندل</t>
  </si>
  <si>
    <t>جرمانا</t>
  </si>
  <si>
    <t>القطيفة</t>
  </si>
  <si>
    <t>نهله</t>
  </si>
  <si>
    <t>فاطمه شحاده</t>
  </si>
  <si>
    <t>بديعه</t>
  </si>
  <si>
    <t>ممدوح</t>
  </si>
  <si>
    <t>منال</t>
  </si>
  <si>
    <t>علياء</t>
  </si>
  <si>
    <t>امنه</t>
  </si>
  <si>
    <t>ياسر</t>
  </si>
  <si>
    <t>عصام</t>
  </si>
  <si>
    <t>السيدة زينب</t>
  </si>
  <si>
    <t>رامز</t>
  </si>
  <si>
    <t>ميساء</t>
  </si>
  <si>
    <t>فاطمة</t>
  </si>
  <si>
    <t>عبد الحميد</t>
  </si>
  <si>
    <t>نظمية</t>
  </si>
  <si>
    <t>الهام</t>
  </si>
  <si>
    <t>كوثر</t>
  </si>
  <si>
    <t>البوكمال</t>
  </si>
  <si>
    <t>سوسن</t>
  </si>
  <si>
    <t>اكرم</t>
  </si>
  <si>
    <t>صالحه</t>
  </si>
  <si>
    <t>جورج</t>
  </si>
  <si>
    <t>اسامه</t>
  </si>
  <si>
    <t>احمد يوسف</t>
  </si>
  <si>
    <t>محمد عماد</t>
  </si>
  <si>
    <t>حسناء</t>
  </si>
  <si>
    <t>محمد أيمن</t>
  </si>
  <si>
    <t>شذا</t>
  </si>
  <si>
    <t>زكريا</t>
  </si>
  <si>
    <t>بيت سحم</t>
  </si>
  <si>
    <t>سرغايا</t>
  </si>
  <si>
    <t xml:space="preserve">يوسف </t>
  </si>
  <si>
    <t>قطنا</t>
  </si>
  <si>
    <t>هنادي</t>
  </si>
  <si>
    <t>ناهد</t>
  </si>
  <si>
    <t>شاكر</t>
  </si>
  <si>
    <t>بثينه</t>
  </si>
  <si>
    <t>حفيظة</t>
  </si>
  <si>
    <t>بلقيس</t>
  </si>
  <si>
    <t>رنده</t>
  </si>
  <si>
    <t>انور</t>
  </si>
  <si>
    <t>امتثال</t>
  </si>
  <si>
    <t>نصره</t>
  </si>
  <si>
    <t>نوى</t>
  </si>
  <si>
    <t>فوزيه</t>
  </si>
  <si>
    <t>حسام</t>
  </si>
  <si>
    <t>أميرة</t>
  </si>
  <si>
    <t>محمد سالم</t>
  </si>
  <si>
    <t>ماجدة</t>
  </si>
  <si>
    <t>هيفاء</t>
  </si>
  <si>
    <t>ضياء</t>
  </si>
  <si>
    <t>محمدعيد</t>
  </si>
  <si>
    <t>ثائر</t>
  </si>
  <si>
    <t>سلوى</t>
  </si>
  <si>
    <t>لميس</t>
  </si>
  <si>
    <t>محمد خير</t>
  </si>
  <si>
    <t>ماجده</t>
  </si>
  <si>
    <t>يبرود</t>
  </si>
  <si>
    <t>وداد</t>
  </si>
  <si>
    <t>أميره</t>
  </si>
  <si>
    <t>عادل</t>
  </si>
  <si>
    <t>عمار</t>
  </si>
  <si>
    <t>ملك</t>
  </si>
  <si>
    <t>عبد الهادي</t>
  </si>
  <si>
    <t>زهره</t>
  </si>
  <si>
    <t>الحجر الاسود</t>
  </si>
  <si>
    <t>مأمون</t>
  </si>
  <si>
    <t>نزهه</t>
  </si>
  <si>
    <t>مشفى دوما</t>
  </si>
  <si>
    <t>محمد سليم</t>
  </si>
  <si>
    <t>ليندا</t>
  </si>
  <si>
    <t>سامر</t>
  </si>
  <si>
    <t>بارعه</t>
  </si>
  <si>
    <t>حمده</t>
  </si>
  <si>
    <t>نزار</t>
  </si>
  <si>
    <t>دياب</t>
  </si>
  <si>
    <t>امين</t>
  </si>
  <si>
    <t>صقر</t>
  </si>
  <si>
    <t>مروان</t>
  </si>
  <si>
    <t>محمد فؤاد</t>
  </si>
  <si>
    <t>سهام</t>
  </si>
  <si>
    <t>كامل</t>
  </si>
  <si>
    <t>نهى</t>
  </si>
  <si>
    <t>ريم</t>
  </si>
  <si>
    <t>نسرين</t>
  </si>
  <si>
    <t>ميسر</t>
  </si>
  <si>
    <t>نديم</t>
  </si>
  <si>
    <t>عبدالله</t>
  </si>
  <si>
    <t>اميرة</t>
  </si>
  <si>
    <t>صبحيه</t>
  </si>
  <si>
    <t>قاسم</t>
  </si>
  <si>
    <t>احمد الحوراني</t>
  </si>
  <si>
    <t>محمد فايز</t>
  </si>
  <si>
    <t>احمد الحسن</t>
  </si>
  <si>
    <t>حليمه</t>
  </si>
  <si>
    <t>هند</t>
  </si>
  <si>
    <t xml:space="preserve">ببيلا </t>
  </si>
  <si>
    <t>حسان</t>
  </si>
  <si>
    <t>مصياف</t>
  </si>
  <si>
    <t>خلود</t>
  </si>
  <si>
    <t>سهيل</t>
  </si>
  <si>
    <t>خضر</t>
  </si>
  <si>
    <t>محمد غزال</t>
  </si>
  <si>
    <t>الضمير</t>
  </si>
  <si>
    <t>يحيى</t>
  </si>
  <si>
    <t>يرموك</t>
  </si>
  <si>
    <t>هشام</t>
  </si>
  <si>
    <t>رباح</t>
  </si>
  <si>
    <t>باسل</t>
  </si>
  <si>
    <t>محمد موفق</t>
  </si>
  <si>
    <t>نجوى</t>
  </si>
  <si>
    <t>حياه</t>
  </si>
  <si>
    <t>قارة</t>
  </si>
  <si>
    <t>حضر</t>
  </si>
  <si>
    <t>حوريه</t>
  </si>
  <si>
    <t>بشرى</t>
  </si>
  <si>
    <t>فارس</t>
  </si>
  <si>
    <t>بشيره</t>
  </si>
  <si>
    <t>زاكيه</t>
  </si>
  <si>
    <t>منين</t>
  </si>
  <si>
    <t>عثمان</t>
  </si>
  <si>
    <t>عبد الناصر</t>
  </si>
  <si>
    <t>انصاف</t>
  </si>
  <si>
    <t>علم الدين</t>
  </si>
  <si>
    <t>سليمان</t>
  </si>
  <si>
    <t>مشفى درعا</t>
  </si>
  <si>
    <t>جلال</t>
  </si>
  <si>
    <t>دارين</t>
  </si>
  <si>
    <t>نهيله</t>
  </si>
  <si>
    <t>محمد الرفاعي</t>
  </si>
  <si>
    <t>خيري</t>
  </si>
  <si>
    <t>تهاني</t>
  </si>
  <si>
    <t>فدوى</t>
  </si>
  <si>
    <t>ردينه</t>
  </si>
  <si>
    <t>مالك</t>
  </si>
  <si>
    <t>صلخد</t>
  </si>
  <si>
    <t>رافت</t>
  </si>
  <si>
    <t>جميله</t>
  </si>
  <si>
    <t>زبداني</t>
  </si>
  <si>
    <t>محمد حاتم</t>
  </si>
  <si>
    <t>زهور</t>
  </si>
  <si>
    <t>اديب</t>
  </si>
  <si>
    <t>قبر الست</t>
  </si>
  <si>
    <t>احمد احمد</t>
  </si>
  <si>
    <t>فيصل</t>
  </si>
  <si>
    <t>عبد المعين</t>
  </si>
  <si>
    <t>فطوم</t>
  </si>
  <si>
    <t>معين</t>
  </si>
  <si>
    <t>جباب</t>
  </si>
  <si>
    <t>أيمن</t>
  </si>
  <si>
    <t>نعيمه</t>
  </si>
  <si>
    <t>تيسير</t>
  </si>
  <si>
    <t>محمد معتز</t>
  </si>
  <si>
    <t>ميادة</t>
  </si>
  <si>
    <t>آمنة</t>
  </si>
  <si>
    <t>رغده</t>
  </si>
  <si>
    <t>ايمن</t>
  </si>
  <si>
    <t>نهاد</t>
  </si>
  <si>
    <t>ريما</t>
  </si>
  <si>
    <t>نايف</t>
  </si>
  <si>
    <t>سهى</t>
  </si>
  <si>
    <t>عماد الدين</t>
  </si>
  <si>
    <t>روعه</t>
  </si>
  <si>
    <t>فاديه</t>
  </si>
  <si>
    <t>عطا الله</t>
  </si>
  <si>
    <t>ريتا</t>
  </si>
  <si>
    <t>ناجيه</t>
  </si>
  <si>
    <t>غفران</t>
  </si>
  <si>
    <t>محمد سعيد</t>
  </si>
  <si>
    <t>رابعه</t>
  </si>
  <si>
    <t>صلاح</t>
  </si>
  <si>
    <t>عبد العزيز</t>
  </si>
  <si>
    <t>اميرا</t>
  </si>
  <si>
    <t>ببيلا</t>
  </si>
  <si>
    <t>حسين السليمان</t>
  </si>
  <si>
    <t>محي الدين</t>
  </si>
  <si>
    <t>نجاة</t>
  </si>
  <si>
    <t>سويداء</t>
  </si>
  <si>
    <t>خالديه</t>
  </si>
  <si>
    <t>سلمية</t>
  </si>
  <si>
    <t>سميرة</t>
  </si>
  <si>
    <t>نواف</t>
  </si>
  <si>
    <t>نادر</t>
  </si>
  <si>
    <t>سميحه</t>
  </si>
  <si>
    <t xml:space="preserve">محمد </t>
  </si>
  <si>
    <t>محمد باسم</t>
  </si>
  <si>
    <t>رزان</t>
  </si>
  <si>
    <t>جمعه</t>
  </si>
  <si>
    <t>وضحه</t>
  </si>
  <si>
    <t>الحراك</t>
  </si>
  <si>
    <t>تميم</t>
  </si>
  <si>
    <t>جديده عرطوز</t>
  </si>
  <si>
    <t>رحيبه</t>
  </si>
  <si>
    <t>نصر</t>
  </si>
  <si>
    <t>زبيده</t>
  </si>
  <si>
    <t>عبدالرحمن</t>
  </si>
  <si>
    <t>دعد</t>
  </si>
  <si>
    <t>حوا</t>
  </si>
  <si>
    <t>سهير</t>
  </si>
  <si>
    <t xml:space="preserve">مشفى دوما </t>
  </si>
  <si>
    <t>صابر</t>
  </si>
  <si>
    <t>الكويت</t>
  </si>
  <si>
    <t>عبد الرحمن</t>
  </si>
  <si>
    <t>بديع</t>
  </si>
  <si>
    <t>محمد صالح</t>
  </si>
  <si>
    <t>ايوب</t>
  </si>
  <si>
    <t>اسماعيل</t>
  </si>
  <si>
    <t>جميل</t>
  </si>
  <si>
    <t>حماه</t>
  </si>
  <si>
    <t>علا سليمان</t>
  </si>
  <si>
    <t>خيريه</t>
  </si>
  <si>
    <t>محمد رفيق</t>
  </si>
  <si>
    <t>عبد الرحيم</t>
  </si>
  <si>
    <t>عيده</t>
  </si>
  <si>
    <t>منار</t>
  </si>
  <si>
    <t>غزاله</t>
  </si>
  <si>
    <t>علاء الدين</t>
  </si>
  <si>
    <t>محمد علي</t>
  </si>
  <si>
    <t>لما</t>
  </si>
  <si>
    <t>خليل</t>
  </si>
  <si>
    <t>عبدو</t>
  </si>
  <si>
    <t>شريفه</t>
  </si>
  <si>
    <t>رنكوس</t>
  </si>
  <si>
    <t>غيداء</t>
  </si>
  <si>
    <t>محمد يحيى</t>
  </si>
  <si>
    <t>عز الدين</t>
  </si>
  <si>
    <t>جاسم</t>
  </si>
  <si>
    <t>رحيبة</t>
  </si>
  <si>
    <t>نمر</t>
  </si>
  <si>
    <t>رغداء</t>
  </si>
  <si>
    <t>زكيه</t>
  </si>
  <si>
    <t>آمال</t>
  </si>
  <si>
    <t>كامله</t>
  </si>
  <si>
    <t>محمد عيد</t>
  </si>
  <si>
    <t>فتحيه</t>
  </si>
  <si>
    <t>قمر</t>
  </si>
  <si>
    <t>اميمه</t>
  </si>
  <si>
    <t>فائز</t>
  </si>
  <si>
    <t>رمزيه</t>
  </si>
  <si>
    <t>الصنمين</t>
  </si>
  <si>
    <t xml:space="preserve">القنيطرة </t>
  </si>
  <si>
    <t>ترفه</t>
  </si>
  <si>
    <t>وفيقة</t>
  </si>
  <si>
    <t>ريمه</t>
  </si>
  <si>
    <t>عبده</t>
  </si>
  <si>
    <t>زهيه</t>
  </si>
  <si>
    <t>خان ارنبة</t>
  </si>
  <si>
    <t>منيرة</t>
  </si>
  <si>
    <t>جانيت</t>
  </si>
  <si>
    <t xml:space="preserve">حمص </t>
  </si>
  <si>
    <t>عارف</t>
  </si>
  <si>
    <t>فضيله</t>
  </si>
  <si>
    <t>سعده</t>
  </si>
  <si>
    <t>بنان</t>
  </si>
  <si>
    <t>ماجد</t>
  </si>
  <si>
    <t>محمد منير</t>
  </si>
  <si>
    <t>سعيده</t>
  </si>
  <si>
    <t>غباغب</t>
  </si>
  <si>
    <t>سلمى</t>
  </si>
  <si>
    <t>محمد بشير</t>
  </si>
  <si>
    <t>باسمة</t>
  </si>
  <si>
    <t>منصور</t>
  </si>
  <si>
    <t>مازن</t>
  </si>
  <si>
    <t>محمدنذير</t>
  </si>
  <si>
    <t>هديه</t>
  </si>
  <si>
    <t>ميادين</t>
  </si>
  <si>
    <t>سعسع</t>
  </si>
  <si>
    <t>اسمهان</t>
  </si>
  <si>
    <t>رندة</t>
  </si>
  <si>
    <t>محمد وليد</t>
  </si>
  <si>
    <t>أنعام</t>
  </si>
  <si>
    <t>انعام</t>
  </si>
  <si>
    <t>هلال</t>
  </si>
  <si>
    <t>عبدالوهاب</t>
  </si>
  <si>
    <t>معينه</t>
  </si>
  <si>
    <t>حسن حماد</t>
  </si>
  <si>
    <t>محمد فائز</t>
  </si>
  <si>
    <t>سلام</t>
  </si>
  <si>
    <t>غياث</t>
  </si>
  <si>
    <t>عطاف</t>
  </si>
  <si>
    <t>يارا ابراهيم</t>
  </si>
  <si>
    <t>عزيزه</t>
  </si>
  <si>
    <t>ازدهار</t>
  </si>
  <si>
    <t>شمسكين</t>
  </si>
  <si>
    <t>الحمراء الجديدة</t>
  </si>
  <si>
    <t>نبيها</t>
  </si>
  <si>
    <t>رحاب</t>
  </si>
  <si>
    <t>رفاه</t>
  </si>
  <si>
    <t>رقية</t>
  </si>
  <si>
    <t>غزوان</t>
  </si>
  <si>
    <t>برهان</t>
  </si>
  <si>
    <t>الشيخ مسكين</t>
  </si>
  <si>
    <t xml:space="preserve">درعا </t>
  </si>
  <si>
    <t>انتصار</t>
  </si>
  <si>
    <t>معروف</t>
  </si>
  <si>
    <t>راغدة</t>
  </si>
  <si>
    <t>محمود بيطار</t>
  </si>
  <si>
    <t>عبد الرزاق</t>
  </si>
  <si>
    <t>حسني</t>
  </si>
  <si>
    <t>احمد محمد</t>
  </si>
  <si>
    <t>كسوة</t>
  </si>
  <si>
    <t>خالده</t>
  </si>
  <si>
    <t>ساميه</t>
  </si>
  <si>
    <t>محمد عيسى</t>
  </si>
  <si>
    <t>اصف</t>
  </si>
  <si>
    <t>عيد</t>
  </si>
  <si>
    <t>خميس</t>
  </si>
  <si>
    <t>القزاز</t>
  </si>
  <si>
    <t>عامر</t>
  </si>
  <si>
    <t>جبلة</t>
  </si>
  <si>
    <t>مرفت</t>
  </si>
  <si>
    <t>نوري</t>
  </si>
  <si>
    <t>مفيدة</t>
  </si>
  <si>
    <t>ربيعه</t>
  </si>
  <si>
    <t>جديدة الوادي</t>
  </si>
  <si>
    <t>دله</t>
  </si>
  <si>
    <t>محمدغسان</t>
  </si>
  <si>
    <t>كفير يبوس</t>
  </si>
  <si>
    <t>عبد الفتاح</t>
  </si>
  <si>
    <t>محمد طه</t>
  </si>
  <si>
    <t>سلميه</t>
  </si>
  <si>
    <t>احمد المصري</t>
  </si>
  <si>
    <t>صبحي</t>
  </si>
  <si>
    <t>رائق</t>
  </si>
  <si>
    <t>محمد امين</t>
  </si>
  <si>
    <t>برهليا</t>
  </si>
  <si>
    <t>رتيبه</t>
  </si>
  <si>
    <t>منا</t>
  </si>
  <si>
    <t>سوزان</t>
  </si>
  <si>
    <t>بلودان</t>
  </si>
  <si>
    <t>لؤي</t>
  </si>
  <si>
    <t>بشار حسن</t>
  </si>
  <si>
    <t>آمنه</t>
  </si>
  <si>
    <t>صالح</t>
  </si>
  <si>
    <t>منذر</t>
  </si>
  <si>
    <t>هويده</t>
  </si>
  <si>
    <t>يونس</t>
  </si>
  <si>
    <t>وفيقه</t>
  </si>
  <si>
    <t>حمد</t>
  </si>
  <si>
    <t>حياة</t>
  </si>
  <si>
    <t>قيطه</t>
  </si>
  <si>
    <t>نورس</t>
  </si>
  <si>
    <t>عبد الغني</t>
  </si>
  <si>
    <t>كوكب</t>
  </si>
  <si>
    <t>هاجر</t>
  </si>
  <si>
    <t>سبها</t>
  </si>
  <si>
    <t>مي</t>
  </si>
  <si>
    <t>تركيه</t>
  </si>
  <si>
    <t>عبدالحميد</t>
  </si>
  <si>
    <t>مضايا</t>
  </si>
  <si>
    <t>اسماء</t>
  </si>
  <si>
    <t>رقيه</t>
  </si>
  <si>
    <t>دبي</t>
  </si>
  <si>
    <t>فايزه</t>
  </si>
  <si>
    <t>قطيفة</t>
  </si>
  <si>
    <t>رانيا</t>
  </si>
  <si>
    <t>سبينة</t>
  </si>
  <si>
    <t>شيخه</t>
  </si>
  <si>
    <t>رفيق</t>
  </si>
  <si>
    <t>حميده</t>
  </si>
  <si>
    <t>يادوده</t>
  </si>
  <si>
    <t>محمد حسين</t>
  </si>
  <si>
    <t>بهجت</t>
  </si>
  <si>
    <t>الرياض</t>
  </si>
  <si>
    <t>صلاح الدين</t>
  </si>
  <si>
    <t>لطفيه</t>
  </si>
  <si>
    <t>بطيحة</t>
  </si>
  <si>
    <t>حسن حسن</t>
  </si>
  <si>
    <t>فاروق</t>
  </si>
  <si>
    <t>وردة</t>
  </si>
  <si>
    <t>نبال</t>
  </si>
  <si>
    <t>بصرى الشام</t>
  </si>
  <si>
    <t>امال</t>
  </si>
  <si>
    <t>تمام</t>
  </si>
  <si>
    <t>حارم</t>
  </si>
  <si>
    <t>ملكه</t>
  </si>
  <si>
    <t>جهينه</t>
  </si>
  <si>
    <t>غدير</t>
  </si>
  <si>
    <t>رائده</t>
  </si>
  <si>
    <t>دحام</t>
  </si>
  <si>
    <t>بهيه</t>
  </si>
  <si>
    <t>راغده</t>
  </si>
  <si>
    <t>لما مراد</t>
  </si>
  <si>
    <t>يسرى</t>
  </si>
  <si>
    <t>طارق</t>
  </si>
  <si>
    <t>محمد تيسير</t>
  </si>
  <si>
    <t>فائزه</t>
  </si>
  <si>
    <t>نعمت</t>
  </si>
  <si>
    <t>منصوره</t>
  </si>
  <si>
    <t>مرعي</t>
  </si>
  <si>
    <t>العانات</t>
  </si>
  <si>
    <t>محمد ديب</t>
  </si>
  <si>
    <t>عليه</t>
  </si>
  <si>
    <t>شيرين</t>
  </si>
  <si>
    <t>النشابية</t>
  </si>
  <si>
    <t>محمد مازن</t>
  </si>
  <si>
    <t>محمدخير</t>
  </si>
  <si>
    <t>ليبيا</t>
  </si>
  <si>
    <t>علي ابراهيم</t>
  </si>
  <si>
    <t>هايل</t>
  </si>
  <si>
    <t>انخل</t>
  </si>
  <si>
    <t>بسمه</t>
  </si>
  <si>
    <t>دره</t>
  </si>
  <si>
    <t>مليحة</t>
  </si>
  <si>
    <t>هاني</t>
  </si>
  <si>
    <t>ادلب</t>
  </si>
  <si>
    <t>ناصرية</t>
  </si>
  <si>
    <t>وحيد</t>
  </si>
  <si>
    <t>راكان</t>
  </si>
  <si>
    <t>محمد عامر</t>
  </si>
  <si>
    <t>نعمات</t>
  </si>
  <si>
    <t>عدرا</t>
  </si>
  <si>
    <t>لطيفه</t>
  </si>
  <si>
    <t>فخري</t>
  </si>
  <si>
    <t>خديجة</t>
  </si>
  <si>
    <t>هنا</t>
  </si>
  <si>
    <t>مروه</t>
  </si>
  <si>
    <t>ضياءالدين</t>
  </si>
  <si>
    <t>افتكار</t>
  </si>
  <si>
    <t>ربيع</t>
  </si>
  <si>
    <t>غادة</t>
  </si>
  <si>
    <t>وحيده</t>
  </si>
  <si>
    <t>مفيده</t>
  </si>
  <si>
    <t>انطون</t>
  </si>
  <si>
    <t>القصير</t>
  </si>
  <si>
    <t>سعد</t>
  </si>
  <si>
    <t>عدله</t>
  </si>
  <si>
    <t>الكفر</t>
  </si>
  <si>
    <t>تبارك</t>
  </si>
  <si>
    <t>محمد سامر</t>
  </si>
  <si>
    <t>عمر الخطيب</t>
  </si>
  <si>
    <t>عبدالكريم</t>
  </si>
  <si>
    <t>راس المعرة</t>
  </si>
  <si>
    <t>وفيق</t>
  </si>
  <si>
    <t>محمد حسام</t>
  </si>
  <si>
    <t>مسعود</t>
  </si>
  <si>
    <t>عمادالدين</t>
  </si>
  <si>
    <t>ماري</t>
  </si>
  <si>
    <t>نايفه</t>
  </si>
  <si>
    <t>محمد رضوان</t>
  </si>
  <si>
    <t>عاطف</t>
  </si>
  <si>
    <t>جباتا الخشب</t>
  </si>
  <si>
    <t>مهيب</t>
  </si>
  <si>
    <t>محمد عمر</t>
  </si>
  <si>
    <t>وحيدة</t>
  </si>
  <si>
    <t>شكريه</t>
  </si>
  <si>
    <t>محمدعلي</t>
  </si>
  <si>
    <t>خلدون</t>
  </si>
  <si>
    <t>عدلا</t>
  </si>
  <si>
    <t>ختمه</t>
  </si>
  <si>
    <t>ورده</t>
  </si>
  <si>
    <t>آصف</t>
  </si>
  <si>
    <t>نوره</t>
  </si>
  <si>
    <t>وصال</t>
  </si>
  <si>
    <t>ناظم</t>
  </si>
  <si>
    <t>ديب</t>
  </si>
  <si>
    <t>صفيه</t>
  </si>
  <si>
    <t>إيمان</t>
  </si>
  <si>
    <t>غيثاء</t>
  </si>
  <si>
    <t>محمدسمير</t>
  </si>
  <si>
    <t>هبه عيسى</t>
  </si>
  <si>
    <t>كريم</t>
  </si>
  <si>
    <t>زاهي</t>
  </si>
  <si>
    <t>مهى</t>
  </si>
  <si>
    <t>القامشلي</t>
  </si>
  <si>
    <t>حيدر</t>
  </si>
  <si>
    <t>حفير الفوقا</t>
  </si>
  <si>
    <t>عبدالرزاق</t>
  </si>
  <si>
    <t>عوج</t>
  </si>
  <si>
    <t>جابر</t>
  </si>
  <si>
    <t>عبدالغني</t>
  </si>
  <si>
    <t>خانم</t>
  </si>
  <si>
    <t>محمد عبدو</t>
  </si>
  <si>
    <t>جبا</t>
  </si>
  <si>
    <t>لمعات</t>
  </si>
  <si>
    <t>خان ارنبه</t>
  </si>
  <si>
    <t>اسيمه</t>
  </si>
  <si>
    <t>ادال</t>
  </si>
  <si>
    <t>درويش</t>
  </si>
  <si>
    <t>محمد سميح</t>
  </si>
  <si>
    <t>الكسوة</t>
  </si>
  <si>
    <t>حزه</t>
  </si>
  <si>
    <t>حمدي</t>
  </si>
  <si>
    <t>رشيد</t>
  </si>
  <si>
    <t>ثريا</t>
  </si>
  <si>
    <t>عبد الاله</t>
  </si>
  <si>
    <t>صبريه</t>
  </si>
  <si>
    <t>نوفه</t>
  </si>
  <si>
    <t>السيده زينب</t>
  </si>
  <si>
    <t>يحيا</t>
  </si>
  <si>
    <t>ذيبين</t>
  </si>
  <si>
    <t>راتب</t>
  </si>
  <si>
    <t>عزيز</t>
  </si>
  <si>
    <t>محمد ربيع</t>
  </si>
  <si>
    <t>بشير</t>
  </si>
  <si>
    <t>احمد ناصر</t>
  </si>
  <si>
    <t xml:space="preserve">التل </t>
  </si>
  <si>
    <t>انشراح</t>
  </si>
  <si>
    <t>سحم الجولان</t>
  </si>
  <si>
    <t>هامة</t>
  </si>
  <si>
    <t>القرداحة</t>
  </si>
  <si>
    <t>كريمه</t>
  </si>
  <si>
    <t>عهد</t>
  </si>
  <si>
    <t>اشرفية الوادي</t>
  </si>
  <si>
    <t>الكسوه</t>
  </si>
  <si>
    <t>محمد محمد</t>
  </si>
  <si>
    <t>كفاح</t>
  </si>
  <si>
    <t>محمد فارس</t>
  </si>
  <si>
    <t>عبد السلام</t>
  </si>
  <si>
    <t>محمد حمود</t>
  </si>
  <si>
    <t>باسل صالحه</t>
  </si>
  <si>
    <t>فهيمه</t>
  </si>
  <si>
    <t>محمد عصام</t>
  </si>
  <si>
    <t>محمد عمار</t>
  </si>
  <si>
    <t>عبيد</t>
  </si>
  <si>
    <t>أديب</t>
  </si>
  <si>
    <t>نهلة</t>
  </si>
  <si>
    <t>عقيل</t>
  </si>
  <si>
    <t>رندا</t>
  </si>
  <si>
    <t>فياض</t>
  </si>
  <si>
    <t>لطفي</t>
  </si>
  <si>
    <t>الياس</t>
  </si>
  <si>
    <t>احمد علي</t>
  </si>
  <si>
    <t>نبيهه</t>
  </si>
  <si>
    <t>طيبة الامام</t>
  </si>
  <si>
    <t>منبج</t>
  </si>
  <si>
    <t>الحجر الأسود</t>
  </si>
  <si>
    <t>نظير</t>
  </si>
  <si>
    <t>اديبه</t>
  </si>
  <si>
    <t>محمد نادر</t>
  </si>
  <si>
    <t>شجاع</t>
  </si>
  <si>
    <t>رولا</t>
  </si>
  <si>
    <t>جواهر</t>
  </si>
  <si>
    <t>محمد عثمان</t>
  </si>
  <si>
    <t>نجلاء</t>
  </si>
  <si>
    <t>محمد حيدر</t>
  </si>
  <si>
    <t>قنوات</t>
  </si>
  <si>
    <t>وجيه</t>
  </si>
  <si>
    <t>شما</t>
  </si>
  <si>
    <t>أسماء</t>
  </si>
  <si>
    <t>بثينة</t>
  </si>
  <si>
    <t>حكمت</t>
  </si>
  <si>
    <t>هنديه</t>
  </si>
  <si>
    <t>صبوره</t>
  </si>
  <si>
    <t>فطيم</t>
  </si>
  <si>
    <t>مرسل</t>
  </si>
  <si>
    <t>عين الفيجة</t>
  </si>
  <si>
    <t>محمد عبود</t>
  </si>
  <si>
    <t>محمدفايز</t>
  </si>
  <si>
    <t>محمدديب</t>
  </si>
  <si>
    <t>فتحية</t>
  </si>
  <si>
    <t>بكري</t>
  </si>
  <si>
    <t>عبد الباسط</t>
  </si>
  <si>
    <t>بصير</t>
  </si>
  <si>
    <t>سهيلا</t>
  </si>
  <si>
    <t>ضياء الدين</t>
  </si>
  <si>
    <t>تلكلخ</t>
  </si>
  <si>
    <t>امونه</t>
  </si>
  <si>
    <t>فداء</t>
  </si>
  <si>
    <t>عزت</t>
  </si>
  <si>
    <t>انس</t>
  </si>
  <si>
    <t>محمد جابر</t>
  </si>
  <si>
    <t>رانيه</t>
  </si>
  <si>
    <t>حكمات</t>
  </si>
  <si>
    <t>جاد الله</t>
  </si>
  <si>
    <t>ندا</t>
  </si>
  <si>
    <t>تحسين</t>
  </si>
  <si>
    <t>نها</t>
  </si>
  <si>
    <t>نجلا</t>
  </si>
  <si>
    <t>الزبداني</t>
  </si>
  <si>
    <t>حاتم</t>
  </si>
  <si>
    <t>محاسن</t>
  </si>
  <si>
    <t>بسيمه</t>
  </si>
  <si>
    <t>ابو ظبي</t>
  </si>
  <si>
    <t>رسلان</t>
  </si>
  <si>
    <t>عتاب</t>
  </si>
  <si>
    <t>ثانيه</t>
  </si>
  <si>
    <t>الثورة</t>
  </si>
  <si>
    <t>روضة</t>
  </si>
  <si>
    <t>رحمه</t>
  </si>
  <si>
    <t>كاسم</t>
  </si>
  <si>
    <t xml:space="preserve">علي </t>
  </si>
  <si>
    <t>نبيلة</t>
  </si>
  <si>
    <t xml:space="preserve">حسن </t>
  </si>
  <si>
    <t>رشاد</t>
  </si>
  <si>
    <t>فوزه</t>
  </si>
  <si>
    <t>حسنا</t>
  </si>
  <si>
    <t>فايزة</t>
  </si>
  <si>
    <t>فوزية</t>
  </si>
  <si>
    <t>وائل</t>
  </si>
  <si>
    <t>جبر</t>
  </si>
  <si>
    <t>محمد توفيق</t>
  </si>
  <si>
    <t>لميا</t>
  </si>
  <si>
    <t>فاتنة</t>
  </si>
  <si>
    <t>ذيب</t>
  </si>
  <si>
    <t>اسيا</t>
  </si>
  <si>
    <t>سميح</t>
  </si>
  <si>
    <t xml:space="preserve">الكسوة </t>
  </si>
  <si>
    <t>محسن</t>
  </si>
  <si>
    <t>عذبه</t>
  </si>
  <si>
    <t xml:space="preserve">                                                       المقررات المسجلة في الفصل الأول للعام الدراسي 2022/ 2023
ملاحظة 1:تقع اختيار جميع هذه المقررات على مسؤولية الطالب.
ملاحظة 2 :لا تعدل هذه المقررات أو يضاف تسجيل أي مقرر بعد تسديد الرسوم وتثبيت التسجيل .</t>
  </si>
  <si>
    <t xml:space="preserve">المدخل الى علم القانون </t>
  </si>
  <si>
    <t xml:space="preserve">المدخل الى الشريعة الاسلامية </t>
  </si>
  <si>
    <t xml:space="preserve">المدخل الى القانون الدستوري </t>
  </si>
  <si>
    <t>المبادئ العامة في قانون العقوبات (الجريمة )</t>
  </si>
  <si>
    <t xml:space="preserve">تاريخ القانون </t>
  </si>
  <si>
    <t xml:space="preserve">اللغة العربية </t>
  </si>
  <si>
    <t>اللغة الأجنبية (1)</t>
  </si>
  <si>
    <t>التشريعات الاجتماعية
 (قانون التعاون)</t>
  </si>
  <si>
    <t>المبادئ العامة في قانون العقوبات (العقوبة )</t>
  </si>
  <si>
    <t xml:space="preserve">القانون الدولي العام </t>
  </si>
  <si>
    <t xml:space="preserve">المدخل الى القانون الاداري </t>
  </si>
  <si>
    <t xml:space="preserve">مصطلحات قانونية بلغة اجنبية </t>
  </si>
  <si>
    <t>القانون المدني (مصادر الالتزام )</t>
  </si>
  <si>
    <t xml:space="preserve">القانون الاداري </t>
  </si>
  <si>
    <t>قانون العقوبات الخاص 
(جرائم على امن الدولة والاشخاص)</t>
  </si>
  <si>
    <t>قانون الاحوال الشخصية
 (زواج طلاق نفقة طلاق)</t>
  </si>
  <si>
    <t xml:space="preserve">قانون العمل </t>
  </si>
  <si>
    <t xml:space="preserve">المدخل الى المعلوماتية </t>
  </si>
  <si>
    <t>اللغة الأجنبية (2)</t>
  </si>
  <si>
    <t>القانون المدني (احكام الالتزام )</t>
  </si>
  <si>
    <t xml:space="preserve">قانون العقوبات الخاص
 (جرائم على الاموال وجرائم اقتصادية) </t>
  </si>
  <si>
    <t>القانون التجاري 
(الاعمال التجارية والمتجر )</t>
  </si>
  <si>
    <t xml:space="preserve">القانون الدولي الاقتصادي </t>
  </si>
  <si>
    <t>القانون المدني (العقود السمات )</t>
  </si>
  <si>
    <t xml:space="preserve">القضاء الاداري </t>
  </si>
  <si>
    <t>اصول المحاكمات المدنية (1)</t>
  </si>
  <si>
    <t>أصول المحاكمات الجزاتية (1)</t>
  </si>
  <si>
    <t>قانون الاحوال الشخصية
 (الوصية والمواريث )</t>
  </si>
  <si>
    <t>اصول المحاكمات المدنية(2)</t>
  </si>
  <si>
    <t>اصول المحاكمات الجزائية (2)</t>
  </si>
  <si>
    <t>القانون التجاري (الشركات )</t>
  </si>
  <si>
    <t xml:space="preserve">المنظمات الدولية </t>
  </si>
  <si>
    <t>مقررات السنة الرابعة (فصل أول)</t>
  </si>
  <si>
    <t>القانون المدني (الحقوق العينية  الأصلية )</t>
  </si>
  <si>
    <t>القانون التجاري (الاسناد التجارية )</t>
  </si>
  <si>
    <t xml:space="preserve">التشريع الضريبي </t>
  </si>
  <si>
    <t>القانون الدولي الخاص  (الجنسية )</t>
  </si>
  <si>
    <t xml:space="preserve">الادارة العامة </t>
  </si>
  <si>
    <t xml:space="preserve">أصول الفقه </t>
  </si>
  <si>
    <t>القانون المدني 
(الحقوق العينية التبعية )</t>
  </si>
  <si>
    <t>عقوبات خاص
 (جرائم على الادارة-المخلة بالثقة العامة )</t>
  </si>
  <si>
    <t>القانون الدولي الخاص 
(تنازع القوانين )</t>
  </si>
  <si>
    <t xml:space="preserve">أصول التنفيذ </t>
  </si>
  <si>
    <t>$K9</t>
  </si>
  <si>
    <t>المقرر الاختياري س1</t>
  </si>
  <si>
    <t>المقرر الاختياري س2</t>
  </si>
  <si>
    <t>المقرر الاختياري س3</t>
  </si>
  <si>
    <t>المقرر الاختياري س4</t>
  </si>
  <si>
    <t>المقررات الاختيارية</t>
  </si>
  <si>
    <t>الحق في الحياة الخاصة</t>
  </si>
  <si>
    <t>حقوق الإنسان</t>
  </si>
  <si>
    <t>علم الإجرام والعقاب</t>
  </si>
  <si>
    <t>النظم السياسية</t>
  </si>
  <si>
    <t>القضية الفلسطينية</t>
  </si>
  <si>
    <t>التأمينات الاجتماعية</t>
  </si>
  <si>
    <t>السياسة المالي (1)</t>
  </si>
  <si>
    <t>الوظيفة العامة</t>
  </si>
  <si>
    <t>العقود الإدارية</t>
  </si>
  <si>
    <t>قانون أحداث الجانحين</t>
  </si>
  <si>
    <t>العلاقات الدولية (1)</t>
  </si>
  <si>
    <t>عقد الإيجار</t>
  </si>
  <si>
    <t>الإثبات في المواد المدنية</t>
  </si>
  <si>
    <t>السياسة المالية (2)</t>
  </si>
  <si>
    <t>قانون العقوبات الاقتصادية</t>
  </si>
  <si>
    <t>قانون العقوبات العسكرية</t>
  </si>
  <si>
    <t>الدبلوماسية</t>
  </si>
  <si>
    <t>العلاقات الدولية (2)</t>
  </si>
  <si>
    <t>القانون البحري والجوي</t>
  </si>
  <si>
    <t>الإدارة المحلية</t>
  </si>
  <si>
    <t>الرقابة المالية</t>
  </si>
  <si>
    <t>عقود دولية</t>
  </si>
  <si>
    <t xml:space="preserve">الاختصاص القضائي الدولي </t>
  </si>
  <si>
    <t>التأمين</t>
  </si>
  <si>
    <t>قانون ممارسة مهنة المحاماة</t>
  </si>
  <si>
    <t>اختر اسم المقرر الاختياري من السنة الأولى</t>
  </si>
  <si>
    <t>اختر اسم المقرر الاختياري من السنة الثانية</t>
  </si>
  <si>
    <t>اختر اسم المقرر الاختياري من السنة الثالثة</t>
  </si>
  <si>
    <t>اختر اسم المقرر الاختياري من السنة الرابعة</t>
  </si>
  <si>
    <t>مقرر من سنة أعلى</t>
  </si>
  <si>
    <t>العنوان</t>
  </si>
  <si>
    <t>تركي</t>
  </si>
  <si>
    <t>حليمة</t>
  </si>
  <si>
    <t>أدبي</t>
  </si>
  <si>
    <t>علي محمد</t>
  </si>
  <si>
    <t>نظيره</t>
  </si>
  <si>
    <t/>
  </si>
  <si>
    <t>خطار</t>
  </si>
  <si>
    <t>عبد العظيم الحمادي</t>
  </si>
  <si>
    <t xml:space="preserve">احمد </t>
  </si>
  <si>
    <t xml:space="preserve">علما </t>
  </si>
  <si>
    <t>رمضان</t>
  </si>
  <si>
    <t xml:space="preserve">طرطوس </t>
  </si>
  <si>
    <t>زين العابدين حميشه</t>
  </si>
  <si>
    <t>هالا</t>
  </si>
  <si>
    <t>هيام الطحان النعيمي</t>
  </si>
  <si>
    <t>شومه</t>
  </si>
  <si>
    <t>كودنه</t>
  </si>
  <si>
    <t>عصام العباس</t>
  </si>
  <si>
    <t>حلويه</t>
  </si>
  <si>
    <t>علاء غزالي</t>
  </si>
  <si>
    <t>وزيره</t>
  </si>
  <si>
    <t>عليا عوض</t>
  </si>
  <si>
    <t>وزيره شعبان</t>
  </si>
  <si>
    <t>راما كرنبه</t>
  </si>
  <si>
    <t>محمد محروس</t>
  </si>
  <si>
    <t>نور الجاسم</t>
  </si>
  <si>
    <t>نبيلا</t>
  </si>
  <si>
    <t>جورج مقدسي</t>
  </si>
  <si>
    <t>محمد يزن شهاب</t>
  </si>
  <si>
    <t>ناهد صالحاني المعط</t>
  </si>
  <si>
    <t>زينب حمدان</t>
  </si>
  <si>
    <t>لؤي النابلسي</t>
  </si>
  <si>
    <t>شرعية</t>
  </si>
  <si>
    <t>عبد الله كوجان</t>
  </si>
  <si>
    <t>بلال صعوبي</t>
  </si>
  <si>
    <t>خضر شميس</t>
  </si>
  <si>
    <t>مهند الخضر</t>
  </si>
  <si>
    <t>رابحه</t>
  </si>
  <si>
    <t>جدن سلطان</t>
  </si>
  <si>
    <t>طهران</t>
  </si>
  <si>
    <t>رامي السليمان</t>
  </si>
  <si>
    <t>محمد خير الله</t>
  </si>
  <si>
    <t>خالد مصطفى</t>
  </si>
  <si>
    <t>تامر جمعة</t>
  </si>
  <si>
    <t>وداد الحسين الجباره</t>
  </si>
  <si>
    <t>ولاء القيم</t>
  </si>
  <si>
    <t>بشرى حمود</t>
  </si>
  <si>
    <t>هبه المدني</t>
  </si>
  <si>
    <t>راتب الشيخ حسن</t>
  </si>
  <si>
    <t>أريج القرعان</t>
  </si>
  <si>
    <t>عمر العلي</t>
  </si>
  <si>
    <t>ياسر حسن</t>
  </si>
  <si>
    <t>بيان القصيباتي</t>
  </si>
  <si>
    <t>عتاب ابو علي مهنا</t>
  </si>
  <si>
    <t>ايهاب محمد</t>
  </si>
  <si>
    <t>علي الحرز</t>
  </si>
  <si>
    <t>عقل</t>
  </si>
  <si>
    <t>محمد المحمد</t>
  </si>
  <si>
    <t>رسمية</t>
  </si>
  <si>
    <t>هند الأشقر</t>
  </si>
  <si>
    <t>وسيم</t>
  </si>
  <si>
    <t>ربا</t>
  </si>
  <si>
    <t>رجب قناعة</t>
  </si>
  <si>
    <t>ياسر العمر</t>
  </si>
  <si>
    <t xml:space="preserve">ياسر </t>
  </si>
  <si>
    <t xml:space="preserve">صبحه </t>
  </si>
  <si>
    <t>احمد صالح</t>
  </si>
  <si>
    <t>الصبورة</t>
  </si>
  <si>
    <t>مجد مكيدوش</t>
  </si>
  <si>
    <t>هدى الحربي</t>
  </si>
  <si>
    <t>نور بوسنه لي</t>
  </si>
  <si>
    <t>معصوم</t>
  </si>
  <si>
    <t>محمد معري</t>
  </si>
  <si>
    <t>ولاء الحمود الخليف</t>
  </si>
  <si>
    <t>محمود الطحان النعيمي</t>
  </si>
  <si>
    <t>نور زلفو</t>
  </si>
  <si>
    <t>محمد برهان</t>
  </si>
  <si>
    <t>محمد ياسر المشعل</t>
  </si>
  <si>
    <t>ايفان مصطفى</t>
  </si>
  <si>
    <t>محمد ابراهيم</t>
  </si>
  <si>
    <t>ايهم الاحمد</t>
  </si>
  <si>
    <t>عناد</t>
  </si>
  <si>
    <t>فلكه</t>
  </si>
  <si>
    <t>بدر الدين السوقي</t>
  </si>
  <si>
    <t>محمد خطاب</t>
  </si>
  <si>
    <t xml:space="preserve">السيدة زينب </t>
  </si>
  <si>
    <t>حزرما</t>
  </si>
  <si>
    <t>محمد احمد</t>
  </si>
  <si>
    <t>بدر</t>
  </si>
  <si>
    <t>وجيهه</t>
  </si>
  <si>
    <t>الباب</t>
  </si>
  <si>
    <t>يمام حمود</t>
  </si>
  <si>
    <t>عبد الامير</t>
  </si>
  <si>
    <t>زينب العبد</t>
  </si>
  <si>
    <t>رنجس</t>
  </si>
  <si>
    <t>مصطفى الحمصي</t>
  </si>
  <si>
    <t>عبد الرحمن العطري</t>
  </si>
  <si>
    <t>تسنيم محايري</t>
  </si>
  <si>
    <t>سامر مسلم</t>
  </si>
  <si>
    <t>يمنى</t>
  </si>
  <si>
    <t>اللاذقية جبلة راس العين 100</t>
  </si>
  <si>
    <t xml:space="preserve">عبد الغني </t>
  </si>
  <si>
    <t>محمد اشرف دحدوح</t>
  </si>
  <si>
    <t>عين حور</t>
  </si>
  <si>
    <t>ايهاب جزان</t>
  </si>
  <si>
    <t>ليلا</t>
  </si>
  <si>
    <t>براءه غانم</t>
  </si>
  <si>
    <t>حسن القداح</t>
  </si>
  <si>
    <t xml:space="preserve">الحراك </t>
  </si>
  <si>
    <t>يمنى حسين</t>
  </si>
  <si>
    <t>سماح رستم</t>
  </si>
  <si>
    <t xml:space="preserve">فؤاد </t>
  </si>
  <si>
    <t xml:space="preserve">سعده </t>
  </si>
  <si>
    <t>صفاء صيداوي</t>
  </si>
  <si>
    <t>سناء ابو جبل</t>
  </si>
  <si>
    <t>سعاده</t>
  </si>
  <si>
    <t>نور الصباغ</t>
  </si>
  <si>
    <t>إبراهيم العواد</t>
  </si>
  <si>
    <t>مريم طالب</t>
  </si>
  <si>
    <t>الاء سلامانه</t>
  </si>
  <si>
    <t xml:space="preserve">يمن </t>
  </si>
  <si>
    <t>غيث زركلي</t>
  </si>
  <si>
    <t>اياد عامر</t>
  </si>
  <si>
    <t>مجد السيد المحمود</t>
  </si>
  <si>
    <t>محمد حسون</t>
  </si>
  <si>
    <t>أمير عوض</t>
  </si>
  <si>
    <t>محمد الجعيدي</t>
  </si>
  <si>
    <t>ليث المهايني</t>
  </si>
  <si>
    <t>محمد مصباح</t>
  </si>
  <si>
    <t>رهف سكر</t>
  </si>
  <si>
    <t>نور شوربه</t>
  </si>
  <si>
    <t xml:space="preserve">احمد العدس </t>
  </si>
  <si>
    <t xml:space="preserve">مسلم ناصر </t>
  </si>
  <si>
    <t xml:space="preserve">كوثر </t>
  </si>
  <si>
    <t>هبه حسن</t>
  </si>
  <si>
    <t>رضى</t>
  </si>
  <si>
    <t>أميمه</t>
  </si>
  <si>
    <t>محمد ترجمان</t>
  </si>
  <si>
    <t>جميلة</t>
  </si>
  <si>
    <t xml:space="preserve">عدنان </t>
  </si>
  <si>
    <t>عبدالمعين البيضه</t>
  </si>
  <si>
    <t>فراس محمد درويش</t>
  </si>
  <si>
    <t>مروه العيسى</t>
  </si>
  <si>
    <t>يامن سلمى</t>
  </si>
  <si>
    <t>اغيد البلخي</t>
  </si>
  <si>
    <t>وليده</t>
  </si>
  <si>
    <t>حذيفة محمد</t>
  </si>
  <si>
    <t>بتوغ</t>
  </si>
  <si>
    <t>أمين</t>
  </si>
  <si>
    <t>كاميليا فرح</t>
  </si>
  <si>
    <t>محمد حميد</t>
  </si>
  <si>
    <t>محمد حسام مملوك</t>
  </si>
  <si>
    <t>محمد كريدي</t>
  </si>
  <si>
    <t>كفا</t>
  </si>
  <si>
    <t>هبه خشفه</t>
  </si>
  <si>
    <t>مياده الزعبي</t>
  </si>
  <si>
    <t>ولاء ابو طيفور العسه</t>
  </si>
  <si>
    <t>سهى العاقل</t>
  </si>
  <si>
    <t>برجس</t>
  </si>
  <si>
    <t>سليمان سلوم</t>
  </si>
  <si>
    <t>علي بكداش</t>
  </si>
  <si>
    <t>غيث</t>
  </si>
  <si>
    <t>مجد العلى درويش</t>
  </si>
  <si>
    <t>إينال شعبان</t>
  </si>
  <si>
    <t>اسامه اسبر</t>
  </si>
  <si>
    <t>جهيده</t>
  </si>
  <si>
    <t>ربا طربوش</t>
  </si>
  <si>
    <t>اماني العطاالله</t>
  </si>
  <si>
    <t>أحمد طيجون</t>
  </si>
  <si>
    <t>حنان الطويل</t>
  </si>
  <si>
    <t>منيره البربور</t>
  </si>
  <si>
    <t>ديانا ابراهيم</t>
  </si>
  <si>
    <t>سامية</t>
  </si>
  <si>
    <t>عمران محمد</t>
  </si>
  <si>
    <t>ناديا الحميدي</t>
  </si>
  <si>
    <t>رمزية</t>
  </si>
  <si>
    <t xml:space="preserve">امل </t>
  </si>
  <si>
    <t>نور السيف</t>
  </si>
  <si>
    <t>نور الدين الوادي</t>
  </si>
  <si>
    <t>اسامه الدولتلي</t>
  </si>
  <si>
    <t>عليا خليفه</t>
  </si>
  <si>
    <t>جعفر ميه</t>
  </si>
  <si>
    <t>علا</t>
  </si>
  <si>
    <t>امجد القدور</t>
  </si>
  <si>
    <t>عبدو نصر</t>
  </si>
  <si>
    <t>إسعاف عبدالرزاق</t>
  </si>
  <si>
    <t>مرضي</t>
  </si>
  <si>
    <t>جهاد عبدالغني</t>
  </si>
  <si>
    <t>قصي نصر</t>
  </si>
  <si>
    <t>معتصم سره</t>
  </si>
  <si>
    <t>رحاب عبار</t>
  </si>
  <si>
    <t>سناء سلطان</t>
  </si>
  <si>
    <t>عاصم الفوارس</t>
  </si>
  <si>
    <t>فاطمه عرفات</t>
  </si>
  <si>
    <t>وصفيه</t>
  </si>
  <si>
    <t>حافظ اسماعيل</t>
  </si>
  <si>
    <t>ضهر مطرو</t>
  </si>
  <si>
    <t>محمود الرياحي</t>
  </si>
  <si>
    <t>محمود بكري</t>
  </si>
  <si>
    <t>رايده</t>
  </si>
  <si>
    <t>معتز كناكريه</t>
  </si>
  <si>
    <t>عربيه</t>
  </si>
  <si>
    <t>هاشم</t>
  </si>
  <si>
    <t>الجبه</t>
  </si>
  <si>
    <t>سليم عوده</t>
  </si>
  <si>
    <t>يامن علي</t>
  </si>
  <si>
    <t>رشا مشك</t>
  </si>
  <si>
    <t>اسعد جرعتلي</t>
  </si>
  <si>
    <t>محمد ناصر الدين</t>
  </si>
  <si>
    <t>محمد الشلبي</t>
  </si>
  <si>
    <t>هبه خدوج</t>
  </si>
  <si>
    <t>فردوس كوردي</t>
  </si>
  <si>
    <t>هبا سنديان</t>
  </si>
  <si>
    <t>ناريمان مبيض</t>
  </si>
  <si>
    <t>زين</t>
  </si>
  <si>
    <t>رامي ويس</t>
  </si>
  <si>
    <t>دانيال</t>
  </si>
  <si>
    <t>هشام الصالحاني الملقب بالمغربيه</t>
  </si>
  <si>
    <t>رشدي</t>
  </si>
  <si>
    <t>رنا الحلواني</t>
  </si>
  <si>
    <t>فادي شاهين</t>
  </si>
  <si>
    <t>محمد حمدان</t>
  </si>
  <si>
    <t>يزن ادريس</t>
  </si>
  <si>
    <t>نصار</t>
  </si>
  <si>
    <t>سمراء</t>
  </si>
  <si>
    <t>مجد صقر</t>
  </si>
  <si>
    <t>يزن توتيه</t>
  </si>
  <si>
    <t>لما سلطان</t>
  </si>
  <si>
    <t>الشجره</t>
  </si>
  <si>
    <t xml:space="preserve">الكويت </t>
  </si>
  <si>
    <t>رمزي</t>
  </si>
  <si>
    <t>حذيفه مروه</t>
  </si>
  <si>
    <t>محمد صالح حجار</t>
  </si>
  <si>
    <t>رودينه</t>
  </si>
  <si>
    <t>نور شلغين</t>
  </si>
  <si>
    <t>هندي</t>
  </si>
  <si>
    <t>ديبه</t>
  </si>
  <si>
    <t>عاموده</t>
  </si>
  <si>
    <t>منال العلاو</t>
  </si>
  <si>
    <t>ليث خليفة</t>
  </si>
  <si>
    <t>ايناس قدورة</t>
  </si>
  <si>
    <t>احمد فياض</t>
  </si>
  <si>
    <t>عوض عبد الرحيم</t>
  </si>
  <si>
    <t>عامر احمد</t>
  </si>
  <si>
    <t>قصي الددو</t>
  </si>
  <si>
    <t>كفر عويد</t>
  </si>
  <si>
    <t>ربا يوسف</t>
  </si>
  <si>
    <t xml:space="preserve">صحنايا </t>
  </si>
  <si>
    <t>علي حيدر</t>
  </si>
  <si>
    <t>حبيب</t>
  </si>
  <si>
    <t>ندى الحسين</t>
  </si>
  <si>
    <t>طالب عوض</t>
  </si>
  <si>
    <t>هبه المذيب</t>
  </si>
  <si>
    <t xml:space="preserve">حماه </t>
  </si>
  <si>
    <t>صبحية</t>
  </si>
  <si>
    <t>فداء الممساني</t>
  </si>
  <si>
    <t>كميله</t>
  </si>
  <si>
    <t>لاهثة</t>
  </si>
  <si>
    <t>حسين العبود الحمادي</t>
  </si>
  <si>
    <t>حنان الناصر</t>
  </si>
  <si>
    <t>حنان سعد الدين</t>
  </si>
  <si>
    <t>حامد الميس</t>
  </si>
  <si>
    <t>وعد زيد</t>
  </si>
  <si>
    <t>غرام جبل</t>
  </si>
  <si>
    <t>ايمان حسين</t>
  </si>
  <si>
    <t>انس الابراهيم</t>
  </si>
  <si>
    <t>محمد نور قندقلي</t>
  </si>
  <si>
    <t>عادليه</t>
  </si>
  <si>
    <t>عماد الدين السالم</t>
  </si>
  <si>
    <t>جورج سلوم</t>
  </si>
  <si>
    <t>رامز غندور</t>
  </si>
  <si>
    <t>رضية</t>
  </si>
  <si>
    <t>دانيه شلهوم</t>
  </si>
  <si>
    <t>رحاب البني</t>
  </si>
  <si>
    <t>لينا الجاسم</t>
  </si>
  <si>
    <t>خنساء</t>
  </si>
  <si>
    <t>فاطمة صوان</t>
  </si>
  <si>
    <t>صبحية تباب</t>
  </si>
  <si>
    <t>قتيبه الشمالي</t>
  </si>
  <si>
    <t>عبير زرزر</t>
  </si>
  <si>
    <t>انس حيدر</t>
  </si>
  <si>
    <t>منهية الدويش</t>
  </si>
  <si>
    <t>جازي</t>
  </si>
  <si>
    <t>جربوعه</t>
  </si>
  <si>
    <t>جبل العمور</t>
  </si>
  <si>
    <t>ابراهيم مرجان</t>
  </si>
  <si>
    <t>عبد الكريم الفروح</t>
  </si>
  <si>
    <t>اماني ابو حجيله</t>
  </si>
  <si>
    <t xml:space="preserve">صياح </t>
  </si>
  <si>
    <t xml:space="preserve">السويداء </t>
  </si>
  <si>
    <t>فاطمه ناصيف</t>
  </si>
  <si>
    <t>عمران</t>
  </si>
  <si>
    <t>حمدة</t>
  </si>
  <si>
    <t>الاء بيتموني</t>
  </si>
  <si>
    <t>طارق سعد الدين</t>
  </si>
  <si>
    <t>نورس الخالدي</t>
  </si>
  <si>
    <t xml:space="preserve">اميرة </t>
  </si>
  <si>
    <t>يسرى طعمه</t>
  </si>
  <si>
    <t>نور عبد الرؤوف</t>
  </si>
  <si>
    <t>محمد وفيق</t>
  </si>
  <si>
    <t>تهامه الجندي</t>
  </si>
  <si>
    <t>لينا راضي</t>
  </si>
  <si>
    <t>محمود زين</t>
  </si>
  <si>
    <t>لجين ديب</t>
  </si>
  <si>
    <t>مرفت الاشقر</t>
  </si>
  <si>
    <t>اشرف ابو سريه</t>
  </si>
  <si>
    <t>سعود</t>
  </si>
  <si>
    <t>نعمه</t>
  </si>
  <si>
    <t>محمد سليمان</t>
  </si>
  <si>
    <t>علي حمود</t>
  </si>
  <si>
    <t>نادية</t>
  </si>
  <si>
    <t>ناصر علي</t>
  </si>
  <si>
    <t>حسيبه</t>
  </si>
  <si>
    <t>تغريد ابو النادي</t>
  </si>
  <si>
    <t>محمد ياسر دعبول</t>
  </si>
  <si>
    <t>غونار كورجي</t>
  </si>
  <si>
    <t>زولفيا</t>
  </si>
  <si>
    <t>عشقباد تركمانستان</t>
  </si>
  <si>
    <t>ايمان الداهوك</t>
  </si>
  <si>
    <t>سلطانه</t>
  </si>
  <si>
    <t>روان الحوراني</t>
  </si>
  <si>
    <t>رشه</t>
  </si>
  <si>
    <t>رلى ملاحويش</t>
  </si>
  <si>
    <t>احمد حازم</t>
  </si>
  <si>
    <t>وحده</t>
  </si>
  <si>
    <t>محمد الامين الفياض</t>
  </si>
  <si>
    <t>سمية</t>
  </si>
  <si>
    <t>رزان الحمصي</t>
  </si>
  <si>
    <t>رزان عليا</t>
  </si>
  <si>
    <t>كاسر</t>
  </si>
  <si>
    <t>مناف عليان</t>
  </si>
  <si>
    <t>عدي العيسى</t>
  </si>
  <si>
    <t>القنيطر ة</t>
  </si>
  <si>
    <t>صالح ديوب</t>
  </si>
  <si>
    <t>عبدالحميد الحسين</t>
  </si>
  <si>
    <t>ابديوي</t>
  </si>
  <si>
    <t>محكان</t>
  </si>
  <si>
    <t>نوف</t>
  </si>
  <si>
    <t>ريدان</t>
  </si>
  <si>
    <t>صادق</t>
  </si>
  <si>
    <t>زريفه</t>
  </si>
  <si>
    <t>سكينه</t>
  </si>
  <si>
    <t>حسن علي</t>
  </si>
  <si>
    <t>رفيقه</t>
  </si>
  <si>
    <t>حيدر يوسف</t>
  </si>
  <si>
    <t>انيس</t>
  </si>
  <si>
    <t>عبدالفتاح</t>
  </si>
  <si>
    <t>مشهور</t>
  </si>
  <si>
    <t>حفيظه</t>
  </si>
  <si>
    <t>عبدالقادر</t>
  </si>
  <si>
    <t>ضحى اتمت</t>
  </si>
  <si>
    <t>طارق عيسى</t>
  </si>
  <si>
    <t>علي ديب</t>
  </si>
  <si>
    <t>ساره</t>
  </si>
  <si>
    <t>علي علي</t>
  </si>
  <si>
    <t>شاميه</t>
  </si>
  <si>
    <t>نجمه</t>
  </si>
  <si>
    <t>غيث يونس</t>
  </si>
  <si>
    <t>شاهه</t>
  </si>
  <si>
    <t>عصمت</t>
  </si>
  <si>
    <t>ماهر ابراهيم</t>
  </si>
  <si>
    <t>إياد</t>
  </si>
  <si>
    <t>خالدية</t>
  </si>
  <si>
    <t>رجا</t>
  </si>
  <si>
    <t>ذيبه</t>
  </si>
  <si>
    <t>شريف</t>
  </si>
  <si>
    <t>عائدة</t>
  </si>
  <si>
    <t>اكتمال</t>
  </si>
  <si>
    <t>شحاده</t>
  </si>
  <si>
    <t>رأس المعرة</t>
  </si>
  <si>
    <t>سامر الدسوقي</t>
  </si>
  <si>
    <t>خالد شحاده</t>
  </si>
  <si>
    <t>مروى حاج علي</t>
  </si>
  <si>
    <t>سكاريت سعيد</t>
  </si>
  <si>
    <t>رهف الحسن</t>
  </si>
  <si>
    <t>محمد فراس دباس</t>
  </si>
  <si>
    <t xml:space="preserve">داريا </t>
  </si>
  <si>
    <t>هزار الكردي</t>
  </si>
  <si>
    <t>عبدالقادر جزائري</t>
  </si>
  <si>
    <t>دريه</t>
  </si>
  <si>
    <t>ولاء الاحمد</t>
  </si>
  <si>
    <t>محمد الحسن</t>
  </si>
  <si>
    <t>قصي الحمادي</t>
  </si>
  <si>
    <t>بشار معلا</t>
  </si>
  <si>
    <t>رامح</t>
  </si>
  <si>
    <t>ادهم خلف</t>
  </si>
  <si>
    <t>احمد عباس</t>
  </si>
  <si>
    <t>السوق</t>
  </si>
  <si>
    <t>فواز الخطيب</t>
  </si>
  <si>
    <t>احمد العايد</t>
  </si>
  <si>
    <t>عبد</t>
  </si>
  <si>
    <t>قرفا</t>
  </si>
  <si>
    <t>شيرين باير</t>
  </si>
  <si>
    <t>محمد نعيم سكريه</t>
  </si>
  <si>
    <t>شوقي ملقط</t>
  </si>
  <si>
    <t>حورية</t>
  </si>
  <si>
    <t>هبه ابو حمدان</t>
  </si>
  <si>
    <t>حلا فجر</t>
  </si>
  <si>
    <t>محمد فهمي</t>
  </si>
  <si>
    <t>حكيمه</t>
  </si>
  <si>
    <t>محمد سامي قلا عواد</t>
  </si>
  <si>
    <t>محمد طلال</t>
  </si>
  <si>
    <t>غفران الشامي</t>
  </si>
  <si>
    <t>عامر عساف</t>
  </si>
  <si>
    <t>فرح الجهجاه</t>
  </si>
  <si>
    <t xml:space="preserve">دير الزور </t>
  </si>
  <si>
    <t>اماني المجذوب</t>
  </si>
  <si>
    <t xml:space="preserve">منى </t>
  </si>
  <si>
    <t>اماني الرحال</t>
  </si>
  <si>
    <t>سيمون عبود</t>
  </si>
  <si>
    <t>عبد الله الكيلاني</t>
  </si>
  <si>
    <t>صالح هدله</t>
  </si>
  <si>
    <t>انجي شحاده</t>
  </si>
  <si>
    <t>مجد الدين عبد السلام</t>
  </si>
  <si>
    <t>نور الطيب</t>
  </si>
  <si>
    <t>الطيب</t>
  </si>
  <si>
    <t>داليا الدالاتي</t>
  </si>
  <si>
    <t>امنه الهبول</t>
  </si>
  <si>
    <t>ضامن الصفدي</t>
  </si>
  <si>
    <t>كاملة</t>
  </si>
  <si>
    <t>خود</t>
  </si>
  <si>
    <t>عبد الجبار</t>
  </si>
  <si>
    <t>شكوى</t>
  </si>
  <si>
    <t>شادية</t>
  </si>
  <si>
    <t>زياد سليمان</t>
  </si>
  <si>
    <t>خياره</t>
  </si>
  <si>
    <t>علي اسماعيل</t>
  </si>
  <si>
    <t>محمد يوسف</t>
  </si>
  <si>
    <t xml:space="preserve">جمال </t>
  </si>
  <si>
    <t>بيطاريه</t>
  </si>
  <si>
    <t>فردوس</t>
  </si>
  <si>
    <t>معتصم العرابي</t>
  </si>
  <si>
    <t xml:space="preserve">وفاء </t>
  </si>
  <si>
    <t xml:space="preserve">حماة </t>
  </si>
  <si>
    <t>نبع الصخر</t>
  </si>
  <si>
    <t>موحسن</t>
  </si>
  <si>
    <t>رولا الحلح</t>
  </si>
  <si>
    <t xml:space="preserve">نشأة </t>
  </si>
  <si>
    <t>أمال</t>
  </si>
  <si>
    <t>مؤيد صفو</t>
  </si>
  <si>
    <t>احمد جميل</t>
  </si>
  <si>
    <t>هديل البني</t>
  </si>
  <si>
    <t>اسماء رواشدة</t>
  </si>
  <si>
    <t>ملكة</t>
  </si>
  <si>
    <t>نور تركيه</t>
  </si>
  <si>
    <t xml:space="preserve">خديجة </t>
  </si>
  <si>
    <t xml:space="preserve">دوما </t>
  </si>
  <si>
    <t>نغم عزام</t>
  </si>
  <si>
    <t>شامل</t>
  </si>
  <si>
    <t>ابراهيم موعد</t>
  </si>
  <si>
    <t>سوزان محلا</t>
  </si>
  <si>
    <t>ولاء</t>
  </si>
  <si>
    <t>خليل سلعس</t>
  </si>
  <si>
    <t>عبدالحليم</t>
  </si>
  <si>
    <t>انطانيوس</t>
  </si>
  <si>
    <t>ابراهيم الخطيب</t>
  </si>
  <si>
    <t>صياح</t>
  </si>
  <si>
    <t>شفيقه</t>
  </si>
  <si>
    <t>جويده</t>
  </si>
  <si>
    <t>مهنا</t>
  </si>
  <si>
    <t>عائشه حمد</t>
  </si>
  <si>
    <t>نمره الحسن</t>
  </si>
  <si>
    <t>صالح يوسف</t>
  </si>
  <si>
    <t>نورس عبد الله</t>
  </si>
  <si>
    <t>ذوبه</t>
  </si>
  <si>
    <t>براءه الحسن</t>
  </si>
  <si>
    <t>فاعور</t>
  </si>
  <si>
    <t>جعفر حمدان</t>
  </si>
  <si>
    <t>امير</t>
  </si>
  <si>
    <t>منتها</t>
  </si>
  <si>
    <t>دير قانون</t>
  </si>
  <si>
    <t>بغداد</t>
  </si>
  <si>
    <t>ريحان</t>
  </si>
  <si>
    <t>علية</t>
  </si>
  <si>
    <t>لؤي علي</t>
  </si>
  <si>
    <t>آلاء الجرف</t>
  </si>
  <si>
    <t>سحر سيفو</t>
  </si>
  <si>
    <t>الحتان</t>
  </si>
  <si>
    <t>وداد زريق</t>
  </si>
  <si>
    <t>محمد علي الطيان</t>
  </si>
  <si>
    <t>ليلاس الاظن</t>
  </si>
  <si>
    <t>احمد معطي</t>
  </si>
  <si>
    <t>راما الزعيم</t>
  </si>
  <si>
    <t>محمد كاسم</t>
  </si>
  <si>
    <t>غازية</t>
  </si>
  <si>
    <t>فيزه</t>
  </si>
  <si>
    <t>يزن ابو خالد</t>
  </si>
  <si>
    <t>فهميه</t>
  </si>
  <si>
    <t>عبيده الرحال</t>
  </si>
  <si>
    <t>نعامه</t>
  </si>
  <si>
    <t>قاسم جحى</t>
  </si>
  <si>
    <t xml:space="preserve">جوبر </t>
  </si>
  <si>
    <t>محي الدين رمضان</t>
  </si>
  <si>
    <t xml:space="preserve">غزلانية </t>
  </si>
  <si>
    <t>نسرين كاسندرا غزال</t>
  </si>
  <si>
    <t>ميريلا</t>
  </si>
  <si>
    <t xml:space="preserve">بخارست  القطاع </t>
  </si>
  <si>
    <t>نور كربوج</t>
  </si>
  <si>
    <t>محمد رعد ماردين</t>
  </si>
  <si>
    <t>محمد عبد العظيم موزة</t>
  </si>
  <si>
    <t>امينه الهويت</t>
  </si>
  <si>
    <t>عموشه</t>
  </si>
  <si>
    <t>محمد غزوان</t>
  </si>
  <si>
    <t>إبراهيم عوير</t>
  </si>
  <si>
    <t>انصاف القاسم</t>
  </si>
  <si>
    <t>ديمه السمان</t>
  </si>
  <si>
    <t>بدى</t>
  </si>
  <si>
    <t>بشار مصطفى</t>
  </si>
  <si>
    <t>جليله رباح</t>
  </si>
  <si>
    <t>محمود الخميس</t>
  </si>
  <si>
    <t xml:space="preserve">بسام </t>
  </si>
  <si>
    <t xml:space="preserve">رانيا </t>
  </si>
  <si>
    <t>رضوان وفا</t>
  </si>
  <si>
    <t xml:space="preserve">سليم </t>
  </si>
  <si>
    <t xml:space="preserve">هديه </t>
  </si>
  <si>
    <t xml:space="preserve">الضمير </t>
  </si>
  <si>
    <t>باديه اسعد</t>
  </si>
  <si>
    <t>دعاء خشمان</t>
  </si>
  <si>
    <t>ثائرة</t>
  </si>
  <si>
    <t>جولي سلامة</t>
  </si>
  <si>
    <t>حيالين</t>
  </si>
  <si>
    <t xml:space="preserve">دعاء النجار </t>
  </si>
  <si>
    <t>آيه شمندور</t>
  </si>
  <si>
    <t>رانيا الرفاعي</t>
  </si>
  <si>
    <t>عبد الهادي طياره</t>
  </si>
  <si>
    <t>محمد البغدادي</t>
  </si>
  <si>
    <t>عائشة الديب</t>
  </si>
  <si>
    <t>حلا</t>
  </si>
  <si>
    <t>هديه سعده</t>
  </si>
  <si>
    <t>مائده</t>
  </si>
  <si>
    <t>علا بكري</t>
  </si>
  <si>
    <t>امون</t>
  </si>
  <si>
    <t>بسيمة</t>
  </si>
  <si>
    <t>ادريس</t>
  </si>
  <si>
    <t>الخميسية</t>
  </si>
  <si>
    <t>محمد عموري</t>
  </si>
  <si>
    <t>عبد الجليل</t>
  </si>
  <si>
    <t>عمار شاهين</t>
  </si>
  <si>
    <t xml:space="preserve">وجد </t>
  </si>
  <si>
    <t xml:space="preserve">يمنا </t>
  </si>
  <si>
    <t xml:space="preserve">حرف الساري </t>
  </si>
  <si>
    <t>شهيرة</t>
  </si>
  <si>
    <t xml:space="preserve">ايمن </t>
  </si>
  <si>
    <t>مائسه</t>
  </si>
  <si>
    <t>راجحه</t>
  </si>
  <si>
    <t>فوزي سلام</t>
  </si>
  <si>
    <t>حسايف</t>
  </si>
  <si>
    <t>سامح نصار</t>
  </si>
  <si>
    <t>رهف العكاري</t>
  </si>
  <si>
    <t>هدى افليس</t>
  </si>
  <si>
    <t>رشوان</t>
  </si>
  <si>
    <t>محفوظ انيس</t>
  </si>
  <si>
    <t>ربيعه انيس</t>
  </si>
  <si>
    <t>فاطمه الصالح</t>
  </si>
  <si>
    <t>حلا الصباح</t>
  </si>
  <si>
    <t>حسين محمد</t>
  </si>
  <si>
    <t>أريج الحماده</t>
  </si>
  <si>
    <t>ريما المحمد</t>
  </si>
  <si>
    <t>فركيا</t>
  </si>
  <si>
    <t>محمد مرعي</t>
  </si>
  <si>
    <t>كيناز رمضان</t>
  </si>
  <si>
    <t>هيندا</t>
  </si>
  <si>
    <t>محمد وليد زمريق</t>
  </si>
  <si>
    <t>فراس السعدي</t>
  </si>
  <si>
    <t>هدية</t>
  </si>
  <si>
    <t>هالة</t>
  </si>
  <si>
    <t xml:space="preserve">جبلة </t>
  </si>
  <si>
    <t>ولاء ناصر</t>
  </si>
  <si>
    <t>اسما يونس</t>
  </si>
  <si>
    <t>محمد الدوس</t>
  </si>
  <si>
    <t>سليمان عبدالرحمن</t>
  </si>
  <si>
    <t>مهاب قيسي</t>
  </si>
  <si>
    <t>رولى دحدل</t>
  </si>
  <si>
    <t>عسليه</t>
  </si>
  <si>
    <t>بصرى الشامم</t>
  </si>
  <si>
    <t>اماني بايزيد</t>
  </si>
  <si>
    <t>دير العصافير</t>
  </si>
  <si>
    <t>سناء التكلة</t>
  </si>
  <si>
    <t>محمد نجيب</t>
  </si>
  <si>
    <t xml:space="preserve">مسرابا </t>
  </si>
  <si>
    <t>عماد الدين الشنواني</t>
  </si>
  <si>
    <t>هبه المحمد</t>
  </si>
  <si>
    <t>صالحة</t>
  </si>
  <si>
    <t>محمد خير الحريري</t>
  </si>
  <si>
    <t>يسرا</t>
  </si>
  <si>
    <t>محمد شفيق</t>
  </si>
  <si>
    <t>سلافه علي</t>
  </si>
  <si>
    <t>حمام واصل</t>
  </si>
  <si>
    <t>علاء الدين الباشا</t>
  </si>
  <si>
    <t>رباح شداد</t>
  </si>
  <si>
    <t>ولاء وسوف</t>
  </si>
  <si>
    <t>الطواحين</t>
  </si>
  <si>
    <t>رنا الحسيان</t>
  </si>
  <si>
    <t>اسحاق</t>
  </si>
  <si>
    <t>جوريه</t>
  </si>
  <si>
    <t>لوريا شديد</t>
  </si>
  <si>
    <t>ميلاد</t>
  </si>
  <si>
    <t>غصم</t>
  </si>
  <si>
    <t>صلاح الحميد</t>
  </si>
  <si>
    <t>بطحة</t>
  </si>
  <si>
    <t>رند غانم</t>
  </si>
  <si>
    <t>ساقية نجم</t>
  </si>
  <si>
    <t>عبد القادر اليوسف</t>
  </si>
  <si>
    <t>زيدان</t>
  </si>
  <si>
    <t>محمد زياد الحمامي</t>
  </si>
  <si>
    <t>ريم جيروديه</t>
  </si>
  <si>
    <t>بدريه</t>
  </si>
  <si>
    <t>محمد علي الشبلي</t>
  </si>
  <si>
    <t>بندر</t>
  </si>
  <si>
    <t>غير سورية</t>
  </si>
  <si>
    <t>زينه المزعل</t>
  </si>
  <si>
    <t>ايلدا</t>
  </si>
  <si>
    <t>ملهم بستوني</t>
  </si>
  <si>
    <t>وسام</t>
  </si>
  <si>
    <t>روعه مكيه</t>
  </si>
  <si>
    <t>محمد مطاوع</t>
  </si>
  <si>
    <t>هدى النصار</t>
  </si>
  <si>
    <t>بيمان محمد</t>
  </si>
  <si>
    <t>رماح رعد</t>
  </si>
  <si>
    <t>أدهم</t>
  </si>
  <si>
    <t>شكريه الاعوج</t>
  </si>
  <si>
    <t>محمود العبدو</t>
  </si>
  <si>
    <t>هارون حسن</t>
  </si>
  <si>
    <t>مريم خضير</t>
  </si>
  <si>
    <t>مطيعة البدوي</t>
  </si>
  <si>
    <t>عبد الرحمن دردر</t>
  </si>
  <si>
    <t>ميلاد العبدو</t>
  </si>
  <si>
    <t>مهند الشحاده</t>
  </si>
  <si>
    <t>ريم كحيل</t>
  </si>
  <si>
    <t xml:space="preserve">احمد طهماز </t>
  </si>
  <si>
    <t xml:space="preserve">حورية </t>
  </si>
  <si>
    <t>لارا الحسن المحمدالجاسم</t>
  </si>
  <si>
    <t>ليلاء</t>
  </si>
  <si>
    <t>السبخه</t>
  </si>
  <si>
    <t>محمد خالد جحا</t>
  </si>
  <si>
    <t>ولاء الهلال</t>
  </si>
  <si>
    <t>أحمد شريفة</t>
  </si>
  <si>
    <t>اميمة</t>
  </si>
  <si>
    <t>عبير المش</t>
  </si>
  <si>
    <t>مامون حيفاوي</t>
  </si>
  <si>
    <t>رلى</t>
  </si>
  <si>
    <t>احمد عجيب</t>
  </si>
  <si>
    <t>سمر اسماعيل</t>
  </si>
  <si>
    <t>محمود فياض</t>
  </si>
  <si>
    <t>علياء عثمان</t>
  </si>
  <si>
    <t>عفراء سعد الدين</t>
  </si>
  <si>
    <t>محمد ابوخشبه</t>
  </si>
  <si>
    <t>بتول فارس</t>
  </si>
  <si>
    <t>زعل</t>
  </si>
  <si>
    <t>مالك شاهين</t>
  </si>
  <si>
    <t>مأمون الشريف</t>
  </si>
  <si>
    <t>محمد الشبعاني</t>
  </si>
  <si>
    <t>شفاء بلشه</t>
  </si>
  <si>
    <t>سلحب</t>
  </si>
  <si>
    <t>سكينة</t>
  </si>
  <si>
    <t>شيخ مصطفى شيخ صالح</t>
  </si>
  <si>
    <t>كمينه</t>
  </si>
  <si>
    <t>خالد خطيب</t>
  </si>
  <si>
    <t>حمدي أنق</t>
  </si>
  <si>
    <t>عزالدين</t>
  </si>
  <si>
    <t>احمد ضاهر</t>
  </si>
  <si>
    <t>عبد الرحمن صلان</t>
  </si>
  <si>
    <t>محمد بدران</t>
  </si>
  <si>
    <t>احمد خضر</t>
  </si>
  <si>
    <t xml:space="preserve">مسحرة </t>
  </si>
  <si>
    <t>محمد السبيتان</t>
  </si>
  <si>
    <t>بشار رحيم</t>
  </si>
  <si>
    <t>همام عثمان</t>
  </si>
  <si>
    <t>انتصاف</t>
  </si>
  <si>
    <t>اسيه</t>
  </si>
  <si>
    <t>نبراس الفريح</t>
  </si>
  <si>
    <t>ورود المظلوم</t>
  </si>
  <si>
    <t>محمد وجيه</t>
  </si>
  <si>
    <t>عائشه موسى</t>
  </si>
  <si>
    <t>سهى عبدالباري</t>
  </si>
  <si>
    <t>محمد الاحمد</t>
  </si>
  <si>
    <t>وفاء المشهداني</t>
  </si>
  <si>
    <t>خضرة</t>
  </si>
  <si>
    <t>فادية شعبان</t>
  </si>
  <si>
    <t>امجد رزوق</t>
  </si>
  <si>
    <t>كاتيا الشماس</t>
  </si>
  <si>
    <t>محمود الزين</t>
  </si>
  <si>
    <t>ولاء كيوان</t>
  </si>
  <si>
    <t>جوليه</t>
  </si>
  <si>
    <t>محمود عوده</t>
  </si>
  <si>
    <t>عفراء مطلق</t>
  </si>
  <si>
    <t>طارق العربي</t>
  </si>
  <si>
    <t>هبه الشيخ بكري</t>
  </si>
  <si>
    <t>خلود جزان</t>
  </si>
  <si>
    <t>ايهاب ابو عليلة</t>
  </si>
  <si>
    <t>غادة عثمان</t>
  </si>
  <si>
    <t>علاء شرشار</t>
  </si>
  <si>
    <t xml:space="preserve">محمد علي عربي كاتبي </t>
  </si>
  <si>
    <t>علي ابو ليل</t>
  </si>
  <si>
    <t>احمد الخاوندي</t>
  </si>
  <si>
    <t>بشرى علي</t>
  </si>
  <si>
    <t>رنا محي الدين</t>
  </si>
  <si>
    <t>رائده برخش</t>
  </si>
  <si>
    <t>كوثر العبيد</t>
  </si>
  <si>
    <t>عواد</t>
  </si>
  <si>
    <t>الحصين</t>
  </si>
  <si>
    <t>راما محمد</t>
  </si>
  <si>
    <t>ختام حسن</t>
  </si>
  <si>
    <t>محمد الشمر</t>
  </si>
  <si>
    <t>علي القاضي</t>
  </si>
  <si>
    <t>ميساء ابو ذراع</t>
  </si>
  <si>
    <t>طارق مريود</t>
  </si>
  <si>
    <t xml:space="preserve">لبنى الغبرة </t>
  </si>
  <si>
    <t>بيداء محمد</t>
  </si>
  <si>
    <t>محمد العبد الله</t>
  </si>
  <si>
    <t>حنين المظلوم</t>
  </si>
  <si>
    <t>سعده نعمان الداحوري</t>
  </si>
  <si>
    <t>لبانه شنان</t>
  </si>
  <si>
    <t>انوار</t>
  </si>
  <si>
    <t>نور الكيلاني</t>
  </si>
  <si>
    <t>نورهان شيخ البساتنه</t>
  </si>
  <si>
    <t>رولا مدنية</t>
  </si>
  <si>
    <t>محمد الرحيم</t>
  </si>
  <si>
    <t>عبد الحكيم العيسى الحمادة</t>
  </si>
  <si>
    <t>عبود</t>
  </si>
  <si>
    <t>شادي جاسم</t>
  </si>
  <si>
    <t>فندي</t>
  </si>
  <si>
    <t>نورا الديبان</t>
  </si>
  <si>
    <t>فراز</t>
  </si>
  <si>
    <t>ميساء السيد</t>
  </si>
  <si>
    <t>حسام الجهني</t>
  </si>
  <si>
    <t>طارق موزه</t>
  </si>
  <si>
    <t>عبدالرحيم</t>
  </si>
  <si>
    <t>يارا موصللي</t>
  </si>
  <si>
    <t>اروى عليشه</t>
  </si>
  <si>
    <t>رهيجه</t>
  </si>
  <si>
    <t>الهامه</t>
  </si>
  <si>
    <t>محمد بشار الشيخ</t>
  </si>
  <si>
    <t>مجيده</t>
  </si>
  <si>
    <t>محمد الطحان</t>
  </si>
  <si>
    <t>ملاذ الفيومي</t>
  </si>
  <si>
    <t>حسن مربية</t>
  </si>
  <si>
    <t>فيصل غنيم</t>
  </si>
  <si>
    <t>رغد القصير</t>
  </si>
  <si>
    <t>غصون السيروان</t>
  </si>
  <si>
    <t>وليد شبرق</t>
  </si>
  <si>
    <t>جلال غصون</t>
  </si>
  <si>
    <t>سهى سياف</t>
  </si>
  <si>
    <t>هيا بعاج</t>
  </si>
  <si>
    <t>نجاح الحاج خليفه</t>
  </si>
  <si>
    <t>ديرالزور</t>
  </si>
  <si>
    <t>عمار الحراكي</t>
  </si>
  <si>
    <t>صفاء البقاعي</t>
  </si>
  <si>
    <t>منير الحسين</t>
  </si>
  <si>
    <t>عبد الصمد</t>
  </si>
  <si>
    <t>صبوحة</t>
  </si>
  <si>
    <t>مؤمنه الاطرش</t>
  </si>
  <si>
    <t>ميشلين جبلي</t>
  </si>
  <si>
    <t>مصطفى حبقه</t>
  </si>
  <si>
    <t>نذيره</t>
  </si>
  <si>
    <t>معاذ حسن</t>
  </si>
  <si>
    <t>ديل</t>
  </si>
  <si>
    <t>علاء نادر</t>
  </si>
  <si>
    <t>سهال</t>
  </si>
  <si>
    <t xml:space="preserve">منين </t>
  </si>
  <si>
    <t>الاء عرفه</t>
  </si>
  <si>
    <t>مروه الحجلي</t>
  </si>
  <si>
    <t>مجلي</t>
  </si>
  <si>
    <t>يزن غزال</t>
  </si>
  <si>
    <t>احمد العرايشي</t>
  </si>
  <si>
    <t>تغريد حجازي كيلاني</t>
  </si>
  <si>
    <t>محمد العمر</t>
  </si>
  <si>
    <t>اكليل ادريس</t>
  </si>
  <si>
    <t>عين عرفتي</t>
  </si>
  <si>
    <t>حسن ياسين</t>
  </si>
  <si>
    <t>عب اللطيف الاحمر</t>
  </si>
  <si>
    <t>محمد غايرلي</t>
  </si>
  <si>
    <t>يسرى الحسين</t>
  </si>
  <si>
    <t>اياد حميده</t>
  </si>
  <si>
    <t>رجاء شعبان</t>
  </si>
  <si>
    <t>اميره بلال</t>
  </si>
  <si>
    <t>طيرو</t>
  </si>
  <si>
    <t>عبدالمجيد القطيني</t>
  </si>
  <si>
    <t>خان شيخون</t>
  </si>
  <si>
    <t>محمود العبود</t>
  </si>
  <si>
    <t>خلف</t>
  </si>
  <si>
    <t>فطيم مصطفى</t>
  </si>
  <si>
    <t>رضوه الرحال</t>
  </si>
  <si>
    <t>عمرو اسيل</t>
  </si>
  <si>
    <t>قمره</t>
  </si>
  <si>
    <t xml:space="preserve">محمد الاحمد </t>
  </si>
  <si>
    <t xml:space="preserve">رمضان </t>
  </si>
  <si>
    <t xml:space="preserve">زهرة </t>
  </si>
  <si>
    <t>ايمن سلامه</t>
  </si>
  <si>
    <t>نغم علي</t>
  </si>
  <si>
    <t>رانيا متيني</t>
  </si>
  <si>
    <t xml:space="preserve">عماد </t>
  </si>
  <si>
    <t xml:space="preserve">زينب </t>
  </si>
  <si>
    <t>محمد مؤمن الملاح</t>
  </si>
  <si>
    <t>محمد ابو طبيخ</t>
  </si>
  <si>
    <t>سائده</t>
  </si>
  <si>
    <t>منار حديفه</t>
  </si>
  <si>
    <t>ضحى</t>
  </si>
  <si>
    <t>علا محايري</t>
  </si>
  <si>
    <t>اسمه</t>
  </si>
  <si>
    <t>نور قطيط</t>
  </si>
  <si>
    <t>سلوى طلاع</t>
  </si>
  <si>
    <t xml:space="preserve">عبد الرزاق </t>
  </si>
  <si>
    <t>اسيل ابو قاسم</t>
  </si>
  <si>
    <t>هدايه يوسف</t>
  </si>
  <si>
    <t>خناصر</t>
  </si>
  <si>
    <t>مروه  الفيغاوي الجزائرلي</t>
  </si>
  <si>
    <t>عبدو عبود</t>
  </si>
  <si>
    <t>هدى السيد</t>
  </si>
  <si>
    <t>رازان النسر</t>
  </si>
  <si>
    <t xml:space="preserve">صفيه </t>
  </si>
  <si>
    <t xml:space="preserve">خان شيخون </t>
  </si>
  <si>
    <t>اسماء الجباوي</t>
  </si>
  <si>
    <t>آمنه سكاوي</t>
  </si>
  <si>
    <t xml:space="preserve">قطنا </t>
  </si>
  <si>
    <t>لانه الافندي</t>
  </si>
  <si>
    <t>نجاح ناظر</t>
  </si>
  <si>
    <t>فرح الشليان</t>
  </si>
  <si>
    <t>شامية</t>
  </si>
  <si>
    <t>عبد الله الحماده</t>
  </si>
  <si>
    <t>فضة</t>
  </si>
  <si>
    <t>سلوم الجاعد</t>
  </si>
  <si>
    <t>محمد المحاميد</t>
  </si>
  <si>
    <t>مروه حكيمه ابو فخر</t>
  </si>
  <si>
    <t>مجد سليمان</t>
  </si>
  <si>
    <t>علي الزعبي</t>
  </si>
  <si>
    <t xml:space="preserve">صباح </t>
  </si>
  <si>
    <t xml:space="preserve">خربة غزالة </t>
  </si>
  <si>
    <t>مجد باره</t>
  </si>
  <si>
    <t>ليث العبد الله</t>
  </si>
  <si>
    <t>عزام</t>
  </si>
  <si>
    <t>الميادين</t>
  </si>
  <si>
    <t>رغده أله رشي</t>
  </si>
  <si>
    <t>حسن خشه</t>
  </si>
  <si>
    <t>حسان حسامو</t>
  </si>
  <si>
    <t>مديحة</t>
  </si>
  <si>
    <t>ايهم الأحمد</t>
  </si>
  <si>
    <t>رنده دعبول</t>
  </si>
  <si>
    <t>علا ولاء عنبر</t>
  </si>
  <si>
    <t>جورج اسطانم</t>
  </si>
  <si>
    <t>علي الدبس</t>
  </si>
  <si>
    <t>جعفر اسماعيل</t>
  </si>
  <si>
    <t>مأيد العريضي</t>
  </si>
  <si>
    <t>محمد طالب</t>
  </si>
  <si>
    <t>ولاء الفارس</t>
  </si>
  <si>
    <t>احمد علوان</t>
  </si>
  <si>
    <t xml:space="preserve">خلود حيدر </t>
  </si>
  <si>
    <t xml:space="preserve">زهير </t>
  </si>
  <si>
    <t xml:space="preserve">هيفاء </t>
  </si>
  <si>
    <t>وائل رمضان</t>
  </si>
  <si>
    <t>ايهم شقره</t>
  </si>
  <si>
    <t>رنا الاحمد حمده</t>
  </si>
  <si>
    <t>خيريه الولي</t>
  </si>
  <si>
    <t>تمام صالح</t>
  </si>
  <si>
    <t>أحمد قرطل</t>
  </si>
  <si>
    <t>وطفه قرطل</t>
  </si>
  <si>
    <t>دارتعزه</t>
  </si>
  <si>
    <t>خليل حسون</t>
  </si>
  <si>
    <t>صالحه علو</t>
  </si>
  <si>
    <t>رنا لاطة</t>
  </si>
  <si>
    <t>قصي الأسعد الخازم</t>
  </si>
  <si>
    <t>محفوض</t>
  </si>
  <si>
    <t>مسعدة القلع</t>
  </si>
  <si>
    <t>واجد</t>
  </si>
  <si>
    <t>نايله</t>
  </si>
  <si>
    <t>ريم علي</t>
  </si>
  <si>
    <t>أسما</t>
  </si>
  <si>
    <t>وداد الشنبور</t>
  </si>
  <si>
    <t>حي القزاز</t>
  </si>
  <si>
    <t>اشرف السوسي</t>
  </si>
  <si>
    <t>مجيب</t>
  </si>
  <si>
    <t>موفق ملص</t>
  </si>
  <si>
    <t>عبير السرحان</t>
  </si>
  <si>
    <t>نظميه</t>
  </si>
  <si>
    <t>ناديا حجازي</t>
  </si>
  <si>
    <t xml:space="preserve">انعام </t>
  </si>
  <si>
    <t>عمر نابلسي</t>
  </si>
  <si>
    <t>محمد فتاح</t>
  </si>
  <si>
    <t>هايل الاعور</t>
  </si>
  <si>
    <t>محمد محسن</t>
  </si>
  <si>
    <t>سامر ابو كرم</t>
  </si>
  <si>
    <t>جوهينا</t>
  </si>
  <si>
    <t>خلخلة</t>
  </si>
  <si>
    <t>محمود ابو نبوت</t>
  </si>
  <si>
    <t>بانياس</t>
  </si>
  <si>
    <t>حمزه</t>
  </si>
  <si>
    <t>كرستين الخوري</t>
  </si>
  <si>
    <t>هبه حديد</t>
  </si>
  <si>
    <t>لما فاعور</t>
  </si>
  <si>
    <t>عهد مشوح</t>
  </si>
  <si>
    <t>عبد الرحمن علوان</t>
  </si>
  <si>
    <t>زاهره</t>
  </si>
  <si>
    <t>كايد</t>
  </si>
  <si>
    <t>هيا الجلاب</t>
  </si>
  <si>
    <t>عتبه</t>
  </si>
  <si>
    <t>هيلين ملا خليل</t>
  </si>
  <si>
    <t>اراس</t>
  </si>
  <si>
    <t>محمد وائل سكاف</t>
  </si>
  <si>
    <t>انس كيوان</t>
  </si>
  <si>
    <t>حسيفه</t>
  </si>
  <si>
    <t>فادي العقله</t>
  </si>
  <si>
    <t>عيسى زاهر</t>
  </si>
  <si>
    <t>كريمي</t>
  </si>
  <si>
    <t>المنتصر بالله القصير</t>
  </si>
  <si>
    <t>فائزة</t>
  </si>
  <si>
    <t>أكرم</t>
  </si>
  <si>
    <t>عارف عيطه</t>
  </si>
  <si>
    <t>انطون دحدوح</t>
  </si>
  <si>
    <t>بشرى قنايه</t>
  </si>
  <si>
    <t>الاسكندرية</t>
  </si>
  <si>
    <t>جميل حليمة</t>
  </si>
  <si>
    <t>ريا حمود</t>
  </si>
  <si>
    <t>كفيريبوس</t>
  </si>
  <si>
    <t>محمد الاشقر</t>
  </si>
  <si>
    <t>سميح قزموز</t>
  </si>
  <si>
    <t>مروه الزهوري</t>
  </si>
  <si>
    <t>محمد المحمد الجلعوط</t>
  </si>
  <si>
    <t>الكوبت</t>
  </si>
  <si>
    <t>محمد حلو</t>
  </si>
  <si>
    <t>عائشه المشعوت</t>
  </si>
  <si>
    <t>حياة الرز</t>
  </si>
  <si>
    <t>نيفين ملا حسين شيخاني</t>
  </si>
  <si>
    <t xml:space="preserve">هنا </t>
  </si>
  <si>
    <t>ايمن المقداد</t>
  </si>
  <si>
    <t>نيرمين الخجا</t>
  </si>
  <si>
    <t>فاطمه القدرو</t>
  </si>
  <si>
    <t>احمد عبد الوهاب</t>
  </si>
  <si>
    <t>مها سفاف</t>
  </si>
  <si>
    <t>بشر الفلاح</t>
  </si>
  <si>
    <t>محمود الخطاب</t>
  </si>
  <si>
    <t>سهام علي</t>
  </si>
  <si>
    <t>دايم</t>
  </si>
  <si>
    <t>مروه عليان</t>
  </si>
  <si>
    <t>ناديا الدرويش</t>
  </si>
  <si>
    <t>مجد حسن</t>
  </si>
  <si>
    <t>ريم حمدان</t>
  </si>
  <si>
    <t>سهيلة</t>
  </si>
  <si>
    <t>منار احمد</t>
  </si>
  <si>
    <t>ايهم الحناوي</t>
  </si>
  <si>
    <t>ميسون شهاب الدين</t>
  </si>
  <si>
    <t>محمد كوكش</t>
  </si>
  <si>
    <t>يزن قاسم</t>
  </si>
  <si>
    <t>مجد قزاز</t>
  </si>
  <si>
    <t>كلستان معمو</t>
  </si>
  <si>
    <t>اومان</t>
  </si>
  <si>
    <t>شيخ الحديد</t>
  </si>
  <si>
    <t>محمد علاء حاحاي</t>
  </si>
  <si>
    <t>مجد كرم</t>
  </si>
  <si>
    <t>وسام العلي</t>
  </si>
  <si>
    <t xml:space="preserve">علي مرضعة </t>
  </si>
  <si>
    <t xml:space="preserve">سراء </t>
  </si>
  <si>
    <t xml:space="preserve">ادلب </t>
  </si>
  <si>
    <t>آلاء عبدللي</t>
  </si>
  <si>
    <t>محمدخلدون</t>
  </si>
  <si>
    <t>صفيه سعدالدين</t>
  </si>
  <si>
    <t>فرح ابوخضر</t>
  </si>
  <si>
    <t xml:space="preserve">هيام </t>
  </si>
  <si>
    <t>محمود عموش</t>
  </si>
  <si>
    <t>رشا رامحمداني</t>
  </si>
  <si>
    <t>عدناد</t>
  </si>
  <si>
    <t>ولاء كوركلي</t>
  </si>
  <si>
    <t>محمدعماد</t>
  </si>
  <si>
    <t>سجاع</t>
  </si>
  <si>
    <t>مروش</t>
  </si>
  <si>
    <t>رامي</t>
  </si>
  <si>
    <t>نانسي ابوعيسى</t>
  </si>
  <si>
    <t>سلمى ادلبي</t>
  </si>
  <si>
    <t>ايهم منذر</t>
  </si>
  <si>
    <t>شفيق</t>
  </si>
  <si>
    <t>يوسف العمار</t>
  </si>
  <si>
    <t>ميسون دابله</t>
  </si>
  <si>
    <t>محمد عمار عباس</t>
  </si>
  <si>
    <t>محمد رحمه</t>
  </si>
  <si>
    <t>غانم غانم</t>
  </si>
  <si>
    <t>احمد شحاده</t>
  </si>
  <si>
    <t>سلام عباس</t>
  </si>
  <si>
    <t>سورية</t>
  </si>
  <si>
    <t>محمد اطنه لي</t>
  </si>
  <si>
    <t>ياسمين عباس</t>
  </si>
  <si>
    <t>الجروية</t>
  </si>
  <si>
    <t>باسل شنو</t>
  </si>
  <si>
    <t>حسن الحريري</t>
  </si>
  <si>
    <t>سومر كمال الدين</t>
  </si>
  <si>
    <t>احمد مفيد</t>
  </si>
  <si>
    <t>مضر ريشة</t>
  </si>
  <si>
    <t>سليمان حموي</t>
  </si>
  <si>
    <t>تمينه</t>
  </si>
  <si>
    <t>لمى الحاج عبد الله</t>
  </si>
  <si>
    <t>اسامه الرشيد الحديد</t>
  </si>
  <si>
    <t>باسل شعبان</t>
  </si>
  <si>
    <t>ثناء عثمان</t>
  </si>
  <si>
    <t>بشرى طه</t>
  </si>
  <si>
    <t>طارق يلجروقه</t>
  </si>
  <si>
    <t>وصفي</t>
  </si>
  <si>
    <t>محمد فارس ادلبي</t>
  </si>
  <si>
    <t>لوده</t>
  </si>
  <si>
    <t>همام سعيد</t>
  </si>
  <si>
    <t>محمد الشحاده</t>
  </si>
  <si>
    <t>سوريه</t>
  </si>
  <si>
    <t xml:space="preserve">فداء </t>
  </si>
  <si>
    <t xml:space="preserve">ابراهيم الرثيع </t>
  </si>
  <si>
    <t xml:space="preserve">خلف </t>
  </si>
  <si>
    <t xml:space="preserve">ترفه </t>
  </si>
  <si>
    <t>فارس الاسود</t>
  </si>
  <si>
    <t>محمد دسوقي</t>
  </si>
  <si>
    <t>عبير طقطق</t>
  </si>
  <si>
    <t>أرمناز</t>
  </si>
  <si>
    <t>لما عجاج</t>
  </si>
  <si>
    <t>نبيل حتويك</t>
  </si>
  <si>
    <t>ريما يونس</t>
  </si>
  <si>
    <t>رويده شليبي</t>
  </si>
  <si>
    <t>سيانو</t>
  </si>
  <si>
    <t>داود ابو زين الدين عزام</t>
  </si>
  <si>
    <t>محمد وسيم شرفه</t>
  </si>
  <si>
    <t>هشام اوطه باشي</t>
  </si>
  <si>
    <t>حياة اللحام</t>
  </si>
  <si>
    <t>ربا المرزوقي</t>
  </si>
  <si>
    <t>الاء الشغري</t>
  </si>
  <si>
    <t>حنيفه</t>
  </si>
  <si>
    <t>منار الشياح</t>
  </si>
  <si>
    <t>المعضمية</t>
  </si>
  <si>
    <t>مجد خضر</t>
  </si>
  <si>
    <t>احمد دقاق</t>
  </si>
  <si>
    <t xml:space="preserve">مروان </t>
  </si>
  <si>
    <t>غاليه الريس</t>
  </si>
  <si>
    <t>رنا عروس</t>
  </si>
  <si>
    <t>طليعه</t>
  </si>
  <si>
    <t>راما الخطيب</t>
  </si>
  <si>
    <t>فرح سعيد</t>
  </si>
  <si>
    <t>بلال المقداد</t>
  </si>
  <si>
    <t>هاني الحايك</t>
  </si>
  <si>
    <t>باسل قصاب</t>
  </si>
  <si>
    <t>بتول الزعوري</t>
  </si>
  <si>
    <t>رهام القطامي</t>
  </si>
  <si>
    <t>عمار حسن</t>
  </si>
  <si>
    <t>بلال الكردي</t>
  </si>
  <si>
    <t>يمن</t>
  </si>
  <si>
    <t>شذا شاهين</t>
  </si>
  <si>
    <t>علا العثمان</t>
  </si>
  <si>
    <t xml:space="preserve">فاتن </t>
  </si>
  <si>
    <t>عادل شيخو</t>
  </si>
  <si>
    <t>صباح حج موسى</t>
  </si>
  <si>
    <t>الحسكه</t>
  </si>
  <si>
    <t>ليلى نصار</t>
  </si>
  <si>
    <t>حمزه الزعبي</t>
  </si>
  <si>
    <t>يزن سعد</t>
  </si>
  <si>
    <t>ميخائيل</t>
  </si>
  <si>
    <t>أديبه</t>
  </si>
  <si>
    <t>يمان الشيخ</t>
  </si>
  <si>
    <t>رنا شحاده</t>
  </si>
  <si>
    <t>محي الدين الخطبا</t>
  </si>
  <si>
    <t>وسام الجوفي</t>
  </si>
  <si>
    <t>وليد ملاعب</t>
  </si>
  <si>
    <t>احمد مرعي</t>
  </si>
  <si>
    <t>مياسه</t>
  </si>
  <si>
    <t>سامي سليمان</t>
  </si>
  <si>
    <t>رغيد يوسف</t>
  </si>
  <si>
    <t>ظريفة</t>
  </si>
  <si>
    <t>حيدر وسوف</t>
  </si>
  <si>
    <t>ازدشير</t>
  </si>
  <si>
    <t>قطنة</t>
  </si>
  <si>
    <t>عبد الهادي احمد</t>
  </si>
  <si>
    <t>باسل دياب</t>
  </si>
  <si>
    <t>بيان سرحان</t>
  </si>
  <si>
    <t>معاويه</t>
  </si>
  <si>
    <t xml:space="preserve">خليل </t>
  </si>
  <si>
    <t>جامع</t>
  </si>
  <si>
    <t>زهرة</t>
  </si>
  <si>
    <t>خربة غزالة</t>
  </si>
  <si>
    <t>مرح المحرز</t>
  </si>
  <si>
    <t>غانه</t>
  </si>
  <si>
    <t>بترياس</t>
  </si>
  <si>
    <t>فاديا السيد</t>
  </si>
  <si>
    <t>محمود دندل</t>
  </si>
  <si>
    <t>اعزاز</t>
  </si>
  <si>
    <t>ابراهيم الريحاوي</t>
  </si>
  <si>
    <t>محمد وصفي</t>
  </si>
  <si>
    <t>ابراهيم الثامر</t>
  </si>
  <si>
    <t>عطية</t>
  </si>
  <si>
    <t>الصالحية</t>
  </si>
  <si>
    <t>منيعه</t>
  </si>
  <si>
    <t>بكر</t>
  </si>
  <si>
    <t>احمدفاتح</t>
  </si>
  <si>
    <t>معرة النعمان</t>
  </si>
  <si>
    <t>ديالا بكر</t>
  </si>
  <si>
    <t>اسامه خيو</t>
  </si>
  <si>
    <t>رضيمة اللواء</t>
  </si>
  <si>
    <t>هدى سلامه</t>
  </si>
  <si>
    <t>خضور</t>
  </si>
  <si>
    <t>جمال اسعد</t>
  </si>
  <si>
    <t>ميس الطوخي</t>
  </si>
  <si>
    <t>ريم شدود</t>
  </si>
  <si>
    <t>حسان الراعي</t>
  </si>
  <si>
    <t xml:space="preserve">مطيعه </t>
  </si>
  <si>
    <t>يعرب عيد</t>
  </si>
  <si>
    <t>ضهر مظهرو</t>
  </si>
  <si>
    <t>جمعه محمد</t>
  </si>
  <si>
    <t>جرابلس</t>
  </si>
  <si>
    <t>سومر سلامه</t>
  </si>
  <si>
    <t>سوسن مصطفى</t>
  </si>
  <si>
    <t>حطانية</t>
  </si>
  <si>
    <t>ايناس الحجله</t>
  </si>
  <si>
    <t>سونيا خيزران</t>
  </si>
  <si>
    <t>الجوف</t>
  </si>
  <si>
    <t>وائل كرزي</t>
  </si>
  <si>
    <t>قصي محمد</t>
  </si>
  <si>
    <t>ايهم الحسين</t>
  </si>
  <si>
    <t>علي سلوم</t>
  </si>
  <si>
    <t>سهام عكوان</t>
  </si>
  <si>
    <t>أمل زركلي</t>
  </si>
  <si>
    <t>عبير الرز</t>
  </si>
  <si>
    <t>عيسى حاج سليم</t>
  </si>
  <si>
    <t>عبد المنيف</t>
  </si>
  <si>
    <t>شذى مرشحة</t>
  </si>
  <si>
    <t>ساميا</t>
  </si>
  <si>
    <t>وعد ذبيان</t>
  </si>
  <si>
    <t xml:space="preserve">لطيفة </t>
  </si>
  <si>
    <t>زينب موسى</t>
  </si>
  <si>
    <t>اسماعيل صلوح</t>
  </si>
  <si>
    <t>انس الديرشوي</t>
  </si>
  <si>
    <t>محمد مطيع</t>
  </si>
  <si>
    <t>منيبه عبد الحكيم</t>
  </si>
  <si>
    <t>زينب العنعوني</t>
  </si>
  <si>
    <t>عدله برو</t>
  </si>
  <si>
    <t>قسوره الحلبي</t>
  </si>
  <si>
    <t>يسرى خليل</t>
  </si>
  <si>
    <t>روان دبوس</t>
  </si>
  <si>
    <t>دعاء حسين</t>
  </si>
  <si>
    <t>نظميه بسيوني</t>
  </si>
  <si>
    <t>زين العابدين</t>
  </si>
  <si>
    <t>نسيبة الحاج أسعد</t>
  </si>
  <si>
    <t>محمد اسطاس</t>
  </si>
  <si>
    <t xml:space="preserve">رجب </t>
  </si>
  <si>
    <t>محمد مهدي</t>
  </si>
  <si>
    <t>damascus</t>
  </si>
  <si>
    <t>سكره</t>
  </si>
  <si>
    <t>كفير الزيت</t>
  </si>
  <si>
    <t>عمار المنصور</t>
  </si>
  <si>
    <t>فرحان</t>
  </si>
  <si>
    <t>جعفر علي</t>
  </si>
  <si>
    <t>علاء ناصيف</t>
  </si>
  <si>
    <t>برج عرب</t>
  </si>
  <si>
    <t>علاء صالح</t>
  </si>
  <si>
    <t>الرقمه</t>
  </si>
  <si>
    <t>سماح السودي</t>
  </si>
  <si>
    <t>علاء عواطه</t>
  </si>
  <si>
    <t>مي خالد</t>
  </si>
  <si>
    <t xml:space="preserve">سلحب </t>
  </si>
  <si>
    <t>لمى نعيسي</t>
  </si>
  <si>
    <t>علاءالدين الفريج</t>
  </si>
  <si>
    <t>يولا احمد</t>
  </si>
  <si>
    <t>ضيا</t>
  </si>
  <si>
    <t>عنازة</t>
  </si>
  <si>
    <t>بعرين</t>
  </si>
  <si>
    <t>مها الكيوف</t>
  </si>
  <si>
    <t>فاطمه زادى</t>
  </si>
  <si>
    <t>ست البنات</t>
  </si>
  <si>
    <t>عبد السلام حجازي</t>
  </si>
  <si>
    <t>نها الاحمدالعلي</t>
  </si>
  <si>
    <t>باسله</t>
  </si>
  <si>
    <t>ربيع صالح</t>
  </si>
  <si>
    <t>أحمد حمد</t>
  </si>
  <si>
    <t>هاديا</t>
  </si>
  <si>
    <t>ميرفت القسطي</t>
  </si>
  <si>
    <t>بيلسان شيتي</t>
  </si>
  <si>
    <t>روزان</t>
  </si>
  <si>
    <t>حسين الاحمد</t>
  </si>
  <si>
    <t>محمد منصور</t>
  </si>
  <si>
    <t>ناهد برتاوي</t>
  </si>
  <si>
    <t>فاطمه برتاوي</t>
  </si>
  <si>
    <t>حوش عرب</t>
  </si>
  <si>
    <t>لمى سليمان</t>
  </si>
  <si>
    <t>رامز دلا</t>
  </si>
  <si>
    <t>ديالا ربوع</t>
  </si>
  <si>
    <t>هديل الحايك</t>
  </si>
  <si>
    <t>بشرى العبد الفرج</t>
  </si>
  <si>
    <t>اليعربيه</t>
  </si>
  <si>
    <t>عبد الرؤوف الخطيب</t>
  </si>
  <si>
    <t>بتول حسن</t>
  </si>
  <si>
    <t>عبدالله النقشي</t>
  </si>
  <si>
    <t>دام الهنا</t>
  </si>
  <si>
    <t>نبك</t>
  </si>
  <si>
    <t>هزار العبار</t>
  </si>
  <si>
    <t>ابراهيم الشو</t>
  </si>
  <si>
    <t>خس هبال</t>
  </si>
  <si>
    <t>تيماء كاتبه</t>
  </si>
  <si>
    <t>ديانا سمره</t>
  </si>
  <si>
    <t>سيبال</t>
  </si>
  <si>
    <t>علا عباس</t>
  </si>
  <si>
    <t>نور حسين</t>
  </si>
  <si>
    <t>روفيده الحفه</t>
  </si>
  <si>
    <t>قصيه</t>
  </si>
  <si>
    <t>اسامه شام</t>
  </si>
  <si>
    <t>عماد الحسن</t>
  </si>
  <si>
    <t>براءه القداح</t>
  </si>
  <si>
    <t>أحمد مالك</t>
  </si>
  <si>
    <t>وطفة</t>
  </si>
  <si>
    <t xml:space="preserve">جبعدين </t>
  </si>
  <si>
    <t>رنيم شاهين</t>
  </si>
  <si>
    <t>نجيحه</t>
  </si>
  <si>
    <t>منا عباس</t>
  </si>
  <si>
    <t>نوره مهجه</t>
  </si>
  <si>
    <t>عايده الشتيوي</t>
  </si>
  <si>
    <t>جب الصفا</t>
  </si>
  <si>
    <t xml:space="preserve">ممدوح الحسين العلي </t>
  </si>
  <si>
    <t>محمدخير عسلية</t>
  </si>
  <si>
    <t xml:space="preserve">محمد رفعت </t>
  </si>
  <si>
    <t xml:space="preserve">راضيه </t>
  </si>
  <si>
    <t>علا زيتون</t>
  </si>
  <si>
    <t>محمبل</t>
  </si>
  <si>
    <t>ابراهيم نوفلي</t>
  </si>
  <si>
    <t>الحارث نعمان</t>
  </si>
  <si>
    <t>سها العيود</t>
  </si>
  <si>
    <t>محمد الخالد</t>
  </si>
  <si>
    <t>شيخا</t>
  </si>
  <si>
    <t>بشرى زهيره</t>
  </si>
  <si>
    <t>حصنان</t>
  </si>
  <si>
    <t>شيرين معلا</t>
  </si>
  <si>
    <t>سكيره</t>
  </si>
  <si>
    <t>افتكار الرومي</t>
  </si>
  <si>
    <t>عامر الحسن</t>
  </si>
  <si>
    <t>نهيلة</t>
  </si>
  <si>
    <t>همام صالح</t>
  </si>
  <si>
    <t>صفاء الاوتاني</t>
  </si>
  <si>
    <t>أسماء صلاح</t>
  </si>
  <si>
    <t>شذى طراف</t>
  </si>
  <si>
    <t>اشرف علي</t>
  </si>
  <si>
    <t>علاء السلوم</t>
  </si>
  <si>
    <t>ضحيا</t>
  </si>
  <si>
    <t>عبد الحميد المحمد</t>
  </si>
  <si>
    <t>تلحدية</t>
  </si>
  <si>
    <t>خديجه محمد</t>
  </si>
  <si>
    <t>رأس الخشوفه</t>
  </si>
  <si>
    <t>رشا الجبر</t>
  </si>
  <si>
    <t>الزاوية ليبيا</t>
  </si>
  <si>
    <t>سنان</t>
  </si>
  <si>
    <t>المسعوديه</t>
  </si>
  <si>
    <t>عبيده عبد الحق</t>
  </si>
  <si>
    <t>نورما أسعد</t>
  </si>
  <si>
    <t>يزن الفياض</t>
  </si>
  <si>
    <t>الشجرة</t>
  </si>
  <si>
    <t>فارس الحسين</t>
  </si>
  <si>
    <t>مريوم</t>
  </si>
  <si>
    <t>الزكاه</t>
  </si>
  <si>
    <t>فرح محمود</t>
  </si>
  <si>
    <t>نهر البارد</t>
  </si>
  <si>
    <t>محمد عبدالحليم</t>
  </si>
  <si>
    <t>علي رمضان</t>
  </si>
  <si>
    <t>محمد رضوان احدب</t>
  </si>
  <si>
    <t>نزيها</t>
  </si>
  <si>
    <t>انس حمزه</t>
  </si>
  <si>
    <t>شانيه</t>
  </si>
  <si>
    <t>علي ضويحي</t>
  </si>
  <si>
    <t xml:space="preserve">مصطفى </t>
  </si>
  <si>
    <t>اياد حرفوش</t>
  </si>
  <si>
    <t>عبد الله جوجه</t>
  </si>
  <si>
    <t xml:space="preserve">ايات النجار </t>
  </si>
  <si>
    <t>عبد العزيز عمر</t>
  </si>
  <si>
    <t>هدى الاحمد</t>
  </si>
  <si>
    <t>علي عون</t>
  </si>
  <si>
    <t>فرات الهوشي</t>
  </si>
  <si>
    <t>احمد عثمان</t>
  </si>
  <si>
    <t>طه الحريري</t>
  </si>
  <si>
    <t>رغد بكور</t>
  </si>
  <si>
    <t>علي داود</t>
  </si>
  <si>
    <t>مزاحم طه</t>
  </si>
  <si>
    <t>ياسر طحان</t>
  </si>
  <si>
    <t>محمد سليم المارديني</t>
  </si>
  <si>
    <t>حيان ابراهيم</t>
  </si>
  <si>
    <t>تلترمس</t>
  </si>
  <si>
    <t>علي سرديني</t>
  </si>
  <si>
    <t>ثريا ابراهيم</t>
  </si>
  <si>
    <t>محمد ملحه</t>
  </si>
  <si>
    <t>ماجدولين الخطيب</t>
  </si>
  <si>
    <t>تغريد ابراهيم</t>
  </si>
  <si>
    <t>قطلبه</t>
  </si>
  <si>
    <t>احمد حسين</t>
  </si>
  <si>
    <t>مرح جمول</t>
  </si>
  <si>
    <t>محمد نور الصالح</t>
  </si>
  <si>
    <t>دوله</t>
  </si>
  <si>
    <t>ندى الاحمد</t>
  </si>
  <si>
    <t>مصطفى عبد الرحمن</t>
  </si>
  <si>
    <t>ميسر الخطيب</t>
  </si>
  <si>
    <t>فاطمه الخطيب</t>
  </si>
  <si>
    <t>مياده الاسطه</t>
  </si>
  <si>
    <t>غدير البريدي</t>
  </si>
  <si>
    <t>لين مقعبري</t>
  </si>
  <si>
    <t>نور الدين المحمود</t>
  </si>
  <si>
    <t xml:space="preserve">تدمر </t>
  </si>
  <si>
    <t xml:space="preserve">جبالا </t>
  </si>
  <si>
    <t>محمد الفاتح حموش</t>
  </si>
  <si>
    <t xml:space="preserve">منتها </t>
  </si>
  <si>
    <t>رنا عكة</t>
  </si>
  <si>
    <t>علي الدندح</t>
  </si>
  <si>
    <t>محمد حجازي</t>
  </si>
  <si>
    <t xml:space="preserve">نوري </t>
  </si>
  <si>
    <t xml:space="preserve">نورا </t>
  </si>
  <si>
    <t>علي درغام</t>
  </si>
  <si>
    <t>بشرى عرمان</t>
  </si>
  <si>
    <t>حيدر حسن</t>
  </si>
  <si>
    <t>اللاذقية-جبلايا</t>
  </si>
  <si>
    <t>محمد طلال شرف</t>
  </si>
  <si>
    <t>مصعب رجب</t>
  </si>
  <si>
    <t>محمد نور الدين الملحان</t>
  </si>
  <si>
    <t>مزرعة النفور</t>
  </si>
  <si>
    <t>عدنان موسى</t>
  </si>
  <si>
    <t>دمشق زاهرة</t>
  </si>
  <si>
    <t>هناء الصوطري</t>
  </si>
  <si>
    <t>زكريا الحسين</t>
  </si>
  <si>
    <t>مشفى تشرين العسكري</t>
  </si>
  <si>
    <t>صفا الحسين</t>
  </si>
  <si>
    <t>منوه</t>
  </si>
  <si>
    <t>الصمدانيه</t>
  </si>
  <si>
    <t>نوره الصواف</t>
  </si>
  <si>
    <t>بلال حجازي</t>
  </si>
  <si>
    <t>عمار الايوبي</t>
  </si>
  <si>
    <t>بتول الحمصي</t>
  </si>
  <si>
    <t>ثائر العلي</t>
  </si>
  <si>
    <t>عنده</t>
  </si>
  <si>
    <t>الطيانه</t>
  </si>
  <si>
    <t>ايمان الاحمو</t>
  </si>
  <si>
    <t>سلمان حشمه</t>
  </si>
  <si>
    <t xml:space="preserve">دير ماما </t>
  </si>
  <si>
    <t>سهام برهوم</t>
  </si>
  <si>
    <t>رسلان الهاشمي</t>
  </si>
  <si>
    <t>علا الجمال</t>
  </si>
  <si>
    <t>زهنيه</t>
  </si>
  <si>
    <t>سيدرا يوسف</t>
  </si>
  <si>
    <t>غفران الالاجاتي</t>
  </si>
  <si>
    <t>بشار الزيتونى</t>
  </si>
  <si>
    <t>حياة القصيبان</t>
  </si>
  <si>
    <t>جمال حيدر</t>
  </si>
  <si>
    <t>موليه</t>
  </si>
  <si>
    <t>تل الصفا</t>
  </si>
  <si>
    <t>مي غانم</t>
  </si>
  <si>
    <t>كاترين أسعد</t>
  </si>
  <si>
    <t>محمد كنجو</t>
  </si>
  <si>
    <t>بانيه</t>
  </si>
  <si>
    <t>كلثوم</t>
  </si>
  <si>
    <t xml:space="preserve">دير قانون </t>
  </si>
  <si>
    <t>جيانه حرب</t>
  </si>
  <si>
    <t>عراجة</t>
  </si>
  <si>
    <t>رلى مصطفى</t>
  </si>
  <si>
    <t>الداليه</t>
  </si>
  <si>
    <t>يارا محسن</t>
  </si>
  <si>
    <t>هناء البشير</t>
  </si>
  <si>
    <t xml:space="preserve">تلاجينة </t>
  </si>
  <si>
    <t>علي شدود</t>
  </si>
  <si>
    <t>محمدسوار الشديدي</t>
  </si>
  <si>
    <t>أسما حيدر</t>
  </si>
  <si>
    <t>خالد مربيه</t>
  </si>
  <si>
    <t>فاطمه الحمود العكله</t>
  </si>
  <si>
    <t>محمود درويش</t>
  </si>
  <si>
    <t>خالد عبد الغني</t>
  </si>
  <si>
    <t>سعيد الديري</t>
  </si>
  <si>
    <t>ثنيه</t>
  </si>
  <si>
    <t>نتاشا علي</t>
  </si>
  <si>
    <t>محمد شهاب</t>
  </si>
  <si>
    <t>ايمان شنوان</t>
  </si>
  <si>
    <t>القدم</t>
  </si>
  <si>
    <t>رهام الخنيفس</t>
  </si>
  <si>
    <t>ليله</t>
  </si>
  <si>
    <t>وئام بكور</t>
  </si>
  <si>
    <t>عمار الطرزي</t>
  </si>
  <si>
    <t>لين ديب</t>
  </si>
  <si>
    <t xml:space="preserve">مالك البيضة </t>
  </si>
  <si>
    <t xml:space="preserve">حسين </t>
  </si>
  <si>
    <t xml:space="preserve">شمسه </t>
  </si>
  <si>
    <t xml:space="preserve">محمد ناصر </t>
  </si>
  <si>
    <t xml:space="preserve">صبحي </t>
  </si>
  <si>
    <t xml:space="preserve">مريم </t>
  </si>
  <si>
    <t>سلافة</t>
  </si>
  <si>
    <t>قرفيص</t>
  </si>
  <si>
    <t>فادي عبدالحميد</t>
  </si>
  <si>
    <t>نزار احبش</t>
  </si>
  <si>
    <t>نورية</t>
  </si>
  <si>
    <t>نور ميرو</t>
  </si>
  <si>
    <t>براءه العداي</t>
  </si>
  <si>
    <t>مليكه</t>
  </si>
  <si>
    <t>علي الأبرص</t>
  </si>
  <si>
    <t>محمد نعيم المصري</t>
  </si>
  <si>
    <t>سعد الخلف</t>
  </si>
  <si>
    <t>عبدالباسط سلوم</t>
  </si>
  <si>
    <t>التمانعة</t>
  </si>
  <si>
    <t>ليندا محمد</t>
  </si>
  <si>
    <t>اوراس رجوح</t>
  </si>
  <si>
    <t>عبدالله زيتون</t>
  </si>
  <si>
    <t>كفر شلاية</t>
  </si>
  <si>
    <t>عمار حميدي</t>
  </si>
  <si>
    <t>اللذقية</t>
  </si>
  <si>
    <t xml:space="preserve">اللاذقية </t>
  </si>
  <si>
    <t>ريم صالح</t>
  </si>
  <si>
    <t xml:space="preserve">ليلى </t>
  </si>
  <si>
    <t xml:space="preserve">مرتضى الهمة </t>
  </si>
  <si>
    <t xml:space="preserve">سوريه </t>
  </si>
  <si>
    <t>مازن صافي</t>
  </si>
  <si>
    <t>حيدر محمود</t>
  </si>
  <si>
    <t>ليال الشيخ</t>
  </si>
  <si>
    <t>خليفه مصطفى</t>
  </si>
  <si>
    <t>رقية الكليب</t>
  </si>
  <si>
    <t xml:space="preserve">القطعه </t>
  </si>
  <si>
    <t>علي العوده</t>
  </si>
  <si>
    <t>نادين منصور</t>
  </si>
  <si>
    <t>رواد ديب</t>
  </si>
  <si>
    <t xml:space="preserve">بدرية </t>
  </si>
  <si>
    <t>امنه النسر</t>
  </si>
  <si>
    <t>بسمه الدعاس</t>
  </si>
  <si>
    <t xml:space="preserve">جبا </t>
  </si>
  <si>
    <t>هبه ابراهيم</t>
  </si>
  <si>
    <t xml:space="preserve">ايمان </t>
  </si>
  <si>
    <t>رهف موسى</t>
  </si>
  <si>
    <t xml:space="preserve">المجدليه </t>
  </si>
  <si>
    <t>براءه الحساني</t>
  </si>
  <si>
    <t>امينة النعيمي</t>
  </si>
  <si>
    <t>حنيفة</t>
  </si>
  <si>
    <t>شادي حاطوري</t>
  </si>
  <si>
    <t>هنادى زينب</t>
  </si>
  <si>
    <t xml:space="preserve">بسيمة </t>
  </si>
  <si>
    <t>اسماء طه</t>
  </si>
  <si>
    <t xml:space="preserve">بدر الدين </t>
  </si>
  <si>
    <t xml:space="preserve">اعتدال </t>
  </si>
  <si>
    <t>سومر عياش</t>
  </si>
  <si>
    <t>القورية</t>
  </si>
  <si>
    <t>ريم الحريري</t>
  </si>
  <si>
    <t>عبداللطيف</t>
  </si>
  <si>
    <t>الصورة</t>
  </si>
  <si>
    <t>مالك قطان</t>
  </si>
  <si>
    <t>سناء حديد</t>
  </si>
  <si>
    <t>والدتهانجديه</t>
  </si>
  <si>
    <t>هوازن الحساني</t>
  </si>
  <si>
    <t>احمد الحمادي</t>
  </si>
  <si>
    <t>عبدالعظيم</t>
  </si>
  <si>
    <t>ميساء عبدالله</t>
  </si>
  <si>
    <t>زين العابدين ديوب</t>
  </si>
  <si>
    <t>محمود الفاعوري</t>
  </si>
  <si>
    <t>هنادى حسن</t>
  </si>
  <si>
    <t>سندس الزعوقي</t>
  </si>
  <si>
    <t>ابراهيم احمد</t>
  </si>
  <si>
    <t>عبدالرحمن محمد</t>
  </si>
  <si>
    <t>سيدو</t>
  </si>
  <si>
    <t>فيروز اللابد</t>
  </si>
  <si>
    <t>فريال محمد</t>
  </si>
  <si>
    <t>علي خليل</t>
  </si>
  <si>
    <t>رامز بدور</t>
  </si>
  <si>
    <t>فهيما</t>
  </si>
  <si>
    <t>مركيه</t>
  </si>
  <si>
    <t>ولاء عطا</t>
  </si>
  <si>
    <t>شادي عساف</t>
  </si>
  <si>
    <t>هدايه الغوثاني</t>
  </si>
  <si>
    <t>محمد نفيس</t>
  </si>
  <si>
    <t>محمد غصه</t>
  </si>
  <si>
    <t>شذى الغضبان عنزه</t>
  </si>
  <si>
    <t>سماح المليحان</t>
  </si>
  <si>
    <t>صالح اسماعيل</t>
  </si>
  <si>
    <t>سرت</t>
  </si>
  <si>
    <t>باسم قبقلي</t>
  </si>
  <si>
    <t>يسيره</t>
  </si>
  <si>
    <t>ريحانه</t>
  </si>
  <si>
    <t>محمد عبد الرحمن الرفاعي</t>
  </si>
  <si>
    <t>خالد البليلي</t>
  </si>
  <si>
    <t>سيلمان</t>
  </si>
  <si>
    <t>الطيحة</t>
  </si>
  <si>
    <t>رضا حمادي المطر</t>
  </si>
  <si>
    <t>تركان</t>
  </si>
  <si>
    <t>عمار صقر</t>
  </si>
  <si>
    <t>محمد يزن مرعي</t>
  </si>
  <si>
    <t>ربى يونس</t>
  </si>
  <si>
    <t>محمدسالم الزبيبي</t>
  </si>
  <si>
    <t>سليمان الاحمد</t>
  </si>
  <si>
    <t>آلاء الكحيل</t>
  </si>
  <si>
    <t>سعدالدين</t>
  </si>
  <si>
    <t>فاطمه حموده</t>
  </si>
  <si>
    <t>عبد الرحمن الحريري</t>
  </si>
  <si>
    <t xml:space="preserve">الشيخ مسكين </t>
  </si>
  <si>
    <t>علا الشقيري</t>
  </si>
  <si>
    <t>نور العساف</t>
  </si>
  <si>
    <t>رامي حسين</t>
  </si>
  <si>
    <t>دانه نقور</t>
  </si>
  <si>
    <t>الاء الشهاب</t>
  </si>
  <si>
    <t>محمد سلهب</t>
  </si>
  <si>
    <t>غاده جعفر</t>
  </si>
  <si>
    <t>علي فرج</t>
  </si>
  <si>
    <t>عفرين</t>
  </si>
  <si>
    <t>ياسين الشيخ</t>
  </si>
  <si>
    <t>ماجد الصفدي</t>
  </si>
  <si>
    <t>وعد قريش</t>
  </si>
  <si>
    <t>الاء خلف</t>
  </si>
  <si>
    <t>سلمى خطيب</t>
  </si>
  <si>
    <t>ايمن الفندي</t>
  </si>
  <si>
    <t>نايفه الفهاد</t>
  </si>
  <si>
    <t>محمد قديح</t>
  </si>
  <si>
    <t>كيندا خطاب</t>
  </si>
  <si>
    <t>ماجدولين</t>
  </si>
  <si>
    <t>زينب علي</t>
  </si>
  <si>
    <t>عمار محمود</t>
  </si>
  <si>
    <t>أحمد الحسن</t>
  </si>
  <si>
    <t>اناس بكه</t>
  </si>
  <si>
    <t>نها عقله</t>
  </si>
  <si>
    <t>ماهر القراعزة</t>
  </si>
  <si>
    <t xml:space="preserve">نوى </t>
  </si>
  <si>
    <t>ابراهيم السماعيل</t>
  </si>
  <si>
    <t>حيدرة محمود</t>
  </si>
  <si>
    <t>وليد ساريج مغربي</t>
  </si>
  <si>
    <t>نغم سليمان</t>
  </si>
  <si>
    <t>ينال</t>
  </si>
  <si>
    <t>سليمان شعبان</t>
  </si>
  <si>
    <t>بخيته</t>
  </si>
  <si>
    <t>عبد الناصر الابراهيم</t>
  </si>
  <si>
    <t>علا الدرويش</t>
  </si>
  <si>
    <t>نور الغزي</t>
  </si>
  <si>
    <t>أشرف شوباصي</t>
  </si>
  <si>
    <t>غاده يمين</t>
  </si>
  <si>
    <t>افدوك</t>
  </si>
  <si>
    <t>ولاء العبد</t>
  </si>
  <si>
    <t>صالح عباس</t>
  </si>
  <si>
    <t>فايز منصور</t>
  </si>
  <si>
    <t>زياد الصالح</t>
  </si>
  <si>
    <t>طراد</t>
  </si>
  <si>
    <t>فنديه</t>
  </si>
  <si>
    <t>بسام العلي</t>
  </si>
  <si>
    <t>روضه المصطفى</t>
  </si>
  <si>
    <t>مدحه</t>
  </si>
  <si>
    <t>سلوك</t>
  </si>
  <si>
    <t>اسراء ابوسرور</t>
  </si>
  <si>
    <t>محمداويس</t>
  </si>
  <si>
    <t>همام جعفر</t>
  </si>
  <si>
    <t>مرداش</t>
  </si>
  <si>
    <t>محمد ماهر دباس</t>
  </si>
  <si>
    <t>ليث الرعيدي</t>
  </si>
  <si>
    <t>مرام عبدالله</t>
  </si>
  <si>
    <t>محمد شريده</t>
  </si>
  <si>
    <t>محمد علي قاسم</t>
  </si>
  <si>
    <t>ابراهيم مصطفى عمر</t>
  </si>
  <si>
    <t>الزهراء</t>
  </si>
  <si>
    <t>ياسمين محرز</t>
  </si>
  <si>
    <t>بيصين</t>
  </si>
  <si>
    <t xml:space="preserve">محمود عبد القادر </t>
  </si>
  <si>
    <t xml:space="preserve">عبد الحكيم </t>
  </si>
  <si>
    <t xml:space="preserve">امينه </t>
  </si>
  <si>
    <t>علي ضوا</t>
  </si>
  <si>
    <t>سعود السعود</t>
  </si>
  <si>
    <t>معدان الجديد</t>
  </si>
  <si>
    <t>سامر دعيس</t>
  </si>
  <si>
    <t>دمر</t>
  </si>
  <si>
    <t>مجد ناصر</t>
  </si>
  <si>
    <t>نسيم</t>
  </si>
  <si>
    <t>ريم حليمه الدالاتي</t>
  </si>
  <si>
    <t>احمد العدوي</t>
  </si>
  <si>
    <t>فرح دانه</t>
  </si>
  <si>
    <t>سومر حسن</t>
  </si>
  <si>
    <t>فرح زينو</t>
  </si>
  <si>
    <t xml:space="preserve">محمد رضوان </t>
  </si>
  <si>
    <t xml:space="preserve">ناديا </t>
  </si>
  <si>
    <t>لين عزيزي</t>
  </si>
  <si>
    <t>محمد امجد</t>
  </si>
  <si>
    <t>احمد سليم</t>
  </si>
  <si>
    <t>عمشه</t>
  </si>
  <si>
    <t>شرموخ كبير</t>
  </si>
  <si>
    <t>تميم المهنا</t>
  </si>
  <si>
    <t>زهدي</t>
  </si>
  <si>
    <t xml:space="preserve">شهبا </t>
  </si>
  <si>
    <t>وئام حرح</t>
  </si>
  <si>
    <t>محمد عصمت</t>
  </si>
  <si>
    <t>ريما يوسف</t>
  </si>
  <si>
    <t>فاطمة السبيعي</t>
  </si>
  <si>
    <t>محمدياسين</t>
  </si>
  <si>
    <t>جعفر ونوس</t>
  </si>
  <si>
    <t xml:space="preserve">بيسان ملا </t>
  </si>
  <si>
    <t>أفرديت شعبان</t>
  </si>
  <si>
    <t>كامله شعبان</t>
  </si>
  <si>
    <t>كاف الجاع</t>
  </si>
  <si>
    <t>احمد سعيد الخياط</t>
  </si>
  <si>
    <t>بتول جاسم الطائي</t>
  </si>
  <si>
    <t>ربيعه جادالله</t>
  </si>
  <si>
    <t>فرح</t>
  </si>
  <si>
    <t>صيته</t>
  </si>
  <si>
    <t>البوير</t>
  </si>
  <si>
    <t>رزان زوديه</t>
  </si>
  <si>
    <t>ريمان اللبابيدي</t>
  </si>
  <si>
    <t>محمدنادر</t>
  </si>
  <si>
    <t>دمش</t>
  </si>
  <si>
    <t>ايه غريب</t>
  </si>
  <si>
    <t>دعاء الفارس</t>
  </si>
  <si>
    <t>يوسف الصاغرجي</t>
  </si>
  <si>
    <t>ابراهيم النوفل</t>
  </si>
  <si>
    <t>ريم مسعود</t>
  </si>
  <si>
    <t>احمد بربر</t>
  </si>
  <si>
    <t>خلود حمصي</t>
  </si>
  <si>
    <t>أنوار محلول</t>
  </si>
  <si>
    <t>سلام القيش</t>
  </si>
  <si>
    <t>نهاد بحصاص</t>
  </si>
  <si>
    <t>أسماء صالح</t>
  </si>
  <si>
    <t>هويدة</t>
  </si>
  <si>
    <t>شذا العمري</t>
  </si>
  <si>
    <t>صفا</t>
  </si>
  <si>
    <t>نسرين حسون</t>
  </si>
  <si>
    <t>مارلين المسوتي</t>
  </si>
  <si>
    <t xml:space="preserve">تواني </t>
  </si>
  <si>
    <t>هنادي تقي</t>
  </si>
  <si>
    <t>نور الغرام</t>
  </si>
  <si>
    <t>علا زامتلي</t>
  </si>
  <si>
    <t>عبير بدوي</t>
  </si>
  <si>
    <t>جميل السليمان</t>
  </si>
  <si>
    <t>كاترين حمود</t>
  </si>
  <si>
    <t>محمد الحلاق</t>
  </si>
  <si>
    <t>ربا حديد</t>
  </si>
  <si>
    <t>ميثا</t>
  </si>
  <si>
    <t>ضياء العقيلي</t>
  </si>
  <si>
    <t>منهل خزام</t>
  </si>
  <si>
    <t>بودي</t>
  </si>
  <si>
    <t>صباح الصليبي</t>
  </si>
  <si>
    <t>مصباح</t>
  </si>
  <si>
    <t>مها جديد</t>
  </si>
  <si>
    <t>وعد اسبر</t>
  </si>
  <si>
    <t>روزا الموعد</t>
  </si>
  <si>
    <t>محمود ذكرى</t>
  </si>
  <si>
    <t>سلافه رضوان</t>
  </si>
  <si>
    <t>ماهر الطفيليه</t>
  </si>
  <si>
    <t>موريس الخلف</t>
  </si>
  <si>
    <t>محمود ابوزيد</t>
  </si>
  <si>
    <t>نمريه</t>
  </si>
  <si>
    <t>فتون عيسى</t>
  </si>
  <si>
    <t>رامي الحمصي</t>
  </si>
  <si>
    <t>غاده الشرابي</t>
  </si>
  <si>
    <t>بهيه بنبوك</t>
  </si>
  <si>
    <t>ادلب سلقين</t>
  </si>
  <si>
    <t>جهاد الفندي</t>
  </si>
  <si>
    <t>مروة الترزي</t>
  </si>
  <si>
    <t>هدى بكري</t>
  </si>
  <si>
    <t>وسام ابوالسل</t>
  </si>
  <si>
    <t>مريم رجب</t>
  </si>
  <si>
    <t>كرم بدران</t>
  </si>
  <si>
    <t>زين العابدين سلامه</t>
  </si>
  <si>
    <t>عزالدين الصبيخان</t>
  </si>
  <si>
    <t xml:space="preserve">محمود </t>
  </si>
  <si>
    <t xml:space="preserve">هجين </t>
  </si>
  <si>
    <t>أليسار خلوف</t>
  </si>
  <si>
    <t>رشا دهيمش</t>
  </si>
  <si>
    <t>ميس عابدين</t>
  </si>
  <si>
    <t>محمد حمزه جاويش المصري</t>
  </si>
  <si>
    <t>روان قاسو</t>
  </si>
  <si>
    <t>فاطمه سويدان</t>
  </si>
  <si>
    <t>سامي ابراهيم</t>
  </si>
  <si>
    <t>رغد ديوب</t>
  </si>
  <si>
    <t>مجد</t>
  </si>
  <si>
    <t>آلاء الحكيم</t>
  </si>
  <si>
    <t>مريم الرملي</t>
  </si>
  <si>
    <t>عزام محمد</t>
  </si>
  <si>
    <t xml:space="preserve">منيف </t>
  </si>
  <si>
    <t>وصال ديبره</t>
  </si>
  <si>
    <t>ميس ساري</t>
  </si>
  <si>
    <t>لمى مهنا</t>
  </si>
  <si>
    <t>يارا يوسف</t>
  </si>
  <si>
    <t>مشفى العبيسي</t>
  </si>
  <si>
    <t>رستم الغزالي</t>
  </si>
  <si>
    <t>غسان الصالح</t>
  </si>
  <si>
    <t>أحمد الكسيري</t>
  </si>
  <si>
    <t>جنى سعيد</t>
  </si>
  <si>
    <t>قيس</t>
  </si>
  <si>
    <t>عقاب البشر</t>
  </si>
  <si>
    <t>محمدنافع</t>
  </si>
  <si>
    <t>والدتهاملكه</t>
  </si>
  <si>
    <t>نورشان عبيدالسلامه</t>
  </si>
  <si>
    <t>تماره دواره</t>
  </si>
  <si>
    <t>شكيبه</t>
  </si>
  <si>
    <t>عبد الحميد قصاب</t>
  </si>
  <si>
    <t>عبير المحاميد</t>
  </si>
  <si>
    <t>لين صقر</t>
  </si>
  <si>
    <t>ريما الدرويش</t>
  </si>
  <si>
    <t>مجاهد</t>
  </si>
  <si>
    <t>مريم عبد الحي</t>
  </si>
  <si>
    <t>محمد هيثم البوش</t>
  </si>
  <si>
    <t>قبرالست</t>
  </si>
  <si>
    <t>اسراء الاسعد</t>
  </si>
  <si>
    <t>مسيفره</t>
  </si>
  <si>
    <t>ميرنا عثمان</t>
  </si>
  <si>
    <t>إيفلين رستم</t>
  </si>
  <si>
    <t>رستم</t>
  </si>
  <si>
    <t>فقرو</t>
  </si>
  <si>
    <t>اسماء هدله</t>
  </si>
  <si>
    <t>حسين جاموس</t>
  </si>
  <si>
    <t>حنان الاحمد</t>
  </si>
  <si>
    <t>حيدره صافي</t>
  </si>
  <si>
    <t>ديانا الصوطري</t>
  </si>
  <si>
    <t>ديمه بدر</t>
  </si>
  <si>
    <t>والدتهانهله</t>
  </si>
  <si>
    <t>ريم هنديه</t>
  </si>
  <si>
    <t>محمد عطايا</t>
  </si>
  <si>
    <t>محمد فراس دامر</t>
  </si>
  <si>
    <t>سدره موسى العش</t>
  </si>
  <si>
    <t>سها المحيسن</t>
  </si>
  <si>
    <t>سوده</t>
  </si>
  <si>
    <t>سامي العمر</t>
  </si>
  <si>
    <t>هشام ريا</t>
  </si>
  <si>
    <t xml:space="preserve">اللاذقسة </t>
  </si>
  <si>
    <t>هلا مشاعل</t>
  </si>
  <si>
    <t>حمده الرجب</t>
  </si>
  <si>
    <t>حماده</t>
  </si>
  <si>
    <t>عمارات تحتاني</t>
  </si>
  <si>
    <t>محمد زرزر</t>
  </si>
  <si>
    <t>دعاء الحاج علي الخالد</t>
  </si>
  <si>
    <t>عبدالمجيد</t>
  </si>
  <si>
    <t>آيه جديد</t>
  </si>
  <si>
    <t>سيلفا</t>
  </si>
  <si>
    <t>رابيا عباس</t>
  </si>
  <si>
    <t xml:space="preserve">مجبر </t>
  </si>
  <si>
    <t>غاليه القنطار</t>
  </si>
  <si>
    <t>محمد اسامه السبيني</t>
  </si>
  <si>
    <t>غادة عبود</t>
  </si>
  <si>
    <t>الصفصافه</t>
  </si>
  <si>
    <t>محمدغيث الرمضان</t>
  </si>
  <si>
    <t>دلال جعباص</t>
  </si>
  <si>
    <t>صفاء حمزه</t>
  </si>
  <si>
    <t xml:space="preserve">صلخد </t>
  </si>
  <si>
    <t>منير العلي</t>
  </si>
  <si>
    <t>علي مراد</t>
  </si>
  <si>
    <t>يمان ملا</t>
  </si>
  <si>
    <t>حسيبة</t>
  </si>
  <si>
    <t>عدنان علي</t>
  </si>
  <si>
    <t>جبلة بيت حجيرة</t>
  </si>
  <si>
    <t>ثامر العزاوي</t>
  </si>
  <si>
    <t>روان دواره</t>
  </si>
  <si>
    <t>آية الأحمد</t>
  </si>
  <si>
    <t>امنه معلا</t>
  </si>
  <si>
    <t>الديماس</t>
  </si>
  <si>
    <t>كمال ركاب</t>
  </si>
  <si>
    <t>بشار صقر</t>
  </si>
  <si>
    <t>علوية</t>
  </si>
  <si>
    <t>ألاء صفر</t>
  </si>
  <si>
    <t>متلده</t>
  </si>
  <si>
    <t>زاكية</t>
  </si>
  <si>
    <t>ايمن الشاملي</t>
  </si>
  <si>
    <t>انتصار البهلول</t>
  </si>
  <si>
    <t>علي حشمه</t>
  </si>
  <si>
    <t>دمسف</t>
  </si>
  <si>
    <t>سومر ابوزيد</t>
  </si>
  <si>
    <t>عامر القباني</t>
  </si>
  <si>
    <t>عبير المصري</t>
  </si>
  <si>
    <t>غيث علي</t>
  </si>
  <si>
    <t>محمد كريم جحا</t>
  </si>
  <si>
    <t>مراد مشاعل</t>
  </si>
  <si>
    <t>صفاء النمر</t>
  </si>
  <si>
    <t>كفركيلا</t>
  </si>
  <si>
    <t>دعاء حميد</t>
  </si>
  <si>
    <t>كامل فضه</t>
  </si>
  <si>
    <t>هلاله</t>
  </si>
  <si>
    <t>حنين الكردي</t>
  </si>
  <si>
    <t>عتابا ابراهيم</t>
  </si>
  <si>
    <t>احمد ابو قوره</t>
  </si>
  <si>
    <t>ضميمة</t>
  </si>
  <si>
    <t>اسامه مروه</t>
  </si>
  <si>
    <t>فاطمه مروه</t>
  </si>
  <si>
    <t>مكه المكرمه</t>
  </si>
  <si>
    <t>محمدقاسم التكريتي</t>
  </si>
  <si>
    <t>محمدكامل قبلاوي</t>
  </si>
  <si>
    <t>خير</t>
  </si>
  <si>
    <t>امونة</t>
  </si>
  <si>
    <t>هديل الديك</t>
  </si>
  <si>
    <t>سولاف</t>
  </si>
  <si>
    <t>صرمان</t>
  </si>
  <si>
    <t>ليلى بدران</t>
  </si>
  <si>
    <t>تالا النجار</t>
  </si>
  <si>
    <t>حسان سعود</t>
  </si>
  <si>
    <t>مي محسن</t>
  </si>
  <si>
    <t>أمانة البرنوطي</t>
  </si>
  <si>
    <t>شهدة</t>
  </si>
  <si>
    <t>عبدالقادر العوض</t>
  </si>
  <si>
    <t>دنيا الزعبي</t>
  </si>
  <si>
    <t>مخيم اليروك</t>
  </si>
  <si>
    <t>نور علي</t>
  </si>
  <si>
    <t>نعسان الناصر</t>
  </si>
  <si>
    <t xml:space="preserve">نضال </t>
  </si>
  <si>
    <t>عبده صالح</t>
  </si>
  <si>
    <t>ادهم الفرحان</t>
  </si>
  <si>
    <t>احمد الهيشان</t>
  </si>
  <si>
    <t>زهدانه</t>
  </si>
  <si>
    <t>عصرية</t>
  </si>
  <si>
    <t>رهف بوزالعسل</t>
  </si>
  <si>
    <t>ريما طيفور</t>
  </si>
  <si>
    <t>حازم</t>
  </si>
  <si>
    <t>عمر عز الدين</t>
  </si>
  <si>
    <t>ميمون</t>
  </si>
  <si>
    <t>عمار صالح</t>
  </si>
  <si>
    <t>عمار شرف الدين</t>
  </si>
  <si>
    <t>منوى</t>
  </si>
  <si>
    <t>بشرى دبين</t>
  </si>
  <si>
    <t xml:space="preserve">النشابيه </t>
  </si>
  <si>
    <t>يارا مرعي</t>
  </si>
  <si>
    <t>روضه عباس</t>
  </si>
  <si>
    <t>نعسان</t>
  </si>
  <si>
    <t>ربيع شعبان</t>
  </si>
  <si>
    <t>احمد اصفهاني</t>
  </si>
  <si>
    <t>علي عثمان</t>
  </si>
  <si>
    <t>فاطمه البيطار</t>
  </si>
  <si>
    <t>وسيم سعيد</t>
  </si>
  <si>
    <t>بدرية درويش</t>
  </si>
  <si>
    <t>لوذة العثمان</t>
  </si>
  <si>
    <t>فرات العبد العزيز</t>
  </si>
  <si>
    <t>عدي الهادي</t>
  </si>
  <si>
    <t>رقة</t>
  </si>
  <si>
    <t>فراس العكاشة</t>
  </si>
  <si>
    <t>فارع</t>
  </si>
  <si>
    <t>رولا كوجر</t>
  </si>
  <si>
    <t>غدير ابراهيم</t>
  </si>
  <si>
    <t>ميلاد فندي</t>
  </si>
  <si>
    <t xml:space="preserve">عبد اللطيف </t>
  </si>
  <si>
    <t>هديل دباس</t>
  </si>
  <si>
    <t>اسماء المحمد العبد الله</t>
  </si>
  <si>
    <t xml:space="preserve">شيحان </t>
  </si>
  <si>
    <t xml:space="preserve">ذبيان </t>
  </si>
  <si>
    <t>باسل فانوس</t>
  </si>
  <si>
    <t xml:space="preserve">نايف </t>
  </si>
  <si>
    <t xml:space="preserve">ايفلين </t>
  </si>
  <si>
    <t>ميرال الحموي</t>
  </si>
  <si>
    <t>زينه منصور</t>
  </si>
  <si>
    <t>عقيد</t>
  </si>
  <si>
    <t>روان الموسى</t>
  </si>
  <si>
    <t>مخيم جرمانا</t>
  </si>
  <si>
    <t>عبد الهادي حسن</t>
  </si>
  <si>
    <t>سنابر</t>
  </si>
  <si>
    <t>محمد عادل اليونس</t>
  </si>
  <si>
    <t>ماريه عمار</t>
  </si>
  <si>
    <t>عمر فطيمه</t>
  </si>
  <si>
    <t>علا عكاش</t>
  </si>
  <si>
    <t>ريف دمشق - عربين</t>
  </si>
  <si>
    <t>أحلام النمر</t>
  </si>
  <si>
    <t xml:space="preserve">محمود مصطفى </t>
  </si>
  <si>
    <t xml:space="preserve">كفر لاتة </t>
  </si>
  <si>
    <t>منار ريا</t>
  </si>
  <si>
    <t>عين قيطه</t>
  </si>
  <si>
    <t>مايا ساسين</t>
  </si>
  <si>
    <t>ميشال</t>
  </si>
  <si>
    <t>بيت زهره</t>
  </si>
  <si>
    <t>معاذ عبد الوهاب</t>
  </si>
  <si>
    <t xml:space="preserve">الادقية </t>
  </si>
  <si>
    <t>طلعت المقداد</t>
  </si>
  <si>
    <t>بصرى</t>
  </si>
  <si>
    <t>ولاء سلوم</t>
  </si>
  <si>
    <t>جنا ديب</t>
  </si>
  <si>
    <t>رغيده</t>
  </si>
  <si>
    <t>رامي عكلة</t>
  </si>
  <si>
    <t>لما الصفدي</t>
  </si>
  <si>
    <t>آلاء مديك</t>
  </si>
  <si>
    <t xml:space="preserve">طارق نعيم </t>
  </si>
  <si>
    <t>عواش</t>
  </si>
  <si>
    <t>احمد دردر</t>
  </si>
  <si>
    <t>نائلة</t>
  </si>
  <si>
    <t>مروح</t>
  </si>
  <si>
    <t>كلثوم عوض</t>
  </si>
  <si>
    <t>رنا الزعبي</t>
  </si>
  <si>
    <t>ازهار المرعي</t>
  </si>
  <si>
    <t>ماريا شباط</t>
  </si>
  <si>
    <t>احمد فادي</t>
  </si>
  <si>
    <t>نسرين ابوعليقه</t>
  </si>
  <si>
    <t>ضاحي</t>
  </si>
  <si>
    <t>محمد علي عيسى</t>
  </si>
  <si>
    <t>جلنار العلي</t>
  </si>
  <si>
    <t>رهف النابلسي</t>
  </si>
  <si>
    <t>مأمون اسعد</t>
  </si>
  <si>
    <t>عمر الخصواني</t>
  </si>
  <si>
    <t>محمد الشمالي</t>
  </si>
  <si>
    <t>شذى القادري</t>
  </si>
  <si>
    <t>رهف سحلول</t>
  </si>
  <si>
    <t>انوار الأطرش</t>
  </si>
  <si>
    <t>فلوريدا</t>
  </si>
  <si>
    <t>وعد رمضان</t>
  </si>
  <si>
    <t>هديل الطحان</t>
  </si>
  <si>
    <t xml:space="preserve">صلاح </t>
  </si>
  <si>
    <t>كنانه نقاشه</t>
  </si>
  <si>
    <t>ياسمين محمود</t>
  </si>
  <si>
    <t>وئام سلوم</t>
  </si>
  <si>
    <t>محمد هيثم شحرور</t>
  </si>
  <si>
    <t>احمد المرعي</t>
  </si>
  <si>
    <t>بسينة</t>
  </si>
  <si>
    <t>معر تماتر</t>
  </si>
  <si>
    <t>أحلام المقداد</t>
  </si>
  <si>
    <t>أفراح</t>
  </si>
  <si>
    <t>خالد عبد الرزاق</t>
  </si>
  <si>
    <t>فادي محمود</t>
  </si>
  <si>
    <t>عبد الله المفتي</t>
  </si>
  <si>
    <t>محمد نصوح</t>
  </si>
  <si>
    <t>الاء الحاج محمد</t>
  </si>
  <si>
    <t>ليلاس ادلبي</t>
  </si>
  <si>
    <t>محمدفراس</t>
  </si>
  <si>
    <t>محمد وفيق المبيض</t>
  </si>
  <si>
    <t>رغده الشغري</t>
  </si>
  <si>
    <t>ابراهيم البيطار</t>
  </si>
  <si>
    <t>اسراء حسن</t>
  </si>
  <si>
    <t>محمد مسلم زغلول</t>
  </si>
  <si>
    <t>جازيه العايد</t>
  </si>
  <si>
    <t>مريم طلال</t>
  </si>
  <si>
    <t>الطف</t>
  </si>
  <si>
    <t>هيا الحريري</t>
  </si>
  <si>
    <t>داليا رفاعيه</t>
  </si>
  <si>
    <t>لجين ديوب</t>
  </si>
  <si>
    <t>اسمهان ديوب</t>
  </si>
  <si>
    <t>ديمه قبلان</t>
  </si>
  <si>
    <t>جمال قبلان</t>
  </si>
  <si>
    <t>ريم صعب</t>
  </si>
  <si>
    <t>ندي</t>
  </si>
  <si>
    <t>عريقة</t>
  </si>
  <si>
    <t>عمرو الشيخ علي</t>
  </si>
  <si>
    <t xml:space="preserve">السوق </t>
  </si>
  <si>
    <t>هزار خشيفاتي</t>
  </si>
  <si>
    <t>محمود صقر</t>
  </si>
  <si>
    <t>احمد بظاظ</t>
  </si>
  <si>
    <t>مياسه غانم</t>
  </si>
  <si>
    <t>مفعله</t>
  </si>
  <si>
    <t>غيثاء حسن</t>
  </si>
  <si>
    <t>اوريشان حسون</t>
  </si>
  <si>
    <t>ريم الشاعر</t>
  </si>
  <si>
    <t>ساميه الحشيش</t>
  </si>
  <si>
    <t>أسامة رحمون</t>
  </si>
  <si>
    <t xml:space="preserve">هناء </t>
  </si>
  <si>
    <t>مهران خواشقي</t>
  </si>
  <si>
    <t>احمد خزامه</t>
  </si>
  <si>
    <t>حنا السمارة</t>
  </si>
  <si>
    <t>نهى اللكود</t>
  </si>
  <si>
    <t>جمعه الرميله</t>
  </si>
  <si>
    <t>لمى عظمه</t>
  </si>
  <si>
    <t xml:space="preserve">اميره </t>
  </si>
  <si>
    <t>زينة الكزبري</t>
  </si>
  <si>
    <t>فاطمه رزق</t>
  </si>
  <si>
    <t>سناء حسن</t>
  </si>
  <si>
    <t>محمد مظلوم</t>
  </si>
  <si>
    <t>صلاح الدين كيكي</t>
  </si>
  <si>
    <t>طارق حصوه</t>
  </si>
  <si>
    <t>سماح احمدسليمان اغا</t>
  </si>
  <si>
    <t>نبهت</t>
  </si>
  <si>
    <t>بتول العلي</t>
  </si>
  <si>
    <t>شادي العزو</t>
  </si>
  <si>
    <t>نهود</t>
  </si>
  <si>
    <t>حر بنفسة</t>
  </si>
  <si>
    <t>نورا زهوة</t>
  </si>
  <si>
    <t>اولفا</t>
  </si>
  <si>
    <t>احمد الدره</t>
  </si>
  <si>
    <t xml:space="preserve">عامر </t>
  </si>
  <si>
    <t xml:space="preserve">تغريد </t>
  </si>
  <si>
    <t xml:space="preserve">معربا </t>
  </si>
  <si>
    <t>أسامه نصار</t>
  </si>
  <si>
    <t>تقوى</t>
  </si>
  <si>
    <t>فاطمة حسن</t>
  </si>
  <si>
    <t>نزور سلامه</t>
  </si>
  <si>
    <t xml:space="preserve">بطحانية </t>
  </si>
  <si>
    <t>جبر قسام</t>
  </si>
  <si>
    <t>زينة</t>
  </si>
  <si>
    <t>ماريا جريكوس</t>
  </si>
  <si>
    <t>نظمة</t>
  </si>
  <si>
    <t>قتيبه العقيلي</t>
  </si>
  <si>
    <t>ليلى العوض</t>
  </si>
  <si>
    <t>مخيبر</t>
  </si>
  <si>
    <t>باسل عباس</t>
  </si>
  <si>
    <t>يسير</t>
  </si>
  <si>
    <t>الحيدرية</t>
  </si>
  <si>
    <t>رويده علبه</t>
  </si>
  <si>
    <t>رهف اسماعيل</t>
  </si>
  <si>
    <t>ريداح</t>
  </si>
  <si>
    <t>حسام الحداد</t>
  </si>
  <si>
    <t>لميس المحاميد</t>
  </si>
  <si>
    <t>ربا المحمد</t>
  </si>
  <si>
    <t>رسم المسطاحة</t>
  </si>
  <si>
    <t>حسام حمود</t>
  </si>
  <si>
    <t>غتوه</t>
  </si>
  <si>
    <t>حماة كفر كمرة114</t>
  </si>
  <si>
    <t>مرام بيطار</t>
  </si>
  <si>
    <t>هيام السيداحمد</t>
  </si>
  <si>
    <t>هلا النمر</t>
  </si>
  <si>
    <t>معتز ديوب</t>
  </si>
  <si>
    <t>منيرفا مرعي</t>
  </si>
  <si>
    <t>اسماعيل سعد</t>
  </si>
  <si>
    <t>ندى سيداحمد</t>
  </si>
  <si>
    <t>فواز صقر</t>
  </si>
  <si>
    <t>دمشق - اليرموك</t>
  </si>
  <si>
    <t>خوله ناصر الدين</t>
  </si>
  <si>
    <t>حران</t>
  </si>
  <si>
    <t>هدى صالح</t>
  </si>
  <si>
    <t>احمد الشيخ ديب النميلي</t>
  </si>
  <si>
    <t>دوشير اوسكوتكو</t>
  </si>
  <si>
    <t>لينا الخليل</t>
  </si>
  <si>
    <t>يوسف حمدوش</t>
  </si>
  <si>
    <t>طارق عباس</t>
  </si>
  <si>
    <t>المليحه</t>
  </si>
  <si>
    <t>ريهام سري الدين</t>
  </si>
  <si>
    <t>اركان</t>
  </si>
  <si>
    <t>عترين</t>
  </si>
  <si>
    <t>رود المحمود</t>
  </si>
  <si>
    <t>عادل ميرو</t>
  </si>
  <si>
    <t>علي عليا</t>
  </si>
  <si>
    <t>محمد فارس كنعان</t>
  </si>
  <si>
    <t>منى صالح</t>
  </si>
  <si>
    <t>دمشق يرموك</t>
  </si>
  <si>
    <t>نور الحلبوني</t>
  </si>
  <si>
    <t>حنان ادريس</t>
  </si>
  <si>
    <t>رانيا غزال</t>
  </si>
  <si>
    <t>شهيدة</t>
  </si>
  <si>
    <t>لينا عليا</t>
  </si>
  <si>
    <t xml:space="preserve">كفر الزيت </t>
  </si>
  <si>
    <t>محمد عبدالرحمن</t>
  </si>
  <si>
    <t>رنده يوسف</t>
  </si>
  <si>
    <t>ندى عيسى</t>
  </si>
  <si>
    <t>منى هبش</t>
  </si>
  <si>
    <t>ولاء حموده</t>
  </si>
  <si>
    <t>خالديه بخو</t>
  </si>
  <si>
    <t>عبدالكريم الحسين</t>
  </si>
  <si>
    <t>نورس ابراهيم</t>
  </si>
  <si>
    <t>لمعه نصره</t>
  </si>
  <si>
    <t>احمد رفاعي</t>
  </si>
  <si>
    <t>يعرب مذكور</t>
  </si>
  <si>
    <t>غزوان الطويل</t>
  </si>
  <si>
    <t xml:space="preserve">بهيج </t>
  </si>
  <si>
    <t xml:space="preserve">ابتسام </t>
  </si>
  <si>
    <t>راما طاغلي</t>
  </si>
  <si>
    <t>عبدالمعطي</t>
  </si>
  <si>
    <t>بداما</t>
  </si>
  <si>
    <t>رنده غره</t>
  </si>
  <si>
    <t xml:space="preserve">الديرونة </t>
  </si>
  <si>
    <t>سامر حماد</t>
  </si>
  <si>
    <t>يزن صافي</t>
  </si>
  <si>
    <t>سهى عيسى</t>
  </si>
  <si>
    <t xml:space="preserve">الحريف </t>
  </si>
  <si>
    <t>الاء علي</t>
  </si>
  <si>
    <t xml:space="preserve">المشرفة </t>
  </si>
  <si>
    <t>محمد حاتم الشريف</t>
  </si>
  <si>
    <t>محمد نجم الدين</t>
  </si>
  <si>
    <t>سلاف</t>
  </si>
  <si>
    <t>يامن صليبي</t>
  </si>
  <si>
    <t>كوسر</t>
  </si>
  <si>
    <t>ميسون البلخي</t>
  </si>
  <si>
    <t xml:space="preserve">فوزات </t>
  </si>
  <si>
    <t>بكو خلف</t>
  </si>
  <si>
    <t>بوجاق</t>
  </si>
  <si>
    <t>سلمان الخطيب</t>
  </si>
  <si>
    <t>سميره صالح</t>
  </si>
  <si>
    <t>سيف الدين عباس</t>
  </si>
  <si>
    <t xml:space="preserve">غرام </t>
  </si>
  <si>
    <t>مايا الحموي</t>
  </si>
  <si>
    <t>محمد جمعة</t>
  </si>
  <si>
    <t>محمد علاء القادري</t>
  </si>
  <si>
    <t>مها المقادمه</t>
  </si>
  <si>
    <t>مليحه</t>
  </si>
  <si>
    <t>رلا الاحمد</t>
  </si>
  <si>
    <t>محمد الكوره</t>
  </si>
  <si>
    <t>وفاء النظامي</t>
  </si>
  <si>
    <t>شتوه</t>
  </si>
  <si>
    <t>محمد الشنواني</t>
  </si>
  <si>
    <t>نور الدين حسن</t>
  </si>
  <si>
    <t>ملكه حيدر</t>
  </si>
  <si>
    <t>محمد ذيب</t>
  </si>
  <si>
    <t>فاطمه عبد الغني</t>
  </si>
  <si>
    <t xml:space="preserve">فاطمة </t>
  </si>
  <si>
    <t>فطومه</t>
  </si>
  <si>
    <t>فاطمه محيميد</t>
  </si>
  <si>
    <t>مشرفه قرب خفسه</t>
  </si>
  <si>
    <t>مايا شديد</t>
  </si>
  <si>
    <t>باسل الحمد</t>
  </si>
  <si>
    <t>عشاير</t>
  </si>
  <si>
    <t>عبد الهادي الجعيداني</t>
  </si>
  <si>
    <t>راما علما</t>
  </si>
  <si>
    <t>ريمة عيدو</t>
  </si>
  <si>
    <t>محيى</t>
  </si>
  <si>
    <t xml:space="preserve">رسم الحرمل الامام </t>
  </si>
  <si>
    <t>وعد الياسين</t>
  </si>
  <si>
    <t>شمس ابراهيم</t>
  </si>
  <si>
    <t>قدور</t>
  </si>
  <si>
    <t>روان قصيباتي</t>
  </si>
  <si>
    <t>روان مصطفى</t>
  </si>
  <si>
    <t xml:space="preserve">اكرم </t>
  </si>
  <si>
    <t xml:space="preserve">عوج </t>
  </si>
  <si>
    <t>يسرى السرحان</t>
  </si>
  <si>
    <t>آيه رطل</t>
  </si>
  <si>
    <t>غزوان مهنا</t>
  </si>
  <si>
    <t>اليابسة</t>
  </si>
  <si>
    <t>وعد عز الدين</t>
  </si>
  <si>
    <t>بلال ملوك</t>
  </si>
  <si>
    <t>الاء عمر</t>
  </si>
  <si>
    <t>بسامه</t>
  </si>
  <si>
    <t>هبه مخلوف</t>
  </si>
  <si>
    <t>لميعه</t>
  </si>
  <si>
    <t>وفاء دومان</t>
  </si>
  <si>
    <t xml:space="preserve">ام العمد </t>
  </si>
  <si>
    <t>محمد نور الخلف</t>
  </si>
  <si>
    <t xml:space="preserve">هزاع </t>
  </si>
  <si>
    <t xml:space="preserve">الاصبح </t>
  </si>
  <si>
    <t>كفرقوق</t>
  </si>
  <si>
    <t>حلا ابو ليل</t>
  </si>
  <si>
    <t>وسيم زعتري</t>
  </si>
  <si>
    <t>ميدان</t>
  </si>
  <si>
    <t>ريمان ابوراشد</t>
  </si>
  <si>
    <t>أشرف نظام</t>
  </si>
  <si>
    <t>وفاء العباس</t>
  </si>
  <si>
    <t>حسين الشمر</t>
  </si>
  <si>
    <t>ميناس القنطار</t>
  </si>
  <si>
    <t>دنيا</t>
  </si>
  <si>
    <t xml:space="preserve">الخضر يوسف </t>
  </si>
  <si>
    <t>المعلقة</t>
  </si>
  <si>
    <t>مهند حسامو</t>
  </si>
  <si>
    <t>محمد حمشو</t>
  </si>
  <si>
    <t>هبا الكاتب</t>
  </si>
  <si>
    <t>داوود عرنوس</t>
  </si>
  <si>
    <t>مناف صافي</t>
  </si>
  <si>
    <t>امال البني</t>
  </si>
  <si>
    <t>منال الحاج علي</t>
  </si>
  <si>
    <t>نسرين الزعل</t>
  </si>
  <si>
    <t>السويمرة</t>
  </si>
  <si>
    <t>محمد الدوبه</t>
  </si>
  <si>
    <t>غنيمه</t>
  </si>
  <si>
    <t xml:space="preserve">علي حسن </t>
  </si>
  <si>
    <t xml:space="preserve">هيثم </t>
  </si>
  <si>
    <t>السنديانية</t>
  </si>
  <si>
    <t>علاء الشيخ</t>
  </si>
  <si>
    <t>العتيبة</t>
  </si>
  <si>
    <t>رامي الفتيح</t>
  </si>
  <si>
    <t>نعيمه الجمعه</t>
  </si>
  <si>
    <t>ادهم بلال</t>
  </si>
  <si>
    <t>بيسان الاسعد</t>
  </si>
  <si>
    <t xml:space="preserve">رائدة البيطار </t>
  </si>
  <si>
    <t>سلوى برغله</t>
  </si>
  <si>
    <t>مريم الغزالي</t>
  </si>
  <si>
    <t>رهف ابراهيم</t>
  </si>
  <si>
    <t>هديل الخبي</t>
  </si>
  <si>
    <t>منار القاسم</t>
  </si>
  <si>
    <t>جاسم سيد حوران</t>
  </si>
  <si>
    <t>عمشة</t>
  </si>
  <si>
    <t>حسرات</t>
  </si>
  <si>
    <t>شيث منصور</t>
  </si>
  <si>
    <t>غيثه</t>
  </si>
  <si>
    <t>هبه الله العيو</t>
  </si>
  <si>
    <t>احمدطارق</t>
  </si>
  <si>
    <t>لجين حويجه</t>
  </si>
  <si>
    <t>هاديا الحايك</t>
  </si>
  <si>
    <t>إناس قصار</t>
  </si>
  <si>
    <t>أسماء عثمان</t>
  </si>
  <si>
    <t>بتول فرحان</t>
  </si>
  <si>
    <t>حسنية</t>
  </si>
  <si>
    <t xml:space="preserve">الحسينية </t>
  </si>
  <si>
    <t xml:space="preserve">بشرى عمار </t>
  </si>
  <si>
    <t>عنز</t>
  </si>
  <si>
    <t>حسين خطاب</t>
  </si>
  <si>
    <t>رشا علوش</t>
  </si>
  <si>
    <t>قنيه</t>
  </si>
  <si>
    <t>ريم رحمه</t>
  </si>
  <si>
    <t>سوسن الجمله</t>
  </si>
  <si>
    <t>محمدمأمون</t>
  </si>
  <si>
    <t>سوسن العبدالله</t>
  </si>
  <si>
    <t>ضحى الجمعه</t>
  </si>
  <si>
    <t>ثريه</t>
  </si>
  <si>
    <t>عدي وسوف</t>
  </si>
  <si>
    <t>علي خازم</t>
  </si>
  <si>
    <t>غيد أحمد</t>
  </si>
  <si>
    <t>الحيدريه</t>
  </si>
  <si>
    <t>فريال الباكير</t>
  </si>
  <si>
    <t>فيصل بايزيد</t>
  </si>
  <si>
    <t>احمدعمار</t>
  </si>
  <si>
    <t>كوثر كمون</t>
  </si>
  <si>
    <t>ليلى الشبلي</t>
  </si>
  <si>
    <t>ارجوان</t>
  </si>
  <si>
    <t>السويداء / عريقه</t>
  </si>
  <si>
    <t>مثقال محسن</t>
  </si>
  <si>
    <t>محمد حامد</t>
  </si>
  <si>
    <t>محمد علاوي</t>
  </si>
  <si>
    <t>مدين حسن</t>
  </si>
  <si>
    <t>مريم احمد</t>
  </si>
  <si>
    <t>مصطفى سيران</t>
  </si>
  <si>
    <t xml:space="preserve">مصطفى نجار </t>
  </si>
  <si>
    <t xml:space="preserve">منال الحوثري </t>
  </si>
  <si>
    <t>ميساء محمد</t>
  </si>
  <si>
    <t>ميسون عبار</t>
  </si>
  <si>
    <t>نبال حبيب</t>
  </si>
  <si>
    <t>نوفل منصور</t>
  </si>
  <si>
    <t>هادية مرعي</t>
  </si>
  <si>
    <t>محمد نزار شريف</t>
  </si>
  <si>
    <t>ولاء شحاده</t>
  </si>
  <si>
    <t>الهيجانة</t>
  </si>
  <si>
    <t>ولاء نصر</t>
  </si>
  <si>
    <t>ياسين شرتح</t>
  </si>
  <si>
    <t>البارة</t>
  </si>
  <si>
    <t>كريم قلعه جي</t>
  </si>
  <si>
    <t>سمر السيد</t>
  </si>
  <si>
    <t xml:space="preserve">مأمون </t>
  </si>
  <si>
    <t>مروان الاحمه</t>
  </si>
  <si>
    <t>جنان</t>
  </si>
  <si>
    <t>امل خليل</t>
  </si>
  <si>
    <t>عبير علي</t>
  </si>
  <si>
    <t xml:space="preserve">سحر </t>
  </si>
  <si>
    <t>مرتضى محفوظ</t>
  </si>
  <si>
    <t>اللاذقية-القرداحة- جوبة برغال</t>
  </si>
  <si>
    <t>عبدالرحمن الحمد</t>
  </si>
  <si>
    <t>غيفار</t>
  </si>
  <si>
    <t>ريم الحسين الشاهر</t>
  </si>
  <si>
    <t>سربيون</t>
  </si>
  <si>
    <t>رنا الخاني</t>
  </si>
  <si>
    <t>ابراهيم رمضان</t>
  </si>
  <si>
    <t>ابي حمادي</t>
  </si>
  <si>
    <t>احمد العجلوني</t>
  </si>
  <si>
    <t>عين قيطة</t>
  </si>
  <si>
    <t>امل حلوم</t>
  </si>
  <si>
    <t>اناغيم الحداد</t>
  </si>
  <si>
    <t>ايلين حنا</t>
  </si>
  <si>
    <t>فيليب</t>
  </si>
  <si>
    <t>عناز</t>
  </si>
  <si>
    <t xml:space="preserve">ايمان يوسف </t>
  </si>
  <si>
    <t>أسماء الضعيف</t>
  </si>
  <si>
    <t>أمنه شاميه</t>
  </si>
  <si>
    <t>آيه الدهان</t>
  </si>
  <si>
    <t>بلال مريم</t>
  </si>
  <si>
    <t>هلريره</t>
  </si>
  <si>
    <t>جودي قطاش</t>
  </si>
  <si>
    <t>حسان جزر</t>
  </si>
  <si>
    <t>الصمنين</t>
  </si>
  <si>
    <t>حسن خليل</t>
  </si>
  <si>
    <t>حسنه الساطي</t>
  </si>
  <si>
    <t>حياة الناشف</t>
  </si>
  <si>
    <t>دارين صالح</t>
  </si>
  <si>
    <t>دانيا العقر</t>
  </si>
  <si>
    <t>دعاء ابراهيم</t>
  </si>
  <si>
    <t>رانيا صطوف</t>
  </si>
  <si>
    <t>والدتهاابتسام</t>
  </si>
  <si>
    <t>رائد خضور</t>
  </si>
  <si>
    <t>رغد علي</t>
  </si>
  <si>
    <t>البيره</t>
  </si>
  <si>
    <t>رنيم درغام</t>
  </si>
  <si>
    <t>رنيم نقار</t>
  </si>
  <si>
    <t>ريم الشايب</t>
  </si>
  <si>
    <t>زينب داود</t>
  </si>
  <si>
    <t>سعاد قريان</t>
  </si>
  <si>
    <t>شذا خليل</t>
  </si>
  <si>
    <t>شيرين البنا</t>
  </si>
  <si>
    <t>شيرين الغاشي</t>
  </si>
  <si>
    <t>المنتزه</t>
  </si>
  <si>
    <t>صافيه سلطان</t>
  </si>
  <si>
    <t>غنجه</t>
  </si>
  <si>
    <t>بلين</t>
  </si>
  <si>
    <t xml:space="preserve">مزرعة بيت جن </t>
  </si>
  <si>
    <t xml:space="preserve">طارق عمر </t>
  </si>
  <si>
    <t xml:space="preserve">عباس </t>
  </si>
  <si>
    <t>علاء ديب</t>
  </si>
  <si>
    <t>وسيله</t>
  </si>
  <si>
    <t>عنود الشمام</t>
  </si>
  <si>
    <t>غسان اللحام</t>
  </si>
  <si>
    <t>شعيب</t>
  </si>
  <si>
    <t>فدوى احمد</t>
  </si>
  <si>
    <t>والدتهاحسيبه</t>
  </si>
  <si>
    <t xml:space="preserve"> دمشق </t>
  </si>
  <si>
    <t>فردوس حوريه</t>
  </si>
  <si>
    <t>لجين شاهين</t>
  </si>
  <si>
    <t>لؤي الحمود</t>
  </si>
  <si>
    <t>تمره سلوم</t>
  </si>
  <si>
    <t>ليما الخلفه</t>
  </si>
  <si>
    <t>ماريا زاهده</t>
  </si>
  <si>
    <t>محمد ناظم</t>
  </si>
  <si>
    <t>مجد البستان</t>
  </si>
  <si>
    <t>محمد غنطشلي</t>
  </si>
  <si>
    <t>محمدجهاد طراش</t>
  </si>
  <si>
    <t>مروه دركشلي</t>
  </si>
  <si>
    <t>منال جمعة</t>
  </si>
  <si>
    <t>منال يونس</t>
  </si>
  <si>
    <t>رئيس</t>
  </si>
  <si>
    <t>مها ستيتي</t>
  </si>
  <si>
    <t>مهند الحلوي</t>
  </si>
  <si>
    <t>نخلة سلام</t>
  </si>
  <si>
    <t>الشريحي</t>
  </si>
  <si>
    <t>نزهه معتوق</t>
  </si>
  <si>
    <t>نور الدين مطلق</t>
  </si>
  <si>
    <t>نور الصيص</t>
  </si>
  <si>
    <t>نور صالح</t>
  </si>
  <si>
    <t>حمص الزهراء</t>
  </si>
  <si>
    <t>نور نونو</t>
  </si>
  <si>
    <t>هبه الكريز</t>
  </si>
  <si>
    <t>هديل الموسى</t>
  </si>
  <si>
    <t>وائل الحكيم</t>
  </si>
  <si>
    <t>وسام زبيدي</t>
  </si>
  <si>
    <t>ولاء الخطيب</t>
  </si>
  <si>
    <t>سيف الدوله</t>
  </si>
  <si>
    <t>ولاء دياب</t>
  </si>
  <si>
    <t>وئام السالم</t>
  </si>
  <si>
    <t>يسرة الجوراني</t>
  </si>
  <si>
    <t>خلفه</t>
  </si>
  <si>
    <t>يوسف عيسى</t>
  </si>
  <si>
    <t>مرام صالحاني</t>
  </si>
  <si>
    <t>الاء النابلسي</t>
  </si>
  <si>
    <t>سناء الفرج</t>
  </si>
  <si>
    <t>العشارة</t>
  </si>
  <si>
    <t>احمد الابراهيم</t>
  </si>
  <si>
    <t>سامر العبدالله</t>
  </si>
  <si>
    <t>عزات</t>
  </si>
  <si>
    <t>جوهرة</t>
  </si>
  <si>
    <t>حسين دياب</t>
  </si>
  <si>
    <t>الناصرية</t>
  </si>
  <si>
    <t>علا عمر</t>
  </si>
  <si>
    <t>جعفر حمود</t>
  </si>
  <si>
    <t>سقيلبة</t>
  </si>
  <si>
    <t>محمد علي حيدر</t>
  </si>
  <si>
    <t>سهيل المحيثاوي</t>
  </si>
  <si>
    <t>هناء الحسين</t>
  </si>
  <si>
    <t>براك</t>
  </si>
  <si>
    <t>هالة عبود</t>
  </si>
  <si>
    <t>احلام عايد</t>
  </si>
  <si>
    <t>علي حرب</t>
  </si>
  <si>
    <t>اوس جحة</t>
  </si>
  <si>
    <t>دلال السعيد</t>
  </si>
  <si>
    <t>محمد انس الصديق</t>
  </si>
  <si>
    <t>طارق احمد</t>
  </si>
  <si>
    <t xml:space="preserve">ميريانا سعيد </t>
  </si>
  <si>
    <t>نايا ارتين</t>
  </si>
  <si>
    <t>رانيه الجاجه</t>
  </si>
  <si>
    <t>منه</t>
  </si>
  <si>
    <t>الاء</t>
  </si>
  <si>
    <t>رباب</t>
  </si>
  <si>
    <t>ايمان المحسن</t>
  </si>
  <si>
    <t>علي شحاده</t>
  </si>
  <si>
    <t>محمد ميا</t>
  </si>
  <si>
    <t xml:space="preserve">ناريمان </t>
  </si>
  <si>
    <t>ابراهيم المرار</t>
  </si>
  <si>
    <t>محمد عرموش</t>
  </si>
  <si>
    <t>اكابر</t>
  </si>
  <si>
    <t>محمد العتمه</t>
  </si>
  <si>
    <t>رفعت الاحمد</t>
  </si>
  <si>
    <t>ابراهيم الطه</t>
  </si>
  <si>
    <t>لمى حبيب</t>
  </si>
  <si>
    <t>ميادا</t>
  </si>
  <si>
    <t>عبد الرحمن ناجي</t>
  </si>
  <si>
    <t>علاء الدين مصطفى</t>
  </si>
  <si>
    <t>خالد الواجع</t>
  </si>
  <si>
    <t>محمد الكيلاني</t>
  </si>
  <si>
    <t>حسن مسلم حاج موسى</t>
  </si>
  <si>
    <t>فراس عرموش</t>
  </si>
  <si>
    <t>راحيل جبور</t>
  </si>
  <si>
    <t>معد</t>
  </si>
  <si>
    <t>ريما الطويل</t>
  </si>
  <si>
    <t>محمود شعبان</t>
  </si>
  <si>
    <t>احمد حجازي كيلاني</t>
  </si>
  <si>
    <t>وسيم مغربي</t>
  </si>
  <si>
    <t>آلاء العمر</t>
  </si>
  <si>
    <t>مزيد الخضر</t>
  </si>
  <si>
    <t>خلود عجيب</t>
  </si>
  <si>
    <t>م</t>
  </si>
  <si>
    <t>فصل ثاني 2021-2022</t>
  </si>
  <si>
    <t>فصل أول 2022-2023</t>
  </si>
  <si>
    <t>فصل ثاني 2022-2023</t>
  </si>
  <si>
    <t>homs</t>
  </si>
  <si>
    <t>khadiga</t>
  </si>
  <si>
    <t>Mohamad almohamad</t>
  </si>
  <si>
    <t>في حال وجود أي خطأ البيانات يمكنك التعديل من هنا</t>
  </si>
  <si>
    <t>شريعة</t>
  </si>
  <si>
    <t>الفصل الأول 2022-2023</t>
  </si>
  <si>
    <t>الفصل الثاني 2022-2023</t>
  </si>
  <si>
    <t>الفصل الثاني 2021-2022</t>
  </si>
  <si>
    <t>اعادة ارتباط ف2 2021-2022</t>
  </si>
  <si>
    <t>ضعف الرسوم</t>
  </si>
  <si>
    <t>اعادة ارتباط من ف1 2023</t>
  </si>
  <si>
    <t>اعادة ارتباط من ف1 2022-2023</t>
  </si>
  <si>
    <t>مستنفذ بنتيجة امتحانات الفصل الثاني 2022-2023</t>
  </si>
  <si>
    <t>اعادة تسجيل من ف1 2022</t>
  </si>
  <si>
    <t>اعادة ارتباط من ف2 2021-2022</t>
  </si>
  <si>
    <t>اعادة ارتباط خدمة علم  مبرر</t>
  </si>
  <si>
    <t>اعادة تسجيل بعد فصل نهائي من ف1 2023</t>
  </si>
  <si>
    <t>اعادة اتسجيل ف2 من 2023</t>
  </si>
  <si>
    <t>مستنفذ بنتيجة الفصل الثاني للعام 2020-2021</t>
  </si>
  <si>
    <t>مستنفذ بنتيجة الفصل الأول للعام 2021-2022</t>
  </si>
  <si>
    <t>مستنفذ بنتيجة الفصل الأول للعام 2022-2023</t>
  </si>
  <si>
    <t>مستنفذ بنتيجة الفصل الثاني للعام 2021-2022</t>
  </si>
  <si>
    <t>اعادة ارتباط الفصل الأول 2023-2024</t>
  </si>
  <si>
    <t>إعادة ارتباط فصل أول 2023-2024</t>
  </si>
  <si>
    <t>نقل من التعليم العام (مستنفذ)</t>
  </si>
  <si>
    <t>رهام جديد</t>
  </si>
  <si>
    <t>ياسر شرف</t>
  </si>
  <si>
    <t>رهام شعبان</t>
  </si>
  <si>
    <t>أحمد المزين</t>
  </si>
  <si>
    <t>لارا نقول</t>
  </si>
  <si>
    <t>إيليا</t>
  </si>
  <si>
    <t>عزات عرابي</t>
  </si>
  <si>
    <t>عزيز شحاده</t>
  </si>
  <si>
    <t>لجين حسن</t>
  </si>
  <si>
    <t>حلا دهام</t>
  </si>
  <si>
    <t xml:space="preserve">ناجي </t>
  </si>
  <si>
    <t>عادل لوحو</t>
  </si>
  <si>
    <t>يزن حموده</t>
  </si>
  <si>
    <t>وائل عمر</t>
  </si>
  <si>
    <t>حوريه صعب</t>
  </si>
  <si>
    <t>هناء بالوش</t>
  </si>
  <si>
    <t>هناء الدخيل</t>
  </si>
  <si>
    <t>نور سودي</t>
  </si>
  <si>
    <t>نائله دباس</t>
  </si>
  <si>
    <t>مفيدة يوسف</t>
  </si>
  <si>
    <t>مصطفى مرعي</t>
  </si>
  <si>
    <t>مريم الرحية</t>
  </si>
  <si>
    <t>محمود دره</t>
  </si>
  <si>
    <t>فوزيه الصبره</t>
  </si>
  <si>
    <t>محمد سكاف</t>
  </si>
  <si>
    <t>محمد خير العبد الله</t>
  </si>
  <si>
    <t>محمد خربوطلي</t>
  </si>
  <si>
    <t>مازن ملحم</t>
  </si>
  <si>
    <t>عيسويه</t>
  </si>
  <si>
    <t>ليث المصطفى</t>
  </si>
  <si>
    <t>شواخ</t>
  </si>
  <si>
    <t>لارا تللو</t>
  </si>
  <si>
    <t>كوثر الحاج فرج</t>
  </si>
  <si>
    <t>قدسيه</t>
  </si>
  <si>
    <t>كنان فلوح</t>
  </si>
  <si>
    <t>عاقله</t>
  </si>
  <si>
    <t>فيصل سلو</t>
  </si>
  <si>
    <t>فهد ناجي</t>
  </si>
  <si>
    <t>فهد المحمد العز الدين</t>
  </si>
  <si>
    <t>علد العزيز</t>
  </si>
  <si>
    <t>فاطمة السلوم</t>
  </si>
  <si>
    <t>غيثاء موسى</t>
  </si>
  <si>
    <t>غفران الجلده</t>
  </si>
  <si>
    <t>غدير حمدان</t>
  </si>
  <si>
    <t>عمر غانم</t>
  </si>
  <si>
    <t>عصماء عدي</t>
  </si>
  <si>
    <t>عبد الغني الاحمد</t>
  </si>
  <si>
    <t>هواري</t>
  </si>
  <si>
    <t>عائشه شوقل</t>
  </si>
  <si>
    <t>طارق حليطه</t>
  </si>
  <si>
    <t>شادي المحمد</t>
  </si>
  <si>
    <t>سيمازا الطحان</t>
  </si>
  <si>
    <t>سوزان ريمان</t>
  </si>
  <si>
    <t>سلام شودب</t>
  </si>
  <si>
    <t>سالي محمد ديب</t>
  </si>
  <si>
    <t>ساره عياش</t>
  </si>
  <si>
    <t>زينه البغدادي</t>
  </si>
  <si>
    <t>زياد الحسن</t>
  </si>
  <si>
    <t>ريم مجد لاوية</t>
  </si>
  <si>
    <t>ريم امين</t>
  </si>
  <si>
    <t>رؤى الحرستاني</t>
  </si>
  <si>
    <t>زوزان يوسف</t>
  </si>
  <si>
    <t>شهدية</t>
  </si>
  <si>
    <t>روز إسماعيل</t>
  </si>
  <si>
    <t>رود المحمد</t>
  </si>
  <si>
    <t>روان الحموي</t>
  </si>
  <si>
    <t xml:space="preserve">تجسين </t>
  </si>
  <si>
    <t>غانده</t>
  </si>
  <si>
    <t>رنا الخضور</t>
  </si>
  <si>
    <t>رغداء سليمان</t>
  </si>
  <si>
    <t>رغد عمر</t>
  </si>
  <si>
    <t>ربا صباغ</t>
  </si>
  <si>
    <t>ربا العابد</t>
  </si>
  <si>
    <t>رائده الحصان</t>
  </si>
  <si>
    <t>حوريه المبلط</t>
  </si>
  <si>
    <t>جويل الابراهيم</t>
  </si>
  <si>
    <t>جودت ابراهيم</t>
  </si>
  <si>
    <t>جمعه المصطفى</t>
  </si>
  <si>
    <t>تسنيم الطباع</t>
  </si>
  <si>
    <t>بيان حسن</t>
  </si>
  <si>
    <t>نوفل</t>
  </si>
  <si>
    <t>بيان الحاج فرج</t>
  </si>
  <si>
    <t>بتول كريز</t>
  </si>
  <si>
    <t>فاطمة اخرس</t>
  </si>
  <si>
    <t>أوريس أبو فخر</t>
  </si>
  <si>
    <t>أحمد المصطفى الدالاتي</t>
  </si>
  <si>
    <t>أحلام العكاري</t>
  </si>
  <si>
    <t>إسماعيل شالاتي</t>
  </si>
  <si>
    <t>ايمن احمدو</t>
  </si>
  <si>
    <t>وليدة</t>
  </si>
  <si>
    <t>امل السمير</t>
  </si>
  <si>
    <t>احمد خلف</t>
  </si>
  <si>
    <t>احمد ابو سرور</t>
  </si>
  <si>
    <t>نايف الملحم</t>
  </si>
  <si>
    <t>ماهر قاتول</t>
  </si>
  <si>
    <t>رابحة</t>
  </si>
  <si>
    <t>علا الطويل</t>
  </si>
  <si>
    <t>محمد بلال</t>
  </si>
  <si>
    <t>هيا عمران</t>
  </si>
  <si>
    <t>ليلى شيحه</t>
  </si>
  <si>
    <t>محمد غيث زكريا</t>
  </si>
  <si>
    <t>محمد عمر جعفر</t>
  </si>
  <si>
    <t>شذ</t>
  </si>
  <si>
    <t>محمد خالد رشواني</t>
  </si>
  <si>
    <t>منيرة نقشبندي</t>
  </si>
  <si>
    <t>بتول المعلم</t>
  </si>
  <si>
    <t>محمد بلال المصري</t>
  </si>
  <si>
    <t>علي صوفان</t>
  </si>
  <si>
    <t>علي الراس</t>
  </si>
  <si>
    <t>رنا العباس</t>
  </si>
  <si>
    <t>رمزي الرفاعي</t>
  </si>
  <si>
    <t>ادهم زعبوط</t>
  </si>
  <si>
    <t>ضحى حمود</t>
  </si>
  <si>
    <t>وهاد</t>
  </si>
  <si>
    <t>رائد ساري</t>
  </si>
  <si>
    <t>صلاح ابراهيم</t>
  </si>
  <si>
    <t>رضا ساري</t>
  </si>
  <si>
    <t>عبد الله القوادري</t>
  </si>
  <si>
    <t>ياسمين العبد الله</t>
  </si>
  <si>
    <t>علاء عثمان</t>
  </si>
  <si>
    <t>اخلاص قبلان</t>
  </si>
  <si>
    <t>مشيره العلي</t>
  </si>
  <si>
    <t>مرام دادا</t>
  </si>
  <si>
    <t>كمال الدين قويدر</t>
  </si>
  <si>
    <t>رهام الغزي</t>
  </si>
  <si>
    <t>علي الهوا</t>
  </si>
  <si>
    <t>قاسم المحمد</t>
  </si>
  <si>
    <t>فريال الطوطو</t>
  </si>
  <si>
    <t>فطوم غانم</t>
  </si>
  <si>
    <t>احمد عوض</t>
  </si>
  <si>
    <t>الاء حمدان</t>
  </si>
  <si>
    <t>مرعي جاسم</t>
  </si>
  <si>
    <t>محمدسيف الدين شغليل</t>
  </si>
  <si>
    <t>محمدناهد</t>
  </si>
  <si>
    <t>عفراء جمرك</t>
  </si>
  <si>
    <t>نور حوراني</t>
  </si>
  <si>
    <t>هلا محمد</t>
  </si>
  <si>
    <t>نجوى سكيكر</t>
  </si>
  <si>
    <t>معتصم بالله</t>
  </si>
  <si>
    <t>كمال احمد</t>
  </si>
  <si>
    <t>فكرية</t>
  </si>
  <si>
    <t>غيداء عمر</t>
  </si>
  <si>
    <t>عمر عمرة</t>
  </si>
  <si>
    <t>عبد الرحمن سرحان</t>
  </si>
  <si>
    <t>رزان الدالي</t>
  </si>
  <si>
    <t>براءة يوسف</t>
  </si>
  <si>
    <t>ربا تللو</t>
  </si>
  <si>
    <t>محمد أكرم</t>
  </si>
  <si>
    <t>علي عنيز</t>
  </si>
  <si>
    <t>نضال البدوي</t>
  </si>
  <si>
    <t>ميرنا عيسى</t>
  </si>
  <si>
    <t>منى النعسان</t>
  </si>
  <si>
    <t>بهية</t>
  </si>
  <si>
    <t>لجين صوان</t>
  </si>
  <si>
    <t>كارول محفوض</t>
  </si>
  <si>
    <t>فاطمه النابلسي</t>
  </si>
  <si>
    <t>عماد الدين السقا</t>
  </si>
  <si>
    <t>انديره</t>
  </si>
  <si>
    <t>سومر عيسى</t>
  </si>
  <si>
    <t>ربا سويد</t>
  </si>
  <si>
    <t>رائد جبه</t>
  </si>
  <si>
    <t>ياسمين الفرج</t>
  </si>
  <si>
    <t>شبنم</t>
  </si>
  <si>
    <t>أمين الحجازي</t>
  </si>
  <si>
    <t>أسامة الشتيوي</t>
  </si>
  <si>
    <t>وسام صالح</t>
  </si>
  <si>
    <t>مها صليبي</t>
  </si>
  <si>
    <t>محمد جمال الحسن</t>
  </si>
  <si>
    <t>ماجد الكرم</t>
  </si>
  <si>
    <t>قاسم رمضان</t>
  </si>
  <si>
    <t>عمار الحمادي</t>
  </si>
  <si>
    <t>علاء نصره</t>
  </si>
  <si>
    <t>طارق غرز الدين</t>
  </si>
  <si>
    <t>روان شلبي</t>
  </si>
  <si>
    <t>حيدره الرعيدي</t>
  </si>
  <si>
    <t>مها بركات</t>
  </si>
  <si>
    <t>باسل جوهره</t>
  </si>
  <si>
    <t>رامز زيود</t>
  </si>
  <si>
    <t>منار زيتون</t>
  </si>
  <si>
    <t>شادي شاهين</t>
  </si>
  <si>
    <t>خمائل</t>
  </si>
  <si>
    <t>مراد عبود</t>
  </si>
  <si>
    <t>سامر الصالح</t>
  </si>
  <si>
    <t>عامر صقر</t>
  </si>
  <si>
    <t>مجيدة يوسف</t>
  </si>
  <si>
    <t>دانيه البزره</t>
  </si>
  <si>
    <t>احمد مختار</t>
  </si>
  <si>
    <t>نورس صقر</t>
  </si>
  <si>
    <t>سهلا</t>
  </si>
  <si>
    <t>وفاء قلعه جي</t>
  </si>
  <si>
    <t>هشام حاتم</t>
  </si>
  <si>
    <t>مسره الحبوب</t>
  </si>
  <si>
    <t>محمد علي رسلان</t>
  </si>
  <si>
    <t>قحطان المياح</t>
  </si>
  <si>
    <t>غاندي وسوف</t>
  </si>
  <si>
    <t>فدوا</t>
  </si>
  <si>
    <t>علي حربا</t>
  </si>
  <si>
    <t>علا طه</t>
  </si>
  <si>
    <t>سمير عبد النبي</t>
  </si>
  <si>
    <t>ريم المسوتي</t>
  </si>
  <si>
    <t>روزبه يوسف</t>
  </si>
  <si>
    <t>راسم</t>
  </si>
  <si>
    <t>سويسره</t>
  </si>
  <si>
    <t>ربا اللحام</t>
  </si>
  <si>
    <t>رأفت</t>
  </si>
  <si>
    <t>اسامة فرحة</t>
  </si>
  <si>
    <t>منال النقطه</t>
  </si>
  <si>
    <t>ضياء السحار</t>
  </si>
  <si>
    <t>21/2/2024302171</t>
  </si>
  <si>
    <t>13/2/202</t>
  </si>
  <si>
    <t>فصل أول 2023-2024</t>
  </si>
  <si>
    <t>الفصل الأول 2023-2024</t>
  </si>
  <si>
    <t>مستنفذ بنتيجة امتحانات الفصل الأول من العام الدراسي 2022-2023</t>
  </si>
  <si>
    <t>مستنفذ بنتيجة امتحانات الفصل الأول من العام الدراسي 2023-2024</t>
  </si>
  <si>
    <t>الاستمارة الخاصة بتسجيل طلاب برنامج الدراسات القانونية في الفصل الثاني للعام الدراسي 2024/2023</t>
  </si>
  <si>
    <t>حرمان دورة امتحانية واحدة - ف1 -22-23</t>
  </si>
  <si>
    <t>حرمان دورتين امتحانيتين - ف1 -22-23</t>
  </si>
  <si>
    <t>حرمان دورتين امتحانيتين - وسيلة غش في متناول اليد</t>
  </si>
  <si>
    <t>محال إلى الانضباط</t>
  </si>
  <si>
    <t>إرسال ملف الإستمارة (Excel ) عبر البريد الإلكتروني إلى العنوان التالي :
legopenlearning115@hotmail.com 
ويجب أن يكون موضوع الإيميل هو الرقم الامتحاني للطالب</t>
  </si>
  <si>
    <r>
      <t xml:space="preserve">ثم تسليم استمارة التسجيل مع إيصال المصرف إلى شؤون طلاب الدراسات القانونية .
</t>
    </r>
    <r>
      <rPr>
        <b/>
        <sz val="14"/>
        <color theme="0"/>
        <rFont val="Sakkal Majalla"/>
      </rPr>
      <t>أو إرسالها عن طريق المؤسسة العامة للبريد إلى العنوان التالي :</t>
    </r>
    <r>
      <rPr>
        <sz val="14"/>
        <color theme="0"/>
        <rFont val="Sakkal Majalla"/>
      </rPr>
      <t xml:space="preserve">
 دمشق -مزة - مركز التعليم المفتوح - جانب المدينة الجامعية - ص ب/ 35063/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</si>
</sst>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yyyy/mm/dd;@"/>
    <numFmt numFmtId="165" formatCode="#,##0\ &quot;ل.س.‏&quot;"/>
  </numFmts>
  <fonts count="8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2"/>
      <name val="Arial"/>
      <family val="2"/>
    </font>
    <font>
      <b/>
      <sz val="12"/>
      <name val="Sakkal Majalla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Traditional Arabic"/>
      <family val="1"/>
    </font>
    <font>
      <sz val="11"/>
      <color theme="0"/>
      <name val="Arial"/>
      <family val="2"/>
      <scheme val="minor"/>
    </font>
    <font>
      <u/>
      <sz val="10"/>
      <color theme="10"/>
      <name val="Arial"/>
      <family val="2"/>
    </font>
    <font>
      <sz val="11"/>
      <color rgb="FFFF0000"/>
      <name val="Arial"/>
      <family val="2"/>
      <scheme val="minor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Sakkal Majalla"/>
    </font>
    <font>
      <b/>
      <sz val="16"/>
      <color theme="0"/>
      <name val="Arial"/>
      <family val="2"/>
    </font>
    <font>
      <b/>
      <sz val="1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color theme="8" tint="-0.249977111117893"/>
      <name val="Arial"/>
      <family val="2"/>
      <scheme val="minor"/>
    </font>
    <font>
      <b/>
      <sz val="14"/>
      <name val="Arial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  <scheme val="minor"/>
    </font>
    <font>
      <b/>
      <sz val="10"/>
      <color theme="0"/>
      <name val="Arial"/>
      <family val="2"/>
    </font>
    <font>
      <b/>
      <sz val="14"/>
      <color theme="1"/>
      <name val="Sakkal Majalla"/>
    </font>
    <font>
      <sz val="11"/>
      <color theme="1"/>
      <name val="Sakkal Majalla"/>
    </font>
    <font>
      <b/>
      <sz val="18"/>
      <color theme="1"/>
      <name val="Sakkal Majalla"/>
    </font>
    <font>
      <b/>
      <sz val="14"/>
      <color rgb="FFFF0000"/>
      <name val="Sakkal Majalla"/>
    </font>
    <font>
      <b/>
      <sz val="18"/>
      <color rgb="FFFF0000"/>
      <name val="Sakkal Majalla"/>
    </font>
    <font>
      <b/>
      <sz val="14"/>
      <color theme="0"/>
      <name val="Sakkal Majalla"/>
    </font>
    <font>
      <b/>
      <u/>
      <sz val="14"/>
      <color theme="0"/>
      <name val="Sakkal Majalla"/>
    </font>
    <font>
      <sz val="14"/>
      <color theme="0"/>
      <name val="Sakkal Majalla"/>
    </font>
    <font>
      <sz val="11"/>
      <color theme="0"/>
      <name val="Sakkal Majalla"/>
    </font>
    <font>
      <sz val="14"/>
      <color theme="1"/>
      <name val="Sakkal Majalla"/>
    </font>
    <font>
      <b/>
      <u/>
      <sz val="16"/>
      <color theme="0"/>
      <name val="Sakkal Majalla"/>
    </font>
    <font>
      <b/>
      <sz val="16"/>
      <color rgb="FFFF0000"/>
      <name val="Sakkal Majalla"/>
    </font>
    <font>
      <b/>
      <u/>
      <sz val="12"/>
      <color theme="10"/>
      <name val="Sakkal Majalla"/>
    </font>
    <font>
      <b/>
      <sz val="16"/>
      <color rgb="FF0070C0"/>
      <name val="Sakkal Majalla"/>
    </font>
    <font>
      <b/>
      <u/>
      <sz val="12"/>
      <name val="Arial"/>
      <family val="2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u/>
      <sz val="12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14"/>
      <color rgb="FF002060"/>
      <name val="Arial"/>
      <family val="2"/>
    </font>
    <font>
      <sz val="11"/>
      <name val="Arial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8"/>
      <color theme="0"/>
      <name val="Arial"/>
      <family val="2"/>
    </font>
    <font>
      <sz val="11"/>
      <name val="Arial"/>
      <family val="2"/>
    </font>
    <font>
      <sz val="8"/>
      <color theme="0"/>
      <name val="Arial"/>
      <family val="2"/>
    </font>
    <font>
      <b/>
      <sz val="12"/>
      <color rgb="FF002060"/>
      <name val="Arial"/>
      <family val="2"/>
    </font>
    <font>
      <sz val="10"/>
      <color theme="0"/>
      <name val="Arial"/>
      <family val="2"/>
    </font>
    <font>
      <sz val="12"/>
      <color rgb="FF002060"/>
      <name val="Arial"/>
      <family val="2"/>
    </font>
    <font>
      <b/>
      <sz val="18"/>
      <color rgb="FFFF0000"/>
      <name val="Arial"/>
      <family val="2"/>
    </font>
    <font>
      <b/>
      <sz val="14"/>
      <color theme="7" tint="0.79998168889431442"/>
      <name val="Arial"/>
      <family val="2"/>
      <scheme val="minor"/>
    </font>
    <font>
      <b/>
      <sz val="16"/>
      <color theme="0"/>
      <name val="Sakkal Majalla"/>
    </font>
    <font>
      <sz val="14"/>
      <name val="Sakkal Majalla"/>
    </font>
    <font>
      <sz val="14"/>
      <color rgb="FFFF0000"/>
      <name val="Sakkal Majalla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1"/>
      <color rgb="FFFF0000"/>
      <name val="Arial"/>
      <family val="2"/>
      <scheme val="minor"/>
    </font>
    <font>
      <b/>
      <sz val="11"/>
      <color theme="0"/>
      <name val="Sakkal Majalla"/>
    </font>
    <font>
      <sz val="12"/>
      <color rgb="FFFF0000"/>
      <name val="Arial"/>
      <family val="2"/>
      <scheme val="minor"/>
    </font>
    <font>
      <sz val="16"/>
      <color theme="1"/>
      <name val="Sakkal Majalla"/>
    </font>
    <font>
      <sz val="11"/>
      <name val="Sakkal Majalla"/>
    </font>
    <font>
      <sz val="11"/>
      <color rgb="FF0070C0"/>
      <name val="Sakkal Majalla"/>
    </font>
    <font>
      <b/>
      <sz val="16"/>
      <name val="Sakkal Majalla"/>
    </font>
    <font>
      <b/>
      <sz val="11"/>
      <color theme="0"/>
      <name val="Arial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855A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 style="dashDot">
        <color theme="0"/>
      </right>
      <top/>
      <bottom/>
      <diagonal/>
    </border>
    <border>
      <left style="dashDot">
        <color theme="0"/>
      </left>
      <right style="dashDot">
        <color theme="0"/>
      </right>
      <top/>
      <bottom/>
      <diagonal/>
    </border>
    <border>
      <left style="dashDotDot">
        <color theme="0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">
        <color theme="0"/>
      </left>
      <right style="dashDot">
        <color theme="0"/>
      </right>
      <top/>
      <bottom style="medium">
        <color theme="0"/>
      </bottom>
      <diagonal/>
    </border>
    <border>
      <left style="dashDot">
        <color theme="0"/>
      </left>
      <right/>
      <top/>
      <bottom/>
      <diagonal/>
    </border>
    <border>
      <left style="dashDot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dashDotDot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/>
      <diagonal/>
    </border>
    <border>
      <left style="mediumDashDot">
        <color auto="1"/>
      </left>
      <right style="mediumDashDot">
        <color auto="1"/>
      </right>
      <top/>
      <bottom/>
      <diagonal/>
    </border>
    <border>
      <left style="mediumDashDot">
        <color auto="1"/>
      </left>
      <right style="mediumDashDot">
        <color auto="1"/>
      </right>
      <top/>
      <bottom style="medium">
        <color auto="1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/>
      <top/>
      <bottom style="dashed">
        <color theme="0"/>
      </bottom>
      <diagonal/>
    </border>
    <border>
      <left/>
      <right style="medium">
        <color theme="0"/>
      </right>
      <top/>
      <bottom style="dashed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dashed">
        <color theme="0"/>
      </top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/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medium">
        <color theme="0"/>
      </bottom>
      <diagonal/>
    </border>
    <border>
      <left/>
      <right/>
      <top style="dashed">
        <color theme="0"/>
      </top>
      <bottom style="medium">
        <color theme="0"/>
      </bottom>
      <diagonal/>
    </border>
    <border>
      <left/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medium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theme="0"/>
      </bottom>
      <diagonal/>
    </border>
    <border>
      <left/>
      <right/>
      <top style="double">
        <color auto="1"/>
      </top>
      <bottom style="thin">
        <color theme="0"/>
      </bottom>
      <diagonal/>
    </border>
    <border>
      <left/>
      <right style="dashed">
        <color theme="0"/>
      </right>
      <top style="double">
        <color auto="1"/>
      </top>
      <bottom style="thin">
        <color theme="0"/>
      </bottom>
      <diagonal/>
    </border>
    <border>
      <left style="dashed">
        <color theme="0"/>
      </left>
      <right/>
      <top style="double">
        <color auto="1"/>
      </top>
      <bottom style="thin">
        <color theme="0"/>
      </bottom>
      <diagonal/>
    </border>
    <border>
      <left/>
      <right style="double">
        <color auto="1"/>
      </right>
      <top style="double">
        <color auto="1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ashed">
        <color theme="0"/>
      </right>
      <top style="thin">
        <color theme="0"/>
      </top>
      <bottom style="double">
        <color indexed="64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double">
        <color indexed="64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/>
      <top style="thin">
        <color theme="0"/>
      </top>
      <bottom style="thin">
        <color theme="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3855A6"/>
      </left>
      <right/>
      <top style="thick">
        <color rgb="FF3855A6"/>
      </top>
      <bottom/>
      <diagonal/>
    </border>
    <border>
      <left/>
      <right/>
      <top style="thick">
        <color rgb="FF3855A6"/>
      </top>
      <bottom/>
      <diagonal/>
    </border>
    <border>
      <left/>
      <right style="thick">
        <color rgb="FF3855A6"/>
      </right>
      <top style="thick">
        <color rgb="FF3855A6"/>
      </top>
      <bottom/>
      <diagonal/>
    </border>
    <border>
      <left style="thick">
        <color rgb="FF3855A6"/>
      </left>
      <right/>
      <top/>
      <bottom style="thick">
        <color rgb="FF3855A6"/>
      </bottom>
      <diagonal/>
    </border>
    <border>
      <left/>
      <right/>
      <top/>
      <bottom style="thick">
        <color rgb="FF3855A6"/>
      </bottom>
      <diagonal/>
    </border>
    <border>
      <left/>
      <right style="thick">
        <color rgb="FF3855A6"/>
      </right>
      <top/>
      <bottom style="thick">
        <color rgb="FF3855A6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 style="double">
        <color auto="1"/>
      </right>
      <top style="double">
        <color theme="0"/>
      </top>
      <bottom style="thin">
        <color theme="0"/>
      </bottom>
      <diagonal/>
    </border>
    <border>
      <left style="double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medium">
        <color auto="1"/>
      </right>
      <top style="thin">
        <color theme="0"/>
      </top>
      <bottom style="thin">
        <color indexed="64"/>
      </bottom>
      <diagonal/>
    </border>
    <border>
      <left/>
      <right style="double">
        <color auto="1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theme="0"/>
      </bottom>
      <diagonal/>
    </border>
    <border>
      <left/>
      <right style="medium">
        <color auto="1"/>
      </right>
      <top style="medium">
        <color auto="1"/>
      </top>
      <bottom style="thin">
        <color theme="0"/>
      </bottom>
      <diagonal/>
    </border>
    <border>
      <left/>
      <right style="medium">
        <color auto="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auto="1"/>
      </bottom>
      <diagonal/>
    </border>
    <border>
      <left/>
      <right style="medium">
        <color auto="1"/>
      </right>
      <top style="thin">
        <color theme="0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41" fillId="0" borderId="0"/>
    <xf numFmtId="0" fontId="1" fillId="0" borderId="0"/>
  </cellStyleXfs>
  <cellXfs count="511">
    <xf numFmtId="0" fontId="0" fillId="0" borderId="0" xfId="0"/>
    <xf numFmtId="0" fontId="0" fillId="0" borderId="0" xfId="0" applyProtection="1">
      <protection hidden="1"/>
    </xf>
    <xf numFmtId="0" fontId="12" fillId="0" borderId="0" xfId="0" applyFont="1" applyAlignment="1" applyProtection="1">
      <alignment vertical="center"/>
      <protection hidden="1"/>
    </xf>
    <xf numFmtId="0" fontId="9" fillId="0" borderId="0" xfId="0" applyFont="1"/>
    <xf numFmtId="49" fontId="0" fillId="0" borderId="0" xfId="0" applyNumberFormat="1"/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14" fillId="0" borderId="0" xfId="0" applyFont="1" applyProtection="1">
      <protection hidden="1"/>
    </xf>
    <xf numFmtId="0" fontId="21" fillId="9" borderId="21" xfId="0" applyFont="1" applyFill="1" applyBorder="1" applyAlignment="1" applyProtection="1">
      <alignment horizontal="center" vertical="center"/>
      <protection hidden="1"/>
    </xf>
    <xf numFmtId="0" fontId="21" fillId="9" borderId="22" xfId="0" applyFont="1" applyFill="1" applyBorder="1" applyAlignment="1" applyProtection="1">
      <alignment horizontal="center" vertical="center"/>
      <protection hidden="1"/>
    </xf>
    <xf numFmtId="14" fontId="21" fillId="9" borderId="22" xfId="0" applyNumberFormat="1" applyFont="1" applyFill="1" applyBorder="1" applyAlignment="1" applyProtection="1">
      <alignment horizontal="center" vertical="center"/>
      <protection hidden="1"/>
    </xf>
    <xf numFmtId="14" fontId="0" fillId="0" borderId="0" xfId="0" applyNumberFormat="1" applyProtection="1">
      <protection hidden="1"/>
    </xf>
    <xf numFmtId="0" fontId="0" fillId="0" borderId="0" xfId="0" applyAlignment="1">
      <alignment wrapText="1"/>
    </xf>
    <xf numFmtId="0" fontId="27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0" fontId="32" fillId="9" borderId="59" xfId="1" applyFont="1" applyFill="1" applyBorder="1"/>
    <xf numFmtId="0" fontId="35" fillId="0" borderId="0" xfId="0" applyFont="1"/>
    <xf numFmtId="0" fontId="35" fillId="0" borderId="0" xfId="0" applyFont="1" applyAlignment="1">
      <alignment horizontal="center"/>
    </xf>
    <xf numFmtId="0" fontId="38" fillId="0" borderId="0" xfId="1" applyFont="1" applyFill="1" applyBorder="1" applyAlignment="1">
      <alignment vertical="center" wrapText="1"/>
    </xf>
    <xf numFmtId="0" fontId="38" fillId="0" borderId="0" xfId="1" applyFont="1" applyFill="1" applyAlignment="1"/>
    <xf numFmtId="0" fontId="18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23" fillId="0" borderId="0" xfId="0" applyFont="1" applyAlignment="1" applyProtection="1">
      <alignment vertical="center" shrinkToFit="1"/>
      <protection hidden="1"/>
    </xf>
    <xf numFmtId="0" fontId="23" fillId="0" borderId="0" xfId="0" applyFont="1" applyProtection="1">
      <protection hidden="1"/>
    </xf>
    <xf numFmtId="0" fontId="47" fillId="0" borderId="0" xfId="0" applyFont="1" applyAlignment="1" applyProtection="1">
      <alignment vertical="center"/>
      <protection hidden="1"/>
    </xf>
    <xf numFmtId="0" fontId="43" fillId="0" borderId="0" xfId="1" applyFont="1" applyFill="1" applyBorder="1" applyAlignment="1" applyProtection="1">
      <alignment vertical="center"/>
      <protection hidden="1"/>
    </xf>
    <xf numFmtId="0" fontId="43" fillId="0" borderId="0" xfId="1" applyFont="1" applyFill="1" applyBorder="1" applyAlignment="1" applyProtection="1">
      <alignment vertical="center" wrapText="1"/>
      <protection hidden="1"/>
    </xf>
    <xf numFmtId="0" fontId="44" fillId="0" borderId="0" xfId="1" applyFont="1" applyFill="1" applyBorder="1" applyAlignment="1" applyProtection="1">
      <alignment vertical="center" wrapText="1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0" borderId="0" xfId="0" applyFont="1" applyProtection="1">
      <protection hidden="1"/>
    </xf>
    <xf numFmtId="0" fontId="23" fillId="0" borderId="0" xfId="0" applyFont="1" applyAlignment="1" applyProtection="1">
      <alignment vertical="center" textRotation="90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vertical="center" wrapText="1"/>
      <protection hidden="1"/>
    </xf>
    <xf numFmtId="0" fontId="48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right" vertical="center"/>
      <protection hidden="1"/>
    </xf>
    <xf numFmtId="0" fontId="49" fillId="0" borderId="0" xfId="1" applyFont="1" applyFill="1" applyBorder="1" applyProtection="1">
      <protection hidden="1"/>
    </xf>
    <xf numFmtId="0" fontId="25" fillId="0" borderId="0" xfId="0" applyFont="1" applyAlignment="1" applyProtection="1">
      <alignment horizontal="center" vertical="center" wrapText="1"/>
      <protection hidden="1"/>
    </xf>
    <xf numFmtId="0" fontId="45" fillId="0" borderId="0" xfId="0" applyFont="1" applyAlignment="1" applyProtection="1">
      <alignment shrinkToFit="1"/>
      <protection hidden="1"/>
    </xf>
    <xf numFmtId="0" fontId="50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 shrinkToFi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right"/>
      <protection hidden="1"/>
    </xf>
    <xf numFmtId="0" fontId="52" fillId="0" borderId="0" xfId="1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54" fillId="0" borderId="0" xfId="0" applyFont="1" applyProtection="1">
      <protection hidden="1"/>
    </xf>
    <xf numFmtId="0" fontId="55" fillId="0" borderId="0" xfId="0" applyFont="1" applyProtection="1">
      <protection hidden="1"/>
    </xf>
    <xf numFmtId="0" fontId="13" fillId="0" borderId="0" xfId="0" applyFont="1" applyAlignment="1" applyProtection="1">
      <alignment vertical="center"/>
      <protection hidden="1"/>
    </xf>
    <xf numFmtId="0" fontId="56" fillId="0" borderId="0" xfId="0" applyFont="1" applyAlignment="1" applyProtection="1">
      <alignment vertical="center"/>
      <protection hidden="1"/>
    </xf>
    <xf numFmtId="0" fontId="56" fillId="0" borderId="0" xfId="0" applyFont="1" applyAlignment="1" applyProtection="1">
      <alignment horizontal="right" vertical="center"/>
      <protection hidden="1"/>
    </xf>
    <xf numFmtId="0" fontId="57" fillId="0" borderId="0" xfId="0" applyFont="1" applyAlignment="1" applyProtection="1">
      <alignment vertical="center"/>
      <protection hidden="1"/>
    </xf>
    <xf numFmtId="0" fontId="58" fillId="0" borderId="0" xfId="0" applyFont="1" applyAlignment="1" applyProtection="1">
      <alignment shrinkToFit="1"/>
      <protection hidden="1"/>
    </xf>
    <xf numFmtId="0" fontId="59" fillId="0" borderId="0" xfId="0" applyFont="1" applyAlignment="1" applyProtection="1">
      <alignment vertical="center"/>
      <protection hidden="1"/>
    </xf>
    <xf numFmtId="0" fontId="60" fillId="0" borderId="0" xfId="0" applyFont="1" applyAlignment="1" applyProtection="1">
      <alignment vertical="center"/>
      <protection hidden="1"/>
    </xf>
    <xf numFmtId="0" fontId="23" fillId="0" borderId="20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9" fillId="0" borderId="0" xfId="0" applyFont="1" applyProtection="1">
      <protection hidden="1"/>
    </xf>
    <xf numFmtId="0" fontId="50" fillId="0" borderId="0" xfId="0" applyFont="1" applyProtection="1">
      <protection hidden="1"/>
    </xf>
    <xf numFmtId="0" fontId="62" fillId="0" borderId="0" xfId="0" applyFont="1" applyProtection="1">
      <protection hidden="1"/>
    </xf>
    <xf numFmtId="0" fontId="64" fillId="0" borderId="0" xfId="0" applyFont="1" applyProtection="1">
      <protection hidden="1"/>
    </xf>
    <xf numFmtId="0" fontId="63" fillId="0" borderId="0" xfId="0" applyFont="1" applyProtection="1">
      <protection hidden="1"/>
    </xf>
    <xf numFmtId="0" fontId="63" fillId="0" borderId="0" xfId="0" applyFont="1" applyAlignment="1" applyProtection="1">
      <alignment shrinkToFit="1"/>
      <protection hidden="1"/>
    </xf>
    <xf numFmtId="0" fontId="65" fillId="0" borderId="0" xfId="0" applyFont="1" applyProtection="1"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0" fillId="15" borderId="0" xfId="0" applyFill="1" applyProtection="1">
      <protection hidden="1"/>
    </xf>
    <xf numFmtId="0" fontId="0" fillId="15" borderId="0" xfId="0" applyFill="1" applyAlignment="1" applyProtection="1">
      <alignment horizontal="center" vertical="center"/>
      <protection hidden="1"/>
    </xf>
    <xf numFmtId="0" fontId="0" fillId="15" borderId="0" xfId="0" applyFill="1" applyAlignment="1" applyProtection="1">
      <alignment horizontal="center" vertical="center" wrapText="1"/>
      <protection hidden="1"/>
    </xf>
    <xf numFmtId="0" fontId="75" fillId="0" borderId="0" xfId="0" applyFont="1" applyAlignment="1" applyProtection="1">
      <alignment horizontal="center" vertical="center" shrinkToFit="1"/>
      <protection hidden="1"/>
    </xf>
    <xf numFmtId="0" fontId="74" fillId="0" borderId="78" xfId="0" applyFont="1" applyBorder="1" applyAlignment="1" applyProtection="1">
      <alignment horizontal="center" vertical="center" shrinkToFit="1"/>
      <protection hidden="1"/>
    </xf>
    <xf numFmtId="0" fontId="74" fillId="2" borderId="0" xfId="0" applyFont="1" applyFill="1" applyAlignment="1" applyProtection="1">
      <alignment horizontal="center" vertical="center" shrinkToFit="1"/>
      <protection hidden="1"/>
    </xf>
    <xf numFmtId="0" fontId="65" fillId="0" borderId="0" xfId="0" applyFont="1" applyAlignment="1" applyProtection="1">
      <alignment horizontal="center" vertical="center" shrinkToFit="1"/>
      <protection hidden="1"/>
    </xf>
    <xf numFmtId="0" fontId="74" fillId="0" borderId="75" xfId="0" applyFont="1" applyBorder="1" applyAlignment="1" applyProtection="1">
      <alignment horizontal="center" vertical="center" shrinkToFit="1"/>
      <protection hidden="1"/>
    </xf>
    <xf numFmtId="0" fontId="75" fillId="0" borderId="14" xfId="0" applyFont="1" applyBorder="1" applyAlignment="1" applyProtection="1">
      <alignment horizontal="center" vertical="center" shrinkToFit="1"/>
      <protection hidden="1"/>
    </xf>
    <xf numFmtId="0" fontId="75" fillId="0" borderId="77" xfId="0" applyFont="1" applyBorder="1" applyAlignment="1" applyProtection="1">
      <alignment horizontal="center" vertical="center" shrinkToFit="1"/>
      <protection hidden="1"/>
    </xf>
    <xf numFmtId="0" fontId="75" fillId="0" borderId="76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vertical="center" shrinkToFit="1"/>
      <protection hidden="1"/>
    </xf>
    <xf numFmtId="0" fontId="75" fillId="0" borderId="0" xfId="0" applyFont="1" applyAlignment="1" applyProtection="1">
      <alignment shrinkToFit="1"/>
      <protection hidden="1"/>
    </xf>
    <xf numFmtId="0" fontId="75" fillId="3" borderId="7" xfId="0" applyFont="1" applyFill="1" applyBorder="1" applyAlignment="1" applyProtection="1">
      <alignment vertical="center" shrinkToFit="1"/>
      <protection hidden="1"/>
    </xf>
    <xf numFmtId="0" fontId="75" fillId="3" borderId="101" xfId="0" applyFont="1" applyFill="1" applyBorder="1" applyAlignment="1" applyProtection="1">
      <alignment vertical="center" shrinkToFit="1"/>
      <protection hidden="1"/>
    </xf>
    <xf numFmtId="0" fontId="73" fillId="16" borderId="0" xfId="0" applyFont="1" applyFill="1" applyAlignment="1" applyProtection="1">
      <alignment horizontal="center" vertical="center" shrinkToFit="1"/>
      <protection hidden="1"/>
    </xf>
    <xf numFmtId="165" fontId="73" fillId="16" borderId="0" xfId="0" applyNumberFormat="1" applyFont="1" applyFill="1" applyAlignment="1" applyProtection="1">
      <alignment horizontal="center" vertical="center" shrinkToFit="1"/>
      <protection hidden="1"/>
    </xf>
    <xf numFmtId="165" fontId="73" fillId="16" borderId="103" xfId="0" applyNumberFormat="1" applyFont="1" applyFill="1" applyBorder="1" applyAlignment="1" applyProtection="1">
      <alignment horizontal="center" vertical="center" shrinkToFit="1"/>
      <protection hidden="1"/>
    </xf>
    <xf numFmtId="0" fontId="76" fillId="6" borderId="104" xfId="0" applyFont="1" applyFill="1" applyBorder="1" applyAlignment="1" applyProtection="1">
      <alignment horizontal="center" vertical="center" shrinkToFit="1"/>
      <protection hidden="1"/>
    </xf>
    <xf numFmtId="0" fontId="74" fillId="0" borderId="41" xfId="0" applyFont="1" applyBorder="1" applyAlignment="1" applyProtection="1">
      <alignment vertical="center" textRotation="90" shrinkToFit="1"/>
      <protection hidden="1"/>
    </xf>
    <xf numFmtId="0" fontId="75" fillId="0" borderId="41" xfId="0" applyFont="1" applyBorder="1" applyAlignment="1" applyProtection="1">
      <alignment horizontal="center" vertical="center" shrinkToFit="1"/>
      <protection hidden="1"/>
    </xf>
    <xf numFmtId="0" fontId="74" fillId="0" borderId="42" xfId="0" applyFont="1" applyBorder="1" applyAlignment="1" applyProtection="1">
      <alignment vertical="center" textRotation="90" shrinkToFit="1"/>
      <protection hidden="1"/>
    </xf>
    <xf numFmtId="0" fontId="75" fillId="0" borderId="42" xfId="0" applyFont="1" applyBorder="1" applyAlignment="1" applyProtection="1">
      <alignment horizontal="center" vertical="center" shrinkToFit="1"/>
      <protection hidden="1"/>
    </xf>
    <xf numFmtId="0" fontId="75" fillId="0" borderId="0" xfId="0" applyFont="1" applyProtection="1">
      <protection hidden="1"/>
    </xf>
    <xf numFmtId="0" fontId="75" fillId="0" borderId="108" xfId="0" applyFont="1" applyBorder="1" applyProtection="1">
      <protection hidden="1"/>
    </xf>
    <xf numFmtId="0" fontId="78" fillId="0" borderId="45" xfId="0" applyFont="1" applyBorder="1" applyAlignment="1">
      <alignment horizontal="center" vertical="center"/>
    </xf>
    <xf numFmtId="0" fontId="76" fillId="6" borderId="6" xfId="0" applyFont="1" applyFill="1" applyBorder="1" applyAlignment="1" applyProtection="1">
      <alignment horizontal="center" vertical="center" shrinkToFit="1"/>
      <protection hidden="1"/>
    </xf>
    <xf numFmtId="0" fontId="7" fillId="3" borderId="7" xfId="0" applyFont="1" applyFill="1" applyBorder="1" applyAlignment="1" applyProtection="1">
      <alignment horizontal="center" vertical="center" shrinkToFit="1"/>
      <protection hidden="1"/>
    </xf>
    <xf numFmtId="0" fontId="75" fillId="0" borderId="7" xfId="0" applyFont="1" applyBorder="1" applyAlignment="1" applyProtection="1">
      <alignment horizontal="center" vertical="center" shrinkToFit="1"/>
      <protection hidden="1"/>
    </xf>
    <xf numFmtId="0" fontId="74" fillId="0" borderId="0" xfId="0" applyFont="1" applyAlignment="1" applyProtection="1">
      <alignment horizontal="center" vertical="center" shrinkToFit="1"/>
      <protection hidden="1"/>
    </xf>
    <xf numFmtId="0" fontId="74" fillId="0" borderId="41" xfId="0" applyFont="1" applyBorder="1" applyAlignment="1" applyProtection="1">
      <alignment horizontal="center" vertical="top" shrinkToFit="1"/>
      <protection hidden="1"/>
    </xf>
    <xf numFmtId="0" fontId="74" fillId="0" borderId="42" xfId="0" applyFont="1" applyBorder="1" applyAlignment="1" applyProtection="1">
      <alignment horizontal="center" vertical="top" shrinkToFit="1"/>
      <protection hidden="1"/>
    </xf>
    <xf numFmtId="0" fontId="78" fillId="5" borderId="13" xfId="0" applyFont="1" applyFill="1" applyBorder="1" applyAlignment="1" applyProtection="1">
      <alignment horizontal="center" vertical="center" wrapText="1"/>
      <protection locked="0"/>
    </xf>
    <xf numFmtId="0" fontId="72" fillId="0" borderId="0" xfId="0" applyFont="1" applyAlignment="1">
      <alignment shrinkToFit="1"/>
    </xf>
    <xf numFmtId="49" fontId="72" fillId="0" borderId="0" xfId="0" applyNumberFormat="1" applyFont="1" applyAlignment="1">
      <alignment shrinkToFit="1"/>
    </xf>
    <xf numFmtId="0" fontId="16" fillId="0" borderId="0" xfId="0" applyFont="1" applyAlignment="1">
      <alignment vertical="center"/>
    </xf>
    <xf numFmtId="0" fontId="20" fillId="9" borderId="21" xfId="0" applyFont="1" applyFill="1" applyBorder="1" applyAlignment="1">
      <alignment horizontal="center" vertical="center"/>
    </xf>
    <xf numFmtId="0" fontId="20" fillId="9" borderId="22" xfId="0" applyFont="1" applyFill="1" applyBorder="1" applyAlignment="1">
      <alignment horizontal="center" vertical="center"/>
    </xf>
    <xf numFmtId="14" fontId="20" fillId="9" borderId="22" xfId="0" applyNumberFormat="1" applyFont="1" applyFill="1" applyBorder="1" applyAlignment="1">
      <alignment horizontal="center" vertical="center"/>
    </xf>
    <xf numFmtId="49" fontId="20" fillId="9" borderId="22" xfId="0" applyNumberFormat="1" applyFont="1" applyFill="1" applyBorder="1" applyAlignment="1">
      <alignment horizontal="center" vertical="center"/>
    </xf>
    <xf numFmtId="0" fontId="70" fillId="16" borderId="23" xfId="0" applyFont="1" applyFill="1" applyBorder="1" applyAlignment="1">
      <alignment horizontal="center"/>
    </xf>
    <xf numFmtId="164" fontId="70" fillId="16" borderId="23" xfId="0" applyNumberFormat="1" applyFont="1" applyFill="1" applyBorder="1" applyAlignment="1">
      <alignment horizontal="center"/>
    </xf>
    <xf numFmtId="49" fontId="70" fillId="16" borderId="23" xfId="0" applyNumberFormat="1" applyFont="1" applyFill="1" applyBorder="1" applyAlignment="1">
      <alignment horizontal="center"/>
    </xf>
    <xf numFmtId="0" fontId="70" fillId="16" borderId="24" xfId="0" applyFont="1" applyFill="1" applyBorder="1" applyAlignment="1">
      <alignment horizontal="center"/>
    </xf>
    <xf numFmtId="0" fontId="70" fillId="16" borderId="30" xfId="0" applyFont="1" applyFill="1" applyBorder="1" applyAlignment="1">
      <alignment horizontal="center"/>
    </xf>
    <xf numFmtId="0" fontId="70" fillId="16" borderId="25" xfId="0" applyFont="1" applyFill="1" applyBorder="1" applyAlignment="1">
      <alignment horizontal="center"/>
    </xf>
    <xf numFmtId="0" fontId="70" fillId="16" borderId="118" xfId="0" applyFont="1" applyFill="1" applyBorder="1" applyAlignment="1">
      <alignment horizontal="center"/>
    </xf>
    <xf numFmtId="0" fontId="53" fillId="0" borderId="0" xfId="0" applyFont="1"/>
    <xf numFmtId="0" fontId="70" fillId="3" borderId="114" xfId="0" applyFont="1" applyFill="1" applyBorder="1" applyAlignment="1">
      <alignment horizontal="center" vertical="center"/>
    </xf>
    <xf numFmtId="0" fontId="70" fillId="3" borderId="13" xfId="0" applyFont="1" applyFill="1" applyBorder="1" applyAlignment="1">
      <alignment horizontal="center" vertical="center"/>
    </xf>
    <xf numFmtId="1" fontId="70" fillId="3" borderId="115" xfId="0" applyNumberFormat="1" applyFont="1" applyFill="1" applyBorder="1" applyAlignment="1">
      <alignment horizontal="center"/>
    </xf>
    <xf numFmtId="0" fontId="70" fillId="3" borderId="115" xfId="0" applyFont="1" applyFill="1" applyBorder="1" applyAlignment="1">
      <alignment horizontal="center"/>
    </xf>
    <xf numFmtId="0" fontId="70" fillId="3" borderId="114" xfId="0" applyFont="1" applyFill="1" applyBorder="1" applyAlignment="1">
      <alignment horizontal="center"/>
    </xf>
    <xf numFmtId="0" fontId="70" fillId="3" borderId="13" xfId="0" applyFont="1" applyFill="1" applyBorder="1" applyAlignment="1">
      <alignment horizontal="center"/>
    </xf>
    <xf numFmtId="0" fontId="71" fillId="3" borderId="13" xfId="0" applyFont="1" applyFill="1" applyBorder="1" applyAlignment="1">
      <alignment horizontal="center"/>
    </xf>
    <xf numFmtId="0" fontId="70" fillId="3" borderId="13" xfId="0" applyFont="1" applyFill="1" applyBorder="1"/>
    <xf numFmtId="0" fontId="70" fillId="3" borderId="115" xfId="0" applyFont="1" applyFill="1" applyBorder="1" applyAlignment="1">
      <alignment horizontal="center" vertical="center"/>
    </xf>
    <xf numFmtId="0" fontId="11" fillId="0" borderId="0" xfId="0" applyFont="1"/>
    <xf numFmtId="14" fontId="0" fillId="0" borderId="0" xfId="0" applyNumberFormat="1"/>
    <xf numFmtId="0" fontId="0" fillId="15" borderId="121" xfId="0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2" fillId="22" borderId="0" xfId="0" applyFont="1" applyFill="1" applyAlignment="1" applyProtection="1">
      <alignment horizontal="center" vertical="center"/>
      <protection hidden="1"/>
    </xf>
    <xf numFmtId="0" fontId="4" fillId="22" borderId="0" xfId="0" applyFont="1" applyFill="1" applyAlignment="1" applyProtection="1">
      <alignment horizontal="center" vertical="center"/>
      <protection hidden="1"/>
    </xf>
    <xf numFmtId="0" fontId="62" fillId="22" borderId="0" xfId="0" applyFont="1" applyFill="1" applyProtection="1"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0" fontId="79" fillId="0" borderId="0" xfId="0" applyFont="1" applyAlignment="1" applyProtection="1">
      <alignment vertical="center"/>
      <protection hidden="1"/>
    </xf>
    <xf numFmtId="0" fontId="79" fillId="0" borderId="0" xfId="0" applyFont="1" applyAlignment="1" applyProtection="1">
      <alignment vertical="center" shrinkToFit="1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 textRotation="90" shrinkToFit="1"/>
      <protection hidden="1"/>
    </xf>
    <xf numFmtId="0" fontId="50" fillId="0" borderId="0" xfId="0" applyFont="1" applyAlignment="1" applyProtection="1">
      <alignment shrinkToFit="1"/>
      <protection hidden="1"/>
    </xf>
    <xf numFmtId="0" fontId="25" fillId="0" borderId="0" xfId="0" applyFont="1" applyAlignment="1" applyProtection="1">
      <alignment horizontal="center" vertical="center" shrinkToFit="1"/>
      <protection hidden="1"/>
    </xf>
    <xf numFmtId="0" fontId="25" fillId="0" borderId="0" xfId="0" applyFont="1" applyAlignment="1" applyProtection="1">
      <alignment shrinkToFit="1"/>
      <protection hidden="1"/>
    </xf>
    <xf numFmtId="0" fontId="23" fillId="0" borderId="0" xfId="0" applyFont="1" applyAlignment="1" applyProtection="1">
      <alignment shrinkToFit="1"/>
      <protection hidden="1"/>
    </xf>
    <xf numFmtId="0" fontId="11" fillId="15" borderId="0" xfId="0" applyFont="1" applyFill="1" applyAlignment="1" applyProtection="1">
      <alignment horizontal="center" vertical="center"/>
      <protection hidden="1"/>
    </xf>
    <xf numFmtId="0" fontId="11" fillId="15" borderId="0" xfId="0" applyFont="1" applyFill="1" applyProtection="1">
      <protection hidden="1"/>
    </xf>
    <xf numFmtId="0" fontId="29" fillId="21" borderId="119" xfId="0" applyFont="1" applyFill="1" applyBorder="1" applyAlignment="1">
      <alignment horizontal="center" vertical="center" shrinkToFit="1"/>
    </xf>
    <xf numFmtId="0" fontId="70" fillId="7" borderId="13" xfId="0" applyFont="1" applyFill="1" applyBorder="1" applyAlignment="1">
      <alignment horizontal="center" vertical="center" shrinkToFit="1"/>
    </xf>
    <xf numFmtId="0" fontId="66" fillId="14" borderId="72" xfId="0" applyFont="1" applyFill="1" applyBorder="1" applyAlignment="1" applyProtection="1">
      <alignment horizontal="center" vertical="center" shrinkToFit="1"/>
      <protection hidden="1"/>
    </xf>
    <xf numFmtId="0" fontId="66" fillId="14" borderId="70" xfId="0" applyFont="1" applyFill="1" applyBorder="1" applyAlignment="1" applyProtection="1">
      <alignment horizontal="center" vertical="center" shrinkToFit="1"/>
      <protection hidden="1"/>
    </xf>
    <xf numFmtId="0" fontId="66" fillId="16" borderId="70" xfId="0" applyFont="1" applyFill="1" applyBorder="1" applyAlignment="1" applyProtection="1">
      <alignment horizontal="center" vertical="center" shrinkToFit="1"/>
      <protection locked="0" hidden="1"/>
    </xf>
    <xf numFmtId="0" fontId="23" fillId="19" borderId="0" xfId="0" applyFont="1" applyFill="1" applyAlignment="1" applyProtection="1">
      <alignment horizontal="center" vertical="center" shrinkToFit="1"/>
      <protection hidden="1"/>
    </xf>
    <xf numFmtId="0" fontId="64" fillId="14" borderId="72" xfId="0" applyFont="1" applyFill="1" applyBorder="1" applyAlignment="1" applyProtection="1">
      <alignment horizontal="center" vertical="center" shrinkToFit="1"/>
      <protection hidden="1"/>
    </xf>
    <xf numFmtId="0" fontId="64" fillId="14" borderId="70" xfId="0" applyFont="1" applyFill="1" applyBorder="1" applyAlignment="1" applyProtection="1">
      <alignment horizontal="center" vertical="center" shrinkToFit="1"/>
      <protection hidden="1"/>
    </xf>
    <xf numFmtId="0" fontId="64" fillId="16" borderId="70" xfId="0" applyFont="1" applyFill="1" applyBorder="1" applyAlignment="1" applyProtection="1">
      <alignment horizontal="center" vertical="center" shrinkToFit="1"/>
      <protection hidden="1"/>
    </xf>
    <xf numFmtId="0" fontId="64" fillId="16" borderId="70" xfId="0" applyFont="1" applyFill="1" applyBorder="1" applyAlignment="1" applyProtection="1">
      <alignment horizontal="center" vertical="center" shrinkToFit="1"/>
      <protection locked="0" hidden="1"/>
    </xf>
    <xf numFmtId="0" fontId="45" fillId="3" borderId="0" xfId="0" applyFont="1" applyFill="1" applyAlignment="1" applyProtection="1">
      <alignment vertical="center" shrinkToFit="1"/>
      <protection hidden="1"/>
    </xf>
    <xf numFmtId="0" fontId="23" fillId="3" borderId="0" xfId="0" applyFont="1" applyFill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17" fillId="7" borderId="148" xfId="0" applyFont="1" applyFill="1" applyBorder="1" applyAlignment="1" applyProtection="1">
      <alignment horizontal="center" vertical="center"/>
      <protection hidden="1"/>
    </xf>
    <xf numFmtId="49" fontId="17" fillId="7" borderId="148" xfId="0" applyNumberFormat="1" applyFont="1" applyFill="1" applyBorder="1" applyAlignment="1" applyProtection="1">
      <alignment horizontal="center" vertical="center"/>
      <protection hidden="1"/>
    </xf>
    <xf numFmtId="0" fontId="17" fillId="7" borderId="149" xfId="0" applyFont="1" applyFill="1" applyBorder="1" applyAlignment="1" applyProtection="1">
      <alignment horizontal="center" vertical="center"/>
      <protection hidden="1"/>
    </xf>
    <xf numFmtId="49" fontId="81" fillId="5" borderId="150" xfId="0" applyNumberFormat="1" applyFont="1" applyFill="1" applyBorder="1" applyAlignment="1" applyProtection="1">
      <alignment horizontal="center" vertical="center" shrinkToFit="1"/>
      <protection locked="0" hidden="1"/>
    </xf>
    <xf numFmtId="0" fontId="81" fillId="5" borderId="150" xfId="0" applyFont="1" applyFill="1" applyBorder="1" applyAlignment="1" applyProtection="1">
      <alignment horizontal="center" vertical="center" shrinkToFit="1"/>
      <protection locked="0" hidden="1"/>
    </xf>
    <xf numFmtId="0" fontId="81" fillId="5" borderId="151" xfId="0" applyFont="1" applyFill="1" applyBorder="1" applyAlignment="1" applyProtection="1">
      <alignment horizontal="center" vertical="center" shrinkToFit="1"/>
      <protection locked="0" hidden="1"/>
    </xf>
    <xf numFmtId="0" fontId="17" fillId="7" borderId="152" xfId="0" applyFont="1" applyFill="1" applyBorder="1" applyAlignment="1" applyProtection="1">
      <alignment horizontal="center" vertical="center"/>
      <protection hidden="1"/>
    </xf>
    <xf numFmtId="0" fontId="17" fillId="7" borderId="153" xfId="0" applyFont="1" applyFill="1" applyBorder="1" applyAlignment="1" applyProtection="1">
      <alignment horizontal="center" vertical="center"/>
      <protection hidden="1"/>
    </xf>
    <xf numFmtId="0" fontId="17" fillId="7" borderId="154" xfId="0" applyFont="1" applyFill="1" applyBorder="1" applyAlignment="1" applyProtection="1">
      <alignment horizontal="center" vertical="center"/>
      <protection hidden="1"/>
    </xf>
    <xf numFmtId="0" fontId="81" fillId="5" borderId="155" xfId="0" applyFont="1" applyFill="1" applyBorder="1" applyAlignment="1" applyProtection="1">
      <alignment horizontal="center" vertical="center" shrinkToFit="1"/>
      <protection hidden="1"/>
    </xf>
    <xf numFmtId="0" fontId="81" fillId="5" borderId="156" xfId="0" applyFont="1" applyFill="1" applyBorder="1" applyAlignment="1" applyProtection="1">
      <alignment horizontal="center" vertical="center" shrinkToFit="1"/>
      <protection hidden="1"/>
    </xf>
    <xf numFmtId="0" fontId="81" fillId="5" borderId="157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wrapText="1"/>
      <protection hidden="1"/>
    </xf>
    <xf numFmtId="0" fontId="81" fillId="5" borderId="158" xfId="0" applyFont="1" applyFill="1" applyBorder="1" applyAlignment="1" applyProtection="1">
      <alignment horizontal="center" vertical="center" shrinkToFit="1"/>
      <protection locked="0" hidden="1"/>
    </xf>
    <xf numFmtId="0" fontId="17" fillId="7" borderId="159" xfId="0" applyFont="1" applyFill="1" applyBorder="1" applyAlignment="1" applyProtection="1">
      <alignment horizontal="center" vertical="center"/>
      <protection hidden="1"/>
    </xf>
    <xf numFmtId="164" fontId="81" fillId="5" borderId="155" xfId="0" applyNumberFormat="1" applyFont="1" applyFill="1" applyBorder="1" applyAlignment="1" applyProtection="1">
      <alignment horizontal="center" vertical="center" shrinkToFit="1"/>
      <protection hidden="1"/>
    </xf>
    <xf numFmtId="164" fontId="81" fillId="5" borderId="158" xfId="0" applyNumberFormat="1" applyFont="1" applyFill="1" applyBorder="1" applyAlignment="1" applyProtection="1">
      <alignment horizontal="center" vertical="center" shrinkToFit="1"/>
      <protection locked="0" hidden="1"/>
    </xf>
    <xf numFmtId="0" fontId="82" fillId="0" borderId="0" xfId="0" applyFont="1" applyAlignment="1" applyProtection="1">
      <alignment vertical="center"/>
      <protection hidden="1"/>
    </xf>
    <xf numFmtId="49" fontId="70" fillId="16" borderId="30" xfId="0" applyNumberFormat="1" applyFont="1" applyFill="1" applyBorder="1" applyAlignment="1">
      <alignment horizontal="center"/>
    </xf>
    <xf numFmtId="0" fontId="13" fillId="0" borderId="0" xfId="0" applyFont="1" applyAlignment="1" applyProtection="1">
      <alignment vertical="center" shrinkToFit="1"/>
      <protection hidden="1"/>
    </xf>
    <xf numFmtId="0" fontId="50" fillId="0" borderId="0" xfId="0" applyFont="1"/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86" fillId="0" borderId="0" xfId="0" applyFont="1" applyAlignment="1" applyProtection="1">
      <alignment vertical="center"/>
      <protection hidden="1"/>
    </xf>
    <xf numFmtId="0" fontId="86" fillId="0" borderId="0" xfId="0" applyFont="1" applyAlignment="1" applyProtection="1">
      <alignment horizontal="center" vertical="center" shrinkToFit="1"/>
      <protection hidden="1"/>
    </xf>
    <xf numFmtId="0" fontId="39" fillId="0" borderId="10" xfId="0" applyFont="1" applyBorder="1" applyAlignment="1">
      <alignment horizontal="center" wrapText="1"/>
    </xf>
    <xf numFmtId="0" fontId="39" fillId="0" borderId="3" xfId="0" applyFont="1" applyBorder="1" applyAlignment="1">
      <alignment horizontal="center" wrapText="1"/>
    </xf>
    <xf numFmtId="0" fontId="39" fillId="0" borderId="19" xfId="0" applyFont="1" applyBorder="1" applyAlignment="1">
      <alignment horizontal="center" wrapText="1"/>
    </xf>
    <xf numFmtId="0" fontId="39" fillId="0" borderId="11" xfId="0" applyFont="1" applyBorder="1" applyAlignment="1">
      <alignment horizontal="center" wrapText="1"/>
    </xf>
    <xf numFmtId="0" fontId="39" fillId="0" borderId="0" xfId="0" applyFont="1" applyAlignment="1">
      <alignment horizontal="center" wrapText="1"/>
    </xf>
    <xf numFmtId="0" fontId="39" fillId="0" borderId="15" xfId="0" applyFont="1" applyBorder="1" applyAlignment="1">
      <alignment horizontal="center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39" fillId="0" borderId="16" xfId="0" applyFont="1" applyBorder="1" applyAlignment="1">
      <alignment horizontal="center" wrapText="1"/>
    </xf>
    <xf numFmtId="9" fontId="33" fillId="9" borderId="55" xfId="0" applyNumberFormat="1" applyFont="1" applyFill="1" applyBorder="1" applyAlignment="1">
      <alignment horizontal="right" vertical="center" wrapText="1"/>
    </xf>
    <xf numFmtId="0" fontId="33" fillId="9" borderId="63" xfId="0" applyFont="1" applyFill="1" applyBorder="1" applyAlignment="1">
      <alignment horizontal="right" vertical="center" wrapText="1"/>
    </xf>
    <xf numFmtId="0" fontId="33" fillId="9" borderId="64" xfId="0" applyFont="1" applyFill="1" applyBorder="1" applyAlignment="1">
      <alignment horizontal="right" vertical="center"/>
    </xf>
    <xf numFmtId="0" fontId="33" fillId="9" borderId="65" xfId="0" applyFont="1" applyFill="1" applyBorder="1" applyAlignment="1">
      <alignment horizontal="right" vertical="center"/>
    </xf>
    <xf numFmtId="0" fontId="33" fillId="9" borderId="66" xfId="0" applyFont="1" applyFill="1" applyBorder="1" applyAlignment="1">
      <alignment horizontal="right" vertical="center"/>
    </xf>
    <xf numFmtId="9" fontId="33" fillId="9" borderId="67" xfId="0" applyNumberFormat="1" applyFont="1" applyFill="1" applyBorder="1" applyAlignment="1">
      <alignment horizontal="right" vertical="center"/>
    </xf>
    <xf numFmtId="0" fontId="33" fillId="9" borderId="68" xfId="0" applyFont="1" applyFill="1" applyBorder="1" applyAlignment="1">
      <alignment horizontal="right" vertical="center"/>
    </xf>
    <xf numFmtId="0" fontId="33" fillId="9" borderId="58" xfId="0" applyFont="1" applyFill="1" applyBorder="1" applyAlignment="1">
      <alignment horizontal="right" wrapText="1"/>
    </xf>
    <xf numFmtId="0" fontId="33" fillId="9" borderId="29" xfId="0" applyFont="1" applyFill="1" applyBorder="1" applyAlignment="1">
      <alignment horizontal="right" wrapText="1"/>
    </xf>
    <xf numFmtId="0" fontId="33" fillId="9" borderId="59" xfId="0" applyFont="1" applyFill="1" applyBorder="1" applyAlignment="1">
      <alignment horizontal="right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3" fillId="9" borderId="46" xfId="0" applyFont="1" applyFill="1" applyBorder="1" applyAlignment="1">
      <alignment horizontal="center" vertical="center" wrapText="1"/>
    </xf>
    <xf numFmtId="0" fontId="33" fillId="9" borderId="0" xfId="0" applyFont="1" applyFill="1" applyAlignment="1">
      <alignment horizontal="center" vertical="center" wrapText="1"/>
    </xf>
    <xf numFmtId="0" fontId="33" fillId="9" borderId="5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/>
    </xf>
    <xf numFmtId="0" fontId="33" fillId="9" borderId="58" xfId="0" applyFont="1" applyFill="1" applyBorder="1" applyAlignment="1">
      <alignment horizontal="center"/>
    </xf>
    <xf numFmtId="0" fontId="33" fillId="9" borderId="29" xfId="0" applyFont="1" applyFill="1" applyBorder="1" applyAlignment="1">
      <alignment horizontal="center"/>
    </xf>
    <xf numFmtId="0" fontId="36" fillId="9" borderId="29" xfId="1" applyFont="1" applyFill="1" applyBorder="1" applyAlignment="1">
      <alignment horizontal="center"/>
    </xf>
    <xf numFmtId="0" fontId="36" fillId="9" borderId="59" xfId="1" applyFont="1" applyFill="1" applyBorder="1" applyAlignment="1">
      <alignment horizontal="center"/>
    </xf>
    <xf numFmtId="0" fontId="33" fillId="9" borderId="60" xfId="0" applyFont="1" applyFill="1" applyBorder="1" applyAlignment="1">
      <alignment horizontal="right"/>
    </xf>
    <xf numFmtId="0" fontId="33" fillId="9" borderId="61" xfId="0" applyFont="1" applyFill="1" applyBorder="1" applyAlignment="1">
      <alignment horizontal="right"/>
    </xf>
    <xf numFmtId="0" fontId="33" fillId="9" borderId="62" xfId="0" applyFont="1" applyFill="1" applyBorder="1" applyAlignment="1">
      <alignment horizontal="right"/>
    </xf>
    <xf numFmtId="9" fontId="33" fillId="9" borderId="55" xfId="0" applyNumberFormat="1" applyFont="1" applyFill="1" applyBorder="1" applyAlignment="1">
      <alignment horizontal="right" vertical="center"/>
    </xf>
    <xf numFmtId="0" fontId="33" fillId="9" borderId="63" xfId="0" applyFont="1" applyFill="1" applyBorder="1" applyAlignment="1">
      <alignment horizontal="right" vertical="center"/>
    </xf>
    <xf numFmtId="0" fontId="33" fillId="9" borderId="43" xfId="0" applyFont="1" applyFill="1" applyBorder="1" applyAlignment="1">
      <alignment horizontal="center" vertical="center" wrapText="1"/>
    </xf>
    <xf numFmtId="0" fontId="33" fillId="9" borderId="54" xfId="0" applyFont="1" applyFill="1" applyBorder="1" applyAlignment="1">
      <alignment horizontal="right" vertical="center" wrapText="1"/>
    </xf>
    <xf numFmtId="0" fontId="33" fillId="9" borderId="55" xfId="0" applyFont="1" applyFill="1" applyBorder="1" applyAlignment="1">
      <alignment horizontal="right" vertical="center" wrapText="1"/>
    </xf>
    <xf numFmtId="9" fontId="33" fillId="9" borderId="55" xfId="0" applyNumberFormat="1" applyFont="1" applyFill="1" applyBorder="1" applyAlignment="1">
      <alignment horizontal="right"/>
    </xf>
    <xf numFmtId="0" fontId="33" fillId="9" borderId="63" xfId="0" applyFont="1" applyFill="1" applyBorder="1" applyAlignment="1">
      <alignment horizontal="right"/>
    </xf>
    <xf numFmtId="0" fontId="33" fillId="9" borderId="55" xfId="0" applyFont="1" applyFill="1" applyBorder="1" applyAlignment="1">
      <alignment horizontal="right"/>
    </xf>
    <xf numFmtId="0" fontId="33" fillId="9" borderId="60" xfId="0" applyFont="1" applyFill="1" applyBorder="1" applyAlignment="1">
      <alignment horizontal="right" vertical="center"/>
    </xf>
    <xf numFmtId="0" fontId="33" fillId="9" borderId="61" xfId="0" applyFont="1" applyFill="1" applyBorder="1" applyAlignment="1">
      <alignment horizontal="right" vertical="center"/>
    </xf>
    <xf numFmtId="0" fontId="33" fillId="9" borderId="62" xfId="0" applyFont="1" applyFill="1" applyBorder="1" applyAlignment="1">
      <alignment horizontal="right" vertical="center"/>
    </xf>
    <xf numFmtId="0" fontId="33" fillId="9" borderId="54" xfId="0" applyFont="1" applyFill="1" applyBorder="1" applyAlignment="1">
      <alignment horizontal="right" vertical="center"/>
    </xf>
    <xf numFmtId="0" fontId="33" fillId="9" borderId="55" xfId="0" applyFont="1" applyFill="1" applyBorder="1" applyAlignment="1">
      <alignment horizontal="right" vertical="center"/>
    </xf>
    <xf numFmtId="9" fontId="33" fillId="9" borderId="55" xfId="1" applyNumberFormat="1" applyFont="1" applyFill="1" applyBorder="1" applyAlignment="1">
      <alignment horizontal="right" vertical="center"/>
    </xf>
    <xf numFmtId="0" fontId="33" fillId="9" borderId="63" xfId="1" applyFont="1" applyFill="1" applyBorder="1" applyAlignment="1">
      <alignment horizontal="right" vertical="center"/>
    </xf>
    <xf numFmtId="0" fontId="33" fillId="9" borderId="58" xfId="0" applyFont="1" applyFill="1" applyBorder="1" applyAlignment="1">
      <alignment horizontal="right"/>
    </xf>
    <xf numFmtId="0" fontId="33" fillId="9" borderId="29" xfId="0" applyFont="1" applyFill="1" applyBorder="1" applyAlignment="1">
      <alignment horizontal="right"/>
    </xf>
    <xf numFmtId="0" fontId="33" fillId="9" borderId="59" xfId="0" applyFont="1" applyFill="1" applyBorder="1" applyAlignment="1">
      <alignment horizontal="right"/>
    </xf>
    <xf numFmtId="0" fontId="34" fillId="9" borderId="55" xfId="0" applyFont="1" applyFill="1" applyBorder="1" applyAlignment="1">
      <alignment horizontal="right" vertical="center"/>
    </xf>
    <xf numFmtId="0" fontId="34" fillId="9" borderId="63" xfId="0" applyFont="1" applyFill="1" applyBorder="1" applyAlignment="1">
      <alignment horizontal="right" vertical="center"/>
    </xf>
    <xf numFmtId="0" fontId="32" fillId="9" borderId="58" xfId="1" applyFont="1" applyFill="1" applyBorder="1" applyAlignment="1">
      <alignment horizontal="right"/>
    </xf>
    <xf numFmtId="0" fontId="32" fillId="9" borderId="29" xfId="1" applyFont="1" applyFill="1" applyBorder="1" applyAlignment="1">
      <alignment horizontal="right"/>
    </xf>
    <xf numFmtId="0" fontId="32" fillId="9" borderId="59" xfId="1" applyFont="1" applyFill="1" applyBorder="1" applyAlignment="1">
      <alignment horizontal="right"/>
    </xf>
    <xf numFmtId="0" fontId="28" fillId="0" borderId="0" xfId="0" applyFont="1" applyAlignment="1">
      <alignment horizontal="center"/>
    </xf>
    <xf numFmtId="0" fontId="29" fillId="0" borderId="5" xfId="0" applyFont="1" applyBorder="1" applyAlignment="1">
      <alignment horizontal="right"/>
    </xf>
    <xf numFmtId="0" fontId="30" fillId="9" borderId="47" xfId="0" applyFont="1" applyFill="1" applyBorder="1" applyAlignment="1">
      <alignment horizontal="center" vertical="center"/>
    </xf>
    <xf numFmtId="0" fontId="31" fillId="9" borderId="48" xfId="0" applyFont="1" applyFill="1" applyBorder="1" applyAlignment="1">
      <alignment horizontal="center" vertical="center"/>
    </xf>
    <xf numFmtId="0" fontId="31" fillId="9" borderId="54" xfId="0" applyFont="1" applyFill="1" applyBorder="1" applyAlignment="1">
      <alignment horizontal="center" vertical="center"/>
    </xf>
    <xf numFmtId="0" fontId="31" fillId="9" borderId="55" xfId="0" applyFont="1" applyFill="1" applyBorder="1" applyAlignment="1">
      <alignment horizontal="center" vertical="center"/>
    </xf>
    <xf numFmtId="0" fontId="31" fillId="9" borderId="49" xfId="0" applyFont="1" applyFill="1" applyBorder="1" applyAlignment="1">
      <alignment horizontal="center" vertical="center"/>
    </xf>
    <xf numFmtId="0" fontId="31" fillId="9" borderId="50" xfId="0" applyFont="1" applyFill="1" applyBorder="1" applyAlignment="1">
      <alignment horizontal="center" vertical="center"/>
    </xf>
    <xf numFmtId="0" fontId="31" fillId="9" borderId="56" xfId="0" applyFont="1" applyFill="1" applyBorder="1" applyAlignment="1">
      <alignment horizontal="center" vertical="center"/>
    </xf>
    <xf numFmtId="0" fontId="31" fillId="9" borderId="57" xfId="0" applyFont="1" applyFill="1" applyBorder="1" applyAlignment="1">
      <alignment horizontal="center" vertical="center"/>
    </xf>
    <xf numFmtId="0" fontId="32" fillId="9" borderId="51" xfId="1" applyFont="1" applyFill="1" applyBorder="1" applyAlignment="1">
      <alignment horizontal="right"/>
    </xf>
    <xf numFmtId="0" fontId="32" fillId="9" borderId="52" xfId="1" applyFont="1" applyFill="1" applyBorder="1" applyAlignment="1">
      <alignment horizontal="right"/>
    </xf>
    <xf numFmtId="0" fontId="32" fillId="9" borderId="53" xfId="1" applyFont="1" applyFill="1" applyBorder="1" applyAlignment="1">
      <alignment horizontal="right"/>
    </xf>
    <xf numFmtId="0" fontId="77" fillId="14" borderId="0" xfId="0" applyFont="1" applyFill="1" applyAlignment="1">
      <alignment horizontal="right" vertic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71" xfId="1" applyFont="1" applyFill="1" applyBorder="1" applyAlignment="1" applyProtection="1">
      <alignment horizontal="center" vertical="center" shrinkToFit="1"/>
      <protection hidden="1"/>
    </xf>
    <xf numFmtId="0" fontId="5" fillId="3" borderId="69" xfId="1" applyFont="1" applyFill="1" applyBorder="1" applyAlignment="1" applyProtection="1">
      <alignment horizontal="center" vertical="center" shrinkToFit="1"/>
      <protection hidden="1"/>
    </xf>
    <xf numFmtId="0" fontId="5" fillId="3" borderId="72" xfId="1" applyFont="1" applyFill="1" applyBorder="1" applyAlignment="1" applyProtection="1">
      <alignment horizontal="center" vertical="center" shrinkToFit="1"/>
      <protection hidden="1"/>
    </xf>
    <xf numFmtId="0" fontId="23" fillId="15" borderId="70" xfId="0" applyFont="1" applyFill="1" applyBorder="1" applyAlignment="1" applyProtection="1">
      <alignment horizontal="center" vertical="center" shrinkToFit="1"/>
      <protection hidden="1"/>
    </xf>
    <xf numFmtId="0" fontId="48" fillId="19" borderId="0" xfId="0" applyFont="1" applyFill="1" applyAlignment="1" applyProtection="1">
      <alignment horizontal="center" vertical="center" shrinkToFit="1"/>
      <protection hidden="1"/>
    </xf>
    <xf numFmtId="0" fontId="47" fillId="8" borderId="0" xfId="0" applyFont="1" applyFill="1" applyAlignment="1" applyProtection="1">
      <alignment horizontal="center" vertical="center" shrinkToFit="1"/>
      <protection locked="0" hidden="1"/>
    </xf>
    <xf numFmtId="0" fontId="23" fillId="8" borderId="71" xfId="0" applyFont="1" applyFill="1" applyBorder="1" applyAlignment="1" applyProtection="1">
      <alignment horizontal="center" vertical="center" shrinkToFit="1"/>
      <protection hidden="1"/>
    </xf>
    <xf numFmtId="0" fontId="23" fillId="8" borderId="69" xfId="0" applyFont="1" applyFill="1" applyBorder="1" applyAlignment="1" applyProtection="1">
      <alignment horizontal="center" vertical="center" shrinkToFit="1"/>
      <protection hidden="1"/>
    </xf>
    <xf numFmtId="0" fontId="23" fillId="8" borderId="72" xfId="0" applyFont="1" applyFill="1" applyBorder="1" applyAlignment="1" applyProtection="1">
      <alignment horizontal="center" vertical="center" shrinkToFit="1"/>
      <protection hidden="1"/>
    </xf>
    <xf numFmtId="0" fontId="23" fillId="8" borderId="70" xfId="0" applyFont="1" applyFill="1" applyBorder="1" applyAlignment="1" applyProtection="1">
      <alignment horizontal="center" vertical="center" shrinkToFit="1"/>
      <protection hidden="1"/>
    </xf>
    <xf numFmtId="0" fontId="23" fillId="15" borderId="88" xfId="0" applyFont="1" applyFill="1" applyBorder="1" applyAlignment="1" applyProtection="1">
      <alignment horizontal="center" vertical="center" shrinkToFit="1"/>
      <protection hidden="1"/>
    </xf>
    <xf numFmtId="0" fontId="5" fillId="3" borderId="70" xfId="1" applyFont="1" applyFill="1" applyBorder="1" applyAlignment="1" applyProtection="1">
      <alignment horizontal="center" vertical="center" shrinkToFit="1"/>
      <protection hidden="1"/>
    </xf>
    <xf numFmtId="0" fontId="40" fillId="3" borderId="0" xfId="1" applyFont="1" applyFill="1" applyBorder="1" applyAlignment="1" applyProtection="1">
      <alignment horizontal="center" vertical="center" shrinkToFit="1"/>
      <protection hidden="1"/>
    </xf>
    <xf numFmtId="0" fontId="5" fillId="3" borderId="99" xfId="0" applyFont="1" applyFill="1" applyBorder="1" applyAlignment="1" applyProtection="1">
      <alignment horizontal="center" vertical="center" shrinkToFit="1"/>
      <protection hidden="1"/>
    </xf>
    <xf numFmtId="0" fontId="5" fillId="3" borderId="0" xfId="0" applyFont="1" applyFill="1" applyAlignment="1" applyProtection="1">
      <alignment horizontal="center" vertical="center" shrinkToFit="1"/>
      <protection hidden="1"/>
    </xf>
    <xf numFmtId="0" fontId="5" fillId="3" borderId="99" xfId="1" applyFont="1" applyFill="1" applyBorder="1" applyAlignment="1" applyProtection="1">
      <alignment horizontal="center" vertical="center" shrinkToFit="1"/>
      <protection hidden="1"/>
    </xf>
    <xf numFmtId="0" fontId="5" fillId="3" borderId="0" xfId="1" applyFont="1" applyFill="1" applyBorder="1" applyAlignment="1" applyProtection="1">
      <alignment horizontal="center" vertical="center" shrinkToFit="1"/>
      <protection hidden="1"/>
    </xf>
    <xf numFmtId="164" fontId="5" fillId="3" borderId="70" xfId="1" applyNumberFormat="1" applyFont="1" applyFill="1" applyBorder="1" applyAlignment="1" applyProtection="1">
      <alignment horizontal="center" vertical="center" shrinkToFit="1"/>
      <protection hidden="1"/>
    </xf>
    <xf numFmtId="0" fontId="5" fillId="3" borderId="70" xfId="0" applyFont="1" applyFill="1" applyBorder="1" applyAlignment="1" applyProtection="1">
      <alignment horizontal="center" vertical="center" shrinkToFit="1"/>
      <protection hidden="1"/>
    </xf>
    <xf numFmtId="49" fontId="5" fillId="3" borderId="88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88" xfId="0" applyFont="1" applyFill="1" applyBorder="1" applyAlignment="1" applyProtection="1">
      <alignment horizontal="center" vertical="center" shrinkToFit="1"/>
      <protection hidden="1"/>
    </xf>
    <xf numFmtId="0" fontId="50" fillId="0" borderId="0" xfId="0" applyFont="1" applyAlignment="1" applyProtection="1">
      <alignment horizontal="center"/>
      <protection hidden="1"/>
    </xf>
    <xf numFmtId="0" fontId="23" fillId="18" borderId="74" xfId="0" applyFont="1" applyFill="1" applyBorder="1" applyAlignment="1" applyProtection="1">
      <alignment horizontal="center" vertical="center" shrinkToFit="1"/>
      <protection hidden="1"/>
    </xf>
    <xf numFmtId="0" fontId="23" fillId="18" borderId="0" xfId="0" applyFont="1" applyFill="1" applyAlignment="1" applyProtection="1">
      <alignment horizontal="center" vertical="center" shrinkToFit="1"/>
      <protection hidden="1"/>
    </xf>
    <xf numFmtId="0" fontId="23" fillId="18" borderId="89" xfId="0" applyFont="1" applyFill="1" applyBorder="1" applyAlignment="1" applyProtection="1">
      <alignment horizontal="center" vertical="center" shrinkToFit="1"/>
      <protection hidden="1"/>
    </xf>
    <xf numFmtId="0" fontId="6" fillId="3" borderId="70" xfId="1" applyFont="1" applyFill="1" applyBorder="1" applyAlignment="1" applyProtection="1">
      <alignment horizontal="center" vertical="center" shrinkToFit="1"/>
      <protection hidden="1"/>
    </xf>
    <xf numFmtId="0" fontId="5" fillId="3" borderId="88" xfId="1" applyFont="1" applyFill="1" applyBorder="1" applyAlignment="1" applyProtection="1">
      <alignment horizontal="center" vertical="center" shrinkToFit="1"/>
      <protection hidden="1"/>
    </xf>
    <xf numFmtId="0" fontId="40" fillId="3" borderId="70" xfId="1" applyFont="1" applyFill="1" applyBorder="1" applyAlignment="1" applyProtection="1">
      <alignment horizontal="center" vertical="center" wrapText="1" shrinkToFit="1"/>
      <protection hidden="1"/>
    </xf>
    <xf numFmtId="0" fontId="40" fillId="3" borderId="70" xfId="1" applyFont="1" applyFill="1" applyBorder="1" applyAlignment="1" applyProtection="1">
      <alignment horizontal="center" vertical="center" shrinkToFit="1"/>
      <protection hidden="1"/>
    </xf>
    <xf numFmtId="0" fontId="2" fillId="3" borderId="70" xfId="1" applyFont="1" applyFill="1" applyBorder="1" applyAlignment="1" applyProtection="1">
      <alignment horizontal="center" vertical="center" shrinkToFit="1"/>
      <protection hidden="1"/>
    </xf>
    <xf numFmtId="0" fontId="5" fillId="3" borderId="96" xfId="1" applyFont="1" applyFill="1" applyBorder="1" applyAlignment="1" applyProtection="1">
      <alignment horizontal="center" vertical="center" shrinkToFit="1"/>
      <protection locked="0" hidden="1"/>
    </xf>
    <xf numFmtId="0" fontId="5" fillId="3" borderId="97" xfId="1" applyFont="1" applyFill="1" applyBorder="1" applyAlignment="1" applyProtection="1">
      <alignment horizontal="center" vertical="center" shrinkToFit="1"/>
      <protection locked="0" hidden="1"/>
    </xf>
    <xf numFmtId="0" fontId="5" fillId="3" borderId="98" xfId="1" applyFont="1" applyFill="1" applyBorder="1" applyAlignment="1" applyProtection="1">
      <alignment horizontal="center" vertical="center" shrinkToFit="1"/>
      <protection locked="0" hidden="1"/>
    </xf>
    <xf numFmtId="164" fontId="5" fillId="3" borderId="88" xfId="0" applyNumberFormat="1" applyFont="1" applyFill="1" applyBorder="1" applyAlignment="1" applyProtection="1">
      <alignment horizontal="center" vertical="center" shrinkToFit="1"/>
      <protection hidden="1"/>
    </xf>
    <xf numFmtId="0" fontId="66" fillId="17" borderId="85" xfId="0" applyFont="1" applyFill="1" applyBorder="1" applyAlignment="1" applyProtection="1">
      <alignment horizontal="center" shrinkToFit="1"/>
      <protection hidden="1"/>
    </xf>
    <xf numFmtId="0" fontId="66" fillId="17" borderId="86" xfId="0" applyFont="1" applyFill="1" applyBorder="1" applyAlignment="1" applyProtection="1">
      <alignment horizontal="center" shrinkToFit="1"/>
      <protection hidden="1"/>
    </xf>
    <xf numFmtId="0" fontId="48" fillId="19" borderId="0" xfId="0" applyFont="1" applyFill="1" applyAlignment="1" applyProtection="1">
      <alignment horizontal="center" vertical="center"/>
      <protection hidden="1"/>
    </xf>
    <xf numFmtId="0" fontId="44" fillId="20" borderId="0" xfId="0" applyFont="1" applyFill="1" applyAlignment="1" applyProtection="1">
      <alignment horizontal="center"/>
      <protection hidden="1"/>
    </xf>
    <xf numFmtId="0" fontId="67" fillId="0" borderId="0" xfId="0" applyFont="1" applyAlignment="1" applyProtection="1">
      <alignment horizontal="center"/>
      <protection hidden="1"/>
    </xf>
    <xf numFmtId="0" fontId="23" fillId="19" borderId="73" xfId="0" applyFont="1" applyFill="1" applyBorder="1" applyAlignment="1" applyProtection="1">
      <alignment horizontal="center" vertical="center" shrinkToFit="1"/>
      <protection hidden="1"/>
    </xf>
    <xf numFmtId="0" fontId="52" fillId="10" borderId="86" xfId="0" applyFont="1" applyFill="1" applyBorder="1" applyAlignment="1" applyProtection="1">
      <alignment horizontal="center"/>
      <protection hidden="1"/>
    </xf>
    <xf numFmtId="0" fontId="52" fillId="10" borderId="87" xfId="0" applyFont="1" applyFill="1" applyBorder="1" applyAlignment="1" applyProtection="1">
      <alignment horizontal="center"/>
      <protection hidden="1"/>
    </xf>
    <xf numFmtId="0" fontId="66" fillId="17" borderId="90" xfId="0" applyFont="1" applyFill="1" applyBorder="1" applyAlignment="1" applyProtection="1">
      <alignment horizontal="center" shrinkToFit="1"/>
      <protection hidden="1"/>
    </xf>
    <xf numFmtId="0" fontId="66" fillId="17" borderId="91" xfId="0" applyFont="1" applyFill="1" applyBorder="1" applyAlignment="1" applyProtection="1">
      <alignment horizontal="center" shrinkToFit="1"/>
      <protection hidden="1"/>
    </xf>
    <xf numFmtId="0" fontId="66" fillId="17" borderId="92" xfId="0" applyFont="1" applyFill="1" applyBorder="1" applyAlignment="1" applyProtection="1">
      <alignment horizontal="center" shrinkToFit="1"/>
      <protection hidden="1"/>
    </xf>
    <xf numFmtId="0" fontId="52" fillId="10" borderId="93" xfId="0" applyFont="1" applyFill="1" applyBorder="1" applyAlignment="1" applyProtection="1">
      <alignment horizontal="center"/>
      <protection hidden="1"/>
    </xf>
    <xf numFmtId="0" fontId="52" fillId="10" borderId="91" xfId="0" applyFont="1" applyFill="1" applyBorder="1" applyAlignment="1" applyProtection="1">
      <alignment horizontal="center"/>
      <protection hidden="1"/>
    </xf>
    <xf numFmtId="0" fontId="52" fillId="10" borderId="94" xfId="0" applyFont="1" applyFill="1" applyBorder="1" applyAlignment="1" applyProtection="1">
      <alignment horizontal="center"/>
      <protection hidden="1"/>
    </xf>
    <xf numFmtId="0" fontId="50" fillId="0" borderId="97" xfId="0" applyFont="1" applyBorder="1" applyAlignment="1" applyProtection="1">
      <alignment horizontal="center" shrinkToFit="1"/>
      <protection hidden="1"/>
    </xf>
    <xf numFmtId="0" fontId="59" fillId="0" borderId="126" xfId="0" applyFont="1" applyBorder="1" applyAlignment="1" applyProtection="1">
      <alignment horizontal="center" shrinkToFit="1"/>
      <protection hidden="1"/>
    </xf>
    <xf numFmtId="0" fontId="52" fillId="10" borderId="86" xfId="0" applyFont="1" applyFill="1" applyBorder="1" applyAlignment="1" applyProtection="1">
      <alignment horizontal="center"/>
      <protection locked="0" hidden="1"/>
    </xf>
    <xf numFmtId="0" fontId="52" fillId="10" borderId="87" xfId="0" applyFont="1" applyFill="1" applyBorder="1" applyAlignment="1" applyProtection="1">
      <alignment horizontal="center"/>
      <protection locked="0" hidden="1"/>
    </xf>
    <xf numFmtId="0" fontId="66" fillId="17" borderId="105" xfId="0" applyFont="1" applyFill="1" applyBorder="1" applyAlignment="1" applyProtection="1">
      <alignment horizontal="center" shrinkToFit="1"/>
      <protection hidden="1"/>
    </xf>
    <xf numFmtId="0" fontId="66" fillId="17" borderId="106" xfId="0" applyFont="1" applyFill="1" applyBorder="1" applyAlignment="1" applyProtection="1">
      <alignment horizontal="center" shrinkToFit="1"/>
      <protection hidden="1"/>
    </xf>
    <xf numFmtId="0" fontId="52" fillId="10" borderId="106" xfId="0" applyFont="1" applyFill="1" applyBorder="1" applyAlignment="1" applyProtection="1">
      <alignment horizontal="center"/>
      <protection hidden="1"/>
    </xf>
    <xf numFmtId="0" fontId="52" fillId="10" borderId="107" xfId="0" applyFont="1" applyFill="1" applyBorder="1" applyAlignment="1" applyProtection="1">
      <alignment horizontal="center"/>
      <protection hidden="1"/>
    </xf>
    <xf numFmtId="0" fontId="45" fillId="8" borderId="71" xfId="0" applyFont="1" applyFill="1" applyBorder="1" applyAlignment="1" applyProtection="1">
      <alignment horizontal="center" vertical="center" shrinkToFit="1"/>
      <protection hidden="1"/>
    </xf>
    <xf numFmtId="0" fontId="45" fillId="8" borderId="69" xfId="0" applyFont="1" applyFill="1" applyBorder="1" applyAlignment="1" applyProtection="1">
      <alignment horizontal="center" vertical="center" shrinkToFit="1"/>
      <protection hidden="1"/>
    </xf>
    <xf numFmtId="0" fontId="45" fillId="8" borderId="72" xfId="0" applyFont="1" applyFill="1" applyBorder="1" applyAlignment="1" applyProtection="1">
      <alignment horizontal="center" vertical="center" shrinkToFit="1"/>
      <protection hidden="1"/>
    </xf>
    <xf numFmtId="0" fontId="61" fillId="8" borderId="0" xfId="0" applyFont="1" applyFill="1" applyAlignment="1" applyProtection="1">
      <alignment horizontal="center" vertical="center"/>
      <protection locked="0" hidden="1"/>
    </xf>
    <xf numFmtId="0" fontId="0" fillId="15" borderId="121" xfId="0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shrinkToFit="1"/>
      <protection hidden="1"/>
    </xf>
    <xf numFmtId="0" fontId="83" fillId="3" borderId="69" xfId="0" applyFont="1" applyFill="1" applyBorder="1" applyAlignment="1" applyProtection="1">
      <alignment horizontal="center" vertical="center" shrinkToFit="1"/>
      <protection hidden="1"/>
    </xf>
    <xf numFmtId="0" fontId="83" fillId="3" borderId="143" xfId="0" applyFont="1" applyFill="1" applyBorder="1" applyAlignment="1" applyProtection="1">
      <alignment horizontal="center" vertical="center" shrinkToFit="1"/>
      <protection hidden="1"/>
    </xf>
    <xf numFmtId="0" fontId="83" fillId="3" borderId="144" xfId="0" applyFont="1" applyFill="1" applyBorder="1" applyAlignment="1" applyProtection="1">
      <alignment horizontal="center" vertical="center" shrinkToFit="1"/>
      <protection hidden="1"/>
    </xf>
    <xf numFmtId="0" fontId="83" fillId="3" borderId="145" xfId="0" applyFont="1" applyFill="1" applyBorder="1" applyAlignment="1" applyProtection="1">
      <alignment horizontal="center" vertical="center" shrinkToFit="1"/>
      <protection hidden="1"/>
    </xf>
    <xf numFmtId="0" fontId="83" fillId="0" borderId="9" xfId="0" applyFont="1" applyBorder="1" applyAlignment="1" applyProtection="1">
      <alignment horizontal="center" vertical="center" shrinkToFit="1"/>
      <protection hidden="1"/>
    </xf>
    <xf numFmtId="0" fontId="83" fillId="0" borderId="7" xfId="0" applyFont="1" applyBorder="1" applyAlignment="1" applyProtection="1">
      <alignment horizontal="center" vertical="center" shrinkToFit="1"/>
      <protection hidden="1"/>
    </xf>
    <xf numFmtId="0" fontId="83" fillId="0" borderId="147" xfId="0" applyFont="1" applyBorder="1" applyAlignment="1" applyProtection="1">
      <alignment horizontal="center" vertical="center" shrinkToFit="1"/>
      <protection hidden="1"/>
    </xf>
    <xf numFmtId="0" fontId="85" fillId="3" borderId="141" xfId="0" applyFont="1" applyFill="1" applyBorder="1" applyAlignment="1" applyProtection="1">
      <alignment horizontal="center" vertical="center" shrinkToFit="1"/>
      <protection hidden="1"/>
    </xf>
    <xf numFmtId="0" fontId="85" fillId="3" borderId="142" xfId="0" applyFont="1" applyFill="1" applyBorder="1" applyAlignment="1" applyProtection="1">
      <alignment horizontal="center" vertical="center" shrinkToFit="1"/>
      <protection hidden="1"/>
    </xf>
    <xf numFmtId="0" fontId="39" fillId="3" borderId="141" xfId="1" applyNumberFormat="1" applyFont="1" applyFill="1" applyBorder="1" applyAlignment="1" applyProtection="1">
      <alignment horizontal="center" vertical="center" shrinkToFit="1"/>
      <protection hidden="1"/>
    </xf>
    <xf numFmtId="0" fontId="84" fillId="3" borderId="69" xfId="1" applyNumberFormat="1" applyFont="1" applyFill="1" applyBorder="1" applyAlignment="1" applyProtection="1">
      <alignment horizontal="center" vertical="center" shrinkToFit="1"/>
      <protection hidden="1"/>
    </xf>
    <xf numFmtId="49" fontId="84" fillId="3" borderId="69" xfId="1" applyNumberFormat="1" applyFont="1" applyFill="1" applyBorder="1" applyAlignment="1" applyProtection="1">
      <alignment horizontal="center" vertical="center" shrinkToFit="1"/>
      <protection hidden="1"/>
    </xf>
    <xf numFmtId="0" fontId="84" fillId="3" borderId="144" xfId="1" applyNumberFormat="1" applyFont="1" applyFill="1" applyBorder="1" applyAlignment="1" applyProtection="1">
      <alignment horizontal="center" vertical="center" shrinkToFit="1"/>
      <protection hidden="1"/>
    </xf>
    <xf numFmtId="0" fontId="83" fillId="0" borderId="83" xfId="0" applyFont="1" applyBorder="1" applyAlignment="1" applyProtection="1">
      <alignment horizontal="center" vertical="center" shrinkToFit="1"/>
      <protection hidden="1"/>
    </xf>
    <xf numFmtId="0" fontId="83" fillId="0" borderId="146" xfId="0" applyFont="1" applyBorder="1" applyAlignment="1" applyProtection="1">
      <alignment horizontal="center" vertical="center" shrinkToFit="1"/>
      <protection hidden="1"/>
    </xf>
    <xf numFmtId="164" fontId="84" fillId="3" borderId="69" xfId="1" applyNumberFormat="1" applyFont="1" applyFill="1" applyBorder="1" applyAlignment="1" applyProtection="1">
      <alignment horizontal="center" vertical="center" shrinkToFit="1"/>
      <protection hidden="1"/>
    </xf>
    <xf numFmtId="0" fontId="76" fillId="6" borderId="1" xfId="0" applyFont="1" applyFill="1" applyBorder="1" applyAlignment="1" applyProtection="1">
      <alignment horizontal="center" vertical="center" shrinkToFit="1"/>
      <protection hidden="1"/>
    </xf>
    <xf numFmtId="0" fontId="76" fillId="6" borderId="6" xfId="0" applyFont="1" applyFill="1" applyBorder="1" applyAlignment="1" applyProtection="1">
      <alignment horizontal="center" vertical="center" shrinkToFit="1"/>
      <protection hidden="1"/>
    </xf>
    <xf numFmtId="0" fontId="75" fillId="0" borderId="8" xfId="0" applyFont="1" applyBorder="1" applyAlignment="1" applyProtection="1">
      <alignment horizontal="center" vertical="center" shrinkToFit="1"/>
      <protection hidden="1"/>
    </xf>
    <xf numFmtId="0" fontId="75" fillId="0" borderId="0" xfId="0" applyFont="1" applyAlignment="1" applyProtection="1">
      <alignment horizontal="center" vertical="center" shrinkToFit="1"/>
      <protection hidden="1"/>
    </xf>
    <xf numFmtId="0" fontId="75" fillId="0" borderId="6" xfId="0" applyFont="1" applyBorder="1" applyAlignment="1" applyProtection="1">
      <alignment horizontal="center" vertical="center" shrinkToFit="1"/>
      <protection hidden="1"/>
    </xf>
    <xf numFmtId="0" fontId="75" fillId="0" borderId="100" xfId="0" applyFont="1" applyBorder="1" applyAlignment="1" applyProtection="1">
      <alignment horizontal="center" vertical="center" shrinkToFit="1"/>
      <protection hidden="1"/>
    </xf>
    <xf numFmtId="0" fontId="75" fillId="0" borderId="103" xfId="0" applyFont="1" applyBorder="1" applyAlignment="1" applyProtection="1">
      <alignment horizontal="center" vertical="center" shrinkToFit="1"/>
      <protection hidden="1"/>
    </xf>
    <xf numFmtId="0" fontId="75" fillId="0" borderId="104" xfId="0" applyFont="1" applyBorder="1" applyAlignment="1" applyProtection="1">
      <alignment horizontal="center" vertical="center" shrinkToFit="1"/>
      <protection hidden="1"/>
    </xf>
    <xf numFmtId="0" fontId="73" fillId="0" borderId="5" xfId="0" applyFont="1" applyBorder="1" applyAlignment="1" applyProtection="1">
      <alignment horizontal="center" vertical="center" shrinkToFit="1" readingOrder="2"/>
      <protection hidden="1"/>
    </xf>
    <xf numFmtId="0" fontId="75" fillId="0" borderId="102" xfId="0" applyFont="1" applyBorder="1" applyAlignment="1" applyProtection="1">
      <alignment horizontal="center" vertical="center" shrinkToFit="1"/>
      <protection hidden="1"/>
    </xf>
    <xf numFmtId="0" fontId="75" fillId="0" borderId="45" xfId="0" applyFont="1" applyBorder="1" applyAlignment="1" applyProtection="1">
      <alignment horizontal="center" vertical="center" shrinkToFit="1"/>
      <protection hidden="1"/>
    </xf>
    <xf numFmtId="0" fontId="75" fillId="0" borderId="1" xfId="0" applyFont="1" applyBorder="1" applyAlignment="1" applyProtection="1">
      <alignment horizontal="center" vertical="center" shrinkToFit="1"/>
      <protection hidden="1"/>
    </xf>
    <xf numFmtId="165" fontId="7" fillId="3" borderId="8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100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0" xfId="0" applyNumberFormat="1" applyFont="1" applyFill="1" applyAlignment="1" applyProtection="1">
      <alignment horizontal="center" vertical="center" shrinkToFit="1"/>
      <protection hidden="1"/>
    </xf>
    <xf numFmtId="165" fontId="7" fillId="3" borderId="103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6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104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7" xfId="0" applyFont="1" applyFill="1" applyBorder="1" applyAlignment="1" applyProtection="1">
      <alignment horizontal="center" vertical="center" shrinkToFit="1"/>
      <protection hidden="1"/>
    </xf>
    <xf numFmtId="0" fontId="7" fillId="3" borderId="101" xfId="0" applyFont="1" applyFill="1" applyBorder="1" applyAlignment="1" applyProtection="1">
      <alignment horizontal="center" vertical="center" shrinkToFit="1"/>
      <protection hidden="1"/>
    </xf>
    <xf numFmtId="0" fontId="74" fillId="0" borderId="76" xfId="0" applyFont="1" applyBorder="1" applyAlignment="1" applyProtection="1">
      <alignment horizontal="center" vertical="center" shrinkToFit="1"/>
      <protection hidden="1"/>
    </xf>
    <xf numFmtId="0" fontId="7" fillId="0" borderId="95" xfId="0" applyFont="1" applyBorder="1" applyAlignment="1" applyProtection="1">
      <alignment horizontal="right" vertical="center" shrinkToFit="1"/>
      <protection hidden="1"/>
    </xf>
    <xf numFmtId="0" fontId="7" fillId="0" borderId="7" xfId="0" applyFont="1" applyBorder="1" applyAlignment="1" applyProtection="1">
      <alignment horizontal="right" vertical="center" shrinkToFit="1"/>
      <protection hidden="1"/>
    </xf>
    <xf numFmtId="0" fontId="73" fillId="3" borderId="7" xfId="0" applyFont="1" applyFill="1" applyBorder="1" applyAlignment="1" applyProtection="1">
      <alignment horizontal="right" vertical="center" shrinkToFit="1"/>
      <protection hidden="1"/>
    </xf>
    <xf numFmtId="0" fontId="73" fillId="3" borderId="101" xfId="0" applyFont="1" applyFill="1" applyBorder="1" applyAlignment="1" applyProtection="1">
      <alignment horizontal="right" vertical="center" shrinkToFit="1"/>
      <protection hidden="1"/>
    </xf>
    <xf numFmtId="0" fontId="75" fillId="3" borderId="7" xfId="0" applyFont="1" applyFill="1" applyBorder="1" applyAlignment="1" applyProtection="1">
      <alignment horizontal="center" vertical="center" shrinkToFit="1"/>
      <protection hidden="1"/>
    </xf>
    <xf numFmtId="164" fontId="75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95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horizontal="center" vertical="center" shrinkToFit="1"/>
      <protection hidden="1"/>
    </xf>
    <xf numFmtId="0" fontId="73" fillId="16" borderId="95" xfId="0" applyFont="1" applyFill="1" applyBorder="1" applyAlignment="1" applyProtection="1">
      <alignment horizontal="center" vertical="center" shrinkToFit="1"/>
      <protection hidden="1"/>
    </xf>
    <xf numFmtId="0" fontId="73" fillId="16" borderId="7" xfId="0" applyFont="1" applyFill="1" applyBorder="1" applyAlignment="1" applyProtection="1">
      <alignment horizontal="center" vertical="center" shrinkToFit="1"/>
      <protection hidden="1"/>
    </xf>
    <xf numFmtId="0" fontId="75" fillId="0" borderId="102" xfId="0" applyFont="1" applyBorder="1" applyAlignment="1" applyProtection="1">
      <alignment horizontal="right" vertical="center" shrinkToFit="1"/>
      <protection hidden="1"/>
    </xf>
    <xf numFmtId="0" fontId="75" fillId="0" borderId="8" xfId="0" applyFont="1" applyBorder="1" applyAlignment="1" applyProtection="1">
      <alignment horizontal="right" vertical="center" shrinkToFit="1"/>
      <protection hidden="1"/>
    </xf>
    <xf numFmtId="165" fontId="75" fillId="3" borderId="8" xfId="0" applyNumberFormat="1" applyFont="1" applyFill="1" applyBorder="1" applyAlignment="1" applyProtection="1">
      <alignment horizontal="right" vertical="center" shrinkToFit="1"/>
      <protection hidden="1"/>
    </xf>
    <xf numFmtId="165" fontId="75" fillId="3" borderId="100" xfId="0" applyNumberFormat="1" applyFont="1" applyFill="1" applyBorder="1" applyAlignment="1" applyProtection="1">
      <alignment horizontal="right" vertical="center" shrinkToFit="1"/>
      <protection hidden="1"/>
    </xf>
    <xf numFmtId="0" fontId="75" fillId="0" borderId="95" xfId="0" applyFont="1" applyBorder="1" applyAlignment="1" applyProtection="1">
      <alignment horizontal="right" vertical="center" shrinkToFit="1"/>
      <protection hidden="1"/>
    </xf>
    <xf numFmtId="0" fontId="75" fillId="0" borderId="7" xfId="0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 applyProtection="1">
      <alignment horizontal="center" shrinkToFit="1"/>
      <protection hidden="1"/>
    </xf>
    <xf numFmtId="0" fontId="0" fillId="15" borderId="120" xfId="0" applyFill="1" applyBorder="1" applyAlignment="1" applyProtection="1">
      <alignment horizontal="right" vertical="center" wrapText="1"/>
      <protection hidden="1"/>
    </xf>
    <xf numFmtId="0" fontId="0" fillId="15" borderId="121" xfId="0" applyFill="1" applyBorder="1" applyAlignment="1" applyProtection="1">
      <alignment horizontal="right" vertical="center" wrapText="1"/>
      <protection hidden="1"/>
    </xf>
    <xf numFmtId="0" fontId="0" fillId="15" borderId="122" xfId="0" applyFill="1" applyBorder="1" applyAlignment="1" applyProtection="1">
      <alignment horizontal="right" vertical="center" wrapText="1"/>
      <protection hidden="1"/>
    </xf>
    <xf numFmtId="0" fontId="0" fillId="15" borderId="123" xfId="0" applyFill="1" applyBorder="1" applyAlignment="1" applyProtection="1">
      <alignment horizontal="right" vertical="center" wrapText="1"/>
      <protection hidden="1"/>
    </xf>
    <xf numFmtId="0" fontId="0" fillId="15" borderId="124" xfId="0" applyFill="1" applyBorder="1" applyAlignment="1" applyProtection="1">
      <alignment horizontal="right" vertical="center" wrapText="1"/>
      <protection hidden="1"/>
    </xf>
    <xf numFmtId="0" fontId="0" fillId="15" borderId="125" xfId="0" applyFill="1" applyBorder="1" applyAlignment="1" applyProtection="1">
      <alignment horizontal="right" vertical="center" wrapText="1"/>
      <protection hidden="1"/>
    </xf>
    <xf numFmtId="0" fontId="0" fillId="15" borderId="0" xfId="0" applyFill="1" applyAlignment="1" applyProtection="1">
      <alignment horizontal="center" vertical="center"/>
      <protection hidden="1"/>
    </xf>
    <xf numFmtId="0" fontId="75" fillId="0" borderId="95" xfId="0" applyFont="1" applyBorder="1" applyAlignment="1" applyProtection="1">
      <alignment horizontal="center" vertical="center" shrinkToFit="1"/>
      <protection hidden="1"/>
    </xf>
    <xf numFmtId="0" fontId="75" fillId="0" borderId="7" xfId="0" applyFont="1" applyBorder="1" applyAlignment="1" applyProtection="1">
      <alignment horizontal="center" vertical="center" shrinkToFit="1"/>
      <protection hidden="1"/>
    </xf>
    <xf numFmtId="0" fontId="74" fillId="0" borderId="0" xfId="0" applyFont="1" applyAlignment="1" applyProtection="1">
      <alignment horizontal="center" shrinkToFit="1"/>
      <protection hidden="1"/>
    </xf>
    <xf numFmtId="0" fontId="74" fillId="0" borderId="8" xfId="0" applyFont="1" applyBorder="1" applyAlignment="1" applyProtection="1">
      <alignment horizontal="center" vertical="center" shrinkToFit="1"/>
      <protection hidden="1"/>
    </xf>
    <xf numFmtId="0" fontId="74" fillId="0" borderId="0" xfId="0" applyFont="1" applyAlignment="1" applyProtection="1">
      <alignment horizontal="center" vertical="center" shrinkToFit="1"/>
      <protection hidden="1"/>
    </xf>
    <xf numFmtId="0" fontId="75" fillId="0" borderId="6" xfId="0" applyFont="1" applyBorder="1" applyAlignment="1" applyProtection="1">
      <alignment horizontal="center" shrinkToFit="1"/>
      <protection hidden="1"/>
    </xf>
    <xf numFmtId="0" fontId="74" fillId="0" borderId="41" xfId="0" applyFont="1" applyBorder="1" applyAlignment="1" applyProtection="1">
      <alignment horizontal="center" vertical="top" shrinkToFit="1"/>
      <protection hidden="1"/>
    </xf>
    <xf numFmtId="0" fontId="74" fillId="0" borderId="42" xfId="0" applyFont="1" applyBorder="1" applyAlignment="1" applyProtection="1">
      <alignment horizontal="center" vertical="top" shrinkToFit="1"/>
      <protection hidden="1"/>
    </xf>
    <xf numFmtId="0" fontId="74" fillId="0" borderId="1" xfId="0" applyFont="1" applyBorder="1" applyAlignment="1" applyProtection="1">
      <alignment horizontal="right" vertical="center" shrinkToFit="1"/>
      <protection hidden="1"/>
    </xf>
    <xf numFmtId="0" fontId="74" fillId="0" borderId="6" xfId="0" applyFont="1" applyBorder="1" applyAlignment="1" applyProtection="1">
      <alignment horizontal="right" vertical="center" shrinkToFit="1"/>
      <protection hidden="1"/>
    </xf>
    <xf numFmtId="0" fontId="74" fillId="0" borderId="104" xfId="0" applyFont="1" applyBorder="1" applyAlignment="1" applyProtection="1">
      <alignment horizontal="right" vertical="center" shrinkToFit="1"/>
      <protection hidden="1"/>
    </xf>
    <xf numFmtId="0" fontId="74" fillId="0" borderId="0" xfId="0" applyFont="1" applyAlignment="1" applyProtection="1">
      <alignment horizontal="right" vertical="center" shrinkToFit="1"/>
      <protection hidden="1"/>
    </xf>
    <xf numFmtId="165" fontId="75" fillId="3" borderId="7" xfId="0" applyNumberFormat="1" applyFont="1" applyFill="1" applyBorder="1" applyAlignment="1" applyProtection="1">
      <alignment horizontal="right" shrinkToFit="1"/>
      <protection hidden="1"/>
    </xf>
    <xf numFmtId="165" fontId="75" fillId="3" borderId="101" xfId="0" applyNumberFormat="1" applyFont="1" applyFill="1" applyBorder="1" applyAlignment="1" applyProtection="1">
      <alignment horizontal="right" shrinkToFit="1"/>
      <protection hidden="1"/>
    </xf>
    <xf numFmtId="165" fontId="75" fillId="3" borderId="7" xfId="0" applyNumberFormat="1" applyFont="1" applyFill="1" applyBorder="1" applyAlignment="1" applyProtection="1">
      <alignment horizontal="right" vertical="center" shrinkToFit="1"/>
      <protection hidden="1"/>
    </xf>
    <xf numFmtId="165" fontId="75" fillId="3" borderId="101" xfId="0" applyNumberFormat="1" applyFont="1" applyFill="1" applyBorder="1" applyAlignment="1" applyProtection="1">
      <alignment horizontal="right" vertical="center" shrinkToFit="1"/>
      <protection hidden="1"/>
    </xf>
    <xf numFmtId="0" fontId="54" fillId="0" borderId="0" xfId="0" applyFont="1" applyAlignment="1" applyProtection="1">
      <alignment horizontal="right" vertical="center" wrapText="1" shrinkToFit="1"/>
      <protection hidden="1"/>
    </xf>
    <xf numFmtId="0" fontId="54" fillId="0" borderId="6" xfId="0" applyFont="1" applyBorder="1" applyAlignment="1" applyProtection="1">
      <alignment horizontal="right" vertical="center" wrapText="1" shrinkToFit="1"/>
      <protection hidden="1"/>
    </xf>
    <xf numFmtId="0" fontId="76" fillId="6" borderId="102" xfId="0" applyFont="1" applyFill="1" applyBorder="1" applyAlignment="1" applyProtection="1">
      <alignment horizontal="center" shrinkToFit="1"/>
      <protection hidden="1"/>
    </xf>
    <xf numFmtId="0" fontId="76" fillId="6" borderId="8" xfId="0" applyFont="1" applyFill="1" applyBorder="1" applyAlignment="1" applyProtection="1">
      <alignment horizontal="center" shrinkToFit="1"/>
      <protection hidden="1"/>
    </xf>
    <xf numFmtId="0" fontId="76" fillId="6" borderId="100" xfId="0" applyFont="1" applyFill="1" applyBorder="1" applyAlignment="1" applyProtection="1">
      <alignment horizontal="center" shrinkToFit="1"/>
      <protection hidden="1"/>
    </xf>
    <xf numFmtId="0" fontId="76" fillId="6" borderId="45" xfId="0" applyFont="1" applyFill="1" applyBorder="1" applyAlignment="1" applyProtection="1">
      <alignment horizontal="center" vertical="center" shrinkToFit="1"/>
      <protection hidden="1"/>
    </xf>
    <xf numFmtId="0" fontId="76" fillId="6" borderId="0" xfId="0" applyFont="1" applyFill="1" applyAlignment="1" applyProtection="1">
      <alignment horizontal="center" vertical="center" shrinkToFit="1"/>
      <protection hidden="1"/>
    </xf>
    <xf numFmtId="0" fontId="76" fillId="6" borderId="103" xfId="0" applyFont="1" applyFill="1" applyBorder="1" applyAlignment="1" applyProtection="1">
      <alignment horizontal="center" vertical="center" shrinkToFit="1"/>
      <protection hidden="1"/>
    </xf>
    <xf numFmtId="165" fontId="73" fillId="16" borderId="7" xfId="0" applyNumberFormat="1" applyFont="1" applyFill="1" applyBorder="1" applyAlignment="1" applyProtection="1">
      <alignment horizontal="center" vertical="center" shrinkToFit="1"/>
      <protection hidden="1"/>
    </xf>
    <xf numFmtId="22" fontId="73" fillId="0" borderId="0" xfId="0" applyNumberFormat="1" applyFont="1" applyAlignment="1" applyProtection="1">
      <alignment horizontal="center" vertical="center" shrinkToFit="1" readingOrder="2"/>
      <protection hidden="1"/>
    </xf>
    <xf numFmtId="0" fontId="83" fillId="0" borderId="82" xfId="0" applyFont="1" applyBorder="1" applyAlignment="1" applyProtection="1">
      <alignment horizontal="center" vertical="center" shrinkToFit="1"/>
      <protection hidden="1"/>
    </xf>
    <xf numFmtId="0" fontId="56" fillId="11" borderId="3" xfId="0" applyFont="1" applyFill="1" applyBorder="1" applyAlignment="1" applyProtection="1">
      <alignment horizontal="center" vertical="center" wrapText="1" shrinkToFit="1"/>
      <protection hidden="1"/>
    </xf>
    <xf numFmtId="0" fontId="56" fillId="11" borderId="0" xfId="0" applyFont="1" applyFill="1" applyAlignment="1" applyProtection="1">
      <alignment horizontal="center" vertical="center" wrapText="1" shrinkToFit="1"/>
      <protection hidden="1"/>
    </xf>
    <xf numFmtId="0" fontId="74" fillId="0" borderId="79" xfId="0" applyFont="1" applyBorder="1" applyAlignment="1" applyProtection="1">
      <alignment horizontal="center" vertical="center" shrinkToFit="1"/>
      <protection hidden="1"/>
    </xf>
    <xf numFmtId="0" fontId="74" fillId="0" borderId="80" xfId="0" applyFont="1" applyBorder="1" applyAlignment="1" applyProtection="1">
      <alignment horizontal="center" vertical="center" shrinkToFit="1"/>
      <protection hidden="1"/>
    </xf>
    <xf numFmtId="0" fontId="74" fillId="0" borderId="81" xfId="0" applyFont="1" applyBorder="1" applyAlignment="1" applyProtection="1">
      <alignment horizontal="center" vertical="center" shrinkToFit="1"/>
      <protection hidden="1"/>
    </xf>
    <xf numFmtId="0" fontId="3" fillId="7" borderId="137" xfId="0" applyFont="1" applyFill="1" applyBorder="1" applyAlignment="1">
      <alignment horizontal="center" vertical="center" textRotation="90" wrapText="1"/>
    </xf>
    <xf numFmtId="0" fontId="3" fillId="7" borderId="138" xfId="0" applyFont="1" applyFill="1" applyBorder="1" applyAlignment="1">
      <alignment horizontal="center" vertical="center" textRotation="90" wrapText="1"/>
    </xf>
    <xf numFmtId="0" fontId="3" fillId="7" borderId="40" xfId="0" applyFont="1" applyFill="1" applyBorder="1" applyAlignment="1">
      <alignment horizontal="center" vertical="center" textRotation="90" wrapText="1"/>
    </xf>
    <xf numFmtId="0" fontId="3" fillId="7" borderId="139" xfId="0" applyFont="1" applyFill="1" applyBorder="1" applyAlignment="1">
      <alignment horizontal="center" vertical="center" textRotation="90" wrapText="1"/>
    </xf>
    <xf numFmtId="0" fontId="3" fillId="7" borderId="128" xfId="0" applyFont="1" applyFill="1" applyBorder="1" applyAlignment="1">
      <alignment horizontal="center" vertical="center" textRotation="90" wrapText="1"/>
    </xf>
    <xf numFmtId="0" fontId="3" fillId="7" borderId="137" xfId="0" applyFont="1" applyFill="1" applyBorder="1" applyAlignment="1">
      <alignment horizontal="center" vertical="center"/>
    </xf>
    <xf numFmtId="0" fontId="3" fillId="7" borderId="138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0" fontId="3" fillId="7" borderId="139" xfId="0" applyFont="1" applyFill="1" applyBorder="1" applyAlignment="1">
      <alignment horizontal="center" vertical="center"/>
    </xf>
    <xf numFmtId="0" fontId="3" fillId="7" borderId="95" xfId="0" applyFont="1" applyFill="1" applyBorder="1" applyAlignment="1">
      <alignment horizontal="center" vertical="center"/>
    </xf>
    <xf numFmtId="0" fontId="3" fillId="7" borderId="129" xfId="0" applyFont="1" applyFill="1" applyBorder="1" applyAlignment="1">
      <alignment horizontal="center" vertical="center"/>
    </xf>
    <xf numFmtId="0" fontId="80" fillId="9" borderId="83" xfId="0" applyFont="1" applyFill="1" applyBorder="1" applyAlignment="1" applyProtection="1">
      <alignment horizontal="center" vertical="center"/>
      <protection hidden="1"/>
    </xf>
    <xf numFmtId="0" fontId="80" fillId="9" borderId="7" xfId="0" applyFont="1" applyFill="1" applyBorder="1" applyAlignment="1" applyProtection="1">
      <alignment horizontal="center" vertical="center"/>
      <protection hidden="1"/>
    </xf>
    <xf numFmtId="0" fontId="80" fillId="9" borderId="129" xfId="0" applyFont="1" applyFill="1" applyBorder="1" applyAlignment="1" applyProtection="1">
      <alignment horizontal="center" vertical="center"/>
      <protection hidden="1"/>
    </xf>
    <xf numFmtId="0" fontId="80" fillId="9" borderId="130" xfId="0" applyFont="1" applyFill="1" applyBorder="1" applyAlignment="1" applyProtection="1">
      <alignment horizontal="center" vertical="center"/>
      <protection hidden="1"/>
    </xf>
    <xf numFmtId="0" fontId="80" fillId="9" borderId="131" xfId="0" applyFont="1" applyFill="1" applyBorder="1" applyAlignment="1" applyProtection="1">
      <alignment horizontal="center" vertical="center"/>
      <protection hidden="1"/>
    </xf>
    <xf numFmtId="0" fontId="80" fillId="9" borderId="132" xfId="0" applyFont="1" applyFill="1" applyBorder="1" applyAlignment="1" applyProtection="1">
      <alignment horizontal="center" vertical="center"/>
      <protection hidden="1"/>
    </xf>
    <xf numFmtId="0" fontId="80" fillId="9" borderId="84" xfId="0" applyFont="1" applyFill="1" applyBorder="1" applyAlignment="1" applyProtection="1">
      <alignment horizontal="center" vertical="center"/>
      <protection hidden="1"/>
    </xf>
    <xf numFmtId="0" fontId="80" fillId="9" borderId="133" xfId="0" applyFont="1" applyFill="1" applyBorder="1" applyAlignment="1" applyProtection="1">
      <alignment horizontal="center" vertical="center"/>
      <protection hidden="1"/>
    </xf>
    <xf numFmtId="0" fontId="80" fillId="9" borderId="134" xfId="0" applyFont="1" applyFill="1" applyBorder="1" applyAlignment="1" applyProtection="1">
      <alignment horizontal="center" vertical="center"/>
      <protection hidden="1"/>
    </xf>
    <xf numFmtId="0" fontId="80" fillId="9" borderId="135" xfId="0" applyFont="1" applyFill="1" applyBorder="1" applyAlignment="1" applyProtection="1">
      <alignment horizontal="center" vertical="center"/>
      <protection hidden="1"/>
    </xf>
    <xf numFmtId="0" fontId="80" fillId="9" borderId="136" xfId="0" applyFont="1" applyFill="1" applyBorder="1" applyAlignment="1" applyProtection="1">
      <alignment horizontal="center" vertical="center"/>
      <protection hidden="1"/>
    </xf>
    <xf numFmtId="0" fontId="6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9" xfId="0" applyFont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0" fontId="16" fillId="0" borderId="111" xfId="0" applyFont="1" applyBorder="1" applyAlignment="1">
      <alignment horizontal="center" vertical="center"/>
    </xf>
    <xf numFmtId="0" fontId="16" fillId="0" borderId="1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15" xfId="0" applyFont="1" applyBorder="1" applyAlignment="1">
      <alignment horizontal="center" vertical="center"/>
    </xf>
    <xf numFmtId="0" fontId="16" fillId="0" borderId="111" xfId="0" applyFont="1" applyBorder="1" applyAlignment="1" applyProtection="1">
      <alignment horizontal="center" vertical="center"/>
      <protection hidden="1"/>
    </xf>
    <xf numFmtId="0" fontId="16" fillId="0" borderId="115" xfId="0" applyFont="1" applyBorder="1" applyAlignment="1" applyProtection="1">
      <alignment horizontal="center" vertical="center"/>
      <protection hidden="1"/>
    </xf>
    <xf numFmtId="0" fontId="16" fillId="0" borderId="112" xfId="0" applyFont="1" applyBorder="1" applyAlignment="1" applyProtection="1">
      <alignment horizontal="center" vertical="center"/>
      <protection hidden="1"/>
    </xf>
    <xf numFmtId="0" fontId="16" fillId="0" borderId="44" xfId="0" applyFont="1" applyBorder="1" applyAlignment="1" applyProtection="1">
      <alignment horizontal="center" vertical="center"/>
      <protection hidden="1"/>
    </xf>
    <xf numFmtId="0" fontId="16" fillId="0" borderId="114" xfId="0" applyFont="1" applyBorder="1" applyAlignment="1" applyProtection="1">
      <alignment horizontal="center" vertical="center"/>
      <protection hidden="1"/>
    </xf>
    <xf numFmtId="0" fontId="16" fillId="0" borderId="13" xfId="0" applyFont="1" applyBorder="1" applyAlignment="1" applyProtection="1">
      <alignment horizontal="center" vertical="center"/>
      <protection hidden="1"/>
    </xf>
    <xf numFmtId="0" fontId="16" fillId="0" borderId="112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113" xfId="0" applyFont="1" applyBorder="1" applyAlignment="1">
      <alignment horizontal="center" vertical="center"/>
    </xf>
    <xf numFmtId="0" fontId="22" fillId="4" borderId="32" xfId="0" applyFont="1" applyFill="1" applyBorder="1" applyAlignment="1" applyProtection="1">
      <alignment horizontal="center" vertical="center"/>
      <protection hidden="1"/>
    </xf>
    <xf numFmtId="0" fontId="22" fillId="4" borderId="35" xfId="0" applyFont="1" applyFill="1" applyBorder="1" applyAlignment="1" applyProtection="1">
      <alignment horizontal="center" vertical="center"/>
      <protection hidden="1"/>
    </xf>
    <xf numFmtId="0" fontId="16" fillId="13" borderId="22" xfId="0" applyFont="1" applyFill="1" applyBorder="1" applyAlignment="1" applyProtection="1">
      <alignment horizontal="center" vertical="center"/>
      <protection hidden="1"/>
    </xf>
    <xf numFmtId="0" fontId="16" fillId="13" borderId="26" xfId="0" applyFont="1" applyFill="1" applyBorder="1" applyAlignment="1" applyProtection="1">
      <alignment horizontal="center" vertical="center"/>
      <protection hidden="1"/>
    </xf>
    <xf numFmtId="0" fontId="20" fillId="12" borderId="0" xfId="0" applyFont="1" applyFill="1" applyAlignment="1" applyProtection="1">
      <alignment horizontal="center" vertical="center"/>
      <protection hidden="1"/>
    </xf>
    <xf numFmtId="0" fontId="20" fillId="12" borderId="20" xfId="0" applyFont="1" applyFill="1" applyBorder="1" applyAlignment="1" applyProtection="1">
      <alignment horizontal="center" vertical="center"/>
      <protection hidden="1"/>
    </xf>
    <xf numFmtId="0" fontId="22" fillId="4" borderId="37" xfId="0" applyFont="1" applyFill="1" applyBorder="1" applyAlignment="1" applyProtection="1">
      <alignment horizontal="center" vertical="center"/>
      <protection hidden="1"/>
    </xf>
    <xf numFmtId="0" fontId="22" fillId="4" borderId="38" xfId="0" applyFont="1" applyFill="1" applyBorder="1" applyAlignment="1" applyProtection="1">
      <alignment horizontal="center" vertical="center"/>
      <protection hidden="1"/>
    </xf>
    <xf numFmtId="0" fontId="22" fillId="4" borderId="39" xfId="0" applyFont="1" applyFill="1" applyBorder="1" applyAlignment="1" applyProtection="1">
      <alignment horizontal="center" vertical="center"/>
      <protection hidden="1"/>
    </xf>
    <xf numFmtId="0" fontId="22" fillId="4" borderId="33" xfId="0" applyFont="1" applyFill="1" applyBorder="1" applyAlignment="1" applyProtection="1">
      <alignment horizontal="center" vertical="center"/>
      <protection hidden="1"/>
    </xf>
    <xf numFmtId="0" fontId="22" fillId="4" borderId="36" xfId="0" applyFont="1" applyFill="1" applyBorder="1" applyAlignment="1" applyProtection="1">
      <alignment horizontal="center" vertical="center"/>
      <protection hidden="1"/>
    </xf>
    <xf numFmtId="0" fontId="16" fillId="13" borderId="27" xfId="0" applyFont="1" applyFill="1" applyBorder="1" applyAlignment="1" applyProtection="1">
      <alignment horizontal="center" vertical="center"/>
      <protection hidden="1"/>
    </xf>
    <xf numFmtId="0" fontId="16" fillId="13" borderId="28" xfId="0" applyFont="1" applyFill="1" applyBorder="1" applyAlignment="1" applyProtection="1">
      <alignment horizontal="center" vertical="center"/>
      <protection hidden="1"/>
    </xf>
    <xf numFmtId="0" fontId="3" fillId="7" borderId="140" xfId="0" applyFont="1" applyFill="1" applyBorder="1" applyAlignment="1">
      <alignment horizontal="center" vertical="center" textRotation="90" wrapText="1"/>
    </xf>
    <xf numFmtId="0" fontId="16" fillId="0" borderId="1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3" fillId="20" borderId="13" xfId="0" applyFont="1" applyFill="1" applyBorder="1" applyAlignment="1">
      <alignment horizontal="center" vertical="center"/>
    </xf>
    <xf numFmtId="0" fontId="3" fillId="7" borderId="140" xfId="0" applyFont="1" applyFill="1" applyBorder="1" applyAlignment="1">
      <alignment horizontal="center" vertical="center"/>
    </xf>
    <xf numFmtId="0" fontId="3" fillId="17" borderId="95" xfId="0" applyFont="1" applyFill="1" applyBorder="1" applyAlignment="1">
      <alignment horizontal="center" vertical="center"/>
    </xf>
    <xf numFmtId="0" fontId="3" fillId="17" borderId="129" xfId="0" applyFont="1" applyFill="1" applyBorder="1" applyAlignment="1">
      <alignment horizontal="center" vertical="center"/>
    </xf>
    <xf numFmtId="0" fontId="3" fillId="7" borderId="127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textRotation="90" wrapText="1"/>
    </xf>
    <xf numFmtId="0" fontId="69" fillId="20" borderId="117" xfId="0" applyFont="1" applyFill="1" applyBorder="1" applyAlignment="1">
      <alignment horizontal="center" vertical="center"/>
    </xf>
    <xf numFmtId="0" fontId="69" fillId="20" borderId="113" xfId="0" applyFont="1" applyFill="1" applyBorder="1" applyAlignment="1">
      <alignment horizontal="center" vertical="center"/>
    </xf>
    <xf numFmtId="0" fontId="23" fillId="20" borderId="117" xfId="0" applyFont="1" applyFill="1" applyBorder="1" applyAlignment="1" applyProtection="1">
      <alignment horizontal="center" vertical="center" wrapText="1"/>
      <protection hidden="1"/>
    </xf>
    <xf numFmtId="0" fontId="23" fillId="20" borderId="113" xfId="0" applyFont="1" applyFill="1" applyBorder="1" applyAlignment="1" applyProtection="1">
      <alignment horizontal="center" vertical="center" wrapText="1"/>
      <protection hidden="1"/>
    </xf>
    <xf numFmtId="0" fontId="46" fillId="20" borderId="13" xfId="0" applyFont="1" applyFill="1" applyBorder="1" applyAlignment="1">
      <alignment horizontal="center" vertical="center"/>
    </xf>
    <xf numFmtId="0" fontId="69" fillId="20" borderId="116" xfId="0" applyFont="1" applyFill="1" applyBorder="1" applyAlignment="1">
      <alignment horizontal="center" vertical="center"/>
    </xf>
    <xf numFmtId="0" fontId="69" fillId="20" borderId="112" xfId="0" applyFont="1" applyFill="1" applyBorder="1" applyAlignment="1">
      <alignment horizontal="center" vertical="center"/>
    </xf>
    <xf numFmtId="0" fontId="3" fillId="7" borderId="127" xfId="0" applyFont="1" applyFill="1" applyBorder="1" applyAlignment="1">
      <alignment horizontal="center" vertical="center" textRotation="90" wrapText="1"/>
    </xf>
    <xf numFmtId="0" fontId="23" fillId="20" borderId="114" xfId="0" applyFont="1" applyFill="1" applyBorder="1" applyAlignment="1" applyProtection="1">
      <alignment horizontal="center" vertical="center" wrapText="1"/>
      <protection hidden="1"/>
    </xf>
    <xf numFmtId="0" fontId="46" fillId="20" borderId="12" xfId="0" applyFont="1" applyFill="1" applyBorder="1" applyAlignment="1">
      <alignment horizontal="center" vertical="center" textRotation="90" wrapText="1"/>
    </xf>
    <xf numFmtId="0" fontId="46" fillId="20" borderId="44" xfId="0" applyFont="1" applyFill="1" applyBorder="1" applyAlignment="1">
      <alignment horizontal="center" vertical="center" textRotation="90" wrapText="1"/>
    </xf>
    <xf numFmtId="0" fontId="23" fillId="20" borderId="117" xfId="0" applyFont="1" applyFill="1" applyBorder="1" applyAlignment="1">
      <alignment horizontal="center" vertical="center" wrapText="1"/>
    </xf>
    <xf numFmtId="0" fontId="23" fillId="20" borderId="113" xfId="0" applyFont="1" applyFill="1" applyBorder="1" applyAlignment="1">
      <alignment horizontal="center" vertical="center" wrapText="1"/>
    </xf>
    <xf numFmtId="0" fontId="46" fillId="20" borderId="13" xfId="0" applyFont="1" applyFill="1" applyBorder="1" applyAlignment="1">
      <alignment horizontal="center" vertical="center" wrapText="1"/>
    </xf>
    <xf numFmtId="0" fontId="46" fillId="20" borderId="116" xfId="0" applyFont="1" applyFill="1" applyBorder="1" applyAlignment="1">
      <alignment horizontal="center" vertical="center" textRotation="90"/>
    </xf>
    <xf numFmtId="0" fontId="46" fillId="20" borderId="112" xfId="0" applyFont="1" applyFill="1" applyBorder="1" applyAlignment="1">
      <alignment horizontal="center" vertical="center" textRotation="90"/>
    </xf>
    <xf numFmtId="0" fontId="15" fillId="0" borderId="12" xfId="0" applyFont="1" applyBorder="1" applyAlignment="1" applyProtection="1">
      <alignment horizontal="center" vertical="center" textRotation="90"/>
      <protection hidden="1"/>
    </xf>
    <xf numFmtId="0" fontId="15" fillId="0" borderId="44" xfId="0" applyFont="1" applyBorder="1" applyAlignment="1" applyProtection="1">
      <alignment horizontal="center" vertical="center" textRotation="90"/>
      <protection hidden="1"/>
    </xf>
    <xf numFmtId="0" fontId="69" fillId="20" borderId="12" xfId="0" applyFont="1" applyFill="1" applyBorder="1" applyAlignment="1">
      <alignment horizontal="center" vertical="center"/>
    </xf>
    <xf numFmtId="0" fontId="69" fillId="20" borderId="44" xfId="0" applyFont="1" applyFill="1" applyBorder="1" applyAlignment="1">
      <alignment horizontal="center" vertical="center"/>
    </xf>
    <xf numFmtId="0" fontId="22" fillId="4" borderId="31" xfId="0" applyFont="1" applyFill="1" applyBorder="1" applyAlignment="1" applyProtection="1">
      <alignment horizontal="center" vertical="center"/>
      <protection hidden="1"/>
    </xf>
    <xf numFmtId="0" fontId="22" fillId="4" borderId="34" xfId="0" applyFont="1" applyFill="1" applyBorder="1" applyAlignment="1" applyProtection="1">
      <alignment horizontal="center" vertical="center"/>
      <protection hidden="1"/>
    </xf>
    <xf numFmtId="0" fontId="46" fillId="20" borderId="117" xfId="0" applyFont="1" applyFill="1" applyBorder="1" applyAlignment="1">
      <alignment horizontal="center" vertical="center" textRotation="90" wrapText="1"/>
    </xf>
    <xf numFmtId="0" fontId="46" fillId="20" borderId="113" xfId="0" applyFont="1" applyFill="1" applyBorder="1" applyAlignment="1">
      <alignment horizontal="center" vertical="center" textRotation="90" wrapText="1"/>
    </xf>
    <xf numFmtId="0" fontId="23" fillId="20" borderId="12" xfId="0" applyFont="1" applyFill="1" applyBorder="1" applyAlignment="1">
      <alignment horizontal="center" vertical="center" wrapText="1"/>
    </xf>
    <xf numFmtId="0" fontId="23" fillId="20" borderId="44" xfId="0" applyFont="1" applyFill="1" applyBorder="1" applyAlignment="1">
      <alignment horizontal="center" vertical="center" wrapText="1"/>
    </xf>
    <xf numFmtId="0" fontId="23" fillId="20" borderId="116" xfId="0" applyFont="1" applyFill="1" applyBorder="1" applyAlignment="1">
      <alignment horizontal="center" vertical="center" wrapText="1"/>
    </xf>
    <xf numFmtId="0" fontId="23" fillId="20" borderId="112" xfId="0" applyFont="1" applyFill="1" applyBorder="1" applyAlignment="1">
      <alignment horizontal="center" vertical="center" wrapText="1"/>
    </xf>
  </cellXfs>
  <cellStyles count="7">
    <cellStyle name="Normal 2" xfId="2" xr:uid="{00000000-0005-0000-0000-000002000000}"/>
    <cellStyle name="Normal 2 2" xfId="3" xr:uid="{00000000-0005-0000-0000-000003000000}"/>
    <cellStyle name="Normal 4" xfId="4" xr:uid="{00000000-0005-0000-0000-000004000000}"/>
    <cellStyle name="ارتباط تشعبي" xfId="1" builtinId="8"/>
    <cellStyle name="عادي" xfId="0" builtinId="0"/>
    <cellStyle name="عادي 2" xfId="5" xr:uid="{00000000-0005-0000-0000-000005000000}"/>
    <cellStyle name="عادي 2 2" xfId="6" xr:uid="{00000000-0005-0000-0000-000006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/>
        <u val="double"/>
      </font>
      <fill>
        <patternFill>
          <bgColor rgb="FF00206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8" tint="-0.49998474074526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8" tint="-0.499984740745262"/>
        </patternFill>
      </fill>
      <border>
        <left/>
        <right/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colors>
    <mruColors>
      <color rgb="FF385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693420</xdr:colOff>
      <xdr:row>0</xdr:row>
      <xdr:rowOff>60960</xdr:rowOff>
    </xdr:from>
    <xdr:to>
      <xdr:col>1</xdr:col>
      <xdr:colOff>1264920</xdr:colOff>
      <xdr:row>0</xdr:row>
      <xdr:rowOff>320040</xdr:rowOff>
    </xdr:to>
    <xdr:sp macro="" textlink="">
      <xdr:nvSpPr>
        <xdr:cNvPr id="2" name="سهم: لليسار 1">
          <a:extLst>
            <a:ext uri="{FF2B5EF4-FFF2-40B4-BE49-F238E27FC236}">
              <a16:creationId xmlns:a16="http://schemas.microsoft.com/office/drawing/2014/main" id="{8BB206E7-BF58-478C-B8B6-3EC9FD23543F}"/>
            </a:ext>
          </a:extLst>
        </xdr:cNvPr>
        <xdr:cNvSpPr/>
      </xdr:nvSpPr>
      <xdr:spPr>
        <a:xfrm>
          <a:off x="10121150700" y="60960"/>
          <a:ext cx="571500" cy="25908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6</xdr:col>
      <xdr:colOff>1043940</xdr:colOff>
      <xdr:row>7</xdr:row>
      <xdr:rowOff>106680</xdr:rowOff>
    </xdr:from>
    <xdr:to>
      <xdr:col>8</xdr:col>
      <xdr:colOff>76200</xdr:colOff>
      <xdr:row>7</xdr:row>
      <xdr:rowOff>365760</xdr:rowOff>
    </xdr:to>
    <xdr:sp macro="" textlink="">
      <xdr:nvSpPr>
        <xdr:cNvPr id="3" name="سهم: لليسار 2">
          <a:extLst>
            <a:ext uri="{FF2B5EF4-FFF2-40B4-BE49-F238E27FC236}">
              <a16:creationId xmlns:a16="http://schemas.microsoft.com/office/drawing/2014/main" id="{586E0036-FB7B-4D61-8220-7A67C0839176}"/>
            </a:ext>
          </a:extLst>
        </xdr:cNvPr>
        <xdr:cNvSpPr/>
      </xdr:nvSpPr>
      <xdr:spPr>
        <a:xfrm rot="10800000">
          <a:off x="11235255660" y="2560320"/>
          <a:ext cx="739140" cy="25908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7</xdr:col>
      <xdr:colOff>175260</xdr:colOff>
      <xdr:row>10</xdr:row>
      <xdr:rowOff>175260</xdr:rowOff>
    </xdr:from>
    <xdr:to>
      <xdr:col>9</xdr:col>
      <xdr:colOff>342900</xdr:colOff>
      <xdr:row>11</xdr:row>
      <xdr:rowOff>7620</xdr:rowOff>
    </xdr:to>
    <xdr:sp macro="" textlink="">
      <xdr:nvSpPr>
        <xdr:cNvPr id="4" name="سهم: لليسار 3">
          <a:extLst>
            <a:ext uri="{FF2B5EF4-FFF2-40B4-BE49-F238E27FC236}">
              <a16:creationId xmlns:a16="http://schemas.microsoft.com/office/drawing/2014/main" id="{F5587180-01B7-CF95-BE73-055B94301554}"/>
            </a:ext>
          </a:extLst>
        </xdr:cNvPr>
        <xdr:cNvSpPr/>
      </xdr:nvSpPr>
      <xdr:spPr>
        <a:xfrm rot="10800000">
          <a:off x="11234745120" y="3771900"/>
          <a:ext cx="739140" cy="25908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47</xdr:row>
      <xdr:rowOff>211454</xdr:rowOff>
    </xdr:from>
    <xdr:to>
      <xdr:col>16</xdr:col>
      <xdr:colOff>38100</xdr:colOff>
      <xdr:row>49</xdr:row>
      <xdr:rowOff>66674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8C37488C-6F18-4ADC-AF49-2D9C2E9CD5FF}"/>
            </a:ext>
          </a:extLst>
        </xdr:cNvPr>
        <xdr:cNvSpPr txBox="1"/>
      </xdr:nvSpPr>
      <xdr:spPr>
        <a:xfrm>
          <a:off x="9972118740" y="10102214"/>
          <a:ext cx="6113145" cy="35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Y" sz="1600" b="0">
              <a:latin typeface="Sakkal Majalla" pitchFamily="2" charset="-78"/>
              <a:cs typeface="Sakkal Majalla" pitchFamily="2" charset="-78"/>
            </a:rPr>
            <a:t>عنوان </a:t>
          </a:r>
          <a:r>
            <a:rPr lang="ar-SA" sz="1600" b="0">
              <a:latin typeface="Sakkal Majalla" pitchFamily="2" charset="-78"/>
              <a:cs typeface="Sakkal Majalla" pitchFamily="2" charset="-78"/>
            </a:rPr>
            <a:t>مركز</a:t>
          </a:r>
          <a:r>
            <a:rPr lang="ar-SA" sz="1600" b="0" baseline="0">
              <a:latin typeface="Sakkal Majalla" pitchFamily="2" charset="-78"/>
              <a:cs typeface="Sakkal Majalla" pitchFamily="2" charset="-78"/>
            </a:rPr>
            <a:t> التعليم المفتوح : دمشق - المزة - جانب المدينة الجامعية  | ص.ب /</a:t>
          </a:r>
          <a:r>
            <a:rPr lang="en-US" sz="1600" b="0" baseline="0">
              <a:latin typeface="Sakkal Majalla" pitchFamily="2" charset="-78"/>
              <a:cs typeface="Sakkal Majalla" pitchFamily="2" charset="-78"/>
            </a:rPr>
            <a:t>35063</a:t>
          </a:r>
          <a:r>
            <a:rPr lang="ar-SA" sz="1600" b="0" baseline="0">
              <a:latin typeface="Sakkal Majalla" pitchFamily="2" charset="-78"/>
              <a:cs typeface="Sakkal Majalla" pitchFamily="2" charset="-78"/>
            </a:rPr>
            <a:t>/</a:t>
          </a:r>
          <a:endParaRPr lang="ar-SY" sz="1600" b="0">
            <a:latin typeface="Sakkal Majalla" pitchFamily="2" charset="-78"/>
            <a:cs typeface="Sakkal Majalla" pitchFamily="2" charset="-78"/>
          </a:endParaRPr>
        </a:p>
      </xdr:txBody>
    </xdr:sp>
    <xdr:clientData/>
  </xdr:twoCellAnchor>
  <xdr:twoCellAnchor>
    <xdr:from>
      <xdr:col>1</xdr:col>
      <xdr:colOff>19050</xdr:colOff>
      <xdr:row>48</xdr:row>
      <xdr:rowOff>180976</xdr:rowOff>
    </xdr:from>
    <xdr:to>
      <xdr:col>15</xdr:col>
      <xdr:colOff>300990</xdr:colOff>
      <xdr:row>51</xdr:row>
      <xdr:rowOff>1906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471CDA3A-6E09-401E-8568-1A006B43F4E8}"/>
            </a:ext>
          </a:extLst>
        </xdr:cNvPr>
        <xdr:cNvSpPr txBox="1"/>
      </xdr:nvSpPr>
      <xdr:spPr>
        <a:xfrm>
          <a:off x="9972160650" y="10285096"/>
          <a:ext cx="6118860" cy="544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600" b="0" u="none">
              <a:latin typeface="Sakkal Majalla" panose="02000000000000000000" pitchFamily="2" charset="-78"/>
              <a:cs typeface="Sakkal Majalla" panose="02000000000000000000" pitchFamily="2" charset="-78"/>
            </a:rPr>
            <a:t>www.damascusuniversity.edu.sy/ol     |          damascusuniversity.ol</a:t>
          </a:r>
          <a:r>
            <a:rPr lang="en-US" sz="1600" b="0" u="none" baseline="0">
              <a:latin typeface="Sakkal Majalla" panose="02000000000000000000" pitchFamily="2" charset="-78"/>
              <a:cs typeface="Sakkal Majalla" panose="02000000000000000000" pitchFamily="2" charset="-78"/>
            </a:rPr>
            <a:t>     </a:t>
          </a:r>
          <a:r>
            <a:rPr lang="en-US" sz="1600" b="0" u="none">
              <a:latin typeface="Sakkal Majalla" panose="02000000000000000000" pitchFamily="2" charset="-78"/>
              <a:cs typeface="Sakkal Majalla" panose="02000000000000000000" pitchFamily="2" charset="-78"/>
            </a:rPr>
            <a:t>|          </a:t>
          </a:r>
          <a:r>
            <a:rPr lang="en-US" sz="1600" b="0" u="none">
              <a:solidFill>
                <a:schemeClr val="dk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damascusuniversity_ol   </a:t>
          </a:r>
        </a:p>
      </xdr:txBody>
    </xdr:sp>
    <xdr:clientData/>
  </xdr:twoCellAnchor>
  <xdr:twoCellAnchor editAs="oneCell">
    <xdr:from>
      <xdr:col>4</xdr:col>
      <xdr:colOff>376767</xdr:colOff>
      <xdr:row>48</xdr:row>
      <xdr:rowOff>230717</xdr:rowOff>
    </xdr:from>
    <xdr:to>
      <xdr:col>5</xdr:col>
      <xdr:colOff>218652</xdr:colOff>
      <xdr:row>50</xdr:row>
      <xdr:rowOff>71205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58204598-18B8-4051-A55A-C27B5DF6E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7812681" y="10424584"/>
          <a:ext cx="273685" cy="272288"/>
        </a:xfrm>
        <a:prstGeom prst="rect">
          <a:avLst/>
        </a:prstGeom>
      </xdr:spPr>
    </xdr:pic>
    <xdr:clientData/>
  </xdr:twoCellAnchor>
  <xdr:twoCellAnchor editAs="oneCell">
    <xdr:from>
      <xdr:col>9</xdr:col>
      <xdr:colOff>120933</xdr:colOff>
      <xdr:row>48</xdr:row>
      <xdr:rowOff>244193</xdr:rowOff>
    </xdr:from>
    <xdr:to>
      <xdr:col>9</xdr:col>
      <xdr:colOff>344592</xdr:colOff>
      <xdr:row>50</xdr:row>
      <xdr:rowOff>31466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5B68B9F7-3DCF-4ECF-9BF9-744557013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5959541" y="10438060"/>
          <a:ext cx="223659" cy="219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D:\&#1603;&#1604;&#1610;&#1577;%20&#1575;&#1604;&#1581;&#1602;&#1608;&#1602;\Lenovo\Lenovo\user\&#1571;&#1587;&#1578;&#1582;&#1604;&#1575;&#1589;%20&#1575;&#1604;&#1602;&#1608;&#1575;&#1574;&#1605;\&#1575;&#1587;&#1578;&#1605;&#1575;&#1585;&#1607;%20&#1576;&#1585;&#1606;&#1575;&#1605;&#1580;%20&#1575;&#1604;&#1605;&#1581;&#1575;&#1587;&#1576;&#1607;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D:\&#1603;&#1604;&#1610;&#1577;%20&#1575;&#1604;&#1581;&#1602;&#1608;&#1602;\Lenovo\Lenovo\user\TOSHIBA\AppData\Roaming\Microsoft\My%20Documents\waccache\Local%20Settings\My%20Documents\&#1575;&#1604;&#1578;&#1617;&#1606;&#1586;&#1610;&#1604;&#1575;&#1578;\&#1587;&#1580;&#1604;%20&#1575;&#1604;&#1605;&#1587;&#1580;&#1604;&#1610;&#1606;%20&#1583;&#1585;&#1575;&#1587;&#1575;&#1578;%20&#1583;&#1608;&#1604;&#1610;&#1607;%20&#1608;&#1583;&#1576;&#1604;&#1608;&#1605;&#1575;&#1587;&#1610;&#1607;.xls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showGridLines="0" showRowColHeaders="0" rightToLeft="1" tabSelected="1" workbookViewId="0">
      <selection activeCell="B8" sqref="B8:I12"/>
    </sheetView>
  </sheetViews>
  <sheetFormatPr defaultColWidth="9" defaultRowHeight="16.8" x14ac:dyDescent="0.5"/>
  <cols>
    <col min="1" max="1" width="2.19921875" style="15" customWidth="1"/>
    <col min="2" max="2" width="4.296875" style="15" customWidth="1"/>
    <col min="3" max="6" width="9" style="15"/>
    <col min="7" max="7" width="1.296875" style="15" customWidth="1"/>
    <col min="8" max="8" width="12.796875" style="15" customWidth="1"/>
    <col min="9" max="9" width="16.8984375" style="15" customWidth="1"/>
    <col min="10" max="10" width="5" style="15" customWidth="1"/>
    <col min="11" max="11" width="9" style="15"/>
    <col min="12" max="12" width="2.796875" style="15" customWidth="1"/>
    <col min="13" max="14" width="9" style="15"/>
    <col min="15" max="15" width="3.296875" style="15" customWidth="1"/>
    <col min="16" max="17" width="9" style="15"/>
    <col min="18" max="18" width="4.796875" style="15" customWidth="1"/>
    <col min="19" max="19" width="2" style="15" customWidth="1"/>
    <col min="20" max="20" width="8.8984375" style="15" customWidth="1"/>
    <col min="21" max="21" width="15.296875" style="15" customWidth="1"/>
    <col min="22" max="16384" width="9" style="15"/>
  </cols>
  <sheetData>
    <row r="1" spans="1:22" ht="27" thickBot="1" x14ac:dyDescent="0.75"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</row>
    <row r="2" spans="1:22" ht="19.5" customHeight="1" thickBot="1" x14ac:dyDescent="0.7">
      <c r="B2" s="251" t="s">
        <v>1</v>
      </c>
      <c r="C2" s="251"/>
      <c r="D2" s="251"/>
      <c r="E2" s="251"/>
      <c r="F2" s="251"/>
      <c r="G2" s="251"/>
      <c r="H2" s="251"/>
      <c r="I2" s="251"/>
      <c r="J2" s="16"/>
      <c r="K2" s="252" t="s">
        <v>2</v>
      </c>
      <c r="L2" s="253"/>
      <c r="M2" s="253"/>
      <c r="N2" s="253"/>
      <c r="O2" s="253"/>
      <c r="P2" s="253"/>
      <c r="Q2" s="253"/>
      <c r="R2" s="253"/>
      <c r="S2" s="253"/>
      <c r="T2" s="256" t="s">
        <v>3</v>
      </c>
      <c r="U2" s="257"/>
    </row>
    <row r="3" spans="1:22" ht="22.5" customHeight="1" thickBot="1" x14ac:dyDescent="0.7">
      <c r="A3" s="17">
        <v>1</v>
      </c>
      <c r="B3" s="260" t="s">
        <v>4</v>
      </c>
      <c r="C3" s="261"/>
      <c r="D3" s="261"/>
      <c r="E3" s="261"/>
      <c r="F3" s="261"/>
      <c r="G3" s="261"/>
      <c r="H3" s="261"/>
      <c r="I3" s="262"/>
      <c r="K3" s="254"/>
      <c r="L3" s="255"/>
      <c r="M3" s="255"/>
      <c r="N3" s="255"/>
      <c r="O3" s="255"/>
      <c r="P3" s="255"/>
      <c r="Q3" s="255"/>
      <c r="R3" s="255"/>
      <c r="S3" s="255"/>
      <c r="T3" s="258"/>
      <c r="U3" s="259"/>
    </row>
    <row r="4" spans="1:22" ht="22.5" customHeight="1" thickBot="1" x14ac:dyDescent="0.7">
      <c r="A4" s="17">
        <v>2</v>
      </c>
      <c r="B4" s="247" t="s">
        <v>5</v>
      </c>
      <c r="C4" s="248"/>
      <c r="D4" s="248"/>
      <c r="E4" s="248"/>
      <c r="F4" s="248"/>
      <c r="G4" s="248"/>
      <c r="H4" s="248"/>
      <c r="I4" s="249"/>
      <c r="K4" s="235" t="s">
        <v>6</v>
      </c>
      <c r="L4" s="236"/>
      <c r="M4" s="236"/>
      <c r="N4" s="236"/>
      <c r="O4" s="236"/>
      <c r="P4" s="236"/>
      <c r="Q4" s="236"/>
      <c r="R4" s="236"/>
      <c r="S4" s="237"/>
      <c r="T4" s="240">
        <v>1</v>
      </c>
      <c r="U4" s="241"/>
    </row>
    <row r="5" spans="1:22" ht="22.5" customHeight="1" thickBot="1" x14ac:dyDescent="0.7">
      <c r="A5" s="17"/>
      <c r="B5" s="220" t="s">
        <v>7</v>
      </c>
      <c r="C5" s="221"/>
      <c r="D5" s="221"/>
      <c r="E5" s="221"/>
      <c r="F5" s="221"/>
      <c r="G5" s="221"/>
      <c r="H5" s="221"/>
      <c r="I5" s="18"/>
      <c r="K5" s="238" t="s">
        <v>8</v>
      </c>
      <c r="L5" s="239"/>
      <c r="M5" s="239"/>
      <c r="N5" s="239"/>
      <c r="O5" s="239"/>
      <c r="P5" s="239"/>
      <c r="Q5" s="239"/>
      <c r="R5" s="239"/>
      <c r="S5" s="239"/>
      <c r="T5" s="240">
        <v>1</v>
      </c>
      <c r="U5" s="241"/>
    </row>
    <row r="6" spans="1:22" ht="22.5" customHeight="1" thickBot="1" x14ac:dyDescent="0.7">
      <c r="A6" s="17"/>
      <c r="B6" s="242" t="s">
        <v>9</v>
      </c>
      <c r="C6" s="243"/>
      <c r="D6" s="243"/>
      <c r="E6" s="243"/>
      <c r="F6" s="243"/>
      <c r="G6" s="243"/>
      <c r="H6" s="243"/>
      <c r="I6" s="244"/>
      <c r="K6" s="238" t="s">
        <v>10</v>
      </c>
      <c r="L6" s="239"/>
      <c r="M6" s="239"/>
      <c r="N6" s="239"/>
      <c r="O6" s="239"/>
      <c r="P6" s="239"/>
      <c r="Q6" s="239"/>
      <c r="R6" s="239"/>
      <c r="S6" s="239"/>
      <c r="T6" s="245" t="s">
        <v>11</v>
      </c>
      <c r="U6" s="246"/>
    </row>
    <row r="7" spans="1:22" ht="22.5" customHeight="1" thickBot="1" x14ac:dyDescent="0.75">
      <c r="A7" s="17">
        <v>3</v>
      </c>
      <c r="B7" s="220" t="s">
        <v>12</v>
      </c>
      <c r="C7" s="221"/>
      <c r="D7" s="221"/>
      <c r="E7" s="221"/>
      <c r="F7" s="221"/>
      <c r="G7" s="221"/>
      <c r="H7" s="222" t="s">
        <v>13</v>
      </c>
      <c r="I7" s="223"/>
      <c r="K7" s="224" t="s">
        <v>14</v>
      </c>
      <c r="L7" s="225"/>
      <c r="M7" s="225"/>
      <c r="N7" s="225"/>
      <c r="O7" s="225"/>
      <c r="P7" s="225"/>
      <c r="Q7" s="225"/>
      <c r="R7" s="225"/>
      <c r="S7" s="226"/>
      <c r="T7" s="227">
        <v>0.5</v>
      </c>
      <c r="U7" s="228"/>
      <c r="V7" s="19"/>
    </row>
    <row r="8" spans="1:22" ht="22.5" customHeight="1" x14ac:dyDescent="0.65">
      <c r="A8" s="17">
        <v>4</v>
      </c>
      <c r="B8" s="215" t="s">
        <v>3693</v>
      </c>
      <c r="C8" s="215"/>
      <c r="D8" s="215"/>
      <c r="E8" s="215"/>
      <c r="F8" s="215"/>
      <c r="G8" s="215"/>
      <c r="H8" s="215"/>
      <c r="I8" s="215"/>
      <c r="J8" s="19"/>
      <c r="K8" s="230" t="s">
        <v>15</v>
      </c>
      <c r="L8" s="231"/>
      <c r="M8" s="231"/>
      <c r="N8" s="231"/>
      <c r="O8" s="231"/>
      <c r="P8" s="231"/>
      <c r="Q8" s="231"/>
      <c r="R8" s="231"/>
      <c r="S8" s="231"/>
      <c r="T8" s="232">
        <v>0.2</v>
      </c>
      <c r="U8" s="233"/>
    </row>
    <row r="9" spans="1:22" ht="22.5" customHeight="1" x14ac:dyDescent="0.65">
      <c r="A9" s="17"/>
      <c r="B9" s="216"/>
      <c r="C9" s="216"/>
      <c r="D9" s="216"/>
      <c r="E9" s="216"/>
      <c r="F9" s="216"/>
      <c r="G9" s="216"/>
      <c r="H9" s="216"/>
      <c r="I9" s="216"/>
      <c r="J9" s="20"/>
      <c r="K9" s="230"/>
      <c r="L9" s="231"/>
      <c r="M9" s="231"/>
      <c r="N9" s="231"/>
      <c r="O9" s="231"/>
      <c r="P9" s="231"/>
      <c r="Q9" s="231"/>
      <c r="R9" s="231"/>
      <c r="S9" s="231"/>
      <c r="T9" s="234"/>
      <c r="U9" s="233"/>
    </row>
    <row r="10" spans="1:22" ht="22.5" customHeight="1" x14ac:dyDescent="0.65">
      <c r="A10" s="17"/>
      <c r="B10" s="216"/>
      <c r="C10" s="216"/>
      <c r="D10" s="216"/>
      <c r="E10" s="216"/>
      <c r="F10" s="216"/>
      <c r="G10" s="216"/>
      <c r="H10" s="216"/>
      <c r="I10" s="216"/>
      <c r="K10" s="235" t="s">
        <v>16</v>
      </c>
      <c r="L10" s="236"/>
      <c r="M10" s="236"/>
      <c r="N10" s="236"/>
      <c r="O10" s="236"/>
      <c r="P10" s="236"/>
      <c r="Q10" s="236"/>
      <c r="R10" s="236"/>
      <c r="S10" s="237"/>
      <c r="T10" s="203">
        <v>0.2</v>
      </c>
      <c r="U10" s="204"/>
    </row>
    <row r="11" spans="1:22" ht="22.5" customHeight="1" x14ac:dyDescent="0.65">
      <c r="A11" s="17"/>
      <c r="B11" s="216"/>
      <c r="C11" s="216"/>
      <c r="D11" s="216"/>
      <c r="E11" s="216"/>
      <c r="F11" s="216"/>
      <c r="G11" s="216"/>
      <c r="H11" s="216"/>
      <c r="I11" s="216"/>
      <c r="K11" s="224" t="s">
        <v>17</v>
      </c>
      <c r="L11" s="225"/>
      <c r="M11" s="225"/>
      <c r="N11" s="225"/>
      <c r="O11" s="225"/>
      <c r="P11" s="225"/>
      <c r="Q11" s="225"/>
      <c r="R11" s="225"/>
      <c r="S11" s="226"/>
      <c r="T11" s="203">
        <v>0.2</v>
      </c>
      <c r="U11" s="204"/>
    </row>
    <row r="12" spans="1:22" ht="22.5" customHeight="1" thickBot="1" x14ac:dyDescent="0.7">
      <c r="A12" s="17"/>
      <c r="B12" s="229"/>
      <c r="C12" s="229"/>
      <c r="D12" s="229"/>
      <c r="E12" s="229"/>
      <c r="F12" s="229"/>
      <c r="G12" s="229"/>
      <c r="H12" s="229"/>
      <c r="I12" s="229"/>
      <c r="K12" s="205" t="s">
        <v>18</v>
      </c>
      <c r="L12" s="206"/>
      <c r="M12" s="206"/>
      <c r="N12" s="206"/>
      <c r="O12" s="206"/>
      <c r="P12" s="206"/>
      <c r="Q12" s="206"/>
      <c r="R12" s="206"/>
      <c r="S12" s="207"/>
      <c r="T12" s="208">
        <v>0.5</v>
      </c>
      <c r="U12" s="209"/>
    </row>
    <row r="13" spans="1:22" ht="22.5" customHeight="1" thickBot="1" x14ac:dyDescent="0.7">
      <c r="A13" s="17">
        <v>5</v>
      </c>
      <c r="B13" s="210" t="s">
        <v>19</v>
      </c>
      <c r="C13" s="211"/>
      <c r="D13" s="211"/>
      <c r="E13" s="211"/>
      <c r="F13" s="211"/>
      <c r="G13" s="211"/>
      <c r="H13" s="211"/>
      <c r="I13" s="212"/>
      <c r="K13" s="213" t="s">
        <v>20</v>
      </c>
      <c r="L13" s="214"/>
      <c r="M13" s="214"/>
      <c r="N13" s="214"/>
      <c r="O13" s="214"/>
      <c r="P13" s="214"/>
      <c r="Q13" s="214"/>
      <c r="R13" s="214"/>
      <c r="S13" s="214"/>
      <c r="T13" s="214"/>
      <c r="U13" s="214"/>
    </row>
    <row r="14" spans="1:22" ht="22.5" customHeight="1" x14ac:dyDescent="0.65">
      <c r="A14" s="17"/>
      <c r="B14" s="215" t="s">
        <v>3694</v>
      </c>
      <c r="C14" s="215"/>
      <c r="D14" s="215"/>
      <c r="E14" s="215"/>
      <c r="F14" s="215"/>
      <c r="G14" s="215"/>
      <c r="H14" s="215"/>
      <c r="I14" s="215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</row>
    <row r="15" spans="1:22" ht="3.75" customHeight="1" x14ac:dyDescent="0.65">
      <c r="A15" s="17"/>
      <c r="B15" s="216"/>
      <c r="C15" s="216"/>
      <c r="D15" s="216"/>
      <c r="E15" s="216"/>
      <c r="F15" s="216"/>
      <c r="G15" s="216"/>
      <c r="H15" s="216"/>
      <c r="I15" s="216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</row>
    <row r="16" spans="1:22" ht="26.25" customHeight="1" x14ac:dyDescent="0.65">
      <c r="A16" s="17">
        <v>6</v>
      </c>
      <c r="B16" s="216"/>
      <c r="C16" s="216"/>
      <c r="D16" s="216"/>
      <c r="E16" s="216"/>
      <c r="F16" s="216"/>
      <c r="G16" s="216"/>
      <c r="H16" s="216"/>
      <c r="I16" s="216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</row>
    <row r="17" spans="2:21" ht="19.5" customHeight="1" x14ac:dyDescent="0.5">
      <c r="B17" s="216"/>
      <c r="C17" s="216"/>
      <c r="D17" s="216"/>
      <c r="E17" s="216"/>
      <c r="F17" s="216"/>
      <c r="G17" s="216"/>
      <c r="H17" s="216"/>
      <c r="I17" s="216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</row>
    <row r="18" spans="2:21" ht="19.5" customHeight="1" x14ac:dyDescent="0.65">
      <c r="B18" s="216"/>
      <c r="C18" s="216"/>
      <c r="D18" s="216"/>
      <c r="E18" s="216"/>
      <c r="F18" s="216"/>
      <c r="G18" s="216"/>
      <c r="H18" s="216"/>
      <c r="I18" s="216"/>
      <c r="K18" s="21"/>
      <c r="M18" s="218"/>
      <c r="N18" s="218"/>
      <c r="O18" s="218"/>
      <c r="P18" s="22"/>
      <c r="Q18" s="219"/>
      <c r="R18" s="219"/>
      <c r="S18" s="21"/>
      <c r="T18" s="21"/>
      <c r="U18" s="21"/>
    </row>
    <row r="19" spans="2:21" ht="21.75" customHeight="1" thickBot="1" x14ac:dyDescent="0.55000000000000004">
      <c r="B19" s="217"/>
      <c r="C19" s="217"/>
      <c r="D19" s="217"/>
      <c r="E19" s="217"/>
      <c r="F19" s="217"/>
      <c r="G19" s="217"/>
      <c r="H19" s="217"/>
      <c r="I19" s="217"/>
    </row>
    <row r="20" spans="2:21" ht="3.75" customHeight="1" thickBot="1" x14ac:dyDescent="0.55000000000000004"/>
    <row r="21" spans="2:21" ht="35.25" customHeight="1" x14ac:dyDescent="0.5">
      <c r="B21" s="194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6"/>
    </row>
    <row r="22" spans="2:21" ht="14.25" customHeight="1" x14ac:dyDescent="0.5">
      <c r="B22" s="197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9"/>
    </row>
    <row r="23" spans="2:21" ht="15" customHeight="1" thickBot="1" x14ac:dyDescent="0.55000000000000004">
      <c r="B23" s="200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2"/>
    </row>
  </sheetData>
  <mergeCells count="34">
    <mergeCell ref="B4:I4"/>
    <mergeCell ref="K4:S4"/>
    <mergeCell ref="T4:U4"/>
    <mergeCell ref="B1:U1"/>
    <mergeCell ref="B2:I2"/>
    <mergeCell ref="K2:S3"/>
    <mergeCell ref="T2:U3"/>
    <mergeCell ref="B3:I3"/>
    <mergeCell ref="B5:H5"/>
    <mergeCell ref="K5:S5"/>
    <mergeCell ref="T5:U5"/>
    <mergeCell ref="B6:I6"/>
    <mergeCell ref="K6:S6"/>
    <mergeCell ref="T6:U6"/>
    <mergeCell ref="B7:G7"/>
    <mergeCell ref="H7:I7"/>
    <mergeCell ref="K7:S7"/>
    <mergeCell ref="T7:U7"/>
    <mergeCell ref="B8:I12"/>
    <mergeCell ref="K8:S9"/>
    <mergeCell ref="T8:U9"/>
    <mergeCell ref="K10:S10"/>
    <mergeCell ref="T10:U10"/>
    <mergeCell ref="K11:S11"/>
    <mergeCell ref="B21:U23"/>
    <mergeCell ref="T11:U11"/>
    <mergeCell ref="K12:S12"/>
    <mergeCell ref="T12:U12"/>
    <mergeCell ref="B13:I13"/>
    <mergeCell ref="K13:U14"/>
    <mergeCell ref="B14:I19"/>
    <mergeCell ref="K15:U17"/>
    <mergeCell ref="M18:O18"/>
    <mergeCell ref="Q18:R18"/>
  </mergeCells>
  <hyperlinks>
    <hyperlink ref="B3" r:id="rId1" location="'إدخال البيانات'!D2" display="المخصص" xr:uid="{00000000-0004-0000-0000-000000000000}"/>
    <hyperlink ref="H7" location="الإستمارة!Q1" display="الإستمارة وإطبع منها أربعة نسخ" xr:uid="{00000000-0004-0000-0000-000001000000}"/>
    <hyperlink ref="B3:C3" location="'إدخال البيانات'!D2" display="اضغط هنا" xr:uid="{00000000-0004-0000-0000-000002000000}"/>
    <hyperlink ref="B3:I3" location="'إدخال البيانات'!B2" display="تملئ صفحة إدخال البيانات بالمعلومات المطلوبة وبشكل دقيق وصحيح" xr:uid="{00000000-0004-0000-0000-000003000000}"/>
    <hyperlink ref="B4:I4" location="'اختيار المقررات'!E1" display="الانتقال إلى صفحة اختيار المقررات" xr:uid="{00000000-0004-0000-0000-000004000000}"/>
    <hyperlink ref="H7:I7" location="الإستمارة!Q1" display="الإستمارة وإطبع منها أربعة نسخ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6"/>
  <dimension ref="A1:R91"/>
  <sheetViews>
    <sheetView showGridLines="0" rightToLeft="1" workbookViewId="0">
      <selection activeCell="C1" sqref="C1"/>
    </sheetView>
  </sheetViews>
  <sheetFormatPr defaultColWidth="9" defaultRowHeight="13.8" x14ac:dyDescent="0.25"/>
  <cols>
    <col min="1" max="7" width="18.59765625" customWidth="1"/>
    <col min="8" max="8" width="4.296875" customWidth="1"/>
    <col min="9" max="9" width="3.19921875" customWidth="1"/>
    <col min="10" max="10" width="8.19921875" customWidth="1"/>
    <col min="11" max="11" width="6.19921875" customWidth="1"/>
    <col min="12" max="12" width="13.796875" customWidth="1"/>
    <col min="13" max="14" width="11" customWidth="1"/>
    <col min="15" max="15" width="15.296875" customWidth="1"/>
    <col min="16" max="16" width="37.09765625" customWidth="1"/>
    <col min="17" max="17" width="20" style="4" customWidth="1"/>
    <col min="18" max="18" width="18.296875" style="4" customWidth="1"/>
    <col min="19" max="19" width="16.19921875" customWidth="1"/>
  </cols>
  <sheetData>
    <row r="1" spans="1:16" ht="25.95" customHeight="1" x14ac:dyDescent="0.25">
      <c r="A1" s="263" t="s">
        <v>21</v>
      </c>
      <c r="B1" s="263"/>
      <c r="C1" s="110"/>
      <c r="D1" s="103" t="str">
        <f>IFERROR(VLOOKUP(C1,ورقة2!$A$2:$Z$9000,2,0),"")</f>
        <v/>
      </c>
      <c r="M1" s="136"/>
    </row>
    <row r="2" spans="1:16" ht="40.200000000000003" customHeight="1" x14ac:dyDescent="0.25">
      <c r="A2" s="264" t="e">
        <f>VLOOKUP(C1,ورقة2!A1:AC9000,22,0)</f>
        <v>#N/A</v>
      </c>
      <c r="B2" s="264"/>
      <c r="C2" s="264"/>
      <c r="D2" s="264"/>
      <c r="E2" s="264"/>
      <c r="F2" s="264"/>
    </row>
    <row r="3" spans="1:16" ht="14.4" thickBot="1" x14ac:dyDescent="0.3">
      <c r="A3" s="265" t="s">
        <v>22</v>
      </c>
      <c r="B3" s="265"/>
      <c r="C3" s="265"/>
      <c r="D3" s="265"/>
      <c r="E3" s="265"/>
      <c r="F3" s="265"/>
    </row>
    <row r="4" spans="1:16" ht="23.25" customHeight="1" thickTop="1" x14ac:dyDescent="0.25">
      <c r="A4" s="169" t="s">
        <v>33</v>
      </c>
      <c r="B4" s="169" t="s">
        <v>34</v>
      </c>
      <c r="C4" s="169" t="s">
        <v>35</v>
      </c>
      <c r="D4" s="170" t="s">
        <v>36</v>
      </c>
      <c r="E4" s="170" t="s">
        <v>37</v>
      </c>
      <c r="F4" s="169" t="s">
        <v>38</v>
      </c>
      <c r="G4" s="171" t="s">
        <v>48</v>
      </c>
    </row>
    <row r="5" spans="1:16" s="14" customFormat="1" ht="33.75" customHeight="1" thickBot="1" x14ac:dyDescent="0.3">
      <c r="A5" s="172"/>
      <c r="B5" s="173"/>
      <c r="C5" s="173"/>
      <c r="D5" s="172"/>
      <c r="E5" s="172"/>
      <c r="F5" s="173"/>
      <c r="G5" s="174"/>
    </row>
    <row r="6" spans="1:16" s="14" customFormat="1" ht="33.75" customHeight="1" thickTop="1" x14ac:dyDescent="0.25">
      <c r="A6" s="175" t="s">
        <v>65</v>
      </c>
      <c r="B6" s="176" t="s">
        <v>66</v>
      </c>
      <c r="C6" s="176" t="s">
        <v>23</v>
      </c>
      <c r="D6" s="176" t="s">
        <v>24</v>
      </c>
      <c r="E6" s="176" t="s">
        <v>25</v>
      </c>
      <c r="F6" s="177" t="s">
        <v>26</v>
      </c>
      <c r="G6" s="1"/>
    </row>
    <row r="7" spans="1:16" ht="23.25" customHeight="1" x14ac:dyDescent="0.25">
      <c r="A7" s="178" t="e">
        <f>IF(A8&lt;&gt;"",A8,VLOOKUP($C$1,ورقة2!A2:P9000,3,0))</f>
        <v>#N/A</v>
      </c>
      <c r="B7" s="179" t="e">
        <f>IF(B8&lt;&gt;"",B8,VLOOKUP($C$1,ورقة2!A2:P9000,4,0))</f>
        <v>#N/A</v>
      </c>
      <c r="C7" s="179" t="e">
        <f>UPPER(IF(C8&lt;&gt;"",C8,VLOOKUP($C$1,ورقة2!A2:P9000,13,0)))</f>
        <v>#N/A</v>
      </c>
      <c r="D7" s="179" t="e">
        <f>UPPER(IF(D8&lt;&gt;"",D8,VLOOKUP($C$1,ورقة2!A2:P9000,14,0)))</f>
        <v>#N/A</v>
      </c>
      <c r="E7" s="179" t="e">
        <f>UPPER(IF(E8&lt;&gt;"",E8,VLOOKUP($C$1,ورقة2!A2:P9000,15,0)))</f>
        <v>#N/A</v>
      </c>
      <c r="F7" s="180" t="e">
        <f>UPPER(IF(F8&lt;&gt;"",F8,VLOOKUP($C$1,ورقة2!A2:P9000,16,0)))</f>
        <v>#N/A</v>
      </c>
      <c r="G7" s="181"/>
    </row>
    <row r="8" spans="1:16" ht="33.75" customHeight="1" thickBot="1" x14ac:dyDescent="0.3">
      <c r="A8" s="182"/>
      <c r="B8" s="173"/>
      <c r="C8" s="173"/>
      <c r="D8" s="173"/>
      <c r="E8" s="173"/>
      <c r="F8" s="174"/>
      <c r="H8" s="186"/>
      <c r="I8" s="186"/>
      <c r="J8" s="186" t="s">
        <v>3452</v>
      </c>
      <c r="K8" s="186"/>
      <c r="L8" s="186"/>
      <c r="M8" s="186"/>
      <c r="N8" s="186"/>
      <c r="O8" s="186"/>
      <c r="P8" s="186"/>
    </row>
    <row r="9" spans="1:16" ht="33.75" customHeight="1" thickTop="1" x14ac:dyDescent="0.25">
      <c r="A9" s="183" t="s">
        <v>55</v>
      </c>
      <c r="B9" s="169" t="s">
        <v>56</v>
      </c>
      <c r="C9" s="169" t="s">
        <v>57</v>
      </c>
      <c r="D9" s="171" t="s">
        <v>58</v>
      </c>
      <c r="E9" s="183" t="s">
        <v>45</v>
      </c>
      <c r="F9" s="169" t="s">
        <v>46</v>
      </c>
      <c r="G9" s="171" t="s">
        <v>47</v>
      </c>
    </row>
    <row r="10" spans="1:16" ht="23.25" customHeight="1" x14ac:dyDescent="0.25">
      <c r="A10" s="184" t="e">
        <f>IF(A11&lt;&gt;"",A11,IF(VLOOKUP($C$1,ورقة2!A2:P9000,6,0)="","",VLOOKUP($C$1,ورقة2!A2:P9000,6,0)))</f>
        <v>#N/A</v>
      </c>
      <c r="B10" s="179" t="e">
        <f>IF(B11&lt;&gt;"",B11,VLOOKUP($C$1,ورقة2!A2:P9000,7,0))</f>
        <v>#N/A</v>
      </c>
      <c r="C10" s="179" t="e">
        <f>IF(C11&lt;&gt;"",C11,VLOOKUP($C$1,ورقة2!A2:P9000,8,0))</f>
        <v>#N/A</v>
      </c>
      <c r="D10" s="180" t="e">
        <f>IF(D11&lt;&gt;"",D11,VLOOKUP($C$1,ورقة2!A2:P9000,5,0))</f>
        <v>#N/A</v>
      </c>
      <c r="E10" s="178" t="e">
        <f>IF(E11&lt;&gt;"",E11,VLOOKUP($C$1,ورقة2!A2:P9000,10,0))</f>
        <v>#N/A</v>
      </c>
      <c r="F10" s="179" t="e">
        <f>IF(F11&lt;&gt;"",F11,VLOOKUP($C$1,ورقة2!A2:P9000,11,0))</f>
        <v>#N/A</v>
      </c>
      <c r="G10" s="180" t="e">
        <f>IF(G11&lt;&gt;"",G11,VLOOKUP($C$1,ورقة2!A2:P9000,12,0))</f>
        <v>#N/A</v>
      </c>
    </row>
    <row r="11" spans="1:16" ht="33.75" customHeight="1" thickBot="1" x14ac:dyDescent="0.3">
      <c r="A11" s="185"/>
      <c r="B11" s="173"/>
      <c r="C11" s="173"/>
      <c r="D11" s="174"/>
      <c r="E11" s="182"/>
      <c r="F11" s="173"/>
      <c r="G11" s="174"/>
      <c r="K11" s="186" t="s">
        <v>3452</v>
      </c>
    </row>
    <row r="12" spans="1:16" ht="14.4" thickTop="1" x14ac:dyDescent="0.25"/>
    <row r="18" spans="4:12" hidden="1" x14ac:dyDescent="0.25">
      <c r="D18">
        <v>2023</v>
      </c>
    </row>
    <row r="19" spans="4:12" hidden="1" x14ac:dyDescent="0.25">
      <c r="D19">
        <v>2022</v>
      </c>
      <c r="G19" s="3"/>
      <c r="I19" s="111"/>
      <c r="J19" t="s">
        <v>1719</v>
      </c>
      <c r="L19" t="s">
        <v>29</v>
      </c>
    </row>
    <row r="20" spans="4:12" hidden="1" x14ac:dyDescent="0.25">
      <c r="D20">
        <v>2021</v>
      </c>
      <c r="F20" t="s">
        <v>89</v>
      </c>
      <c r="G20" s="135" t="s">
        <v>1112</v>
      </c>
      <c r="H20" s="14"/>
      <c r="I20" s="112" t="s">
        <v>30</v>
      </c>
      <c r="J20" t="s">
        <v>31</v>
      </c>
      <c r="K20" s="14"/>
      <c r="L20" t="s">
        <v>32</v>
      </c>
    </row>
    <row r="21" spans="4:12" hidden="1" x14ac:dyDescent="0.25">
      <c r="D21">
        <v>2020</v>
      </c>
      <c r="F21" t="s">
        <v>90</v>
      </c>
      <c r="G21" s="135" t="s">
        <v>27</v>
      </c>
      <c r="I21" s="112" t="s">
        <v>39</v>
      </c>
      <c r="J21" t="s">
        <v>40</v>
      </c>
      <c r="L21" t="s">
        <v>41</v>
      </c>
    </row>
    <row r="22" spans="4:12" hidden="1" x14ac:dyDescent="0.25">
      <c r="D22">
        <v>2019</v>
      </c>
      <c r="G22" s="135" t="s">
        <v>3453</v>
      </c>
      <c r="I22" s="112" t="s">
        <v>42</v>
      </c>
      <c r="J22" t="s">
        <v>43</v>
      </c>
      <c r="L22" t="s">
        <v>44</v>
      </c>
    </row>
    <row r="23" spans="4:12" hidden="1" x14ac:dyDescent="0.25">
      <c r="D23">
        <v>2018</v>
      </c>
      <c r="I23" s="112" t="s">
        <v>49</v>
      </c>
      <c r="J23" t="s">
        <v>50</v>
      </c>
      <c r="L23" t="s">
        <v>51</v>
      </c>
    </row>
    <row r="24" spans="4:12" hidden="1" x14ac:dyDescent="0.25">
      <c r="D24">
        <v>2017</v>
      </c>
      <c r="I24" s="112" t="s">
        <v>52</v>
      </c>
      <c r="J24" t="s">
        <v>53</v>
      </c>
      <c r="L24" t="s">
        <v>54</v>
      </c>
    </row>
    <row r="25" spans="4:12" hidden="1" x14ac:dyDescent="0.25">
      <c r="D25">
        <v>2016</v>
      </c>
      <c r="I25" s="112" t="s">
        <v>59</v>
      </c>
      <c r="J25" t="s">
        <v>60</v>
      </c>
      <c r="L25" t="s">
        <v>61</v>
      </c>
    </row>
    <row r="26" spans="4:12" hidden="1" x14ac:dyDescent="0.25">
      <c r="D26">
        <v>2015</v>
      </c>
      <c r="I26" s="112" t="s">
        <v>62</v>
      </c>
      <c r="J26" t="s">
        <v>63</v>
      </c>
      <c r="L26" t="s">
        <v>64</v>
      </c>
    </row>
    <row r="27" spans="4:12" hidden="1" x14ac:dyDescent="0.25">
      <c r="D27">
        <v>2014</v>
      </c>
      <c r="I27" s="112" t="s">
        <v>67</v>
      </c>
      <c r="J27" t="s">
        <v>68</v>
      </c>
      <c r="L27" t="s">
        <v>69</v>
      </c>
    </row>
    <row r="28" spans="4:12" hidden="1" x14ac:dyDescent="0.25">
      <c r="D28">
        <v>2013</v>
      </c>
      <c r="I28" s="112" t="s">
        <v>70</v>
      </c>
      <c r="J28" t="s">
        <v>71</v>
      </c>
      <c r="L28" t="s">
        <v>72</v>
      </c>
    </row>
    <row r="29" spans="4:12" hidden="1" x14ac:dyDescent="0.25">
      <c r="D29">
        <v>2012</v>
      </c>
      <c r="I29" s="112" t="s">
        <v>73</v>
      </c>
      <c r="J29" t="s">
        <v>74</v>
      </c>
      <c r="L29" t="s">
        <v>75</v>
      </c>
    </row>
    <row r="30" spans="4:12" hidden="1" x14ac:dyDescent="0.25">
      <c r="D30">
        <v>2011</v>
      </c>
      <c r="I30" s="112" t="s">
        <v>76</v>
      </c>
      <c r="J30" t="s">
        <v>77</v>
      </c>
      <c r="L30" t="s">
        <v>78</v>
      </c>
    </row>
    <row r="31" spans="4:12" hidden="1" x14ac:dyDescent="0.25">
      <c r="D31">
        <v>2010</v>
      </c>
      <c r="I31" s="112" t="s">
        <v>79</v>
      </c>
      <c r="J31" t="s">
        <v>80</v>
      </c>
      <c r="L31" t="s">
        <v>81</v>
      </c>
    </row>
    <row r="32" spans="4:12" hidden="1" x14ac:dyDescent="0.25">
      <c r="D32">
        <v>2009</v>
      </c>
      <c r="I32" s="112" t="s">
        <v>82</v>
      </c>
      <c r="J32" t="s">
        <v>83</v>
      </c>
      <c r="L32" t="s">
        <v>84</v>
      </c>
    </row>
    <row r="33" spans="4:12" hidden="1" x14ac:dyDescent="0.25">
      <c r="D33">
        <v>2008</v>
      </c>
      <c r="I33" s="112" t="s">
        <v>85</v>
      </c>
      <c r="J33" t="s">
        <v>86</v>
      </c>
      <c r="L33" t="s">
        <v>87</v>
      </c>
    </row>
    <row r="34" spans="4:12" hidden="1" x14ac:dyDescent="0.25">
      <c r="D34">
        <v>2007</v>
      </c>
      <c r="L34" t="s">
        <v>88</v>
      </c>
    </row>
    <row r="35" spans="4:12" hidden="1" x14ac:dyDescent="0.25">
      <c r="D35">
        <v>2006</v>
      </c>
    </row>
    <row r="36" spans="4:12" hidden="1" x14ac:dyDescent="0.25">
      <c r="D36">
        <v>2005</v>
      </c>
    </row>
    <row r="37" spans="4:12" hidden="1" x14ac:dyDescent="0.25">
      <c r="D37">
        <v>2004</v>
      </c>
    </row>
    <row r="38" spans="4:12" hidden="1" x14ac:dyDescent="0.25">
      <c r="D38">
        <v>2003</v>
      </c>
    </row>
    <row r="39" spans="4:12" hidden="1" x14ac:dyDescent="0.25">
      <c r="D39">
        <v>2002</v>
      </c>
    </row>
    <row r="40" spans="4:12" hidden="1" x14ac:dyDescent="0.25">
      <c r="D40">
        <v>2001</v>
      </c>
    </row>
    <row r="41" spans="4:12" hidden="1" x14ac:dyDescent="0.25">
      <c r="D41">
        <v>2000</v>
      </c>
    </row>
    <row r="42" spans="4:12" hidden="1" x14ac:dyDescent="0.25">
      <c r="D42">
        <v>1999</v>
      </c>
    </row>
    <row r="43" spans="4:12" hidden="1" x14ac:dyDescent="0.25">
      <c r="D43">
        <v>1998</v>
      </c>
    </row>
    <row r="44" spans="4:12" hidden="1" x14ac:dyDescent="0.25">
      <c r="D44">
        <v>1997</v>
      </c>
    </row>
    <row r="45" spans="4:12" hidden="1" x14ac:dyDescent="0.25">
      <c r="D45">
        <v>1996</v>
      </c>
    </row>
    <row r="46" spans="4:12" hidden="1" x14ac:dyDescent="0.25">
      <c r="D46">
        <v>1995</v>
      </c>
    </row>
    <row r="47" spans="4:12" hidden="1" x14ac:dyDescent="0.25">
      <c r="D47">
        <v>1994</v>
      </c>
    </row>
    <row r="48" spans="4:12" hidden="1" x14ac:dyDescent="0.25">
      <c r="D48">
        <v>1993</v>
      </c>
    </row>
    <row r="49" spans="4:4" hidden="1" x14ac:dyDescent="0.25">
      <c r="D49">
        <v>1992</v>
      </c>
    </row>
    <row r="50" spans="4:4" hidden="1" x14ac:dyDescent="0.25">
      <c r="D50">
        <v>1991</v>
      </c>
    </row>
    <row r="51" spans="4:4" hidden="1" x14ac:dyDescent="0.25">
      <c r="D51">
        <v>1990</v>
      </c>
    </row>
    <row r="52" spans="4:4" hidden="1" x14ac:dyDescent="0.25">
      <c r="D52">
        <v>1989</v>
      </c>
    </row>
    <row r="53" spans="4:4" hidden="1" x14ac:dyDescent="0.25">
      <c r="D53">
        <v>1988</v>
      </c>
    </row>
    <row r="54" spans="4:4" hidden="1" x14ac:dyDescent="0.25">
      <c r="D54">
        <v>1987</v>
      </c>
    </row>
    <row r="55" spans="4:4" hidden="1" x14ac:dyDescent="0.25">
      <c r="D55">
        <v>1986</v>
      </c>
    </row>
    <row r="56" spans="4:4" hidden="1" x14ac:dyDescent="0.25">
      <c r="D56">
        <v>1985</v>
      </c>
    </row>
    <row r="57" spans="4:4" hidden="1" x14ac:dyDescent="0.25">
      <c r="D57">
        <v>1984</v>
      </c>
    </row>
    <row r="58" spans="4:4" hidden="1" x14ac:dyDescent="0.25">
      <c r="D58">
        <v>1983</v>
      </c>
    </row>
    <row r="59" spans="4:4" hidden="1" x14ac:dyDescent="0.25">
      <c r="D59">
        <v>1982</v>
      </c>
    </row>
    <row r="60" spans="4:4" hidden="1" x14ac:dyDescent="0.25">
      <c r="D60">
        <v>1981</v>
      </c>
    </row>
    <row r="61" spans="4:4" hidden="1" x14ac:dyDescent="0.25">
      <c r="D61">
        <v>1980</v>
      </c>
    </row>
    <row r="62" spans="4:4" hidden="1" x14ac:dyDescent="0.25">
      <c r="D62">
        <v>1979</v>
      </c>
    </row>
    <row r="63" spans="4:4" hidden="1" x14ac:dyDescent="0.25">
      <c r="D63">
        <v>1978</v>
      </c>
    </row>
    <row r="64" spans="4:4" hidden="1" x14ac:dyDescent="0.25">
      <c r="D64">
        <v>1977</v>
      </c>
    </row>
    <row r="65" spans="4:4" hidden="1" x14ac:dyDescent="0.25">
      <c r="D65">
        <v>1976</v>
      </c>
    </row>
    <row r="66" spans="4:4" hidden="1" x14ac:dyDescent="0.25">
      <c r="D66">
        <v>1975</v>
      </c>
    </row>
    <row r="67" spans="4:4" hidden="1" x14ac:dyDescent="0.25">
      <c r="D67">
        <v>1974</v>
      </c>
    </row>
    <row r="68" spans="4:4" hidden="1" x14ac:dyDescent="0.25">
      <c r="D68">
        <v>1973</v>
      </c>
    </row>
    <row r="69" spans="4:4" hidden="1" x14ac:dyDescent="0.25">
      <c r="D69">
        <v>1972</v>
      </c>
    </row>
    <row r="70" spans="4:4" hidden="1" x14ac:dyDescent="0.25">
      <c r="D70">
        <v>1971</v>
      </c>
    </row>
    <row r="71" spans="4:4" hidden="1" x14ac:dyDescent="0.25">
      <c r="D71">
        <v>1970</v>
      </c>
    </row>
    <row r="72" spans="4:4" hidden="1" x14ac:dyDescent="0.25">
      <c r="D72">
        <v>1969</v>
      </c>
    </row>
    <row r="73" spans="4:4" hidden="1" x14ac:dyDescent="0.25">
      <c r="D73">
        <v>1968</v>
      </c>
    </row>
    <row r="74" spans="4:4" hidden="1" x14ac:dyDescent="0.25">
      <c r="D74">
        <v>1967</v>
      </c>
    </row>
    <row r="75" spans="4:4" hidden="1" x14ac:dyDescent="0.25">
      <c r="D75">
        <v>1966</v>
      </c>
    </row>
    <row r="76" spans="4:4" hidden="1" x14ac:dyDescent="0.25">
      <c r="D76">
        <v>1965</v>
      </c>
    </row>
    <row r="77" spans="4:4" hidden="1" x14ac:dyDescent="0.25">
      <c r="D77">
        <v>1964</v>
      </c>
    </row>
    <row r="78" spans="4:4" hidden="1" x14ac:dyDescent="0.25">
      <c r="D78">
        <v>1963</v>
      </c>
    </row>
    <row r="79" spans="4:4" hidden="1" x14ac:dyDescent="0.25">
      <c r="D79">
        <v>1962</v>
      </c>
    </row>
    <row r="80" spans="4:4" hidden="1" x14ac:dyDescent="0.25">
      <c r="D80">
        <v>1961</v>
      </c>
    </row>
    <row r="81" spans="4:4" hidden="1" x14ac:dyDescent="0.25">
      <c r="D81">
        <v>1960</v>
      </c>
    </row>
    <row r="82" spans="4:4" hidden="1" x14ac:dyDescent="0.25">
      <c r="D82">
        <v>1959</v>
      </c>
    </row>
    <row r="83" spans="4:4" hidden="1" x14ac:dyDescent="0.25">
      <c r="D83">
        <v>1958</v>
      </c>
    </row>
    <row r="84" spans="4:4" hidden="1" x14ac:dyDescent="0.25">
      <c r="D84">
        <v>1957</v>
      </c>
    </row>
    <row r="85" spans="4:4" hidden="1" x14ac:dyDescent="0.25">
      <c r="D85">
        <v>1956</v>
      </c>
    </row>
    <row r="86" spans="4:4" hidden="1" x14ac:dyDescent="0.25">
      <c r="D86">
        <v>1955</v>
      </c>
    </row>
    <row r="87" spans="4:4" hidden="1" x14ac:dyDescent="0.25">
      <c r="D87">
        <v>1954</v>
      </c>
    </row>
    <row r="88" spans="4:4" hidden="1" x14ac:dyDescent="0.25">
      <c r="D88">
        <v>1953</v>
      </c>
    </row>
    <row r="89" spans="4:4" hidden="1" x14ac:dyDescent="0.25">
      <c r="D89">
        <v>1952</v>
      </c>
    </row>
    <row r="90" spans="4:4" hidden="1" x14ac:dyDescent="0.25">
      <c r="D90">
        <v>1951</v>
      </c>
    </row>
    <row r="91" spans="4:4" hidden="1" x14ac:dyDescent="0.25">
      <c r="D91">
        <v>1950</v>
      </c>
    </row>
  </sheetData>
  <autoFilter ref="L19:L34" xr:uid="{00000000-0001-0000-0100-000000000000}">
    <sortState xmlns:xlrd2="http://schemas.microsoft.com/office/spreadsheetml/2017/richdata2" ref="L20:L34">
      <sortCondition ref="L19:L34"/>
    </sortState>
  </autoFilter>
  <mergeCells count="3">
    <mergeCell ref="A1:B1"/>
    <mergeCell ref="A2:F2"/>
    <mergeCell ref="A3:F3"/>
  </mergeCells>
  <dataValidations xWindow="129" yWindow="441" count="12">
    <dataValidation type="custom" allowBlank="1" showInputMessage="1" showErrorMessage="1" errorTitle="خطأ" error="الرقم الوطني خطأ في حال لم تكن تحمل الجنسية السورية أو الفلسطينية السورية عليك إدخال رقم جواز السفر أو رقمك القومي في الحقل المخصص" promptTitle="الرقم الوطني" prompt="يجب أن تدخل الرقم الوطني من اليسار إلى اليمين_x000a_في حال لم تكن تحمل الجنسية السورية عليك إدخال رقم جواز سفرك أو رقمك القومي" sqref="A5" xr:uid="{9AD2332A-A333-4171-B92A-F4D7EDABA688}">
      <formula1>AND(OR(LEFT(A5,1)="0",LEFT(A5,1)="1",LEFT(A5,1)="9"),LEFT(A5,2)&lt;&gt;"00",LEN(A5)=11)</formula1>
    </dataValidation>
    <dataValidation type="custom" allowBlank="1" showInputMessage="1" showErrorMessage="1" errorTitle="خطأ" error="رقم الموبايل غير صحيح" sqref="E5" xr:uid="{926801B0-5F62-4B74-9047-D105C4DEB25E}">
      <formula1>AND(LEFT(E5,2)="09",LEN(E5)=10)</formula1>
    </dataValidation>
    <dataValidation type="date" allowBlank="1" showInputMessage="1" showErrorMessage="1" promptTitle="يجب أن يكون التاريخ " prompt="يوم / شهر / سنة" sqref="A11" xr:uid="{727F7E2C-6EFE-45F9-BE9D-149CF438E3DD}">
      <formula1>18264</formula1>
      <formula2>44196</formula2>
    </dataValidation>
    <dataValidation allowBlank="1" showInputMessage="1" showErrorMessage="1" promptTitle="اسم الأب باللغة الانكليزية" prompt="يجب أن يكون صحيح لأن سيتم إعتماده في جميع الوثائق الجامعية" sqref="D8" xr:uid="{471705AC-2934-4084-A520-5C6B3A577133}"/>
    <dataValidation allowBlank="1" showInputMessage="1" showErrorMessage="1" promptTitle="اسم الأم باللغة الانكليزية" prompt="يجب أن يكون صحيح لأن سيتم إعتماده في جميع الوثائق الجامعية" sqref="E8" xr:uid="{189A4448-185E-47DC-811A-62E4ED60C5D4}"/>
    <dataValidation allowBlank="1" showInputMessage="1" showErrorMessage="1" promptTitle="مكان الميلاد باللغة الانكليزية" prompt="يجب أن يكون صحيح لأن سيتم إعتماده في جميع الوثائق الجامعية" sqref="F8" xr:uid="{2A9A7559-2F9F-46B6-8259-949DA50EA5C7}"/>
    <dataValidation type="list" allowBlank="1" showInputMessage="1" showErrorMessage="1" sqref="F11" xr:uid="{0BC29821-1E3E-4301-BBD4-60676F130A2E}">
      <formula1>$D$18:$D$91</formula1>
    </dataValidation>
    <dataValidation type="custom" allowBlank="1" showInputMessage="1" showErrorMessage="1" errorTitle="خطأ" error="رقم الهاتف غير صحيح_x000a_يجب كتابة نداء المحافظة ثم رقم الهاتف_x000a_" sqref="D5" xr:uid="{1C3A077E-9FBF-42AB-B79C-FF227BE2DE8B}">
      <formula1>AND(LEFT(D5,1)="0",AND(LEN(D5)&gt;8,LEN(D5)&lt;12))</formula1>
    </dataValidation>
    <dataValidation type="list" allowBlank="1" showInputMessage="1" showErrorMessage="1" sqref="D11" xr:uid="{4981BAB2-2057-4354-8FBA-070BA37A95DD}">
      <formula1>$F$20:$F$21</formula1>
    </dataValidation>
    <dataValidation type="list" allowBlank="1" showInputMessage="1" showErrorMessage="1" sqref="E11" xr:uid="{94372700-3E9A-4040-8963-F25D8FDC90B1}">
      <formula1>$G$20:$G$22</formula1>
    </dataValidation>
    <dataValidation type="list" allowBlank="1" showInputMessage="1" showErrorMessage="1" sqref="G11" xr:uid="{6B78FDC5-CDCF-4D8F-A62D-111DAD5BC06B}">
      <formula1>$J$19:$J$33</formula1>
    </dataValidation>
    <dataValidation type="list" allowBlank="1" showInputMessage="1" showErrorMessage="1" sqref="C11" xr:uid="{E5FC249C-2341-44F7-B2D3-C423358C39B8}">
      <formula1>$L$19:$L$34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4"/>
  <dimension ref="A1:CA63"/>
  <sheetViews>
    <sheetView showGridLines="0" rightToLeft="1" zoomScale="85" zoomScaleNormal="85" workbookViewId="0">
      <selection activeCell="D5" sqref="D5:L5"/>
    </sheetView>
  </sheetViews>
  <sheetFormatPr defaultColWidth="0" defaultRowHeight="14.25" customHeight="1" x14ac:dyDescent="0.25"/>
  <cols>
    <col min="1" max="8" width="4.296875" style="71" customWidth="1"/>
    <col min="9" max="9" width="5.296875" style="71" bestFit="1" customWidth="1"/>
    <col min="10" max="10" width="5.8984375" style="71" customWidth="1"/>
    <col min="11" max="16" width="4.296875" style="71" customWidth="1"/>
    <col min="17" max="17" width="6.296875" style="71" bestFit="1" customWidth="1"/>
    <col min="18" max="33" width="4.296875" style="71" customWidth="1"/>
    <col min="34" max="38" width="4" style="71" customWidth="1"/>
    <col min="39" max="39" width="4" style="71" hidden="1" customWidth="1"/>
    <col min="40" max="40" width="2.09765625" style="71" bestFit="1" customWidth="1"/>
    <col min="41" max="41" width="44.796875" style="72" hidden="1" customWidth="1"/>
    <col min="42" max="47" width="4" style="72" hidden="1" customWidth="1"/>
    <col min="48" max="48" width="31.3984375" style="72" hidden="1" customWidth="1"/>
    <col min="49" max="54" width="4" style="72" hidden="1" customWidth="1"/>
    <col min="55" max="56" width="3.296875" style="72" hidden="1" customWidth="1"/>
    <col min="57" max="57" width="34.19921875" style="72" hidden="1" customWidth="1"/>
    <col min="58" max="59" width="5.3984375" style="72" hidden="1" customWidth="1"/>
    <col min="60" max="62" width="9" style="72" hidden="1" customWidth="1"/>
    <col min="63" max="63" width="5.8984375" style="72" hidden="1" customWidth="1"/>
    <col min="64" max="64" width="3.19921875" style="72" hidden="1" customWidth="1"/>
    <col min="65" max="65" width="4.19921875" style="72" hidden="1" customWidth="1"/>
    <col min="66" max="66" width="39.5" style="72" hidden="1" customWidth="1"/>
    <col min="67" max="67" width="4.8984375" style="72" hidden="1" customWidth="1"/>
    <col min="68" max="68" width="4.296875" style="72" hidden="1" customWidth="1"/>
    <col min="69" max="69" width="2.19921875" style="72" hidden="1" customWidth="1"/>
    <col min="70" max="70" width="5.8984375" style="72" hidden="1" customWidth="1"/>
    <col min="71" max="71" width="3" style="72" hidden="1" customWidth="1"/>
    <col min="72" max="72" width="7" style="72" hidden="1" customWidth="1"/>
    <col min="73" max="73" width="9" style="72" hidden="1" customWidth="1"/>
    <col min="74" max="74" width="27.19921875" style="72" hidden="1" customWidth="1"/>
    <col min="75" max="75" width="4.19921875" style="72" hidden="1" customWidth="1"/>
    <col min="76" max="76" width="9" style="72" hidden="1" customWidth="1"/>
    <col min="77" max="77" width="23" style="72" hidden="1" customWidth="1"/>
    <col min="78" max="78" width="9" style="70" hidden="1" customWidth="1"/>
    <col min="79" max="79" width="23" style="71" hidden="1" customWidth="1"/>
    <col min="80" max="16384" width="9" style="71" hidden="1"/>
  </cols>
  <sheetData>
    <row r="1" spans="1:79" s="65" customFormat="1" ht="21" customHeight="1" thickBot="1" x14ac:dyDescent="0.3">
      <c r="A1" s="269" t="s">
        <v>91</v>
      </c>
      <c r="B1" s="269"/>
      <c r="C1" s="269"/>
      <c r="D1" s="293">
        <f>'إدخال البيانات'!C1</f>
        <v>0</v>
      </c>
      <c r="E1" s="294"/>
      <c r="F1" s="294"/>
      <c r="G1" s="269" t="s">
        <v>92</v>
      </c>
      <c r="H1" s="269"/>
      <c r="I1" s="269"/>
      <c r="J1" s="291" t="str">
        <f>IFERROR(VLOOKUP($D$1,ورقة2!$A$2:$Z$9000,2,0),"")</f>
        <v/>
      </c>
      <c r="K1" s="291"/>
      <c r="L1" s="291"/>
      <c r="M1" s="269" t="s">
        <v>93</v>
      </c>
      <c r="N1" s="269"/>
      <c r="O1" s="269"/>
      <c r="P1" s="277" t="str">
        <f>IFERROR(IF(VLOOKUP($D$1,ورقة2!$A$2:$Z$9000,3,0)=0,'إدخال البيانات'!#REF!,VLOOKUP($D$1,ورقة2!$A$2:$Z$9000,3,0)),"")</f>
        <v/>
      </c>
      <c r="Q1" s="277"/>
      <c r="R1" s="277"/>
      <c r="S1" s="269" t="s">
        <v>94</v>
      </c>
      <c r="T1" s="269"/>
      <c r="U1" s="269"/>
      <c r="V1" s="277" t="str">
        <f>IFERROR(IF(VLOOKUP($D$1,ورقة2!A2:Z9000,4,0)=0,'إدخال البيانات'!#REF!,VLOOKUP($D$1,ورقة2!A2:Z9000,4,0)),"")</f>
        <v/>
      </c>
      <c r="W1" s="277"/>
      <c r="X1" s="277"/>
      <c r="Y1" s="269" t="s">
        <v>55</v>
      </c>
      <c r="Z1" s="269"/>
      <c r="AA1" s="269"/>
      <c r="AB1" s="283" t="e">
        <f>'إدخال البيانات'!A10</f>
        <v>#N/A</v>
      </c>
      <c r="AC1" s="283"/>
      <c r="AD1" s="283"/>
      <c r="AE1" s="269" t="s">
        <v>56</v>
      </c>
      <c r="AF1" s="269"/>
      <c r="AG1" s="269"/>
      <c r="AH1" s="281" t="e">
        <f>'إدخال البيانات'!B10</f>
        <v>#N/A</v>
      </c>
      <c r="AI1" s="282"/>
      <c r="AJ1" s="282"/>
      <c r="AK1" s="282"/>
      <c r="AL1" s="282"/>
      <c r="AN1" s="65">
        <f>الإستمارة!AJ1</f>
        <v>0</v>
      </c>
      <c r="AO1" s="66" t="s">
        <v>95</v>
      </c>
      <c r="AP1" s="66"/>
      <c r="AQ1" s="66"/>
      <c r="AR1" s="66"/>
      <c r="AS1" s="66"/>
      <c r="AT1" s="66"/>
      <c r="AU1" s="66"/>
      <c r="AV1" s="66" t="s">
        <v>95</v>
      </c>
      <c r="AW1" s="66"/>
      <c r="AX1" s="66"/>
      <c r="AY1" s="66"/>
      <c r="AZ1" s="66"/>
      <c r="BA1" s="66"/>
      <c r="BB1" s="66"/>
      <c r="BC1" s="66"/>
      <c r="BD1" s="66"/>
      <c r="BF1" s="67" t="e">
        <f>IF($D$2="الأولى",BN21,IF($D$2="الثانية",BN36,IF($D$2="الثالثة",BN50,"")))</f>
        <v>#N/A</v>
      </c>
      <c r="BG1" s="66" t="e">
        <f t="shared" ref="BG1:BG7" si="0">IF($D$2="الأولى",BM21,IF($D$2="الثانية",BM36,IF($D$2="الثالثة",BM50,"")))</f>
        <v>#N/A</v>
      </c>
      <c r="BH1" s="66"/>
      <c r="BI1" s="66"/>
      <c r="BJ1" s="66"/>
      <c r="BK1" s="66"/>
      <c r="BL1" s="67"/>
      <c r="BM1" s="67"/>
      <c r="BN1" s="67"/>
      <c r="BO1" s="67"/>
      <c r="BP1" s="67"/>
      <c r="BQ1" s="67"/>
      <c r="BR1" s="67"/>
      <c r="BS1" s="67" t="s">
        <v>96</v>
      </c>
      <c r="BT1" s="66" t="s">
        <v>97</v>
      </c>
      <c r="BU1" s="66"/>
      <c r="BV1" s="66"/>
      <c r="BW1" s="66"/>
      <c r="BX1" s="66"/>
      <c r="BY1" s="66"/>
      <c r="BZ1" s="142"/>
    </row>
    <row r="2" spans="1:79" s="68" customFormat="1" ht="21" customHeight="1" thickTop="1" thickBot="1" x14ac:dyDescent="0.3">
      <c r="A2" s="269" t="s">
        <v>98</v>
      </c>
      <c r="B2" s="269"/>
      <c r="C2" s="269"/>
      <c r="D2" s="295" t="e">
        <f>VLOOKUP($D$1,ورقة2!A2:Z9000,9,0)</f>
        <v>#N/A</v>
      </c>
      <c r="E2" s="295"/>
      <c r="F2" s="295"/>
      <c r="G2" s="269"/>
      <c r="H2" s="269"/>
      <c r="I2" s="269"/>
      <c r="J2" s="266" t="e">
        <f>'إدخال البيانات'!F7</f>
        <v>#N/A</v>
      </c>
      <c r="K2" s="267"/>
      <c r="L2" s="268"/>
      <c r="M2" s="269" t="s">
        <v>99</v>
      </c>
      <c r="N2" s="269"/>
      <c r="O2" s="269"/>
      <c r="P2" s="277" t="e">
        <f>'إدخال البيانات'!E7</f>
        <v>#N/A</v>
      </c>
      <c r="Q2" s="277"/>
      <c r="R2" s="277"/>
      <c r="S2" s="269" t="s">
        <v>100</v>
      </c>
      <c r="T2" s="269"/>
      <c r="U2" s="269"/>
      <c r="V2" s="277" t="e">
        <f>'إدخال البيانات'!D7</f>
        <v>#N/A</v>
      </c>
      <c r="W2" s="277"/>
      <c r="X2" s="277"/>
      <c r="Y2" s="269" t="s">
        <v>101</v>
      </c>
      <c r="Z2" s="269"/>
      <c r="AA2" s="269"/>
      <c r="AB2" s="277" t="e">
        <f>'إدخال البيانات'!C7</f>
        <v>#N/A</v>
      </c>
      <c r="AC2" s="277"/>
      <c r="AD2" s="277"/>
      <c r="AE2" s="269" t="s">
        <v>102</v>
      </c>
      <c r="AF2" s="269"/>
      <c r="AG2" s="269"/>
      <c r="AH2" s="277"/>
      <c r="AI2" s="277"/>
      <c r="AJ2" s="277"/>
      <c r="AK2" s="278"/>
      <c r="AL2" s="278"/>
      <c r="AO2" s="67" t="s">
        <v>103</v>
      </c>
      <c r="AP2" s="67"/>
      <c r="AQ2" s="67"/>
      <c r="AR2" s="67"/>
      <c r="AS2" s="67"/>
      <c r="AT2" s="67"/>
      <c r="AU2" s="67"/>
      <c r="AV2" s="67" t="s">
        <v>103</v>
      </c>
      <c r="AW2" s="67"/>
      <c r="AX2" s="67"/>
      <c r="AY2" s="67"/>
      <c r="AZ2" s="67"/>
      <c r="BA2" s="67"/>
      <c r="BB2" s="67"/>
      <c r="BC2" s="67"/>
      <c r="BD2" s="67"/>
      <c r="BF2" s="67" t="e">
        <f t="shared" ref="BF2:BF7" si="1">IF($D$2="الأولى",BN22,IF($D$2="الثانية",BN37,IF($D$2="الثالثة",BN51,"")))</f>
        <v>#N/A</v>
      </c>
      <c r="BG2" s="66" t="e">
        <f t="shared" si="0"/>
        <v>#N/A</v>
      </c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 t="s">
        <v>104</v>
      </c>
      <c r="BT2" s="67" t="s">
        <v>105</v>
      </c>
      <c r="BU2" s="67"/>
      <c r="BV2" s="67"/>
      <c r="BW2" s="67"/>
      <c r="BX2" s="67"/>
      <c r="BY2" s="67"/>
      <c r="BZ2" s="138"/>
    </row>
    <row r="3" spans="1:79" s="68" customFormat="1" ht="21" customHeight="1" thickTop="1" thickBot="1" x14ac:dyDescent="0.3">
      <c r="A3" s="269" t="s">
        <v>58</v>
      </c>
      <c r="B3" s="269"/>
      <c r="C3" s="269"/>
      <c r="D3" s="284" t="e">
        <f>'إدخال البيانات'!D10</f>
        <v>#N/A</v>
      </c>
      <c r="E3" s="284"/>
      <c r="F3" s="284"/>
      <c r="G3" s="269" t="s">
        <v>57</v>
      </c>
      <c r="H3" s="269"/>
      <c r="I3" s="269"/>
      <c r="J3" s="277" t="e">
        <f>'إدخال البيانات'!C10</f>
        <v>#N/A</v>
      </c>
      <c r="K3" s="277"/>
      <c r="L3" s="277"/>
      <c r="M3" s="269" t="s">
        <v>33</v>
      </c>
      <c r="N3" s="269"/>
      <c r="O3" s="269"/>
      <c r="P3" s="284" t="e">
        <f>IF(OR(J3='إدخال البيانات'!L19,'إختيار المقررات'!J3='إدخال البيانات'!L20),'إدخال البيانات'!A5,'إدخال البيانات'!B5)</f>
        <v>#N/A</v>
      </c>
      <c r="Q3" s="284"/>
      <c r="R3" s="284"/>
      <c r="S3" s="269" t="s">
        <v>106</v>
      </c>
      <c r="T3" s="269"/>
      <c r="U3" s="269"/>
      <c r="V3" s="284" t="str">
        <f>IFERROR(IF(J3='إدخال البيانات'!L19,VLOOKUP(LEFT('إدخال البيانات'!A5,2),'إدخال البيانات'!I20:J33,2,0)),"غير سوري")</f>
        <v>غير سوري</v>
      </c>
      <c r="W3" s="284"/>
      <c r="X3" s="284"/>
      <c r="Y3" s="269" t="s">
        <v>35</v>
      </c>
      <c r="Z3" s="269"/>
      <c r="AA3" s="269"/>
      <c r="AB3" s="284" t="e">
        <f>IF(J3='إدخال البيانات'!L19,'إدخال البيانات'!C5,"غير سوري")</f>
        <v>#N/A</v>
      </c>
      <c r="AC3" s="284">
        <f>'إدخال البيانات'!C8</f>
        <v>0</v>
      </c>
      <c r="AD3" s="284"/>
      <c r="AE3" s="269" t="s">
        <v>48</v>
      </c>
      <c r="AF3" s="269"/>
      <c r="AG3" s="269"/>
      <c r="AH3" s="279" t="e">
        <f>IF(AND(OR(J3="العربية السورية",J3="الفلسطينية السورية"),D3="ذكر"),'إدخال البيانات'!G5,"لايوجد")</f>
        <v>#N/A</v>
      </c>
      <c r="AI3" s="280"/>
      <c r="AJ3" s="280"/>
      <c r="AK3" s="280"/>
      <c r="AL3" s="280"/>
      <c r="AO3" s="67" t="s">
        <v>107</v>
      </c>
      <c r="AP3" s="67"/>
      <c r="AQ3" s="67"/>
      <c r="AR3" s="67"/>
      <c r="AS3" s="67"/>
      <c r="AT3" s="67"/>
      <c r="AU3" s="67"/>
      <c r="AV3" s="67" t="s">
        <v>107</v>
      </c>
      <c r="AW3" s="67"/>
      <c r="AX3" s="67"/>
      <c r="AY3" s="67"/>
      <c r="AZ3" s="67"/>
      <c r="BA3" s="67"/>
      <c r="BB3" s="67"/>
      <c r="BC3" s="67"/>
      <c r="BD3" s="67"/>
      <c r="BF3" s="67" t="e">
        <f t="shared" si="1"/>
        <v>#N/A</v>
      </c>
      <c r="BG3" s="66" t="e">
        <f t="shared" si="0"/>
        <v>#N/A</v>
      </c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138"/>
    </row>
    <row r="4" spans="1:79" s="68" customFormat="1" ht="25.2" customHeight="1" thickTop="1" thickBot="1" x14ac:dyDescent="0.3">
      <c r="A4" s="269" t="s">
        <v>108</v>
      </c>
      <c r="B4" s="269"/>
      <c r="C4" s="269"/>
      <c r="D4" s="286" t="e">
        <f>'إدخال البيانات'!E10</f>
        <v>#N/A</v>
      </c>
      <c r="E4" s="286"/>
      <c r="F4" s="286"/>
      <c r="G4" s="276" t="s">
        <v>109</v>
      </c>
      <c r="H4" s="276"/>
      <c r="I4" s="276"/>
      <c r="J4" s="292" t="e">
        <f>'إدخال البيانات'!F10</f>
        <v>#N/A</v>
      </c>
      <c r="K4" s="292"/>
      <c r="L4" s="292"/>
      <c r="M4" s="276" t="s">
        <v>110</v>
      </c>
      <c r="N4" s="276"/>
      <c r="O4" s="276"/>
      <c r="P4" s="286" t="e">
        <f>'إدخال البيانات'!G10</f>
        <v>#N/A</v>
      </c>
      <c r="Q4" s="286"/>
      <c r="R4" s="286"/>
      <c r="S4" s="276" t="s">
        <v>111</v>
      </c>
      <c r="T4" s="276"/>
      <c r="U4" s="276"/>
      <c r="V4" s="285">
        <f>'إدخال البيانات'!E5</f>
        <v>0</v>
      </c>
      <c r="W4" s="286"/>
      <c r="X4" s="286"/>
      <c r="Y4" s="276" t="s">
        <v>112</v>
      </c>
      <c r="Z4" s="276"/>
      <c r="AA4" s="276"/>
      <c r="AB4" s="285">
        <f>'إدخال البيانات'!D5</f>
        <v>0</v>
      </c>
      <c r="AC4" s="286">
        <f>'إدخال البيانات'!D8</f>
        <v>0</v>
      </c>
      <c r="AD4" s="286"/>
      <c r="AE4" s="276" t="s">
        <v>38</v>
      </c>
      <c r="AF4" s="276"/>
      <c r="AG4" s="276"/>
      <c r="AH4" s="279">
        <f>'إدخال البيانات'!F5</f>
        <v>0</v>
      </c>
      <c r="AI4" s="280"/>
      <c r="AJ4" s="280"/>
      <c r="AK4" s="280"/>
      <c r="AL4" s="280"/>
      <c r="AO4" s="52" t="s">
        <v>113</v>
      </c>
      <c r="AP4" s="67"/>
      <c r="AQ4" s="67"/>
      <c r="AR4" s="67"/>
      <c r="AS4" s="67"/>
      <c r="AT4" s="67"/>
      <c r="AU4" s="67"/>
      <c r="AV4" s="52" t="s">
        <v>113</v>
      </c>
      <c r="AW4" s="67"/>
      <c r="AX4" s="67"/>
      <c r="AY4" s="67"/>
      <c r="AZ4" s="67"/>
      <c r="BA4" s="67"/>
      <c r="BB4" s="67"/>
      <c r="BC4" s="66"/>
      <c r="BD4" s="67"/>
      <c r="BF4" s="67" t="e">
        <f t="shared" si="1"/>
        <v>#N/A</v>
      </c>
      <c r="BG4" s="66" t="e">
        <f t="shared" si="0"/>
        <v>#N/A</v>
      </c>
      <c r="BH4" s="67"/>
      <c r="BI4" s="67"/>
      <c r="BJ4" s="67"/>
      <c r="BK4" s="67"/>
      <c r="BL4" s="67"/>
      <c r="BM4" s="67"/>
      <c r="BN4" s="67"/>
      <c r="BO4" s="67"/>
      <c r="BP4" s="67"/>
      <c r="BQ4" s="53"/>
      <c r="BR4" s="67"/>
      <c r="BS4" s="67"/>
      <c r="BT4" s="67"/>
      <c r="BU4" s="67"/>
      <c r="BV4" s="67"/>
      <c r="BW4" s="67"/>
      <c r="BX4" s="67"/>
      <c r="BY4" s="67"/>
      <c r="BZ4" s="138"/>
    </row>
    <row r="5" spans="1:79" s="68" customFormat="1" ht="25.2" customHeight="1" thickTop="1" thickBot="1" x14ac:dyDescent="0.3">
      <c r="A5" s="288" t="s">
        <v>114</v>
      </c>
      <c r="B5" s="289"/>
      <c r="C5" s="290"/>
      <c r="D5" s="296"/>
      <c r="E5" s="297"/>
      <c r="F5" s="297"/>
      <c r="G5" s="297"/>
      <c r="H5" s="297"/>
      <c r="I5" s="297"/>
      <c r="J5" s="297"/>
      <c r="K5" s="297"/>
      <c r="L5" s="298"/>
      <c r="M5" s="276" t="s">
        <v>115</v>
      </c>
      <c r="N5" s="276"/>
      <c r="O5" s="276"/>
      <c r="P5" s="286" t="e">
        <f>IF(VLOOKUP($D$1,ورقة2!A2:U8463,18,0)="","",VLOOKUP($D$1,ورقة2!A2:U8463,18,0))</f>
        <v>#N/A</v>
      </c>
      <c r="Q5" s="286"/>
      <c r="R5" s="286"/>
      <c r="S5" s="276" t="s">
        <v>116</v>
      </c>
      <c r="T5" s="276"/>
      <c r="U5" s="276"/>
      <c r="V5" s="299" t="e">
        <f>IF(VLOOKUP($D$1,ورقة2!A2:U8463,19,0)="","",VLOOKUP($D$1,ورقة2!A2:U8463,19,0))</f>
        <v>#N/A</v>
      </c>
      <c r="W5" s="299"/>
      <c r="X5" s="299"/>
      <c r="Y5" s="276" t="s">
        <v>117</v>
      </c>
      <c r="Z5" s="276"/>
      <c r="AA5" s="276"/>
      <c r="AB5" s="286" t="e">
        <f>VLOOKUP($D$1,ورقة2!A2:U8463,20,0)</f>
        <v>#N/A</v>
      </c>
      <c r="AC5" s="286"/>
      <c r="AD5" s="286"/>
      <c r="AE5" s="269"/>
      <c r="AF5" s="269"/>
      <c r="AG5" s="269"/>
      <c r="AH5" s="165"/>
      <c r="AI5" s="165"/>
      <c r="AJ5" s="165"/>
      <c r="AK5" s="166"/>
      <c r="AL5" s="166"/>
      <c r="AO5" s="67" t="s">
        <v>118</v>
      </c>
      <c r="AP5" s="67"/>
      <c r="AQ5" s="67"/>
      <c r="AR5" s="67"/>
      <c r="AS5" s="67"/>
      <c r="AT5" s="67"/>
      <c r="AU5" s="67"/>
      <c r="AV5" s="67" t="s">
        <v>118</v>
      </c>
      <c r="AW5" s="67"/>
      <c r="AX5" s="67"/>
      <c r="AY5" s="67"/>
      <c r="AZ5" s="67"/>
      <c r="BA5" s="67"/>
      <c r="BB5" s="67"/>
      <c r="BC5" s="67"/>
      <c r="BD5" s="67"/>
      <c r="BF5" s="67" t="e">
        <f t="shared" si="1"/>
        <v>#N/A</v>
      </c>
      <c r="BG5" s="66" t="e">
        <f t="shared" si="0"/>
        <v>#N/A</v>
      </c>
      <c r="BH5" s="67"/>
      <c r="BI5" s="67"/>
      <c r="BJ5" s="67"/>
      <c r="BK5" s="67"/>
      <c r="BL5" s="139">
        <v>1</v>
      </c>
      <c r="BM5" s="139"/>
      <c r="BN5" s="139" t="s">
        <v>119</v>
      </c>
      <c r="BO5" s="67"/>
      <c r="BP5" s="67"/>
      <c r="BQ5" s="67"/>
      <c r="BR5" s="67"/>
      <c r="BS5" s="67" t="str">
        <f>IF(AND(BS6="",BS7="",BS8="",BS9="",BS10="",BS11="",BS12=""),"",BL5)</f>
        <v/>
      </c>
      <c r="BT5" s="67" t="str">
        <f>IF(AND(BT6="",BT7="",BT8="",BT9="",BT10="",BT11="",BT12=""),"",BL5)</f>
        <v/>
      </c>
      <c r="BU5" s="67"/>
      <c r="BV5" s="53"/>
      <c r="BW5" s="67"/>
      <c r="BX5" s="67"/>
      <c r="BY5" s="67"/>
      <c r="BZ5" s="138"/>
    </row>
    <row r="6" spans="1:79" s="68" customFormat="1" ht="25.2" customHeight="1" thickTop="1" thickBot="1" x14ac:dyDescent="0.3">
      <c r="A6" s="27"/>
      <c r="B6" s="27"/>
      <c r="C6" s="27"/>
      <c r="AK6" s="27"/>
      <c r="AL6" s="27"/>
      <c r="AM6" s="27"/>
      <c r="AN6" s="27"/>
      <c r="AO6" s="67" t="s">
        <v>120</v>
      </c>
      <c r="AP6" s="67"/>
      <c r="AQ6" s="67"/>
      <c r="AR6" s="67"/>
      <c r="AS6" s="67"/>
      <c r="AT6" s="67"/>
      <c r="AU6" s="67"/>
      <c r="AV6" s="67" t="s">
        <v>120</v>
      </c>
      <c r="AW6" s="67"/>
      <c r="AX6" s="67"/>
      <c r="AY6" s="67"/>
      <c r="AZ6" s="67"/>
      <c r="BA6" s="67"/>
      <c r="BB6" s="67"/>
      <c r="BC6" s="67"/>
      <c r="BD6" s="67"/>
      <c r="BF6" s="67" t="e">
        <f t="shared" si="1"/>
        <v>#N/A</v>
      </c>
      <c r="BG6" s="66" t="e">
        <f t="shared" si="0"/>
        <v>#N/A</v>
      </c>
      <c r="BH6" s="67"/>
      <c r="BI6" s="67"/>
      <c r="BJ6" s="67"/>
      <c r="BK6" s="67" t="str">
        <f>IF(BR6="م",BL6,"")</f>
        <v/>
      </c>
      <c r="BL6" s="54">
        <v>2</v>
      </c>
      <c r="BM6" s="54">
        <v>41</v>
      </c>
      <c r="BN6" s="54" t="s">
        <v>1030</v>
      </c>
      <c r="BO6" s="67" t="s">
        <v>121</v>
      </c>
      <c r="BP6" s="67" t="s">
        <v>122</v>
      </c>
      <c r="BQ6" s="67" t="str">
        <f t="shared" ref="BQ6:BQ11" si="2">IFERROR(VLOOKUP(BL6,$G$9:$T$21,13,0),"")</f>
        <v/>
      </c>
      <c r="BR6" s="69" t="str">
        <f>IFERROR(IF(VLOOKUP($D$1,ورقة4!$A$3:$BD$9000,MATCH(BM6,ورقة4!$A$2:$BD$2,0),0)=0,"",VLOOKUP($D$1,ورقة4!$A$3:$BD$9000,MATCH(BM6,ورقة4!$A$2:$BD$2,0),0)),"")</f>
        <v/>
      </c>
      <c r="BS6" s="64" t="str">
        <f>IF(BR6="م",BL6,"")</f>
        <v/>
      </c>
      <c r="BT6" s="67" t="str">
        <f>IF(BR6="","",BL6)</f>
        <v/>
      </c>
      <c r="BU6" s="67"/>
      <c r="BV6" t="s">
        <v>1104</v>
      </c>
      <c r="BW6"/>
      <c r="BX6" s="54"/>
      <c r="BY6" s="67"/>
      <c r="BZ6" s="138"/>
    </row>
    <row r="7" spans="1:79" ht="25.2" customHeight="1" thickTop="1" thickBot="1" x14ac:dyDescent="0.45">
      <c r="J7" s="304" t="e">
        <f>IF(VLOOKUP(D1,ورقة2!A2:V8464,22,0)="","",VLOOKUP(D1,ورقة2!A2:V8464,22,0))</f>
        <v>#N/A</v>
      </c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C7" s="308" t="s">
        <v>123</v>
      </c>
      <c r="AD7" s="309"/>
      <c r="AE7" s="309"/>
      <c r="AF7" s="309"/>
      <c r="AG7" s="310"/>
      <c r="AH7" s="311" t="e">
        <f>IF(D2="الرابعة حديث",28000,0)</f>
        <v>#N/A</v>
      </c>
      <c r="AI7" s="312"/>
      <c r="AJ7" s="313"/>
      <c r="AL7" s="27"/>
      <c r="AM7" s="27"/>
      <c r="AN7" s="27"/>
      <c r="AO7" s="67" t="s">
        <v>124</v>
      </c>
      <c r="AV7" s="67" t="s">
        <v>124</v>
      </c>
      <c r="BC7" s="66"/>
      <c r="BF7" s="67" t="e">
        <f t="shared" si="1"/>
        <v>#N/A</v>
      </c>
      <c r="BG7" s="66" t="e">
        <f t="shared" si="0"/>
        <v>#N/A</v>
      </c>
      <c r="BK7" s="67" t="str">
        <f t="shared" ref="BK7:BK42" si="3">IF(BR7="م",BL7,"")</f>
        <v/>
      </c>
      <c r="BL7" s="139">
        <v>3</v>
      </c>
      <c r="BM7" s="54">
        <v>42</v>
      </c>
      <c r="BN7" s="54" t="s">
        <v>1031</v>
      </c>
      <c r="BO7" s="67" t="s">
        <v>121</v>
      </c>
      <c r="BP7" s="67" t="s">
        <v>122</v>
      </c>
      <c r="BQ7" s="67" t="str">
        <f t="shared" si="2"/>
        <v/>
      </c>
      <c r="BR7" s="69" t="str">
        <f>IFERROR(IF(VLOOKUP($D$1,ورقة4!$A$3:$BD$9000,MATCH(BM7,ورقة4!$A$2:$BD$2,0),0)=0,"",VLOOKUP($D$1,ورقة4!$A$3:$BD$9000,MATCH(BM7,ورقة4!$A$2:$BD$2,0),0)),"")</f>
        <v/>
      </c>
      <c r="BS7" s="64" t="str">
        <f t="shared" ref="BS7:BS12" si="4">IF(BR7="م",BL7,"")</f>
        <v/>
      </c>
      <c r="BT7" s="67" t="str">
        <f t="shared" ref="BT7:BT12" si="5">IF(BR7="","",BL7)</f>
        <v/>
      </c>
      <c r="BU7" s="67"/>
      <c r="BV7" t="s">
        <v>1079</v>
      </c>
      <c r="BW7" s="135">
        <v>141</v>
      </c>
      <c r="BX7" s="67"/>
      <c r="BY7" s="67"/>
      <c r="BZ7" s="138"/>
      <c r="CA7" s="68"/>
    </row>
    <row r="8" spans="1:79" ht="25.2" customHeight="1" thickTop="1" thickBot="1" x14ac:dyDescent="0.35">
      <c r="A8" s="70"/>
      <c r="B8" s="70"/>
      <c r="C8" s="70"/>
      <c r="D8" s="70"/>
      <c r="E8" s="70"/>
      <c r="F8" s="70"/>
      <c r="G8" s="70"/>
      <c r="H8" s="188"/>
      <c r="I8" s="70"/>
      <c r="J8" s="160" t="s">
        <v>125</v>
      </c>
      <c r="K8" s="305" t="s">
        <v>126</v>
      </c>
      <c r="L8" s="305"/>
      <c r="M8" s="305"/>
      <c r="N8" s="305"/>
      <c r="O8" s="305"/>
      <c r="P8" s="305"/>
      <c r="Q8" s="305"/>
      <c r="R8" s="305"/>
      <c r="S8" s="305"/>
      <c r="T8" s="305"/>
      <c r="V8" s="287"/>
      <c r="W8" s="287"/>
      <c r="X8" s="287"/>
      <c r="Y8" s="287"/>
      <c r="Z8" s="287"/>
      <c r="AA8" s="287"/>
      <c r="AC8" s="300" t="s">
        <v>128</v>
      </c>
      <c r="AD8" s="301"/>
      <c r="AE8" s="301"/>
      <c r="AF8" s="301"/>
      <c r="AG8" s="301"/>
      <c r="AH8" s="306" t="e">
        <f>IF(AC20="ضعف الرسوم",SUM(I10:I35)*2,SUM(I10:I35))</f>
        <v>#N/A</v>
      </c>
      <c r="AI8" s="306"/>
      <c r="AJ8" s="307"/>
      <c r="AO8" s="72" t="s">
        <v>129</v>
      </c>
      <c r="BC8" s="67"/>
      <c r="BK8" s="67" t="str">
        <f t="shared" si="3"/>
        <v/>
      </c>
      <c r="BL8" s="54">
        <v>4</v>
      </c>
      <c r="BM8" s="54">
        <v>43</v>
      </c>
      <c r="BN8" s="54" t="s">
        <v>1032</v>
      </c>
      <c r="BO8" s="67" t="s">
        <v>121</v>
      </c>
      <c r="BP8" s="67" t="s">
        <v>122</v>
      </c>
      <c r="BQ8" s="67" t="str">
        <f t="shared" si="2"/>
        <v/>
      </c>
      <c r="BR8" s="69" t="str">
        <f>IFERROR(IF(VLOOKUP($D$1,ورقة4!$A$3:$BD$9000,MATCH(BM8,ورقة4!$A$2:$BD$2,0),0)=0,"",VLOOKUP($D$1,ورقة4!$A$3:$BD$9000,MATCH(BM8,ورقة4!$A$2:$BD$2,0),0)),"")</f>
        <v/>
      </c>
      <c r="BS8" s="64" t="str">
        <f t="shared" si="4"/>
        <v/>
      </c>
      <c r="BT8" s="67" t="str">
        <f t="shared" si="5"/>
        <v/>
      </c>
      <c r="BU8" s="67"/>
      <c r="BV8" t="s">
        <v>1080</v>
      </c>
      <c r="BW8" s="135">
        <v>143</v>
      </c>
      <c r="BX8" s="54"/>
      <c r="BY8" s="67"/>
      <c r="BZ8" s="138"/>
      <c r="CA8" s="68"/>
    </row>
    <row r="9" spans="1:79" ht="25.2" customHeight="1" thickBot="1" x14ac:dyDescent="0.35">
      <c r="A9" s="70"/>
      <c r="B9" s="70"/>
      <c r="C9" s="70"/>
      <c r="D9" s="70"/>
      <c r="E9" s="70"/>
      <c r="F9" s="70" t="str">
        <f>IF(AND(T9=1,S9="ج"),H9,"")</f>
        <v/>
      </c>
      <c r="G9" s="70" t="str">
        <f>IFERROR(SMALL($BT$5:$BT$63,BL5),"")</f>
        <v/>
      </c>
      <c r="H9" s="70" t="str">
        <f>G9</f>
        <v/>
      </c>
      <c r="I9" s="70"/>
      <c r="J9" s="161"/>
      <c r="K9" s="275" t="str">
        <f>IFERROR(VLOOKUP(G9,$BL$4:$BN$63,3,0),"")</f>
        <v/>
      </c>
      <c r="L9" s="275"/>
      <c r="M9" s="275"/>
      <c r="N9" s="275"/>
      <c r="O9" s="275"/>
      <c r="P9" s="275"/>
      <c r="Q9" s="275"/>
      <c r="R9" s="275"/>
      <c r="S9" s="162" t="str">
        <f>IFERROR(IF(AND($D$2="الأولى حديث",G9&gt;7,$BZ$25&gt;6),"",IF(VLOOKUP(K9,$BN$5:$BR$63,5,0)=0,"",VLOOKUP(K9,$BN$5:$BR$63,5,0))),"")</f>
        <v/>
      </c>
      <c r="T9" s="163"/>
      <c r="V9" s="270" t="s">
        <v>1078</v>
      </c>
      <c r="W9" s="270"/>
      <c r="X9" s="270"/>
      <c r="Y9" s="270"/>
      <c r="Z9" s="270"/>
      <c r="AA9" s="270"/>
      <c r="AC9" s="300" t="s">
        <v>130</v>
      </c>
      <c r="AD9" s="301"/>
      <c r="AE9" s="301"/>
      <c r="AF9" s="301"/>
      <c r="AG9" s="301"/>
      <c r="AH9" s="306">
        <f>IF(AH10&gt;0,6000,0)</f>
        <v>0</v>
      </c>
      <c r="AI9" s="306"/>
      <c r="AJ9" s="307"/>
      <c r="AK9" s="28"/>
      <c r="BC9" s="66"/>
      <c r="BG9" s="72" t="str">
        <f>IF(S10="A","A","ج")</f>
        <v>ج</v>
      </c>
      <c r="BK9" s="67" t="str">
        <f t="shared" si="3"/>
        <v/>
      </c>
      <c r="BL9" s="139">
        <v>5</v>
      </c>
      <c r="BM9" s="54">
        <v>44</v>
      </c>
      <c r="BN9" s="54" t="s">
        <v>1033</v>
      </c>
      <c r="BO9" s="67" t="s">
        <v>121</v>
      </c>
      <c r="BP9" s="67" t="s">
        <v>122</v>
      </c>
      <c r="BQ9" s="67" t="str">
        <f t="shared" si="2"/>
        <v/>
      </c>
      <c r="BR9" s="69" t="str">
        <f>IFERROR(IF(VLOOKUP($D$1,ورقة4!$A$3:$BD$9000,MATCH(BM9,ورقة4!$A$2:$BD$2,0),0)=0,"",VLOOKUP($D$1,ورقة4!$A$3:$BD$9000,MATCH(BM9,ورقة4!$A$2:$BD$2,0),0)),"")</f>
        <v/>
      </c>
      <c r="BS9" s="64" t="str">
        <f t="shared" si="4"/>
        <v/>
      </c>
      <c r="BT9" s="67" t="str">
        <f t="shared" si="5"/>
        <v/>
      </c>
      <c r="BU9" s="67"/>
      <c r="BV9" t="s">
        <v>1081</v>
      </c>
      <c r="BW9" s="135">
        <v>144</v>
      </c>
      <c r="BX9" s="67"/>
      <c r="BY9" s="67"/>
      <c r="BZ9" s="138"/>
      <c r="CA9" s="68"/>
    </row>
    <row r="10" spans="1:79" ht="25.2" customHeight="1" thickTop="1" thickBot="1" x14ac:dyDescent="0.35">
      <c r="C10" s="71">
        <f>IF(D10&gt;0,1,0)</f>
        <v>0</v>
      </c>
      <c r="D10" s="71">
        <f>IF(E10&gt;0,1,0)</f>
        <v>0</v>
      </c>
      <c r="E10" s="74">
        <f>IF(I10&lt;&gt;$B$11,I10,0)</f>
        <v>0</v>
      </c>
      <c r="F10" s="71" t="str">
        <f>IF(AND(T10=1,OR(S10="ج",S10="ر1",S10="ر2",S10="A")),H10,"")</f>
        <v/>
      </c>
      <c r="G10" s="71" t="str">
        <f>IFERROR(SMALL($BT$5:$BT$63,BL6),"")</f>
        <v/>
      </c>
      <c r="H10" s="71" t="str">
        <f t="shared" ref="H10:H33" si="6">G10</f>
        <v/>
      </c>
      <c r="I10" s="74" t="b">
        <f>IF(AND(S10="A",T10=1),35000,IF(OR(S10="ج",S10="ر1",S10="ر2"),IF(T10=1,IF($D$5=$AO$7,0,IF(OR($D$5=$AO$1,$D$5=$AO$2,$D$5=$AO$5,$D$5=$AO$8),IF(S10="ج",8000,IF(S10="ر1",12000,IF(S10="ر2",16000,""))),IF(OR($D$5=$AO$3,$D$5=$AO$6),IF(S10="ج",5000,IF(S10="ر1",7500,IF(S10="ر2",10000,""))),IF($D$5=$AO$4,500,IF(S10="ج",10000,IF(S10="ر1",15000,IF(S10="ر2",20000,""))))))))))</f>
        <v>0</v>
      </c>
      <c r="J10" s="161" t="str">
        <f t="shared" ref="J10:J27" si="7">IF(IFERROR(VLOOKUP(H10,$BL$4:$BN$63,2,0),"")=0,"",IFERROR(VLOOKUP(H10,$BL$4:$BN$63,2,0),""))</f>
        <v/>
      </c>
      <c r="K10" s="272" t="str">
        <f t="shared" ref="K10:K27" si="8">IFERROR(VLOOKUP(H10,$BL$4:$BN$63,3,0),"")</f>
        <v/>
      </c>
      <c r="L10" s="273"/>
      <c r="M10" s="273"/>
      <c r="N10" s="273"/>
      <c r="O10" s="273"/>
      <c r="P10" s="273"/>
      <c r="Q10" s="273"/>
      <c r="R10" s="274"/>
      <c r="S10" s="162" t="str">
        <f>IFERROR(VLOOKUP(J10,BM5:BS62,6,0),"")</f>
        <v/>
      </c>
      <c r="T10" s="164"/>
      <c r="U10" s="71">
        <f>VLOOKUP(V10,$BV$6:$BW$35,2,0)</f>
        <v>0</v>
      </c>
      <c r="V10" s="271" t="s">
        <v>1104</v>
      </c>
      <c r="W10" s="271"/>
      <c r="X10" s="271"/>
      <c r="Y10" s="271"/>
      <c r="Z10" s="271"/>
      <c r="AA10" s="271"/>
      <c r="AC10" s="300" t="s">
        <v>131</v>
      </c>
      <c r="AD10" s="301"/>
      <c r="AE10" s="301"/>
      <c r="AF10" s="301"/>
      <c r="AG10" s="301"/>
      <c r="AH10" s="306">
        <f>IF(AB19&gt;0,COUNT(U19:U28)*15000,IF(D5=AO4,COUNT(U19:U28)*1500,IF(OR(D5=AO3,D5=AO6),COUNT(U19:U28)*7500,IF(OR(D5=AO1,D5=AO2,D5=AO8,D5=AO5),COUNT(U19:U28)*12000,COUNT(U19:U28)*15000))))</f>
        <v>0</v>
      </c>
      <c r="AI10" s="306"/>
      <c r="AJ10" s="307"/>
      <c r="AK10" s="30"/>
      <c r="BK10" s="67" t="str">
        <f t="shared" si="3"/>
        <v/>
      </c>
      <c r="BL10" s="54">
        <v>6</v>
      </c>
      <c r="BM10" s="54">
        <v>45</v>
      </c>
      <c r="BN10" s="54" t="s">
        <v>1034</v>
      </c>
      <c r="BO10" s="67" t="s">
        <v>121</v>
      </c>
      <c r="BP10" s="67" t="s">
        <v>122</v>
      </c>
      <c r="BQ10" s="67" t="str">
        <f t="shared" si="2"/>
        <v/>
      </c>
      <c r="BR10" s="69" t="str">
        <f>IFERROR(IF(VLOOKUP($D$1,ورقة4!$A$3:$BD$9000,MATCH(BM10,ورقة4!$A$2:$BD$2,0),0)=0,"",VLOOKUP($D$1,ورقة4!$A$3:$BD$9000,MATCH(BM10,ورقة4!$A$2:$BD$2,0),0)),"")</f>
        <v/>
      </c>
      <c r="BS10" s="64" t="str">
        <f t="shared" si="4"/>
        <v/>
      </c>
      <c r="BT10" s="67" t="str">
        <f t="shared" si="5"/>
        <v/>
      </c>
      <c r="BU10" s="67"/>
      <c r="BV10"/>
      <c r="BW10" s="135"/>
      <c r="BX10" s="54"/>
      <c r="BY10" s="67"/>
      <c r="BZ10" s="138"/>
      <c r="CA10" s="68"/>
    </row>
    <row r="11" spans="1:79" ht="25.2" customHeight="1" thickBot="1" x14ac:dyDescent="0.35">
      <c r="B11" s="71" t="b">
        <v>0</v>
      </c>
      <c r="C11" s="71">
        <f>D10+D11</f>
        <v>0</v>
      </c>
      <c r="D11" s="71">
        <f t="shared" ref="D11:D34" si="9">IF(E11&gt;0,1,0)</f>
        <v>0</v>
      </c>
      <c r="E11" s="74">
        <f t="shared" ref="E11:E34" si="10">IF(I11&lt;&gt;$B$11,I11,0)</f>
        <v>0</v>
      </c>
      <c r="F11" s="71" t="str">
        <f t="shared" ref="F11:F34" si="11">IF(AND(T11=1,OR(S11="ج",S11="ر1",S11="ر2",S11="A")),H11,"")</f>
        <v/>
      </c>
      <c r="G11" s="71" t="str">
        <f t="shared" ref="G11:G33" si="12">IFERROR(SMALL($BT$5:$BT$63,BL7),"")</f>
        <v/>
      </c>
      <c r="H11" s="71" t="str">
        <f t="shared" si="6"/>
        <v/>
      </c>
      <c r="I11" s="74" t="b">
        <f t="shared" ref="I11:I34" si="13">IF(AND(S11="A",T11=1),35000,IF(OR(S11="ج",S11="ر1",S11="ر2"),IF(T11=1,IF($D$5=$AO$7,0,IF(OR($D$5=$AO$1,$D$5=$AO$2,$D$5=$AO$5,$D$5=$AO$8),IF(S11="ج",8000,IF(S11="ر1",12000,IF(S11="ر2",16000,""))),IF(OR($D$5=$AO$3,$D$5=$AO$6),IF(S11="ج",5000,IF(S11="ر1",7500,IF(S11="ر2",10000,""))),IF($D$5=$AO$4,500,IF(S11="ج",10000,IF(S11="ر1",15000,IF(S11="ر2",20000,""))))))))))</f>
        <v>0</v>
      </c>
      <c r="J11" s="161" t="str">
        <f t="shared" si="7"/>
        <v/>
      </c>
      <c r="K11" s="272" t="str">
        <f t="shared" si="8"/>
        <v/>
      </c>
      <c r="L11" s="273"/>
      <c r="M11" s="273"/>
      <c r="N11" s="273"/>
      <c r="O11" s="273"/>
      <c r="P11" s="273"/>
      <c r="Q11" s="273"/>
      <c r="R11" s="274"/>
      <c r="S11" s="162" t="str">
        <f t="shared" ref="S11:S27" si="14">IFERROR(VLOOKUP(J11,BM6:BS63,6,0),"")</f>
        <v/>
      </c>
      <c r="T11" s="164"/>
      <c r="U11" s="71">
        <f t="shared" ref="U11:U13" si="15">VLOOKUP(V11,$BV$6:$BW$35,2,0)</f>
        <v>0</v>
      </c>
      <c r="V11" s="271" t="s">
        <v>1105</v>
      </c>
      <c r="W11" s="271"/>
      <c r="X11" s="271"/>
      <c r="Y11" s="271"/>
      <c r="Z11" s="271"/>
      <c r="AA11" s="271"/>
      <c r="AC11" s="300" t="s">
        <v>132</v>
      </c>
      <c r="AD11" s="301"/>
      <c r="AE11" s="301"/>
      <c r="AF11" s="301"/>
      <c r="AG11" s="301"/>
      <c r="AH11" s="306" t="e">
        <f>VLOOKUP($D$1,ورقة2!A2:U8463,20,0)</f>
        <v>#N/A</v>
      </c>
      <c r="AI11" s="306"/>
      <c r="AJ11" s="307"/>
      <c r="AK11" s="31"/>
      <c r="BK11" s="67" t="str">
        <f t="shared" si="3"/>
        <v/>
      </c>
      <c r="BL11" s="139">
        <v>7</v>
      </c>
      <c r="BM11" s="54">
        <v>46</v>
      </c>
      <c r="BN11" s="54" t="s">
        <v>1035</v>
      </c>
      <c r="BO11" s="67" t="s">
        <v>121</v>
      </c>
      <c r="BP11" s="67" t="s">
        <v>122</v>
      </c>
      <c r="BQ11" s="67" t="str">
        <f t="shared" si="2"/>
        <v/>
      </c>
      <c r="BR11" s="69" t="str">
        <f>IFERROR(IF(VLOOKUP($D$1,ورقة4!$A$3:$BD$9000,MATCH(BM11,ورقة4!$A$2:$BD$2,0),0)=0,"",VLOOKUP($D$1,ورقة4!$A$3:$BD$9000,MATCH(BM11,ورقة4!$A$2:$BD$2,0),0)),"")</f>
        <v/>
      </c>
      <c r="BS11" s="64" t="str">
        <f t="shared" si="4"/>
        <v/>
      </c>
      <c r="BT11" s="67" t="str">
        <f t="shared" si="5"/>
        <v/>
      </c>
      <c r="BU11" s="67"/>
      <c r="BV11" t="s">
        <v>1082</v>
      </c>
      <c r="BW11" s="135">
        <v>147</v>
      </c>
      <c r="BX11" s="67"/>
      <c r="BY11" s="67"/>
      <c r="BZ11" s="138"/>
      <c r="CA11" s="68"/>
    </row>
    <row r="12" spans="1:79" ht="25.2" customHeight="1" thickBot="1" x14ac:dyDescent="0.35">
      <c r="C12" s="71">
        <f>C11+D12</f>
        <v>0</v>
      </c>
      <c r="D12" s="71">
        <f t="shared" si="9"/>
        <v>0</v>
      </c>
      <c r="E12" s="74">
        <f t="shared" si="10"/>
        <v>0</v>
      </c>
      <c r="F12" s="71" t="str">
        <f t="shared" si="11"/>
        <v/>
      </c>
      <c r="G12" s="71" t="str">
        <f t="shared" si="12"/>
        <v/>
      </c>
      <c r="H12" s="71" t="str">
        <f t="shared" si="6"/>
        <v/>
      </c>
      <c r="I12" s="74" t="b">
        <f t="shared" si="13"/>
        <v>0</v>
      </c>
      <c r="J12" s="161" t="str">
        <f t="shared" si="7"/>
        <v/>
      </c>
      <c r="K12" s="272" t="str">
        <f t="shared" si="8"/>
        <v/>
      </c>
      <c r="L12" s="273"/>
      <c r="M12" s="273"/>
      <c r="N12" s="273"/>
      <c r="O12" s="273"/>
      <c r="P12" s="273"/>
      <c r="Q12" s="273"/>
      <c r="R12" s="274"/>
      <c r="S12" s="162" t="str">
        <f t="shared" si="14"/>
        <v/>
      </c>
      <c r="T12" s="164"/>
      <c r="U12" s="71">
        <f t="shared" si="15"/>
        <v>0</v>
      </c>
      <c r="V12" s="271" t="s">
        <v>1106</v>
      </c>
      <c r="W12" s="271"/>
      <c r="X12" s="271"/>
      <c r="Y12" s="271"/>
      <c r="Z12" s="271"/>
      <c r="AA12" s="271"/>
      <c r="AC12" s="300" t="s">
        <v>133</v>
      </c>
      <c r="AD12" s="301"/>
      <c r="AE12" s="301"/>
      <c r="AF12" s="301"/>
      <c r="AG12" s="301"/>
      <c r="AH12" s="306" t="e">
        <f>SUM(AH7:AJ10)-SUM(AH11:AJ11)</f>
        <v>#N/A</v>
      </c>
      <c r="AI12" s="306"/>
      <c r="AJ12" s="307"/>
      <c r="AK12" s="31"/>
      <c r="BK12" s="67" t="str">
        <f t="shared" si="3"/>
        <v/>
      </c>
      <c r="BL12" s="54">
        <v>8</v>
      </c>
      <c r="BM12" s="72">
        <v>101</v>
      </c>
      <c r="BN12" s="67" t="s">
        <v>1036</v>
      </c>
      <c r="BO12" s="67" t="s">
        <v>121</v>
      </c>
      <c r="BP12" s="67" t="s">
        <v>122</v>
      </c>
      <c r="BQ12" s="67" t="str">
        <f t="shared" ref="BQ12:BQ24" si="16">IFERROR(VLOOKUP(BN12,$K$9:$T$21,10,0),"")</f>
        <v/>
      </c>
      <c r="BR12" s="69" t="str">
        <f>IFERROR(IF(VLOOKUP($D$1,ورقة4!$A$3:$BD$9000,MATCH(BM12,ورقة4!$A$2:$BD$2,0),0)=0,"",VLOOKUP($D$1,ورقة4!$A$3:$BD$9000,MATCH(BM12,ورقة4!$A$2:$BD$2,0),0)),"")</f>
        <v/>
      </c>
      <c r="BS12" s="64" t="str">
        <f t="shared" si="4"/>
        <v/>
      </c>
      <c r="BT12" s="67" t="str">
        <f t="shared" si="5"/>
        <v/>
      </c>
      <c r="BV12" t="s">
        <v>1083</v>
      </c>
      <c r="BW12" s="135">
        <v>148</v>
      </c>
      <c r="BX12" s="54"/>
      <c r="BY12" s="67"/>
      <c r="BZ12" s="138"/>
      <c r="CA12" s="68"/>
    </row>
    <row r="13" spans="1:79" ht="25.2" customHeight="1" thickBot="1" x14ac:dyDescent="0.35">
      <c r="C13" s="71">
        <f t="shared" ref="C13:C34" si="17">C12+D13</f>
        <v>0</v>
      </c>
      <c r="D13" s="71">
        <f t="shared" si="9"/>
        <v>0</v>
      </c>
      <c r="E13" s="74">
        <f t="shared" si="10"/>
        <v>0</v>
      </c>
      <c r="F13" s="71" t="str">
        <f t="shared" si="11"/>
        <v/>
      </c>
      <c r="G13" s="71" t="str">
        <f t="shared" si="12"/>
        <v/>
      </c>
      <c r="H13" s="71" t="str">
        <f t="shared" si="6"/>
        <v/>
      </c>
      <c r="I13" s="74" t="b">
        <f t="shared" si="13"/>
        <v>0</v>
      </c>
      <c r="J13" s="161" t="str">
        <f t="shared" si="7"/>
        <v/>
      </c>
      <c r="K13" s="272" t="str">
        <f t="shared" si="8"/>
        <v/>
      </c>
      <c r="L13" s="273"/>
      <c r="M13" s="273"/>
      <c r="N13" s="273"/>
      <c r="O13" s="273"/>
      <c r="P13" s="273"/>
      <c r="Q13" s="273"/>
      <c r="R13" s="274"/>
      <c r="S13" s="162" t="str">
        <f t="shared" si="14"/>
        <v/>
      </c>
      <c r="T13" s="164"/>
      <c r="U13" s="71">
        <f t="shared" si="15"/>
        <v>0</v>
      </c>
      <c r="V13" s="271" t="s">
        <v>1107</v>
      </c>
      <c r="W13" s="271"/>
      <c r="X13" s="271"/>
      <c r="Y13" s="271"/>
      <c r="Z13" s="271"/>
      <c r="AA13" s="271"/>
      <c r="AC13" s="300" t="s">
        <v>135</v>
      </c>
      <c r="AD13" s="301"/>
      <c r="AE13" s="301"/>
      <c r="AF13" s="301"/>
      <c r="AG13" s="301"/>
      <c r="AH13" s="316" t="s">
        <v>96</v>
      </c>
      <c r="AI13" s="316"/>
      <c r="AJ13" s="317"/>
      <c r="AK13" s="32"/>
      <c r="AO13" s="72" t="s">
        <v>1073</v>
      </c>
      <c r="BK13" s="67" t="str">
        <f t="shared" si="3"/>
        <v/>
      </c>
      <c r="BL13" s="139">
        <v>9</v>
      </c>
      <c r="BM13" s="140"/>
      <c r="BN13" s="140" t="s">
        <v>134</v>
      </c>
      <c r="BO13" s="72" t="s">
        <v>121</v>
      </c>
      <c r="BP13" s="72" t="s">
        <v>136</v>
      </c>
      <c r="BQ13" s="67" t="str">
        <f t="shared" si="16"/>
        <v/>
      </c>
      <c r="BR13" s="69" t="str">
        <f>IFERROR(IF(VLOOKUP($D$1,ورقة4!$A$3:$BD$9000,MATCH(BM13,ورقة4!$A$2:$BD$2,0),0)=0,"",VLOOKUP($D$1,ورقة4!$A$3:$BD$9000,MATCH(BM13,ورقة4!$A$2:$BD$2,0),0)),"")</f>
        <v/>
      </c>
      <c r="BS13" s="67" t="str">
        <f>IF(AND(BS14="",BS15="",BS16="",BS17="",BS18="",BS19=""),"",BL13)</f>
        <v/>
      </c>
      <c r="BT13" s="67" t="str">
        <f>IF(AND(BT14="",BT15="",BT16="",BT17="",BT18="",BT19=""),"",BL13)</f>
        <v/>
      </c>
      <c r="BV13" t="s">
        <v>1105</v>
      </c>
      <c r="BW13"/>
      <c r="BX13" s="67"/>
      <c r="BY13" s="67"/>
      <c r="BZ13" s="138"/>
      <c r="CA13" s="68"/>
    </row>
    <row r="14" spans="1:79" ht="25.2" customHeight="1" thickBot="1" x14ac:dyDescent="0.35">
      <c r="C14" s="71">
        <f t="shared" si="17"/>
        <v>0</v>
      </c>
      <c r="D14" s="71">
        <f t="shared" si="9"/>
        <v>0</v>
      </c>
      <c r="E14" s="74">
        <f t="shared" si="10"/>
        <v>0</v>
      </c>
      <c r="F14" s="71" t="str">
        <f t="shared" si="11"/>
        <v/>
      </c>
      <c r="G14" s="71" t="str">
        <f t="shared" si="12"/>
        <v/>
      </c>
      <c r="H14" s="71" t="str">
        <f t="shared" si="6"/>
        <v/>
      </c>
      <c r="I14" s="74" t="b">
        <f t="shared" si="13"/>
        <v>0</v>
      </c>
      <c r="J14" s="161" t="str">
        <f t="shared" si="7"/>
        <v/>
      </c>
      <c r="K14" s="272" t="str">
        <f t="shared" si="8"/>
        <v/>
      </c>
      <c r="L14" s="273"/>
      <c r="M14" s="273"/>
      <c r="N14" s="273"/>
      <c r="O14" s="273"/>
      <c r="P14" s="273"/>
      <c r="Q14" s="273"/>
      <c r="R14" s="274"/>
      <c r="S14" s="162" t="str">
        <f t="shared" si="14"/>
        <v/>
      </c>
      <c r="T14" s="164"/>
      <c r="V14" s="270" t="s">
        <v>127</v>
      </c>
      <c r="W14" s="270"/>
      <c r="X14" s="270"/>
      <c r="Y14" s="270"/>
      <c r="Z14" s="270"/>
      <c r="AA14" s="270"/>
      <c r="AC14" s="300" t="s">
        <v>137</v>
      </c>
      <c r="AD14" s="301"/>
      <c r="AE14" s="301"/>
      <c r="AF14" s="301"/>
      <c r="AG14" s="301"/>
      <c r="AH14" s="306" t="e">
        <f>IF(OR(AH12&lt;10000,D5=AO4,AH19=2,AH19=1),AH12,IF(AH13="نعم",AE25+AE26/2,AH12))</f>
        <v>#N/A</v>
      </c>
      <c r="AI14" s="306"/>
      <c r="AJ14" s="307"/>
      <c r="AK14" s="32"/>
      <c r="BK14" s="67" t="str">
        <f t="shared" si="3"/>
        <v/>
      </c>
      <c r="BL14" s="54">
        <v>10</v>
      </c>
      <c r="BM14" s="54">
        <v>47</v>
      </c>
      <c r="BN14" s="54" t="s">
        <v>1037</v>
      </c>
      <c r="BO14" s="72" t="s">
        <v>121</v>
      </c>
      <c r="BP14" s="72" t="s">
        <v>136</v>
      </c>
      <c r="BQ14" s="67" t="str">
        <f t="shared" si="16"/>
        <v/>
      </c>
      <c r="BR14" s="69" t="str">
        <f>IFERROR(IF(VLOOKUP($D$1,ورقة4!$A$3:$BD$9000,MATCH(BM14,ورقة4!$A$2:$BD$2,0),0)=0,"",VLOOKUP($D$1,ورقة4!$A$3:$BD$9000,MATCH(BM14,ورقة4!$A$2:$BD$2,0),0)),"")</f>
        <v/>
      </c>
      <c r="BS14" s="64" t="str">
        <f>IF(BR14="م",BL14,"")</f>
        <v/>
      </c>
      <c r="BT14" s="67" t="str">
        <f t="shared" ref="BT14" si="18">IF(BR14="","",BL14)</f>
        <v/>
      </c>
      <c r="BV14" t="s">
        <v>1084</v>
      </c>
      <c r="BW14" s="135">
        <v>149</v>
      </c>
      <c r="BX14" s="54"/>
      <c r="BY14" s="67"/>
      <c r="BZ14" s="138"/>
      <c r="CA14" s="68"/>
    </row>
    <row r="15" spans="1:79" ht="25.2" customHeight="1" thickBot="1" x14ac:dyDescent="0.35">
      <c r="C15" s="71">
        <f t="shared" si="17"/>
        <v>0</v>
      </c>
      <c r="D15" s="71">
        <f t="shared" si="9"/>
        <v>0</v>
      </c>
      <c r="E15" s="74">
        <f t="shared" si="10"/>
        <v>0</v>
      </c>
      <c r="F15" s="71" t="str">
        <f t="shared" si="11"/>
        <v/>
      </c>
      <c r="G15" s="71" t="str">
        <f t="shared" si="12"/>
        <v/>
      </c>
      <c r="H15" s="71" t="str">
        <f t="shared" si="6"/>
        <v/>
      </c>
      <c r="I15" s="74" t="b">
        <f t="shared" si="13"/>
        <v>0</v>
      </c>
      <c r="J15" s="161" t="str">
        <f t="shared" si="7"/>
        <v/>
      </c>
      <c r="K15" s="272" t="str">
        <f t="shared" si="8"/>
        <v/>
      </c>
      <c r="L15" s="273"/>
      <c r="M15" s="273"/>
      <c r="N15" s="273"/>
      <c r="O15" s="273"/>
      <c r="P15" s="273"/>
      <c r="Q15" s="273"/>
      <c r="R15" s="274"/>
      <c r="S15" s="162" t="str">
        <f t="shared" si="14"/>
        <v/>
      </c>
      <c r="T15" s="164"/>
      <c r="V15" s="325" t="s">
        <v>97</v>
      </c>
      <c r="W15" s="325"/>
      <c r="X15" s="325"/>
      <c r="Y15" s="325"/>
      <c r="Z15" s="325"/>
      <c r="AA15" s="325"/>
      <c r="AC15" s="300" t="s">
        <v>138</v>
      </c>
      <c r="AD15" s="301"/>
      <c r="AE15" s="301"/>
      <c r="AF15" s="301"/>
      <c r="AG15" s="301"/>
      <c r="AH15" s="306" t="e">
        <f>IF(OR(D5=AV4,D5=AV7),0,AH12-AH14)</f>
        <v>#N/A</v>
      </c>
      <c r="AI15" s="306"/>
      <c r="AJ15" s="307"/>
      <c r="AK15" s="32"/>
      <c r="BK15" s="67" t="str">
        <f t="shared" si="3"/>
        <v/>
      </c>
      <c r="BL15" s="139">
        <v>11</v>
      </c>
      <c r="BM15" s="54">
        <v>48</v>
      </c>
      <c r="BN15" s="54" t="s">
        <v>1038</v>
      </c>
      <c r="BO15" s="72" t="s">
        <v>121</v>
      </c>
      <c r="BP15" s="72" t="s">
        <v>136</v>
      </c>
      <c r="BQ15" s="67" t="str">
        <f t="shared" si="16"/>
        <v/>
      </c>
      <c r="BR15" s="69" t="str">
        <f>IFERROR(IF(VLOOKUP($D$1,ورقة4!$A$3:$BD$9000,MATCH(BM15,ورقة4!$A$2:$BD$2,0),0)=0,"",VLOOKUP($D$1,ورقة4!$A$3:$BD$9000,MATCH(BM15,ورقة4!$A$2:$BD$2,0),0)),"")</f>
        <v/>
      </c>
      <c r="BS15" s="64" t="str">
        <f t="shared" ref="BS15:BS19" si="19">IF(BR15="م",BL15,"")</f>
        <v/>
      </c>
      <c r="BT15" s="67" t="str">
        <f t="shared" ref="BT15:BT19" si="20">IF(BR15="","",BL15)</f>
        <v/>
      </c>
      <c r="BV15" t="s">
        <v>1085</v>
      </c>
      <c r="BW15" s="135">
        <v>151</v>
      </c>
      <c r="BX15" s="67"/>
      <c r="BY15" s="67"/>
      <c r="BZ15" s="138"/>
      <c r="CA15" s="68"/>
    </row>
    <row r="16" spans="1:79" ht="25.2" customHeight="1" thickBot="1" x14ac:dyDescent="0.35">
      <c r="C16" s="71">
        <f t="shared" si="17"/>
        <v>0</v>
      </c>
      <c r="D16" s="71">
        <f t="shared" si="9"/>
        <v>0</v>
      </c>
      <c r="E16" s="74">
        <f t="shared" si="10"/>
        <v>0</v>
      </c>
      <c r="F16" s="71" t="str">
        <f t="shared" si="11"/>
        <v/>
      </c>
      <c r="G16" s="71" t="str">
        <f t="shared" si="12"/>
        <v/>
      </c>
      <c r="H16" s="71" t="str">
        <f t="shared" si="6"/>
        <v/>
      </c>
      <c r="I16" s="74" t="b">
        <f t="shared" si="13"/>
        <v>0</v>
      </c>
      <c r="J16" s="161" t="str">
        <f t="shared" si="7"/>
        <v/>
      </c>
      <c r="K16" s="272" t="str">
        <f t="shared" si="8"/>
        <v/>
      </c>
      <c r="L16" s="273"/>
      <c r="M16" s="273"/>
      <c r="N16" s="273"/>
      <c r="O16" s="273"/>
      <c r="P16" s="273"/>
      <c r="Q16" s="273"/>
      <c r="R16" s="274"/>
      <c r="S16" s="162" t="str">
        <f t="shared" si="14"/>
        <v/>
      </c>
      <c r="T16" s="164"/>
      <c r="V16" s="270" t="s">
        <v>1108</v>
      </c>
      <c r="W16" s="270"/>
      <c r="X16" s="270"/>
      <c r="Y16" s="270"/>
      <c r="Z16" s="270"/>
      <c r="AA16" s="270"/>
      <c r="AC16" s="300" t="s">
        <v>139</v>
      </c>
      <c r="AD16" s="301"/>
      <c r="AE16" s="301"/>
      <c r="AF16" s="301"/>
      <c r="AG16" s="301"/>
      <c r="AH16" s="306">
        <f>COUNTIFS(S9:S40,"ج",T9:T40,1)</f>
        <v>0</v>
      </c>
      <c r="AI16" s="306"/>
      <c r="AJ16" s="307"/>
      <c r="AK16" s="32"/>
      <c r="BK16" s="67" t="str">
        <f t="shared" si="3"/>
        <v/>
      </c>
      <c r="BL16" s="54">
        <v>12</v>
      </c>
      <c r="BM16" s="54">
        <v>49</v>
      </c>
      <c r="BN16" s="54" t="s">
        <v>1039</v>
      </c>
      <c r="BO16" s="72" t="s">
        <v>121</v>
      </c>
      <c r="BP16" s="72" t="s">
        <v>136</v>
      </c>
      <c r="BQ16" s="67" t="str">
        <f t="shared" si="16"/>
        <v/>
      </c>
      <c r="BR16" s="69" t="str">
        <f>IFERROR(IF(VLOOKUP($D$1,ورقة4!$A$3:$BD$9000,MATCH(BM16,ورقة4!$A$2:$BD$2,0),0)=0,"",VLOOKUP($D$1,ورقة4!$A$3:$BD$9000,MATCH(BM16,ورقة4!$A$2:$BD$2,0),0)),"")</f>
        <v/>
      </c>
      <c r="BS16" s="64" t="str">
        <f t="shared" si="19"/>
        <v/>
      </c>
      <c r="BT16" s="67" t="str">
        <f t="shared" si="20"/>
        <v/>
      </c>
      <c r="BU16" s="54"/>
      <c r="BV16" t="s">
        <v>1086</v>
      </c>
      <c r="BW16" s="135">
        <v>152</v>
      </c>
      <c r="BX16" s="54"/>
      <c r="BY16" s="67"/>
      <c r="BZ16" s="138"/>
      <c r="CA16" s="68"/>
    </row>
    <row r="17" spans="1:79" ht="25.2" customHeight="1" thickBot="1" x14ac:dyDescent="0.35">
      <c r="C17" s="71">
        <f t="shared" si="17"/>
        <v>0</v>
      </c>
      <c r="D17" s="71">
        <f t="shared" si="9"/>
        <v>0</v>
      </c>
      <c r="E17" s="74">
        <f t="shared" si="10"/>
        <v>0</v>
      </c>
      <c r="F17" s="71" t="str">
        <f t="shared" si="11"/>
        <v/>
      </c>
      <c r="G17" s="71" t="str">
        <f t="shared" si="12"/>
        <v/>
      </c>
      <c r="H17" s="71" t="str">
        <f t="shared" si="6"/>
        <v/>
      </c>
      <c r="I17" s="74" t="b">
        <f t="shared" si="13"/>
        <v>0</v>
      </c>
      <c r="J17" s="161" t="str">
        <f t="shared" si="7"/>
        <v/>
      </c>
      <c r="K17" s="272" t="str">
        <f t="shared" si="8"/>
        <v/>
      </c>
      <c r="L17" s="273"/>
      <c r="M17" s="273"/>
      <c r="N17" s="273"/>
      <c r="O17" s="273"/>
      <c r="P17" s="273"/>
      <c r="Q17" s="273"/>
      <c r="R17" s="274"/>
      <c r="S17" s="162" t="str">
        <f t="shared" si="14"/>
        <v/>
      </c>
      <c r="T17" s="164"/>
      <c r="V17" s="271"/>
      <c r="W17" s="271"/>
      <c r="X17" s="271"/>
      <c r="Y17" s="271"/>
      <c r="Z17" s="271"/>
      <c r="AA17" s="271"/>
      <c r="AC17" s="300" t="s">
        <v>140</v>
      </c>
      <c r="AD17" s="301"/>
      <c r="AE17" s="301"/>
      <c r="AF17" s="301"/>
      <c r="AG17" s="301"/>
      <c r="AH17" s="306">
        <f>COUNTIFS(S9:S40,"ر1",T9:T40,1)</f>
        <v>0</v>
      </c>
      <c r="AI17" s="306"/>
      <c r="AJ17" s="307"/>
      <c r="AK17" s="32"/>
      <c r="BK17" s="67" t="str">
        <f t="shared" si="3"/>
        <v/>
      </c>
      <c r="BL17" s="139">
        <v>13</v>
      </c>
      <c r="BM17" s="54">
        <v>50</v>
      </c>
      <c r="BN17" s="54" t="s">
        <v>1040</v>
      </c>
      <c r="BO17" s="72" t="s">
        <v>121</v>
      </c>
      <c r="BP17" s="72" t="s">
        <v>136</v>
      </c>
      <c r="BQ17" s="67" t="str">
        <f t="shared" si="16"/>
        <v/>
      </c>
      <c r="BR17" s="69" t="str">
        <f>IFERROR(IF(VLOOKUP($D$1,ورقة4!$A$3:$BD$9000,MATCH(BM17,ورقة4!$A$2:$BD$2,0),0)=0,"",VLOOKUP($D$1,ورقة4!$A$3:$BD$9000,MATCH(BM17,ورقة4!$A$2:$BD$2,0),0)),"")</f>
        <v/>
      </c>
      <c r="BS17" s="64" t="str">
        <f t="shared" si="19"/>
        <v/>
      </c>
      <c r="BT17" s="67" t="str">
        <f t="shared" si="20"/>
        <v/>
      </c>
      <c r="BV17" t="s">
        <v>1087</v>
      </c>
      <c r="BW17" s="135">
        <v>153</v>
      </c>
      <c r="BX17" s="67"/>
      <c r="BY17" s="67"/>
      <c r="BZ17" s="138"/>
      <c r="CA17" s="68"/>
    </row>
    <row r="18" spans="1:79" ht="25.2" customHeight="1" thickBot="1" x14ac:dyDescent="0.35">
      <c r="C18" s="71">
        <f t="shared" si="17"/>
        <v>0</v>
      </c>
      <c r="D18" s="71">
        <f t="shared" si="9"/>
        <v>0</v>
      </c>
      <c r="E18" s="74">
        <f t="shared" si="10"/>
        <v>0</v>
      </c>
      <c r="F18" s="71" t="str">
        <f t="shared" si="11"/>
        <v/>
      </c>
      <c r="G18" s="71" t="str">
        <f t="shared" si="12"/>
        <v/>
      </c>
      <c r="H18" s="71" t="str">
        <f t="shared" si="6"/>
        <v/>
      </c>
      <c r="I18" s="74" t="b">
        <f t="shared" si="13"/>
        <v>0</v>
      </c>
      <c r="J18" s="161" t="str">
        <f t="shared" si="7"/>
        <v/>
      </c>
      <c r="K18" s="272" t="str">
        <f t="shared" si="8"/>
        <v/>
      </c>
      <c r="L18" s="273"/>
      <c r="M18" s="273"/>
      <c r="N18" s="273"/>
      <c r="O18" s="273"/>
      <c r="P18" s="273"/>
      <c r="Q18" s="273"/>
      <c r="R18" s="274"/>
      <c r="S18" s="162" t="str">
        <f t="shared" si="14"/>
        <v/>
      </c>
      <c r="T18" s="164"/>
      <c r="V18" s="302" t="e">
        <f>IF(D3="أنثى","منقطعة عن التسجيل في","منقطع عن التسجيل في")</f>
        <v>#N/A</v>
      </c>
      <c r="W18" s="302"/>
      <c r="X18" s="302"/>
      <c r="Y18" s="302"/>
      <c r="Z18" s="302"/>
      <c r="AA18" s="302"/>
      <c r="AC18" s="300" t="s">
        <v>141</v>
      </c>
      <c r="AD18" s="301"/>
      <c r="AE18" s="301"/>
      <c r="AF18" s="301"/>
      <c r="AG18" s="301"/>
      <c r="AH18" s="306">
        <f>COUNTIFS(S9:S40,"ر2",T9:T40,1)</f>
        <v>0</v>
      </c>
      <c r="AI18" s="306"/>
      <c r="AJ18" s="307"/>
      <c r="AK18" s="32"/>
      <c r="BK18" s="67" t="str">
        <f t="shared" si="3"/>
        <v/>
      </c>
      <c r="BL18" s="54">
        <v>14</v>
      </c>
      <c r="BM18" s="72">
        <v>51</v>
      </c>
      <c r="BN18" s="67" t="s">
        <v>1041</v>
      </c>
      <c r="BQ18" s="67" t="str">
        <f>IFERROR(VLOOKUP(BN18,$K$9:$T$21,10,0),"")</f>
        <v/>
      </c>
      <c r="BR18" s="69" t="str">
        <f>IFERROR(IF(VLOOKUP($D$1,ورقة4!$A$3:$BD$9000,MATCH(BM18,ورقة4!$A$2:$BD$2,0),0)=0,"",VLOOKUP($D$1,ورقة4!$A$3:$BD$9000,MATCH(BM18,ورقة4!$A$2:$BD$2,0),0)),"")</f>
        <v/>
      </c>
      <c r="BS18" s="64" t="str">
        <f t="shared" si="19"/>
        <v/>
      </c>
      <c r="BT18" s="67" t="str">
        <f t="shared" si="20"/>
        <v/>
      </c>
      <c r="BV18" t="s">
        <v>1088</v>
      </c>
      <c r="BW18" s="135">
        <v>154</v>
      </c>
      <c r="BX18" s="54"/>
      <c r="BY18" s="67"/>
      <c r="BZ18" s="138"/>
      <c r="CA18" s="68"/>
    </row>
    <row r="19" spans="1:79" ht="25.2" customHeight="1" thickBot="1" x14ac:dyDescent="0.35">
      <c r="C19" s="71">
        <f t="shared" si="17"/>
        <v>0</v>
      </c>
      <c r="D19" s="71">
        <f t="shared" si="9"/>
        <v>0</v>
      </c>
      <c r="E19" s="74">
        <f t="shared" si="10"/>
        <v>0</v>
      </c>
      <c r="F19" s="71" t="str">
        <f t="shared" si="11"/>
        <v/>
      </c>
      <c r="G19" s="71" t="str">
        <f t="shared" si="12"/>
        <v/>
      </c>
      <c r="H19" s="71" t="str">
        <f t="shared" si="6"/>
        <v/>
      </c>
      <c r="I19" s="74" t="b">
        <f t="shared" si="13"/>
        <v>0</v>
      </c>
      <c r="J19" s="161" t="str">
        <f t="shared" si="7"/>
        <v/>
      </c>
      <c r="K19" s="272" t="str">
        <f t="shared" si="8"/>
        <v/>
      </c>
      <c r="L19" s="273"/>
      <c r="M19" s="273"/>
      <c r="N19" s="273"/>
      <c r="O19" s="273"/>
      <c r="P19" s="273"/>
      <c r="Q19" s="273"/>
      <c r="R19" s="274"/>
      <c r="S19" s="162" t="str">
        <f t="shared" si="14"/>
        <v/>
      </c>
      <c r="T19" s="164"/>
      <c r="U19" s="71" t="str">
        <f>IFERROR(SMALL($A$27:A37,BL5),"")</f>
        <v/>
      </c>
      <c r="V19" s="303" t="str">
        <f>IFERROR(VLOOKUP(U19,$A$49:$B$58,2,0),"")</f>
        <v/>
      </c>
      <c r="W19" s="303"/>
      <c r="X19" s="303"/>
      <c r="Y19" s="303"/>
      <c r="Z19" s="303"/>
      <c r="AA19" s="303"/>
      <c r="AB19" s="71">
        <f>COUNTIF(S10:S31,"A")</f>
        <v>0</v>
      </c>
      <c r="AC19" s="318" t="s">
        <v>143</v>
      </c>
      <c r="AD19" s="319"/>
      <c r="AE19" s="319"/>
      <c r="AF19" s="319"/>
      <c r="AG19" s="319"/>
      <c r="AH19" s="320">
        <f>IF(AB19&gt;0,COUNTIFS(S10:S35,"A",T10:T35,1),SUM(AH16:AJ18))</f>
        <v>0</v>
      </c>
      <c r="AI19" s="320"/>
      <c r="AJ19" s="321"/>
      <c r="AK19" s="51"/>
      <c r="BK19" s="67" t="str">
        <f t="shared" si="3"/>
        <v/>
      </c>
      <c r="BL19" s="139">
        <v>15</v>
      </c>
      <c r="BM19" s="54" t="str">
        <f>IF(U10&lt;&gt;0,U10,"a2")</f>
        <v>a2</v>
      </c>
      <c r="BN19" s="54" t="str">
        <f>V10</f>
        <v>اختر اسم المقرر الاختياري من السنة الأولى</v>
      </c>
      <c r="BO19" s="72" t="s">
        <v>144</v>
      </c>
      <c r="BP19" s="72" t="s">
        <v>122</v>
      </c>
      <c r="BQ19" s="67" t="str">
        <f t="shared" si="16"/>
        <v/>
      </c>
      <c r="BR19" s="69" t="str">
        <f>IFERROR(IF(VLOOKUP($D$1,ورقة4!$A$3:$BD$9000,MATCH(BM19,ورقة4!$A$2:$BD$2,0),0)=0,"",VLOOKUP($D$1,ورقة4!$A$3:$BD$9000,MATCH(BM19,ورقة4!$A$2:$BD$2,0),0)),"")</f>
        <v/>
      </c>
      <c r="BS19" s="64" t="str">
        <f t="shared" si="19"/>
        <v/>
      </c>
      <c r="BT19" s="67" t="str">
        <f t="shared" si="20"/>
        <v/>
      </c>
      <c r="BV19" t="s">
        <v>1089</v>
      </c>
      <c r="BW19" s="135">
        <v>155</v>
      </c>
      <c r="BX19" s="67"/>
      <c r="BY19" s="67"/>
      <c r="BZ19" s="138"/>
      <c r="CA19" s="68"/>
    </row>
    <row r="20" spans="1:79" ht="25.2" customHeight="1" thickTop="1" thickBot="1" x14ac:dyDescent="0.35">
      <c r="C20" s="71">
        <f t="shared" si="17"/>
        <v>0</v>
      </c>
      <c r="D20" s="71">
        <f t="shared" si="9"/>
        <v>0</v>
      </c>
      <c r="E20" s="74">
        <f t="shared" si="10"/>
        <v>0</v>
      </c>
      <c r="F20" s="71" t="str">
        <f t="shared" si="11"/>
        <v/>
      </c>
      <c r="G20" s="71" t="str">
        <f t="shared" si="12"/>
        <v/>
      </c>
      <c r="H20" s="71" t="str">
        <f t="shared" si="6"/>
        <v/>
      </c>
      <c r="I20" s="74" t="b">
        <f t="shared" si="13"/>
        <v>0</v>
      </c>
      <c r="J20" s="161" t="str">
        <f t="shared" si="7"/>
        <v/>
      </c>
      <c r="K20" s="272" t="str">
        <f t="shared" si="8"/>
        <v/>
      </c>
      <c r="L20" s="273"/>
      <c r="M20" s="273"/>
      <c r="N20" s="273"/>
      <c r="O20" s="273"/>
      <c r="P20" s="273"/>
      <c r="Q20" s="273"/>
      <c r="R20" s="274"/>
      <c r="S20" s="162" t="str">
        <f t="shared" si="14"/>
        <v/>
      </c>
      <c r="T20" s="164"/>
      <c r="U20" s="71" t="str">
        <f>IFERROR(SMALL($A$27:A38,BL6),"")</f>
        <v/>
      </c>
      <c r="V20" s="303" t="str">
        <f t="shared" ref="V20:V27" si="21">IFERROR(VLOOKUP(U20,$A$49:$B$58,2,0),"")</f>
        <v/>
      </c>
      <c r="W20" s="303"/>
      <c r="X20" s="303"/>
      <c r="Y20" s="303"/>
      <c r="Z20" s="303"/>
      <c r="AA20" s="303"/>
      <c r="AC20" s="315" t="e">
        <f>'إدخال البيانات'!A2</f>
        <v>#N/A</v>
      </c>
      <c r="AD20" s="315"/>
      <c r="AE20" s="315"/>
      <c r="AF20" s="315"/>
      <c r="AG20" s="315"/>
      <c r="AH20" s="315"/>
      <c r="AI20" s="315"/>
      <c r="AJ20" s="315"/>
      <c r="AK20" s="73"/>
      <c r="BK20" s="67" t="str">
        <f t="shared" si="3"/>
        <v/>
      </c>
      <c r="BL20" s="54">
        <v>16</v>
      </c>
      <c r="BM20" s="140"/>
      <c r="BN20" s="140" t="s">
        <v>142</v>
      </c>
      <c r="BO20" s="72" t="s">
        <v>144</v>
      </c>
      <c r="BP20" s="72" t="s">
        <v>122</v>
      </c>
      <c r="BQ20" s="67" t="str">
        <f t="shared" si="16"/>
        <v/>
      </c>
      <c r="BR20" s="69" t="str">
        <f>IFERROR(IF(VLOOKUP($D$1,ورقة4!$A$3:$BD$9000,MATCH(BM20,ورقة4!$A$2:$BD$2,0),0)=0,"",VLOOKUP($D$1,ورقة4!$A$3:$BD$9000,MATCH(BM20,ورقة4!$A$2:$BD$2,0),0)),"")</f>
        <v/>
      </c>
      <c r="BS20" s="67" t="str">
        <f>IF(AND(BS21="",BS22="",BS23="",BS24="",BS25="",BS26="",BS27=""),"",BL20)</f>
        <v/>
      </c>
      <c r="BT20" s="67" t="str">
        <f>IF(AND(BT21="",BT22="",BT23="",BT24="",BT25="",BT26="",BT27=""),"",BL20)</f>
        <v/>
      </c>
      <c r="BV20" t="s">
        <v>1106</v>
      </c>
      <c r="BW20"/>
      <c r="BX20" s="54"/>
      <c r="BY20" s="67"/>
      <c r="BZ20" s="138"/>
      <c r="CA20" s="68"/>
    </row>
    <row r="21" spans="1:79" ht="25.2" customHeight="1" thickBot="1" x14ac:dyDescent="0.35">
      <c r="A21" s="71" t="str">
        <f t="shared" ref="A21:A22" si="22">IFERROR(SMALL($BS$4:$BS$42,BL18),"")</f>
        <v/>
      </c>
      <c r="B21" s="71">
        <f t="shared" ref="B21:B22" si="23">IF(OR(A21=1,A21=8,A21=14,A21=21,A21=27,A21=33,A21=""),0,1)</f>
        <v>0</v>
      </c>
      <c r="C21" s="71">
        <f t="shared" si="17"/>
        <v>0</v>
      </c>
      <c r="D21" s="71">
        <f t="shared" si="9"/>
        <v>0</v>
      </c>
      <c r="E21" s="74">
        <f t="shared" si="10"/>
        <v>0</v>
      </c>
      <c r="F21" s="71" t="str">
        <f t="shared" si="11"/>
        <v/>
      </c>
      <c r="G21" s="71" t="str">
        <f t="shared" si="12"/>
        <v/>
      </c>
      <c r="H21" s="71" t="str">
        <f t="shared" si="6"/>
        <v/>
      </c>
      <c r="I21" s="74" t="b">
        <f t="shared" si="13"/>
        <v>0</v>
      </c>
      <c r="J21" s="161" t="str">
        <f t="shared" si="7"/>
        <v/>
      </c>
      <c r="K21" s="272" t="str">
        <f t="shared" si="8"/>
        <v/>
      </c>
      <c r="L21" s="273"/>
      <c r="M21" s="273"/>
      <c r="N21" s="273"/>
      <c r="O21" s="273"/>
      <c r="P21" s="273"/>
      <c r="Q21" s="273"/>
      <c r="R21" s="274"/>
      <c r="S21" s="162" t="str">
        <f t="shared" si="14"/>
        <v/>
      </c>
      <c r="T21" s="164"/>
      <c r="U21" s="71" t="str">
        <f>IFERROR(SMALL($A$27:A39,BL7),"")</f>
        <v/>
      </c>
      <c r="V21" s="303" t="str">
        <f t="shared" si="21"/>
        <v/>
      </c>
      <c r="W21" s="303"/>
      <c r="X21" s="303"/>
      <c r="Y21" s="303"/>
      <c r="Z21" s="303"/>
      <c r="AA21" s="303"/>
      <c r="AK21" s="73"/>
      <c r="BK21" s="67" t="str">
        <f t="shared" si="3"/>
        <v/>
      </c>
      <c r="BL21" s="139">
        <v>17</v>
      </c>
      <c r="BM21" s="54">
        <v>52</v>
      </c>
      <c r="BN21" s="54" t="s">
        <v>1042</v>
      </c>
      <c r="BO21" s="72" t="s">
        <v>144</v>
      </c>
      <c r="BP21" s="72" t="s">
        <v>122</v>
      </c>
      <c r="BQ21" s="67" t="str">
        <f t="shared" si="16"/>
        <v/>
      </c>
      <c r="BR21" s="69" t="str">
        <f>IFERROR(IF(VLOOKUP($D$1,ورقة4!$A$3:$BD$9000,MATCH(BM21,ورقة4!$A$2:$BD$2,0),0)=0,"",VLOOKUP($D$1,ورقة4!$A$3:$BD$9000,MATCH(BM21,ورقة4!$A$2:$BD$2,0),0)),"")</f>
        <v/>
      </c>
      <c r="BS21" s="64" t="str">
        <f t="shared" ref="BS21" si="24">IF(BR21="م",BL21,"")</f>
        <v/>
      </c>
      <c r="BT21" s="67" t="str">
        <f t="shared" ref="BT21" si="25">IF(BR21="","",BL21)</f>
        <v/>
      </c>
      <c r="BV21" t="s">
        <v>1090</v>
      </c>
      <c r="BW21" s="135">
        <v>157</v>
      </c>
      <c r="BX21" s="67"/>
      <c r="BY21" s="67"/>
      <c r="BZ21" s="138"/>
      <c r="CA21" s="68"/>
    </row>
    <row r="22" spans="1:79" ht="25.2" customHeight="1" thickBot="1" x14ac:dyDescent="0.35">
      <c r="A22" s="71" t="str">
        <f t="shared" si="22"/>
        <v/>
      </c>
      <c r="B22" s="71">
        <f t="shared" si="23"/>
        <v>0</v>
      </c>
      <c r="C22" s="71">
        <f t="shared" si="17"/>
        <v>0</v>
      </c>
      <c r="D22" s="71">
        <f t="shared" si="9"/>
        <v>0</v>
      </c>
      <c r="E22" s="74">
        <f t="shared" si="10"/>
        <v>0</v>
      </c>
      <c r="F22" s="71" t="str">
        <f t="shared" si="11"/>
        <v/>
      </c>
      <c r="G22" s="71" t="str">
        <f t="shared" si="12"/>
        <v/>
      </c>
      <c r="H22" s="71" t="str">
        <f t="shared" si="6"/>
        <v/>
      </c>
      <c r="I22" s="74" t="b">
        <f t="shared" si="13"/>
        <v>0</v>
      </c>
      <c r="J22" s="161" t="str">
        <f t="shared" si="7"/>
        <v/>
      </c>
      <c r="K22" s="272" t="str">
        <f t="shared" si="8"/>
        <v/>
      </c>
      <c r="L22" s="273"/>
      <c r="M22" s="273"/>
      <c r="N22" s="273"/>
      <c r="O22" s="273"/>
      <c r="P22" s="273"/>
      <c r="Q22" s="273"/>
      <c r="R22" s="274"/>
      <c r="S22" s="162" t="str">
        <f t="shared" si="14"/>
        <v/>
      </c>
      <c r="T22" s="164"/>
      <c r="U22" s="71" t="str">
        <f>IFERROR(SMALL($A$27:A40,BL8),"")</f>
        <v/>
      </c>
      <c r="V22" s="303" t="str">
        <f t="shared" si="21"/>
        <v/>
      </c>
      <c r="W22" s="303"/>
      <c r="X22" s="303"/>
      <c r="Y22" s="303"/>
      <c r="Z22" s="303"/>
      <c r="AA22" s="303"/>
      <c r="AC22" s="70"/>
      <c r="AD22" s="70"/>
      <c r="AE22" s="70"/>
      <c r="AF22" s="70"/>
      <c r="AK22" s="73"/>
      <c r="BK22" s="67" t="str">
        <f t="shared" si="3"/>
        <v/>
      </c>
      <c r="BL22" s="54">
        <v>18</v>
      </c>
      <c r="BM22" s="54">
        <v>53</v>
      </c>
      <c r="BN22" s="54" t="s">
        <v>1043</v>
      </c>
      <c r="BO22" s="72" t="s">
        <v>144</v>
      </c>
      <c r="BP22" s="72" t="s">
        <v>122</v>
      </c>
      <c r="BQ22" s="67" t="str">
        <f t="shared" si="16"/>
        <v/>
      </c>
      <c r="BR22" s="69" t="str">
        <f>IFERROR(IF(VLOOKUP($D$1,ورقة4!$A$3:$BD$9000,MATCH(BM22,ورقة4!$A$2:$BD$2,0),0)=0,"",VLOOKUP($D$1,ورقة4!$A$3:$BD$9000,MATCH(BM22,ورقة4!$A$2:$BD$2,0),0)),"")</f>
        <v/>
      </c>
      <c r="BS22" s="64" t="str">
        <f t="shared" ref="BS22:BS27" si="26">IF(BR22="م",BL22,"")</f>
        <v/>
      </c>
      <c r="BT22" s="67" t="str">
        <f t="shared" ref="BT22:BT27" si="27">IF(BR22="","",BL22)</f>
        <v/>
      </c>
      <c r="BV22" t="s">
        <v>1091</v>
      </c>
      <c r="BW22" s="135">
        <v>158</v>
      </c>
      <c r="BX22" s="54"/>
      <c r="BY22" s="67"/>
      <c r="BZ22" s="138"/>
      <c r="CA22" s="68"/>
    </row>
    <row r="23" spans="1:79" ht="25.2" customHeight="1" thickBot="1" x14ac:dyDescent="0.35">
      <c r="B23" s="189"/>
      <c r="C23" s="71">
        <f t="shared" si="17"/>
        <v>0</v>
      </c>
      <c r="D23" s="71">
        <f t="shared" si="9"/>
        <v>0</v>
      </c>
      <c r="E23" s="74">
        <f t="shared" si="10"/>
        <v>0</v>
      </c>
      <c r="F23" s="71" t="str">
        <f t="shared" si="11"/>
        <v/>
      </c>
      <c r="G23" s="71" t="str">
        <f t="shared" si="12"/>
        <v/>
      </c>
      <c r="H23" s="71" t="str">
        <f t="shared" si="6"/>
        <v/>
      </c>
      <c r="I23" s="74" t="b">
        <f t="shared" si="13"/>
        <v>0</v>
      </c>
      <c r="J23" s="161" t="str">
        <f t="shared" si="7"/>
        <v/>
      </c>
      <c r="K23" s="272" t="str">
        <f t="shared" si="8"/>
        <v/>
      </c>
      <c r="L23" s="273"/>
      <c r="M23" s="273"/>
      <c r="N23" s="273"/>
      <c r="O23" s="273"/>
      <c r="P23" s="273"/>
      <c r="Q23" s="273"/>
      <c r="R23" s="274"/>
      <c r="S23" s="162" t="str">
        <f t="shared" si="14"/>
        <v/>
      </c>
      <c r="T23" s="164"/>
      <c r="U23" s="71" t="str">
        <f>IFERROR(SMALL($A$27:A41,BL9),"")</f>
        <v/>
      </c>
      <c r="V23" s="303" t="str">
        <f t="shared" si="21"/>
        <v/>
      </c>
      <c r="W23" s="303"/>
      <c r="X23" s="303"/>
      <c r="Y23" s="303"/>
      <c r="Z23" s="303"/>
      <c r="AA23" s="303"/>
      <c r="AB23" s="23"/>
      <c r="AC23" s="70"/>
      <c r="AD23" s="71">
        <v>1</v>
      </c>
      <c r="AE23" s="74" t="e">
        <f>VLOOKUP(AD23,$C$10:$E$26,3,0)</f>
        <v>#N/A</v>
      </c>
      <c r="AF23" s="70"/>
      <c r="AK23" s="73"/>
      <c r="BK23" s="67" t="str">
        <f t="shared" si="3"/>
        <v/>
      </c>
      <c r="BL23" s="139">
        <v>19</v>
      </c>
      <c r="BM23" s="54">
        <v>54</v>
      </c>
      <c r="BN23" s="54" t="s">
        <v>1044</v>
      </c>
      <c r="BO23" s="72" t="s">
        <v>144</v>
      </c>
      <c r="BP23" s="72" t="s">
        <v>122</v>
      </c>
      <c r="BQ23" s="67" t="str">
        <f t="shared" si="16"/>
        <v/>
      </c>
      <c r="BR23" s="69" t="str">
        <f>IFERROR(IF(VLOOKUP($D$1,ورقة4!$A$3:$BD$9000,MATCH(BM23,ورقة4!$A$2:$BD$2,0),0)=0,"",VLOOKUP($D$1,ورقة4!$A$3:$BD$9000,MATCH(BM23,ورقة4!$A$2:$BD$2,0),0)),"")</f>
        <v/>
      </c>
      <c r="BS23" s="64" t="str">
        <f t="shared" si="26"/>
        <v/>
      </c>
      <c r="BT23" s="67" t="str">
        <f t="shared" si="27"/>
        <v/>
      </c>
      <c r="BU23" s="54"/>
      <c r="BV23" t="s">
        <v>1092</v>
      </c>
      <c r="BW23" s="135">
        <v>159</v>
      </c>
      <c r="BX23" s="67"/>
      <c r="BY23" s="67"/>
      <c r="BZ23" s="138"/>
      <c r="CA23" s="68"/>
    </row>
    <row r="24" spans="1:79" ht="25.2" customHeight="1" thickBot="1" x14ac:dyDescent="0.35">
      <c r="B24" s="189"/>
      <c r="C24" s="71">
        <f t="shared" si="17"/>
        <v>0</v>
      </c>
      <c r="D24" s="71">
        <f t="shared" si="9"/>
        <v>0</v>
      </c>
      <c r="E24" s="74">
        <f t="shared" si="10"/>
        <v>0</v>
      </c>
      <c r="F24" s="71" t="str">
        <f t="shared" si="11"/>
        <v/>
      </c>
      <c r="G24" s="71" t="str">
        <f t="shared" si="12"/>
        <v/>
      </c>
      <c r="H24" s="71" t="str">
        <f t="shared" si="6"/>
        <v/>
      </c>
      <c r="I24" s="74" t="b">
        <f t="shared" si="13"/>
        <v>0</v>
      </c>
      <c r="J24" s="161" t="str">
        <f t="shared" si="7"/>
        <v/>
      </c>
      <c r="K24" s="272" t="str">
        <f t="shared" si="8"/>
        <v/>
      </c>
      <c r="L24" s="273"/>
      <c r="M24" s="273"/>
      <c r="N24" s="273"/>
      <c r="O24" s="273"/>
      <c r="P24" s="273"/>
      <c r="Q24" s="273"/>
      <c r="R24" s="274"/>
      <c r="S24" s="162" t="str">
        <f t="shared" si="14"/>
        <v/>
      </c>
      <c r="T24" s="164"/>
      <c r="U24" s="71" t="str">
        <f>IFERROR(SMALL($A$27:A42,BL10),"")</f>
        <v/>
      </c>
      <c r="V24" s="303" t="str">
        <f t="shared" si="21"/>
        <v/>
      </c>
      <c r="W24" s="303"/>
      <c r="X24" s="303"/>
      <c r="Y24" s="303"/>
      <c r="Z24" s="303"/>
      <c r="AA24" s="303"/>
      <c r="AB24" s="23"/>
      <c r="AC24" s="70"/>
      <c r="AD24" s="71">
        <v>2</v>
      </c>
      <c r="AE24" s="74" t="e">
        <f>VLOOKUP(AD24,$C$10:$E$26,3,0)</f>
        <v>#N/A</v>
      </c>
      <c r="AF24" s="70"/>
      <c r="AG24" s="70"/>
      <c r="AH24" s="70"/>
      <c r="AI24" s="70"/>
      <c r="BK24" s="67" t="str">
        <f t="shared" si="3"/>
        <v/>
      </c>
      <c r="BL24" s="54">
        <v>20</v>
      </c>
      <c r="BM24" s="54">
        <v>55</v>
      </c>
      <c r="BN24" s="54" t="s">
        <v>1045</v>
      </c>
      <c r="BO24" s="72" t="s">
        <v>144</v>
      </c>
      <c r="BP24" s="72" t="s">
        <v>122</v>
      </c>
      <c r="BQ24" s="67" t="str">
        <f t="shared" si="16"/>
        <v/>
      </c>
      <c r="BR24" s="69" t="str">
        <f>IFERROR(IF(VLOOKUP($D$1,ورقة4!$A$3:$BD$9000,MATCH(BM24,ورقة4!$A$2:$BD$2,0),0)=0,"",VLOOKUP($D$1,ورقة4!$A$3:$BD$9000,MATCH(BM24,ورقة4!$A$2:$BD$2,0),0)),"")</f>
        <v/>
      </c>
      <c r="BS24" s="64" t="str">
        <f t="shared" si="26"/>
        <v/>
      </c>
      <c r="BT24" s="67" t="str">
        <f t="shared" si="27"/>
        <v/>
      </c>
      <c r="BV24" t="s">
        <v>1093</v>
      </c>
      <c r="BW24" s="135">
        <v>160</v>
      </c>
      <c r="BX24" s="54"/>
      <c r="BY24" s="67"/>
      <c r="BZ24" s="138"/>
      <c r="CA24" s="68"/>
    </row>
    <row r="25" spans="1:79" ht="25.2" customHeight="1" thickBot="1" x14ac:dyDescent="0.35">
      <c r="B25" s="189"/>
      <c r="C25" s="71">
        <f t="shared" si="17"/>
        <v>0</v>
      </c>
      <c r="D25" s="71">
        <f t="shared" si="9"/>
        <v>0</v>
      </c>
      <c r="E25" s="74">
        <f t="shared" si="10"/>
        <v>0</v>
      </c>
      <c r="F25" s="71" t="str">
        <f t="shared" si="11"/>
        <v/>
      </c>
      <c r="G25" s="71" t="str">
        <f t="shared" si="12"/>
        <v/>
      </c>
      <c r="H25" s="71" t="str">
        <f t="shared" si="6"/>
        <v/>
      </c>
      <c r="I25" s="74" t="b">
        <f t="shared" si="13"/>
        <v>0</v>
      </c>
      <c r="J25" s="161" t="str">
        <f t="shared" si="7"/>
        <v/>
      </c>
      <c r="K25" s="272" t="str">
        <f t="shared" si="8"/>
        <v/>
      </c>
      <c r="L25" s="273"/>
      <c r="M25" s="273"/>
      <c r="N25" s="273"/>
      <c r="O25" s="273"/>
      <c r="P25" s="273"/>
      <c r="Q25" s="273"/>
      <c r="R25" s="274"/>
      <c r="S25" s="162" t="str">
        <f t="shared" si="14"/>
        <v/>
      </c>
      <c r="T25" s="164"/>
      <c r="U25" s="71" t="str">
        <f>IFERROR(SMALL($A$27:A43,BL11),"")</f>
        <v/>
      </c>
      <c r="V25" s="303" t="str">
        <f t="shared" si="21"/>
        <v/>
      </c>
      <c r="W25" s="303"/>
      <c r="X25" s="303"/>
      <c r="Y25" s="303"/>
      <c r="Z25" s="303"/>
      <c r="AA25" s="303"/>
      <c r="AB25" s="23"/>
      <c r="AC25" s="70"/>
      <c r="AE25" s="74" t="e">
        <f>SUM(AE23:AE24)</f>
        <v>#N/A</v>
      </c>
      <c r="AF25" s="70"/>
      <c r="AG25" s="70"/>
      <c r="AH25" s="70"/>
      <c r="AI25" s="70"/>
      <c r="BK25" s="67" t="str">
        <f t="shared" si="3"/>
        <v/>
      </c>
      <c r="BL25" s="139">
        <v>21</v>
      </c>
      <c r="BM25" s="54">
        <v>56</v>
      </c>
      <c r="BN25" s="67" t="s">
        <v>1046</v>
      </c>
      <c r="BQ25" s="67"/>
      <c r="BR25" s="69" t="str">
        <f>IFERROR(IF(VLOOKUP($D$1,ورقة4!$A$3:$BD$9000,MATCH(BM25,ورقة4!$A$2:$BD$2,0),0)=0,"",VLOOKUP($D$1,ورقة4!$A$3:$BD$9000,MATCH(BM25,ورقة4!$A$2:$BD$2,0),0)),"")</f>
        <v/>
      </c>
      <c r="BS25" s="64" t="str">
        <f t="shared" si="26"/>
        <v/>
      </c>
      <c r="BT25" s="67" t="str">
        <f t="shared" si="27"/>
        <v/>
      </c>
      <c r="BV25" t="s">
        <v>1094</v>
      </c>
      <c r="BW25" s="135">
        <v>162</v>
      </c>
      <c r="BX25" s="67"/>
      <c r="BY25" s="67"/>
      <c r="BZ25" s="138"/>
      <c r="CA25" s="68"/>
    </row>
    <row r="26" spans="1:79" ht="25.2" customHeight="1" thickBot="1" x14ac:dyDescent="0.35">
      <c r="B26" s="189"/>
      <c r="C26" s="71">
        <f t="shared" si="17"/>
        <v>0</v>
      </c>
      <c r="D26" s="71">
        <f t="shared" si="9"/>
        <v>0</v>
      </c>
      <c r="E26" s="74">
        <f t="shared" si="10"/>
        <v>0</v>
      </c>
      <c r="F26" s="71" t="str">
        <f t="shared" si="11"/>
        <v/>
      </c>
      <c r="G26" s="71" t="str">
        <f t="shared" si="12"/>
        <v/>
      </c>
      <c r="H26" s="71" t="str">
        <f t="shared" si="6"/>
        <v/>
      </c>
      <c r="I26" s="74" t="b">
        <f t="shared" si="13"/>
        <v>0</v>
      </c>
      <c r="J26" s="161" t="str">
        <f t="shared" si="7"/>
        <v/>
      </c>
      <c r="K26" s="272" t="str">
        <f t="shared" si="8"/>
        <v/>
      </c>
      <c r="L26" s="273"/>
      <c r="M26" s="273"/>
      <c r="N26" s="273"/>
      <c r="O26" s="273"/>
      <c r="P26" s="273"/>
      <c r="Q26" s="273"/>
      <c r="R26" s="274"/>
      <c r="S26" s="162" t="str">
        <f t="shared" si="14"/>
        <v/>
      </c>
      <c r="T26" s="164"/>
      <c r="U26" s="71" t="str">
        <f>IFERROR(SMALL($A$27:A44,BL12),"")</f>
        <v/>
      </c>
      <c r="V26" s="303" t="str">
        <f t="shared" si="21"/>
        <v/>
      </c>
      <c r="W26" s="303"/>
      <c r="X26" s="303"/>
      <c r="Y26" s="303"/>
      <c r="Z26" s="303"/>
      <c r="AA26" s="303"/>
      <c r="AB26" s="23"/>
      <c r="AC26" s="70"/>
      <c r="AE26" s="75" t="e">
        <f>AH12-(AE23+AE24)</f>
        <v>#N/A</v>
      </c>
      <c r="AF26" s="70"/>
      <c r="AG26" s="70"/>
      <c r="AH26" s="70"/>
      <c r="AI26" s="70"/>
      <c r="BK26" s="67" t="str">
        <f t="shared" si="3"/>
        <v/>
      </c>
      <c r="BL26" s="54">
        <v>22</v>
      </c>
      <c r="BM26" s="54">
        <v>57</v>
      </c>
      <c r="BN26" s="54" t="s">
        <v>1047</v>
      </c>
      <c r="BO26" s="72" t="s">
        <v>144</v>
      </c>
      <c r="BP26" s="72" t="s">
        <v>136</v>
      </c>
      <c r="BQ26" s="67" t="str">
        <f>IFERROR(VLOOKUP(BN26,$K$9:$T$21,10,0),"")</f>
        <v/>
      </c>
      <c r="BR26" s="69" t="str">
        <f>IFERROR(IF(VLOOKUP($D$1,ورقة4!$A$3:$BD$9000,MATCH(BM26,ورقة4!$A$2:$BD$2,0),0)=0,"",VLOOKUP($D$1,ورقة4!$A$3:$BD$9000,MATCH(BM26,ورقة4!$A$2:$BD$2,0),0)),"")</f>
        <v/>
      </c>
      <c r="BS26" s="64" t="str">
        <f t="shared" si="26"/>
        <v/>
      </c>
      <c r="BT26" s="67" t="str">
        <f t="shared" si="27"/>
        <v/>
      </c>
      <c r="BV26" t="s">
        <v>1095</v>
      </c>
      <c r="BW26" s="135">
        <v>164</v>
      </c>
      <c r="BX26" s="54"/>
      <c r="BY26" s="67"/>
    </row>
    <row r="27" spans="1:79" ht="25.2" customHeight="1" thickBot="1" x14ac:dyDescent="0.35">
      <c r="A27" s="71" t="e">
        <f>IF(VLOOKUP($D$1,ورقة2!$A$2:$AE$9000,23,0)="م",1,"")</f>
        <v>#N/A</v>
      </c>
      <c r="B27" s="28" t="s">
        <v>146</v>
      </c>
      <c r="C27" s="71">
        <f t="shared" si="17"/>
        <v>0</v>
      </c>
      <c r="D27" s="71">
        <f t="shared" si="9"/>
        <v>0</v>
      </c>
      <c r="E27" s="74">
        <f t="shared" si="10"/>
        <v>0</v>
      </c>
      <c r="F27" s="71" t="str">
        <f t="shared" si="11"/>
        <v/>
      </c>
      <c r="G27" s="71" t="str">
        <f t="shared" si="12"/>
        <v/>
      </c>
      <c r="H27" s="71" t="str">
        <f t="shared" si="6"/>
        <v/>
      </c>
      <c r="I27" s="74" t="b">
        <f t="shared" si="13"/>
        <v>0</v>
      </c>
      <c r="J27" s="161" t="str">
        <f t="shared" si="7"/>
        <v/>
      </c>
      <c r="K27" s="272" t="str">
        <f t="shared" si="8"/>
        <v/>
      </c>
      <c r="L27" s="273"/>
      <c r="M27" s="273"/>
      <c r="N27" s="273"/>
      <c r="O27" s="273"/>
      <c r="P27" s="273"/>
      <c r="Q27" s="273"/>
      <c r="R27" s="274"/>
      <c r="S27" s="162" t="str">
        <f t="shared" si="14"/>
        <v/>
      </c>
      <c r="T27" s="164"/>
      <c r="U27" s="71" t="str">
        <f>IFERROR(SMALL($A$27:A45,BL13),"")</f>
        <v/>
      </c>
      <c r="V27" s="303" t="str">
        <f t="shared" si="21"/>
        <v/>
      </c>
      <c r="W27" s="303"/>
      <c r="X27" s="303"/>
      <c r="Y27" s="303"/>
      <c r="Z27" s="303"/>
      <c r="AA27" s="303"/>
      <c r="AB27" s="24"/>
      <c r="AF27" s="70"/>
      <c r="AG27" s="70"/>
      <c r="AH27" s="70"/>
      <c r="AI27" s="70"/>
      <c r="BK27" s="67" t="str">
        <f t="shared" si="3"/>
        <v/>
      </c>
      <c r="BL27" s="139">
        <v>23</v>
      </c>
      <c r="BM27" s="54">
        <v>201</v>
      </c>
      <c r="BN27" s="54" t="s">
        <v>1048</v>
      </c>
      <c r="BO27" s="72" t="s">
        <v>144</v>
      </c>
      <c r="BP27" s="72" t="s">
        <v>136</v>
      </c>
      <c r="BQ27" s="67" t="str">
        <f>IFERROR(VLOOKUP(BN27,$K$9:$T$21,10,0),"")</f>
        <v/>
      </c>
      <c r="BR27" s="69" t="str">
        <f>IFERROR(IF(VLOOKUP($D$1,ورقة4!$A$3:$BD$9000,MATCH(BM27,ورقة4!$A$2:$BD$2,0),0)=0,"",VLOOKUP($D$1,ورقة4!$A$3:$BD$9000,MATCH(BM27,ورقة4!$A$2:$BD$2,0),0)),"")</f>
        <v/>
      </c>
      <c r="BS27" s="64" t="str">
        <f t="shared" si="26"/>
        <v/>
      </c>
      <c r="BT27" s="67" t="str">
        <f t="shared" si="27"/>
        <v/>
      </c>
      <c r="BV27" t="s">
        <v>1096</v>
      </c>
      <c r="BW27" s="135">
        <v>165</v>
      </c>
      <c r="BX27" s="67"/>
      <c r="BY27" s="67"/>
    </row>
    <row r="28" spans="1:79" ht="25.2" customHeight="1" thickBot="1" x14ac:dyDescent="0.3">
      <c r="A28" s="71" t="e">
        <f>IF(VLOOKUP($D$1,ورقة2!$A$2:$AE$9000,24,0)="م",2,"")</f>
        <v>#N/A</v>
      </c>
      <c r="B28" s="71" t="s">
        <v>148</v>
      </c>
      <c r="C28" s="71">
        <f t="shared" si="17"/>
        <v>0</v>
      </c>
      <c r="D28" s="71">
        <f t="shared" si="9"/>
        <v>0</v>
      </c>
      <c r="E28" s="74">
        <f t="shared" si="10"/>
        <v>0</v>
      </c>
      <c r="F28" s="71" t="str">
        <f t="shared" si="11"/>
        <v/>
      </c>
      <c r="G28" s="71" t="str">
        <f t="shared" si="12"/>
        <v/>
      </c>
      <c r="H28" s="71" t="str">
        <f t="shared" si="6"/>
        <v/>
      </c>
      <c r="I28" s="74" t="b">
        <f t="shared" si="13"/>
        <v>0</v>
      </c>
      <c r="J28" s="161" t="str">
        <f t="shared" ref="J28:J31" si="28">IF(IFERROR(VLOOKUP(H28,$BL$4:$BN$63,2,0),"")=0,"",IFERROR(VLOOKUP(H28,$BL$4:$BN$63,2,0),""))</f>
        <v/>
      </c>
      <c r="K28" s="272" t="str">
        <f t="shared" ref="K28:K31" si="29">IFERROR(VLOOKUP(H28,$BL$4:$BN$63,3,0),"")</f>
        <v/>
      </c>
      <c r="L28" s="273"/>
      <c r="M28" s="273"/>
      <c r="N28" s="273"/>
      <c r="O28" s="273"/>
      <c r="P28" s="273"/>
      <c r="Q28" s="273"/>
      <c r="R28" s="274"/>
      <c r="S28" s="162" t="str">
        <f t="shared" ref="S28:S31" si="30">IFERROR(VLOOKUP(J28,BM23:BS80,6,0),"")</f>
        <v/>
      </c>
      <c r="T28" s="164"/>
      <c r="AB28" s="24"/>
      <c r="AD28" s="70"/>
      <c r="AE28" s="70"/>
      <c r="AF28" s="70"/>
      <c r="AG28" s="70"/>
      <c r="AH28" s="70"/>
      <c r="AI28" s="70"/>
      <c r="BK28" s="67" t="str">
        <f t="shared" si="3"/>
        <v/>
      </c>
      <c r="BL28" s="54">
        <v>24</v>
      </c>
      <c r="BM28" s="140"/>
      <c r="BN28" s="140" t="s">
        <v>145</v>
      </c>
      <c r="BO28" s="72" t="s">
        <v>144</v>
      </c>
      <c r="BP28" s="72" t="s">
        <v>136</v>
      </c>
      <c r="BQ28" s="67" t="str">
        <f>IFERROR(VLOOKUP(BN28,$K$9:$T$21,10,0),"")</f>
        <v/>
      </c>
      <c r="BR28" s="69" t="str">
        <f>IFERROR(IF(VLOOKUP($D$1,ورقة4!$A$3:$BD$9000,MATCH(BM28,ورقة4!$A$2:$BD$2,0),0)=0,"",VLOOKUP($D$1,ورقة4!$A$3:$BD$9000,MATCH(BM28,ورقة4!$A$2:$BD$2,0),0)),"")</f>
        <v/>
      </c>
      <c r="BS28" s="67" t="str">
        <f>IF(AND(BS29="",BS30="",BS31="",BS32="",BS33="",BS34=""),"",BL28)</f>
        <v/>
      </c>
      <c r="BT28" s="67" t="str">
        <f>IF(AND(BT29="",BT30="",BT31="",BT32="",BT33="",BT34=""),"",BL28)</f>
        <v/>
      </c>
      <c r="BV28" t="s">
        <v>1097</v>
      </c>
      <c r="BW28" s="135">
        <v>166</v>
      </c>
      <c r="BX28" s="54"/>
      <c r="BY28" s="67"/>
    </row>
    <row r="29" spans="1:79" ht="25.2" customHeight="1" thickBot="1" x14ac:dyDescent="0.3">
      <c r="A29" s="71" t="e">
        <f>IF(VLOOKUP($D$1,ورقة2!$A$2:$AE$9000,25,0)="م",3,"")</f>
        <v>#N/A</v>
      </c>
      <c r="B29" s="71" t="s">
        <v>149</v>
      </c>
      <c r="C29" s="71">
        <f>C28+D29</f>
        <v>0</v>
      </c>
      <c r="D29" s="71">
        <f t="shared" si="9"/>
        <v>0</v>
      </c>
      <c r="E29" s="74">
        <f t="shared" si="10"/>
        <v>0</v>
      </c>
      <c r="F29" s="71" t="str">
        <f t="shared" si="11"/>
        <v/>
      </c>
      <c r="G29" s="71" t="str">
        <f t="shared" si="12"/>
        <v/>
      </c>
      <c r="H29" s="71" t="str">
        <f t="shared" si="6"/>
        <v/>
      </c>
      <c r="I29" s="74" t="b">
        <f t="shared" si="13"/>
        <v>0</v>
      </c>
      <c r="J29" s="161" t="str">
        <f t="shared" si="28"/>
        <v/>
      </c>
      <c r="K29" s="272" t="str">
        <f t="shared" si="29"/>
        <v/>
      </c>
      <c r="L29" s="273"/>
      <c r="M29" s="273"/>
      <c r="N29" s="273"/>
      <c r="O29" s="273"/>
      <c r="P29" s="273"/>
      <c r="Q29" s="273"/>
      <c r="R29" s="274"/>
      <c r="S29" s="162" t="str">
        <f t="shared" si="30"/>
        <v/>
      </c>
      <c r="T29" s="164"/>
      <c r="BK29" s="67" t="str">
        <f t="shared" si="3"/>
        <v/>
      </c>
      <c r="BL29" s="139">
        <v>25</v>
      </c>
      <c r="BM29" s="54">
        <v>58</v>
      </c>
      <c r="BN29" s="54" t="s">
        <v>1049</v>
      </c>
      <c r="BO29" s="72" t="s">
        <v>144</v>
      </c>
      <c r="BP29" s="72" t="s">
        <v>136</v>
      </c>
      <c r="BQ29" s="67" t="str">
        <f>IFERROR(VLOOKUP(BN29,$K$9:$T$21,10,0),"")</f>
        <v/>
      </c>
      <c r="BR29" s="69" t="str">
        <f>IFERROR(IF(VLOOKUP($D$1,ورقة4!$A$3:$BD$9000,MATCH(BM29,ورقة4!$A$2:$BD$2,0),0)=0,"",VLOOKUP($D$1,ورقة4!$A$3:$BD$9000,MATCH(BM29,ورقة4!$A$2:$BD$2,0),0)),"")</f>
        <v/>
      </c>
      <c r="BS29" s="64" t="str">
        <f>IF(BR29="م",BL29,"")</f>
        <v/>
      </c>
      <c r="BT29" s="67" t="str">
        <f t="shared" ref="BT29:BT36" si="31">IF(BR29="","",BL29)</f>
        <v/>
      </c>
      <c r="BV29" t="s">
        <v>1107</v>
      </c>
      <c r="BW29"/>
      <c r="BX29" s="67"/>
      <c r="BY29" s="67"/>
    </row>
    <row r="30" spans="1:79" ht="25.2" customHeight="1" thickBot="1" x14ac:dyDescent="0.3">
      <c r="A30" s="71" t="e">
        <f>IF(VLOOKUP($D$1,ورقة2!$A$2:$AE$9000,26,0)="م",4,"")</f>
        <v>#N/A</v>
      </c>
      <c r="C30" s="71">
        <f t="shared" si="17"/>
        <v>0</v>
      </c>
      <c r="D30" s="71">
        <f t="shared" si="9"/>
        <v>0</v>
      </c>
      <c r="E30" s="74">
        <f t="shared" si="10"/>
        <v>0</v>
      </c>
      <c r="F30" s="71" t="str">
        <f t="shared" si="11"/>
        <v/>
      </c>
      <c r="G30" s="71" t="str">
        <f t="shared" si="12"/>
        <v/>
      </c>
      <c r="H30" s="71" t="str">
        <f t="shared" si="6"/>
        <v/>
      </c>
      <c r="I30" s="74" t="b">
        <f t="shared" si="13"/>
        <v>0</v>
      </c>
      <c r="J30" s="161" t="str">
        <f t="shared" si="28"/>
        <v/>
      </c>
      <c r="K30" s="272" t="str">
        <f t="shared" si="29"/>
        <v/>
      </c>
      <c r="L30" s="273"/>
      <c r="M30" s="273"/>
      <c r="N30" s="273"/>
      <c r="O30" s="273"/>
      <c r="P30" s="273"/>
      <c r="Q30" s="273"/>
      <c r="R30" s="274"/>
      <c r="S30" s="162" t="str">
        <f t="shared" si="30"/>
        <v/>
      </c>
      <c r="T30" s="164"/>
      <c r="AB30" s="24"/>
      <c r="BC30" s="66"/>
      <c r="BK30" s="67" t="str">
        <f t="shared" si="3"/>
        <v/>
      </c>
      <c r="BL30" s="54">
        <v>26</v>
      </c>
      <c r="BM30" s="54">
        <v>59</v>
      </c>
      <c r="BN30" s="54" t="s">
        <v>1050</v>
      </c>
      <c r="BO30" s="72" t="s">
        <v>144</v>
      </c>
      <c r="BP30" s="72" t="s">
        <v>136</v>
      </c>
      <c r="BQ30" s="67" t="str">
        <f>IFERROR(VLOOKUP(BN30,$K$9:$T$21,10,0),"")</f>
        <v/>
      </c>
      <c r="BR30" s="69" t="str">
        <f>IFERROR(IF(VLOOKUP($D$1,ورقة4!$A$3:$BD$9000,MATCH(BM30,ورقة4!$A$2:$BD$2,0),0)=0,"",VLOOKUP($D$1,ورقة4!$A$3:$BD$9000,MATCH(BM30,ورقة4!$A$2:$BD$2,0),0)),"")</f>
        <v/>
      </c>
      <c r="BS30" s="64" t="str">
        <f t="shared" ref="BS30:BS34" si="32">IF(BR30="م",BL30,"")</f>
        <v/>
      </c>
      <c r="BT30" s="67" t="str">
        <f t="shared" ref="BT30:BT34" si="33">IF(BR30="","",BL30)</f>
        <v/>
      </c>
      <c r="BV30" t="s">
        <v>1098</v>
      </c>
      <c r="BW30" s="135">
        <v>169</v>
      </c>
      <c r="BX30" s="67"/>
      <c r="BY30" s="67"/>
    </row>
    <row r="31" spans="1:79" ht="25.2" customHeight="1" thickTop="1" thickBot="1" x14ac:dyDescent="0.3">
      <c r="A31" s="71" t="e">
        <f>IF(VLOOKUP($D$1,ورقة2!$A$2:$AE$9000,27,0)="م",5,"")</f>
        <v>#N/A</v>
      </c>
      <c r="C31" s="71">
        <f t="shared" si="17"/>
        <v>0</v>
      </c>
      <c r="D31" s="71">
        <f t="shared" si="9"/>
        <v>0</v>
      </c>
      <c r="E31" s="74">
        <f t="shared" si="10"/>
        <v>0</v>
      </c>
      <c r="F31" s="71" t="str">
        <f t="shared" si="11"/>
        <v/>
      </c>
      <c r="G31" s="71" t="str">
        <f t="shared" si="12"/>
        <v/>
      </c>
      <c r="H31" s="71" t="str">
        <f t="shared" si="6"/>
        <v/>
      </c>
      <c r="I31" s="74" t="b">
        <f t="shared" si="13"/>
        <v>0</v>
      </c>
      <c r="J31" s="161" t="str">
        <f t="shared" si="28"/>
        <v/>
      </c>
      <c r="K31" s="272" t="str">
        <f t="shared" si="29"/>
        <v/>
      </c>
      <c r="L31" s="273"/>
      <c r="M31" s="273"/>
      <c r="N31" s="273"/>
      <c r="O31" s="273"/>
      <c r="P31" s="273"/>
      <c r="Q31" s="273"/>
      <c r="R31" s="274"/>
      <c r="S31" s="162" t="str">
        <f t="shared" si="30"/>
        <v/>
      </c>
      <c r="T31" s="164"/>
      <c r="AB31" s="24"/>
      <c r="BC31" s="66"/>
      <c r="BK31" s="67" t="str">
        <f t="shared" si="3"/>
        <v/>
      </c>
      <c r="BL31" s="139">
        <v>27</v>
      </c>
      <c r="BM31" s="54">
        <v>60</v>
      </c>
      <c r="BN31" s="67" t="s">
        <v>1051</v>
      </c>
      <c r="BQ31" s="67"/>
      <c r="BR31" s="69" t="str">
        <f>IFERROR(IF(VLOOKUP($D$1,ورقة4!$A$3:$BD$9000,MATCH(BM31,ورقة4!$A$2:$BD$2,0),0)=0,"",VLOOKUP($D$1,ورقة4!$A$3:$BD$9000,MATCH(BM31,ورقة4!$A$2:$BD$2,0),0)),"")</f>
        <v/>
      </c>
      <c r="BS31" s="64" t="str">
        <f t="shared" si="32"/>
        <v/>
      </c>
      <c r="BT31" s="67" t="str">
        <f t="shared" si="33"/>
        <v/>
      </c>
      <c r="BV31" t="s">
        <v>1099</v>
      </c>
      <c r="BW31" s="135">
        <v>170</v>
      </c>
      <c r="BX31" s="67"/>
      <c r="BY31" s="67"/>
    </row>
    <row r="32" spans="1:79" ht="25.2" customHeight="1" thickTop="1" thickBot="1" x14ac:dyDescent="0.3">
      <c r="A32" s="71" t="e">
        <f>IF(VLOOKUP($D$1,ورقة2!$A$2:$AE$9000,28,0)="م",6,"")</f>
        <v>#N/A</v>
      </c>
      <c r="C32" s="71">
        <f t="shared" si="17"/>
        <v>0</v>
      </c>
      <c r="D32" s="71">
        <f t="shared" si="9"/>
        <v>0</v>
      </c>
      <c r="E32" s="74">
        <f t="shared" si="10"/>
        <v>0</v>
      </c>
      <c r="F32" s="71" t="str">
        <f t="shared" si="11"/>
        <v/>
      </c>
      <c r="G32" s="71" t="str">
        <f t="shared" si="12"/>
        <v/>
      </c>
      <c r="H32" s="71" t="str">
        <f t="shared" si="6"/>
        <v/>
      </c>
      <c r="I32" s="74" t="b">
        <f t="shared" si="13"/>
        <v>0</v>
      </c>
      <c r="J32" s="161" t="str">
        <f t="shared" ref="J32" si="34">IF(IFERROR(VLOOKUP(H32,$BL$4:$BN$63,2,0),"")=0,"",IFERROR(VLOOKUP(H32,$BL$4:$BN$63,2,0),""))</f>
        <v/>
      </c>
      <c r="K32" s="272" t="str">
        <f t="shared" ref="K32" si="35">IFERROR(VLOOKUP(H32,$BL$4:$BN$63,3,0),"")</f>
        <v/>
      </c>
      <c r="L32" s="273"/>
      <c r="M32" s="273"/>
      <c r="N32" s="273"/>
      <c r="O32" s="273"/>
      <c r="P32" s="273"/>
      <c r="Q32" s="273"/>
      <c r="R32" s="274"/>
      <c r="S32" s="162" t="str">
        <f t="shared" ref="S32" si="36">IFERROR(VLOOKUP(J32,BM27:BS84,6,0),"")</f>
        <v/>
      </c>
      <c r="T32" s="164"/>
      <c r="BC32" s="66"/>
      <c r="BK32" s="67" t="str">
        <f t="shared" si="3"/>
        <v/>
      </c>
      <c r="BL32" s="54">
        <v>28</v>
      </c>
      <c r="BM32" s="54">
        <v>61</v>
      </c>
      <c r="BN32" s="54" t="s">
        <v>1052</v>
      </c>
      <c r="BO32" s="72" t="s">
        <v>151</v>
      </c>
      <c r="BP32" s="72" t="s">
        <v>122</v>
      </c>
      <c r="BQ32" s="67" t="str">
        <f>IFERROR(VLOOKUP(BN32,$K$9:$T$21,10,0),"")</f>
        <v/>
      </c>
      <c r="BR32" s="69" t="str">
        <f>IFERROR(IF(VLOOKUP($D$1,ورقة4!$A$3:$BD$9000,MATCH(BM32,ورقة4!$A$2:$BD$2,0),0)=0,"",VLOOKUP($D$1,ورقة4!$A$3:$BD$9000,MATCH(BM32,ورقة4!$A$2:$BD$2,0),0)),"")</f>
        <v/>
      </c>
      <c r="BS32" s="64" t="str">
        <f t="shared" si="32"/>
        <v/>
      </c>
      <c r="BT32" s="67" t="str">
        <f t="shared" si="33"/>
        <v/>
      </c>
      <c r="BV32" t="s">
        <v>1100</v>
      </c>
      <c r="BW32" s="135">
        <v>174</v>
      </c>
      <c r="BX32" s="67"/>
      <c r="BY32" s="67"/>
    </row>
    <row r="33" spans="1:77" ht="25.2" customHeight="1" thickTop="1" thickBot="1" x14ac:dyDescent="0.3">
      <c r="A33" s="71" t="e">
        <f>IF(VLOOKUP($D$1,ورقة2!$A$2:$AE$9000,29,0)="م",7,"")</f>
        <v>#N/A</v>
      </c>
      <c r="C33" s="71">
        <f t="shared" si="17"/>
        <v>0</v>
      </c>
      <c r="D33" s="71">
        <f t="shared" si="9"/>
        <v>0</v>
      </c>
      <c r="E33" s="74">
        <f t="shared" si="10"/>
        <v>0</v>
      </c>
      <c r="F33" s="71" t="str">
        <f t="shared" si="11"/>
        <v/>
      </c>
      <c r="G33" s="71" t="str">
        <f t="shared" si="12"/>
        <v/>
      </c>
      <c r="H33" s="71" t="str">
        <f t="shared" si="6"/>
        <v/>
      </c>
      <c r="I33" s="74" t="b">
        <f t="shared" si="13"/>
        <v>0</v>
      </c>
      <c r="J33" s="161" t="str">
        <f t="shared" ref="J33" si="37">IF(IFERROR(VLOOKUP(H33,$BL$4:$BN$63,2,0),"")=0,"",IFERROR(VLOOKUP(H33,$BL$4:$BN$63,2,0),""))</f>
        <v/>
      </c>
      <c r="K33" s="272" t="str">
        <f t="shared" ref="K33" si="38">IFERROR(VLOOKUP(H33,$BL$4:$BN$63,3,0),"")</f>
        <v/>
      </c>
      <c r="L33" s="273"/>
      <c r="M33" s="273"/>
      <c r="N33" s="273"/>
      <c r="O33" s="273"/>
      <c r="P33" s="273"/>
      <c r="Q33" s="273"/>
      <c r="R33" s="274"/>
      <c r="S33" s="162" t="str">
        <f t="shared" ref="S33" si="39">IFERROR(VLOOKUP(J33,BM28:BS85,6,0),"")</f>
        <v/>
      </c>
      <c r="T33" s="164"/>
      <c r="BC33" s="66"/>
      <c r="BK33" s="67" t="str">
        <f t="shared" si="3"/>
        <v/>
      </c>
      <c r="BL33" s="139">
        <v>29</v>
      </c>
      <c r="BM33" s="54">
        <v>62</v>
      </c>
      <c r="BN33" s="54" t="s">
        <v>1041</v>
      </c>
      <c r="BO33" s="72" t="s">
        <v>151</v>
      </c>
      <c r="BP33" s="72" t="s">
        <v>122</v>
      </c>
      <c r="BQ33" s="67" t="str">
        <f>IFERROR(VLOOKUP(BN33,$K$9:$T$21,10,0),"")</f>
        <v/>
      </c>
      <c r="BR33" s="69" t="str">
        <f>IFERROR(IF(VLOOKUP($D$1,ورقة4!$A$3:$BD$9000,MATCH(BM33,ورقة4!$A$2:$BD$2,0),0)=0,"",VLOOKUP($D$1,ورقة4!$A$3:$BD$9000,MATCH(BM33,ورقة4!$A$2:$BD$2,0),0)),"")</f>
        <v/>
      </c>
      <c r="BS33" s="64" t="str">
        <f t="shared" si="32"/>
        <v/>
      </c>
      <c r="BT33" s="67" t="str">
        <f t="shared" si="33"/>
        <v/>
      </c>
      <c r="BV33" t="s">
        <v>1101</v>
      </c>
      <c r="BW33" s="135">
        <v>175</v>
      </c>
      <c r="BX33" s="67"/>
      <c r="BY33" s="67"/>
    </row>
    <row r="34" spans="1:77" ht="25.2" customHeight="1" thickTop="1" thickBot="1" x14ac:dyDescent="0.3">
      <c r="A34" s="71" t="e">
        <f>IF(VLOOKUP($D$1,ورقة2!$A$2:$AE$9000,30,0)="م",8,"")</f>
        <v>#N/A</v>
      </c>
      <c r="C34" s="71">
        <f t="shared" si="17"/>
        <v>0</v>
      </c>
      <c r="D34" s="71">
        <f t="shared" si="9"/>
        <v>0</v>
      </c>
      <c r="E34" s="74">
        <f t="shared" si="10"/>
        <v>0</v>
      </c>
      <c r="F34" s="71" t="str">
        <f t="shared" si="11"/>
        <v/>
      </c>
      <c r="G34" s="71" t="str">
        <f t="shared" ref="G34" si="40">IFERROR(SMALL($BT$5:$BT$63,BL30),"")</f>
        <v/>
      </c>
      <c r="H34" s="71" t="str">
        <f t="shared" ref="H34" si="41">G34</f>
        <v/>
      </c>
      <c r="I34" s="74" t="b">
        <f t="shared" si="13"/>
        <v>0</v>
      </c>
      <c r="J34" s="157" t="str">
        <f t="shared" ref="J34" si="42">IF(IFERROR(VLOOKUP(H34,$BL$4:$BN$63,2,0),"")=0,"",IFERROR(VLOOKUP(H34,$BL$4:$BN$63,2,0),""))</f>
        <v/>
      </c>
      <c r="K34" s="322" t="str">
        <f t="shared" ref="K34" si="43">IFERROR(VLOOKUP(H34,$BL$4:$BN$63,3,0),"")</f>
        <v/>
      </c>
      <c r="L34" s="323"/>
      <c r="M34" s="323"/>
      <c r="N34" s="323"/>
      <c r="O34" s="323"/>
      <c r="P34" s="323"/>
      <c r="Q34" s="323"/>
      <c r="R34" s="324"/>
      <c r="S34" s="158" t="str">
        <f t="shared" ref="S34" si="44">IFERROR(VLOOKUP(J34,BM29:BS86,6,0),"")</f>
        <v/>
      </c>
      <c r="T34" s="159"/>
      <c r="BC34" s="66"/>
      <c r="BK34" s="67" t="str">
        <f t="shared" si="3"/>
        <v/>
      </c>
      <c r="BL34" s="54">
        <v>30</v>
      </c>
      <c r="BM34" s="54" t="str">
        <f>IF(U11&lt;&gt;0,U11,"a4")</f>
        <v>a4</v>
      </c>
      <c r="BN34" s="54" t="str">
        <f>V11</f>
        <v>اختر اسم المقرر الاختياري من السنة الثانية</v>
      </c>
      <c r="BO34" s="72" t="s">
        <v>151</v>
      </c>
      <c r="BP34" s="72" t="s">
        <v>122</v>
      </c>
      <c r="BQ34" s="67" t="str">
        <f>IFERROR(VLOOKUP(BN34,$K$9:$T$21,10,0),"")</f>
        <v/>
      </c>
      <c r="BR34" s="69" t="str">
        <f>IFERROR(IF(VLOOKUP($D$1,ورقة4!$A$3:$BD$9000,MATCH(BM34,ورقة4!$A$2:$BD$2,0),0)=0,"",VLOOKUP($D$1,ورقة4!$A$3:$BD$9000,MATCH(BM34,ورقة4!$A$2:$BD$2,0),0)),"")</f>
        <v/>
      </c>
      <c r="BS34" s="64" t="str">
        <f t="shared" si="32"/>
        <v/>
      </c>
      <c r="BT34" s="67" t="str">
        <f t="shared" si="33"/>
        <v/>
      </c>
      <c r="BV34" t="s">
        <v>1102</v>
      </c>
      <c r="BW34" s="135">
        <v>177</v>
      </c>
      <c r="BX34" s="67"/>
      <c r="BY34" s="67"/>
    </row>
    <row r="35" spans="1:77" ht="25.2" customHeight="1" thickTop="1" thickBot="1" x14ac:dyDescent="0.3">
      <c r="A35" s="71" t="e">
        <f>IF(VLOOKUP($D$1,ورقة2!$A$2:$AE$9000,31,0)="م",9,"")</f>
        <v>#N/A</v>
      </c>
      <c r="C35" s="71" t="e">
        <f>C34+D35</f>
        <v>#N/A</v>
      </c>
      <c r="D35" s="71" t="e">
        <f>IF(E35&gt;0,1,0)</f>
        <v>#N/A</v>
      </c>
      <c r="E35" s="74" t="e">
        <f>IF(I35&lt;&gt;$B$11,I35,0)</f>
        <v>#N/A</v>
      </c>
      <c r="F35" s="71" t="e">
        <f>IF(AND(T35=1,OR(S35="ج",S35="ر1",S35="ر2",S35="A")),H35,"")</f>
        <v>#N/A</v>
      </c>
      <c r="G35" s="71" t="e">
        <f>J35</f>
        <v>#N/A</v>
      </c>
      <c r="H35" s="71" t="e">
        <f>G35</f>
        <v>#N/A</v>
      </c>
      <c r="I35" s="74" t="e">
        <f>IF(AND(S35="A",T35=1),35000,IF(OR(S35="ج",S35="ر1",S35="ر2"),IF(T35=1,IF($D$5=$AO$7,0,IF(OR($D$5=$AO$1,$D$5=$AO$2,$D$5=$AO$5,$D$5=$AO$8),IF(S35="ج",8000,IF(S35="ر1",12000,IF(S35="ر2",16000,""))),IF(OR($D$5=$AO$3,$D$5=$AO$6),IF(S35="ج",5000,IF(S35="ر1",7500,IF(S35="ر2",10000,""))),IF($D$5=$AO$4,500,IF(S35="ج",10000,IF(S35="ر1",15000,IF(S35="ر2",20000,""))))))))))</f>
        <v>#N/A</v>
      </c>
      <c r="J35" s="148" t="e">
        <f>IF(OR(D2="الرابعة",D2="الرابعة حديث"),"",IF(OR(F37&gt;G37,F37&gt;5,V17=""),"",VLOOKUP(V17,BF1:BG7,2,0)))</f>
        <v>#N/A</v>
      </c>
      <c r="K35" s="314" t="e">
        <f>IF(J35="","",V17)</f>
        <v>#N/A</v>
      </c>
      <c r="L35" s="314"/>
      <c r="M35" s="314"/>
      <c r="N35" s="314"/>
      <c r="O35" s="314"/>
      <c r="P35" s="314"/>
      <c r="Q35" s="314"/>
      <c r="R35" s="314"/>
      <c r="S35" s="149" t="e">
        <f>IF(K35="","",IF(S10="A","A","ج"))</f>
        <v>#N/A</v>
      </c>
      <c r="T35" s="149" t="e">
        <f>IF(S35="","",1)</f>
        <v>#N/A</v>
      </c>
      <c r="BC35" s="66"/>
      <c r="BK35" s="67" t="str">
        <f t="shared" si="3"/>
        <v/>
      </c>
      <c r="BL35" s="139">
        <v>31</v>
      </c>
      <c r="BM35" s="140"/>
      <c r="BN35" s="140" t="s">
        <v>150</v>
      </c>
      <c r="BO35" s="72" t="s">
        <v>151</v>
      </c>
      <c r="BP35" s="72" t="s">
        <v>122</v>
      </c>
      <c r="BQ35" s="67" t="str">
        <f>IFERROR(VLOOKUP(BN35,$K$9:$T$21,10,0),"")</f>
        <v/>
      </c>
      <c r="BR35" s="69" t="str">
        <f>IFERROR(IF(VLOOKUP($D$1,ورقة4!$A$3:$BD$9000,MATCH(BM35,ورقة4!$A$2:$BD$2,0),0)=0,"",VLOOKUP($D$1,ورقة4!$A$3:$BD$9000,MATCH(BM35,ورقة4!$A$2:$BD$2,0),0)),"")</f>
        <v/>
      </c>
      <c r="BS35" s="67" t="str">
        <f>IF(AND(BS36="",BS37="",BS38="",BS39="",BS40="",BS41=""),"",BL35)</f>
        <v/>
      </c>
      <c r="BT35" s="67" t="str">
        <f>IF(AND(BT36="",BT37="",BT38="",BT39="",BT40="",BT41=""),"",BL35)</f>
        <v/>
      </c>
      <c r="BV35" t="s">
        <v>1103</v>
      </c>
      <c r="BW35" s="135">
        <v>178</v>
      </c>
      <c r="BX35" s="67"/>
      <c r="BY35" s="67"/>
    </row>
    <row r="36" spans="1:77" ht="25.2" customHeight="1" thickTop="1" thickBot="1" x14ac:dyDescent="0.35">
      <c r="A36" s="71" t="e">
        <f>IF(VLOOKUP($D$1,ورقة2!$A$2:$AF$9000,32,0)="م",10,"")</f>
        <v>#N/A</v>
      </c>
      <c r="B36" s="28"/>
      <c r="C36" s="28"/>
      <c r="D36" s="28"/>
      <c r="E36" s="28"/>
      <c r="F36" s="28"/>
      <c r="G36" s="28"/>
      <c r="H36" s="28"/>
      <c r="I36" s="28"/>
      <c r="J36" s="152"/>
      <c r="K36" s="152"/>
      <c r="L36" s="152"/>
      <c r="M36" s="152"/>
      <c r="N36" s="152"/>
      <c r="O36" s="152"/>
      <c r="P36" s="152"/>
      <c r="Q36" s="152"/>
      <c r="R36" s="149"/>
      <c r="S36" s="149"/>
      <c r="T36" s="149"/>
      <c r="BC36" s="66"/>
      <c r="BK36" s="67" t="str">
        <f t="shared" si="3"/>
        <v/>
      </c>
      <c r="BL36" s="54">
        <v>32</v>
      </c>
      <c r="BM36" s="54">
        <v>63</v>
      </c>
      <c r="BN36" s="54" t="s">
        <v>1053</v>
      </c>
      <c r="BO36" s="72" t="s">
        <v>151</v>
      </c>
      <c r="BP36" s="72" t="s">
        <v>122</v>
      </c>
      <c r="BQ36" s="67" t="str">
        <f>IFERROR(VLOOKUP(BN36,$K$9:$T$21,10,0),"")</f>
        <v/>
      </c>
      <c r="BR36" s="69" t="str">
        <f>IFERROR(IF(VLOOKUP($D$1,ورقة4!$A$3:$BD$9000,MATCH(BM36,ورقة4!$A$2:$BD$2,0),0)=0,"",VLOOKUP($D$1,ورقة4!$A$3:$BD$9000,MATCH(BM36,ورقة4!$A$2:$BD$2,0),0)),"")</f>
        <v/>
      </c>
      <c r="BS36" s="64" t="str">
        <f>IF(BR36="م",BL36,"")</f>
        <v/>
      </c>
      <c r="BT36" s="67" t="str">
        <f t="shared" si="31"/>
        <v/>
      </c>
      <c r="BX36" s="67"/>
      <c r="BY36" s="67"/>
    </row>
    <row r="37" spans="1:77" ht="25.2" customHeight="1" thickTop="1" thickBot="1" x14ac:dyDescent="0.35">
      <c r="B37" s="28"/>
      <c r="C37" s="28"/>
      <c r="D37" s="28"/>
      <c r="E37" s="28"/>
      <c r="F37" s="28">
        <f>COUNT(J10:J34)</f>
        <v>0</v>
      </c>
      <c r="G37" s="28">
        <f>SUMIF(J10:J34,"&gt;0",T10:T34)</f>
        <v>0</v>
      </c>
      <c r="H37" s="28"/>
      <c r="I37" s="28"/>
      <c r="J37" s="152"/>
      <c r="K37" s="152"/>
      <c r="L37" s="152"/>
      <c r="M37" s="152"/>
      <c r="N37" s="152"/>
      <c r="O37" s="152"/>
      <c r="P37" s="152"/>
      <c r="Q37" s="152"/>
      <c r="R37" s="149"/>
      <c r="S37" s="149"/>
      <c r="T37" s="149"/>
      <c r="BC37" s="66"/>
      <c r="BK37" s="67" t="str">
        <f t="shared" si="3"/>
        <v/>
      </c>
      <c r="BL37" s="139">
        <v>33</v>
      </c>
      <c r="BM37" s="54">
        <v>64</v>
      </c>
      <c r="BN37" s="67" t="s">
        <v>1054</v>
      </c>
      <c r="BQ37" s="67"/>
      <c r="BR37" s="69" t="str">
        <f>IFERROR(IF(VLOOKUP($D$1,ورقة4!$A$3:$BD$9000,MATCH(BM37,ورقة4!$A$2:$BD$2,0),0)=0,"",VLOOKUP($D$1,ورقة4!$A$3:$BD$9000,MATCH(BM37,ورقة4!$A$2:$BD$2,0),0)),"")</f>
        <v/>
      </c>
      <c r="BS37" s="64" t="str">
        <f t="shared" ref="BS37:BS41" si="45">IF(BR37="م",BL37,"")</f>
        <v/>
      </c>
      <c r="BT37" s="67" t="str">
        <f t="shared" ref="BT37:BT41" si="46">IF(BR37="","",BL37)</f>
        <v/>
      </c>
      <c r="BX37" s="67"/>
      <c r="BY37" s="67"/>
    </row>
    <row r="38" spans="1:77" ht="25.2" customHeight="1" thickTop="1" thickBot="1" x14ac:dyDescent="0.3">
      <c r="A38" s="70"/>
      <c r="B38" s="70"/>
      <c r="C38" s="55"/>
      <c r="D38" s="56"/>
      <c r="E38" s="56"/>
      <c r="F38" s="56"/>
      <c r="G38" s="56"/>
      <c r="H38" s="70"/>
      <c r="I38" s="70"/>
      <c r="J38" s="148"/>
      <c r="K38" s="149"/>
      <c r="L38" s="150"/>
      <c r="M38" s="151"/>
      <c r="N38" s="151"/>
      <c r="O38" s="151"/>
      <c r="P38" s="149"/>
      <c r="Q38" s="149"/>
      <c r="R38" s="149"/>
      <c r="S38" s="149"/>
      <c r="T38" s="149"/>
      <c r="BC38" s="66"/>
      <c r="BK38" s="67" t="str">
        <f t="shared" si="3"/>
        <v/>
      </c>
      <c r="BL38" s="54">
        <v>34</v>
      </c>
      <c r="BM38" s="54">
        <v>65</v>
      </c>
      <c r="BN38" s="54" t="s">
        <v>1055</v>
      </c>
      <c r="BO38" s="72" t="s">
        <v>151</v>
      </c>
      <c r="BP38" s="72" t="s">
        <v>136</v>
      </c>
      <c r="BQ38" s="67" t="str">
        <f>IFERROR(VLOOKUP(BN38,$K$9:$T$21,10,0),"")</f>
        <v/>
      </c>
      <c r="BR38" s="69" t="str">
        <f>IFERROR(IF(VLOOKUP($D$1,ورقة4!$A$3:$BD$9000,MATCH(BM38,ورقة4!$A$2:$BD$2,0),0)=0,"",VLOOKUP($D$1,ورقة4!$A$3:$BD$9000,MATCH(BM38,ورقة4!$A$2:$BD$2,0),0)),"")</f>
        <v/>
      </c>
      <c r="BS38" s="64" t="str">
        <f t="shared" si="45"/>
        <v/>
      </c>
      <c r="BT38" s="67" t="str">
        <f t="shared" si="46"/>
        <v/>
      </c>
      <c r="BX38" s="67"/>
      <c r="BY38" s="67"/>
    </row>
    <row r="39" spans="1:77" ht="25.2" customHeight="1" thickTop="1" thickBot="1" x14ac:dyDescent="0.3">
      <c r="A39" s="70"/>
      <c r="B39" s="70"/>
      <c r="C39" s="55"/>
      <c r="D39" s="56"/>
      <c r="E39" s="56"/>
      <c r="F39" s="56"/>
      <c r="G39" s="56"/>
      <c r="H39" s="70"/>
      <c r="I39" s="70"/>
      <c r="J39" s="148"/>
      <c r="K39" s="149"/>
      <c r="L39" s="150"/>
      <c r="M39" s="151"/>
      <c r="N39" s="151"/>
      <c r="O39" s="151"/>
      <c r="P39" s="149"/>
      <c r="Q39" s="149"/>
      <c r="R39" s="149"/>
      <c r="S39" s="149"/>
      <c r="T39" s="149"/>
      <c r="BC39" s="66"/>
      <c r="BK39" s="67" t="str">
        <f t="shared" si="3"/>
        <v/>
      </c>
      <c r="BL39" s="139">
        <v>35</v>
      </c>
      <c r="BM39" s="54">
        <v>66</v>
      </c>
      <c r="BN39" s="54" t="s">
        <v>1056</v>
      </c>
      <c r="BO39" s="72" t="s">
        <v>151</v>
      </c>
      <c r="BP39" s="72" t="s">
        <v>136</v>
      </c>
      <c r="BQ39" s="67" t="str">
        <f>IFERROR(VLOOKUP(BN39,$K$9:$T$21,10,0),"")</f>
        <v/>
      </c>
      <c r="BR39" s="69" t="str">
        <f>IFERROR(IF(VLOOKUP($D$1,ورقة4!$A$3:$BD$9000,MATCH(BM39,ورقة4!$A$2:$BD$2,0),0)=0,"",VLOOKUP($D$1,ورقة4!$A$3:$BD$9000,MATCH(BM39,ورقة4!$A$2:$BD$2,0),0)),"")</f>
        <v/>
      </c>
      <c r="BS39" s="64" t="str">
        <f t="shared" si="45"/>
        <v/>
      </c>
      <c r="BT39" s="67" t="str">
        <f t="shared" si="46"/>
        <v/>
      </c>
      <c r="BU39" s="54"/>
      <c r="BV39" s="54"/>
      <c r="BX39" s="67"/>
      <c r="BY39" s="67"/>
    </row>
    <row r="40" spans="1:77" ht="25.2" customHeight="1" thickTop="1" thickBot="1" x14ac:dyDescent="0.3">
      <c r="A40" s="70"/>
      <c r="B40" s="70"/>
      <c r="C40" s="55"/>
      <c r="D40" s="56"/>
      <c r="E40" s="56"/>
      <c r="F40" s="56"/>
      <c r="G40" s="56"/>
      <c r="H40" s="70"/>
      <c r="I40" s="70"/>
      <c r="J40" s="35"/>
      <c r="L40" s="33"/>
      <c r="M40" s="34"/>
      <c r="N40" s="34"/>
      <c r="O40" s="34"/>
      <c r="BC40" s="66"/>
      <c r="BK40" s="67" t="str">
        <f t="shared" si="3"/>
        <v/>
      </c>
      <c r="BL40" s="54">
        <v>36</v>
      </c>
      <c r="BM40" s="54">
        <v>67</v>
      </c>
      <c r="BN40" s="54" t="s">
        <v>147</v>
      </c>
      <c r="BO40" s="72" t="s">
        <v>151</v>
      </c>
      <c r="BP40" s="72" t="s">
        <v>136</v>
      </c>
      <c r="BQ40" s="67" t="str">
        <f>IFERROR(VLOOKUP(BN40,$K$9:$T$21,10,0),"")</f>
        <v/>
      </c>
      <c r="BR40" s="69" t="str">
        <f>IFERROR(IF(VLOOKUP($D$1,ورقة4!$A$3:$BD$9000,MATCH(BM40,ورقة4!$A$2:$BD$2,0),0)=0,"",VLOOKUP($D$1,ورقة4!$A$3:$BD$9000,MATCH(BM40,ورقة4!$A$2:$BD$2,0),0)),"")</f>
        <v/>
      </c>
      <c r="BS40" s="64" t="str">
        <f t="shared" si="45"/>
        <v/>
      </c>
      <c r="BT40" s="67" t="str">
        <f t="shared" si="46"/>
        <v/>
      </c>
      <c r="BX40" s="67"/>
      <c r="BY40" s="67"/>
    </row>
    <row r="41" spans="1:77" ht="25.2" customHeight="1" thickTop="1" thickBot="1" x14ac:dyDescent="0.3">
      <c r="A41" s="70"/>
      <c r="B41" s="70"/>
      <c r="C41" s="55"/>
      <c r="D41" s="56"/>
      <c r="E41" s="56"/>
      <c r="F41" s="56"/>
      <c r="G41" s="56"/>
      <c r="H41" s="70"/>
      <c r="I41" s="70"/>
      <c r="J41" s="35"/>
      <c r="L41" s="33"/>
      <c r="M41" s="34"/>
      <c r="N41" s="34"/>
      <c r="O41" s="34"/>
      <c r="BC41" s="66"/>
      <c r="BK41" s="67" t="str">
        <f t="shared" si="3"/>
        <v/>
      </c>
      <c r="BL41" s="139">
        <v>37</v>
      </c>
      <c r="BM41" s="54">
        <v>68</v>
      </c>
      <c r="BN41" s="54" t="s">
        <v>1057</v>
      </c>
      <c r="BO41" s="72" t="s">
        <v>151</v>
      </c>
      <c r="BP41" s="72" t="s">
        <v>136</v>
      </c>
      <c r="BQ41" s="67" t="str">
        <f>IFERROR(VLOOKUP(BN41,$K$9:$T$21,10,0),"")</f>
        <v/>
      </c>
      <c r="BR41" s="69" t="str">
        <f>IFERROR(IF(VLOOKUP($D$1,ورقة4!$A$3:$BD$9000,MATCH(BM41,ورقة4!$A$2:$BD$2,0),0)=0,"",VLOOKUP($D$1,ورقة4!$A$3:$BD$9000,MATCH(BM41,ورقة4!$A$2:$BD$2,0),0)),"")</f>
        <v/>
      </c>
      <c r="BS41" s="64" t="str">
        <f t="shared" si="45"/>
        <v/>
      </c>
      <c r="BT41" s="67" t="str">
        <f t="shared" si="46"/>
        <v/>
      </c>
      <c r="BX41" s="67"/>
      <c r="BY41" s="67"/>
    </row>
    <row r="42" spans="1:77" ht="25.2" customHeight="1" thickTop="1" thickBot="1" x14ac:dyDescent="0.3">
      <c r="A42" s="70"/>
      <c r="B42" s="70"/>
      <c r="C42" s="55"/>
      <c r="D42" s="56"/>
      <c r="E42" s="56"/>
      <c r="F42" s="56"/>
      <c r="G42" s="56"/>
      <c r="H42" s="70"/>
      <c r="I42" s="70"/>
      <c r="J42" s="35"/>
      <c r="L42" s="33"/>
      <c r="M42" s="34"/>
      <c r="N42" s="34"/>
      <c r="O42" s="34"/>
      <c r="BC42" s="66"/>
      <c r="BK42" s="67" t="str">
        <f t="shared" si="3"/>
        <v/>
      </c>
      <c r="BL42" s="54">
        <v>38</v>
      </c>
      <c r="BM42" s="140"/>
      <c r="BN42" s="140" t="s">
        <v>152</v>
      </c>
      <c r="BO42" s="72" t="s">
        <v>151</v>
      </c>
      <c r="BP42" s="72" t="s">
        <v>136</v>
      </c>
      <c r="BQ42" s="67" t="str">
        <f>IFERROR(VLOOKUP(BN42,$K$9:$T$21,10,0),"")</f>
        <v/>
      </c>
      <c r="BR42" s="69" t="str">
        <f>IFERROR(IF(VLOOKUP($D$1,ورقة4!$A$3:$BD$9000,MATCH(BM42,ورقة4!$A$2:$BD$2,0),0)=0,"",VLOOKUP($D$1,ورقة4!$A$3:$BD$9000,MATCH(BM42,ورقة4!$A$2:$BD$2,0),0)),"")</f>
        <v/>
      </c>
      <c r="BS42" s="67" t="str">
        <f>IF(AND(BS43="",BS44="",BS45="",BS46="",BS47="",BS48=""),"",BL42)</f>
        <v/>
      </c>
      <c r="BT42" s="67" t="str">
        <f>IF(AND(BT43="",BT44="",BT45="",BT46="",BT47="",BT48=""),"",BL42)</f>
        <v/>
      </c>
      <c r="BX42" s="67"/>
      <c r="BY42" s="67"/>
    </row>
    <row r="43" spans="1:77" ht="25.2" customHeight="1" thickTop="1" thickBot="1" x14ac:dyDescent="0.3">
      <c r="A43" s="70"/>
      <c r="B43" s="70"/>
      <c r="C43" s="55"/>
      <c r="D43" s="56"/>
      <c r="E43" s="56"/>
      <c r="F43" s="56"/>
      <c r="G43" s="56"/>
      <c r="H43" s="70"/>
      <c r="I43" s="70"/>
      <c r="J43" s="35"/>
      <c r="L43" s="33"/>
      <c r="M43" s="34"/>
      <c r="N43" s="34"/>
      <c r="O43" s="34"/>
      <c r="BC43" s="66"/>
      <c r="BK43" s="67" t="str">
        <f>IF(BR44="م",BL44,"")</f>
        <v/>
      </c>
      <c r="BL43" s="139">
        <v>39</v>
      </c>
      <c r="BM43" s="72">
        <v>69</v>
      </c>
      <c r="BN43" s="67" t="s">
        <v>1058</v>
      </c>
      <c r="BR43" s="69" t="str">
        <f>IFERROR(IF(VLOOKUP($D$1,ورقة4!$A$3:$BD$9000,MATCH(BM43,ورقة4!$A$2:$BD$2,0),0)=0,"",VLOOKUP($D$1,ورقة4!$A$3:$BD$9000,MATCH(BM43,ورقة4!$A$2:$BD$2,0),0)),"")</f>
        <v/>
      </c>
      <c r="BS43" s="64" t="str">
        <f t="shared" ref="BS43" si="47">IF(BR43="م",BL43,"")</f>
        <v/>
      </c>
      <c r="BT43" s="67" t="str">
        <f t="shared" ref="BT43" si="48">IF(BR43="","",BL43)</f>
        <v/>
      </c>
      <c r="BY43" s="67"/>
    </row>
    <row r="44" spans="1:77" ht="25.2" customHeight="1" thickTop="1" thickBot="1" x14ac:dyDescent="0.3">
      <c r="A44" s="70"/>
      <c r="B44" s="56"/>
      <c r="C44" s="56"/>
      <c r="D44" s="56"/>
      <c r="E44" s="57"/>
      <c r="F44" s="70"/>
      <c r="G44" s="70"/>
      <c r="H44" s="58"/>
      <c r="I44" s="58"/>
      <c r="J44" s="24"/>
      <c r="K44" s="24"/>
      <c r="L44" s="36"/>
      <c r="M44" s="36"/>
      <c r="N44" s="37"/>
      <c r="O44" s="37"/>
      <c r="P44" s="37"/>
      <c r="Q44" s="37"/>
      <c r="BC44" s="66"/>
      <c r="BK44" s="67" t="str">
        <f>IF(BR45="م",BL45,"")</f>
        <v/>
      </c>
      <c r="BL44" s="54">
        <v>40</v>
      </c>
      <c r="BM44" s="54">
        <v>70</v>
      </c>
      <c r="BN44" s="54" t="s">
        <v>1059</v>
      </c>
      <c r="BQ44" s="67" t="str">
        <f>IFERROR(VLOOKUP(BN44,$K$9:$T$21,10,0),"")</f>
        <v/>
      </c>
      <c r="BR44" s="69" t="str">
        <f>IFERROR(IF(VLOOKUP($D$1,ورقة4!$A$3:$BD$9000,MATCH(BM44,ورقة4!$A$2:$BD$2,0),0)=0,"",VLOOKUP($D$1,ورقة4!$A$3:$BD$9000,MATCH(BM44,ورقة4!$A$2:$BD$2,0),0)),"")</f>
        <v/>
      </c>
      <c r="BS44" s="64" t="str">
        <f t="shared" ref="BS44:BS48" si="49">IF(BR44="م",BL44,"")</f>
        <v/>
      </c>
      <c r="BT44" s="67" t="str">
        <f t="shared" ref="BT44:BT48" si="50">IF(BR44="","",BL44)</f>
        <v/>
      </c>
      <c r="BY44" s="67"/>
    </row>
    <row r="45" spans="1:77" ht="25.2" customHeight="1" thickTop="1" thickBot="1" x14ac:dyDescent="0.3">
      <c r="A45" s="70"/>
      <c r="B45" s="59"/>
      <c r="C45" s="59"/>
      <c r="D45" s="56"/>
      <c r="E45" s="56"/>
      <c r="F45" s="56"/>
      <c r="G45" s="70"/>
      <c r="H45" s="58"/>
      <c r="I45" s="58"/>
      <c r="J45" s="24"/>
      <c r="K45" s="24"/>
      <c r="L45" s="36"/>
      <c r="M45" s="36"/>
      <c r="N45" s="37"/>
      <c r="O45" s="37"/>
      <c r="P45" s="37"/>
      <c r="Q45" s="37"/>
      <c r="BC45" s="66"/>
      <c r="BK45" s="67" t="str">
        <f>IF(BR46="م",BL46,"")</f>
        <v/>
      </c>
      <c r="BL45" s="139">
        <v>41</v>
      </c>
      <c r="BM45" s="54">
        <v>71</v>
      </c>
      <c r="BN45" s="54" t="s">
        <v>1060</v>
      </c>
      <c r="BQ45" s="67" t="str">
        <f>IFERROR(VLOOKUP(BN45,$K$9:$T$21,10,0),"")</f>
        <v/>
      </c>
      <c r="BR45" s="69" t="str">
        <f>IFERROR(IF(VLOOKUP($D$1,ورقة4!$A$3:$BD$9000,MATCH(BM45,ورقة4!$A$2:$BD$2,0),0)=0,"",VLOOKUP($D$1,ورقة4!$A$3:$BD$9000,MATCH(BM45,ورقة4!$A$2:$BD$2,0),0)),"")</f>
        <v/>
      </c>
      <c r="BS45" s="64" t="str">
        <f t="shared" si="49"/>
        <v/>
      </c>
      <c r="BT45" s="67" t="str">
        <f t="shared" si="50"/>
        <v/>
      </c>
      <c r="BY45" s="67"/>
    </row>
    <row r="46" spans="1:77" ht="25.2" customHeight="1" thickTop="1" thickBot="1" x14ac:dyDescent="0.3">
      <c r="A46" s="70"/>
      <c r="B46" s="60"/>
      <c r="C46" s="60"/>
      <c r="D46" s="60"/>
      <c r="E46" s="60"/>
      <c r="F46" s="60"/>
      <c r="G46" s="61"/>
      <c r="H46" s="59"/>
      <c r="I46" s="59"/>
      <c r="J46" s="38"/>
      <c r="K46" s="38"/>
      <c r="L46" s="34"/>
      <c r="M46" s="34"/>
      <c r="N46" s="37"/>
      <c r="O46" s="37"/>
      <c r="P46" s="37"/>
      <c r="Q46" s="37"/>
      <c r="BC46" s="66"/>
      <c r="BK46" s="67" t="str">
        <f>IF(BR47="م",BL47,"")</f>
        <v/>
      </c>
      <c r="BL46" s="54">
        <v>42</v>
      </c>
      <c r="BM46" s="54">
        <v>72</v>
      </c>
      <c r="BN46" s="54" t="s">
        <v>1061</v>
      </c>
      <c r="BQ46" s="67" t="str">
        <f>IFERROR(VLOOKUP(BN46,$K$9:$T$21,10,0),"")</f>
        <v/>
      </c>
      <c r="BR46" s="69" t="str">
        <f>IFERROR(IF(VLOOKUP($D$1,ورقة4!$A$3:$BD$9000,MATCH(BM46,ورقة4!$A$2:$BD$2,0),0)=0,"",VLOOKUP($D$1,ورقة4!$A$3:$BD$9000,MATCH(BM46,ورقة4!$A$2:$BD$2,0),0)),"")</f>
        <v/>
      </c>
      <c r="BS46" s="64" t="str">
        <f t="shared" si="49"/>
        <v/>
      </c>
      <c r="BT46" s="67" t="str">
        <f t="shared" si="50"/>
        <v/>
      </c>
      <c r="BU46" s="54"/>
      <c r="BV46" s="54"/>
      <c r="BY46" s="67"/>
    </row>
    <row r="47" spans="1:77" ht="25.2" customHeight="1" thickTop="1" thickBot="1" x14ac:dyDescent="0.3">
      <c r="A47" s="70"/>
      <c r="B47" s="56"/>
      <c r="C47" s="56"/>
      <c r="D47" s="56"/>
      <c r="E47" s="70"/>
      <c r="F47" s="70"/>
      <c r="G47" s="56"/>
      <c r="H47" s="56"/>
      <c r="I47" s="56"/>
      <c r="J47" s="34"/>
      <c r="K47" s="34"/>
      <c r="L47" s="34"/>
      <c r="M47" s="40"/>
      <c r="N47" s="37"/>
      <c r="O47" s="37"/>
      <c r="P47" s="37"/>
      <c r="Q47" s="37"/>
      <c r="BC47" s="66"/>
      <c r="BK47" s="67" t="str">
        <f>IF(BR48="م",BL48,"")</f>
        <v/>
      </c>
      <c r="BL47" s="139">
        <v>43</v>
      </c>
      <c r="BM47" s="54">
        <v>73</v>
      </c>
      <c r="BN47" s="54" t="s">
        <v>1041</v>
      </c>
      <c r="BQ47" s="67" t="str">
        <f>IFERROR(VLOOKUP(BN47,$K$9:$T$21,10,0),"")</f>
        <v/>
      </c>
      <c r="BR47" s="69" t="str">
        <f>IFERROR(IF(VLOOKUP($D$1,ورقة4!$A$3:$BD$9000,MATCH(BM47,ورقة4!$A$2:$BD$2,0),0)=0,"",VLOOKUP($D$1,ورقة4!$A$3:$BD$9000,MATCH(BM47,ورقة4!$A$2:$BD$2,0),0)),"")</f>
        <v/>
      </c>
      <c r="BS47" s="64" t="str">
        <f t="shared" si="49"/>
        <v/>
      </c>
      <c r="BT47" s="67" t="str">
        <f t="shared" si="50"/>
        <v/>
      </c>
      <c r="BY47" s="67"/>
    </row>
    <row r="48" spans="1:77" ht="25.2" customHeight="1" thickTop="1" thickBot="1" x14ac:dyDescent="0.3">
      <c r="A48" s="70"/>
      <c r="B48" s="59"/>
      <c r="C48" s="61"/>
      <c r="D48" s="61"/>
      <c r="E48" s="61"/>
      <c r="F48" s="61"/>
      <c r="G48" s="56"/>
      <c r="H48" s="56"/>
      <c r="I48" s="56"/>
      <c r="J48" s="34"/>
      <c r="K48" s="34"/>
      <c r="L48" s="34"/>
      <c r="M48" s="36"/>
      <c r="N48" s="36"/>
      <c r="O48" s="41"/>
      <c r="P48" s="41"/>
      <c r="Q48" s="41"/>
      <c r="BC48" s="66"/>
      <c r="BK48" s="67" t="str">
        <f>IF(BR50="م",BL50,"")</f>
        <v/>
      </c>
      <c r="BL48" s="54">
        <v>44</v>
      </c>
      <c r="BM48" s="54" t="str">
        <f>IF(U12&lt;&gt;0,U12,"a6")</f>
        <v>a6</v>
      </c>
      <c r="BN48" s="54" t="str">
        <f>V12</f>
        <v>اختر اسم المقرر الاختياري من السنة الثالثة</v>
      </c>
      <c r="BQ48" s="67" t="str">
        <f>IFERROR(VLOOKUP(BN48,$K$9:$T$21,10,0),"")</f>
        <v/>
      </c>
      <c r="BR48" s="69" t="str">
        <f>IFERROR(IF(VLOOKUP($D$1,ورقة4!$A$3:$BD$9000,MATCH(BM48,ورقة4!$A$2:$BD$2,0),0)=0,"",VLOOKUP($D$1,ورقة4!$A$3:$BD$9000,MATCH(BM48,ورقة4!$A$2:$BD$2,0),0)),"")</f>
        <v/>
      </c>
      <c r="BS48" s="64" t="str">
        <f t="shared" si="49"/>
        <v/>
      </c>
      <c r="BT48" s="67" t="str">
        <f t="shared" si="50"/>
        <v/>
      </c>
      <c r="BY48" s="67"/>
    </row>
    <row r="49" spans="1:77" ht="25.2" customHeight="1" thickTop="1" thickBot="1" x14ac:dyDescent="0.3">
      <c r="A49">
        <v>1</v>
      </c>
      <c r="B49" t="s">
        <v>153</v>
      </c>
      <c r="C49" s="70"/>
      <c r="D49" s="70"/>
      <c r="E49" s="70"/>
      <c r="F49" s="70"/>
      <c r="G49" s="70"/>
      <c r="H49" s="70"/>
      <c r="I49" s="70"/>
      <c r="BC49" s="66"/>
      <c r="BK49" s="67" t="str">
        <f>IF(BR51="م",BL51,"")</f>
        <v/>
      </c>
      <c r="BL49" s="139">
        <v>45</v>
      </c>
      <c r="BM49" s="141"/>
      <c r="BN49" s="139" t="s">
        <v>1062</v>
      </c>
      <c r="BR49" s="69" t="str">
        <f>IFERROR(IF(VLOOKUP($D$1,ورقة4!$A$3:$BD$9000,MATCH(BM49,ورقة4!$A$2:$BD$2,0),0)=0,"",VLOOKUP($D$1,ورقة4!$A$3:$BD$9000,MATCH(BM49,ورقة4!$A$2:$BD$2,0),0)),"")</f>
        <v/>
      </c>
      <c r="BS49" s="67" t="str">
        <f>IF(AND(BS50="",BS51="",BS52="",BS53="",BS54="",BS55=""),"",BL49)</f>
        <v/>
      </c>
      <c r="BT49" s="67" t="str">
        <f>IF(AND(BT50="",BT51="",BT52="",BT53="",BT54="",BT55=""),"",BL49)</f>
        <v/>
      </c>
      <c r="BY49" s="67"/>
    </row>
    <row r="50" spans="1:77" ht="25.2" customHeight="1" thickTop="1" thickBot="1" x14ac:dyDescent="0.3">
      <c r="A50">
        <v>2</v>
      </c>
      <c r="B50" t="s">
        <v>155</v>
      </c>
      <c r="C50" s="62"/>
      <c r="D50" s="62"/>
      <c r="E50" s="62"/>
      <c r="F50" s="62"/>
      <c r="G50" s="62"/>
      <c r="H50" s="62"/>
      <c r="I50" s="62"/>
      <c r="J50" s="42"/>
      <c r="K50" s="42"/>
      <c r="L50" s="42"/>
      <c r="M50" s="42"/>
      <c r="N50" s="42"/>
      <c r="O50" s="42"/>
      <c r="P50" s="42"/>
      <c r="Q50" s="42"/>
      <c r="BC50" s="66"/>
      <c r="BK50" s="67" t="str">
        <f>IF(BR52="م",BL52,"")</f>
        <v/>
      </c>
      <c r="BL50" s="54">
        <v>46</v>
      </c>
      <c r="BM50" s="54">
        <v>74</v>
      </c>
      <c r="BN50" s="54" t="s">
        <v>1063</v>
      </c>
      <c r="BQ50" s="67" t="str">
        <f>IFERROR(VLOOKUP(BN50,$K$9:$T$21,10,0),"")</f>
        <v/>
      </c>
      <c r="BR50" s="69" t="str">
        <f>IFERROR(IF(VLOOKUP($D$1,ورقة4!$A$3:$BD$9000,MATCH(BM50,ورقة4!$A$2:$BD$2,0),0)=0,"",VLOOKUP($D$1,ورقة4!$A$3:$BD$9000,MATCH(BM50,ورقة4!$A$2:$BD$2,0),0)),"")</f>
        <v/>
      </c>
      <c r="BS50" s="64" t="str">
        <f t="shared" ref="BS50" si="51">IF(BR50="م",BL50,"")</f>
        <v/>
      </c>
      <c r="BT50" s="67" t="str">
        <f t="shared" ref="BT50" si="52">IF(BR50="","",BL50)</f>
        <v/>
      </c>
      <c r="BY50" s="67"/>
    </row>
    <row r="51" spans="1:77" ht="25.2" customHeight="1" thickTop="1" thickBot="1" x14ac:dyDescent="0.3">
      <c r="A51">
        <v>3</v>
      </c>
      <c r="B51" t="s">
        <v>156</v>
      </c>
      <c r="C51" s="62"/>
      <c r="D51" s="62"/>
      <c r="E51" s="62"/>
      <c r="F51" s="62"/>
      <c r="G51" s="62"/>
      <c r="H51" s="62"/>
      <c r="I51" s="62"/>
      <c r="J51" s="42"/>
      <c r="K51" s="42"/>
      <c r="L51" s="42"/>
      <c r="M51" s="42"/>
      <c r="N51" s="42"/>
      <c r="O51" s="42"/>
      <c r="P51" s="42"/>
      <c r="Q51" s="42"/>
      <c r="BC51" s="66"/>
      <c r="BK51" s="67" t="str">
        <f>IF(BR53="م",BL53,"")</f>
        <v/>
      </c>
      <c r="BL51" s="139">
        <v>47</v>
      </c>
      <c r="BM51" s="54">
        <v>75</v>
      </c>
      <c r="BN51" s="54" t="s">
        <v>1064</v>
      </c>
      <c r="BQ51" s="67" t="str">
        <f>IFERROR(VLOOKUP(BN51,$K$9:$T$21,10,0),"")</f>
        <v/>
      </c>
      <c r="BR51" s="69" t="str">
        <f>IFERROR(IF(VLOOKUP($D$1,ورقة4!$A$3:$BD$9000,MATCH(BM51,ورقة4!$A$2:$BD$2,0),0)=0,"",VLOOKUP($D$1,ورقة4!$A$3:$BD$9000,MATCH(BM51,ورقة4!$A$2:$BD$2,0),0)),"")</f>
        <v/>
      </c>
      <c r="BS51" s="64" t="str">
        <f t="shared" ref="BS51:BS55" si="53">IF(BR51="م",BL51,"")</f>
        <v/>
      </c>
      <c r="BT51" s="67" t="str">
        <f t="shared" ref="BT51:BT55" si="54">IF(BR51="","",BL51)</f>
        <v/>
      </c>
      <c r="BY51" s="67"/>
    </row>
    <row r="52" spans="1:77" ht="25.2" customHeight="1" thickTop="1" thickBot="1" x14ac:dyDescent="0.3">
      <c r="A52">
        <v>4</v>
      </c>
      <c r="B52" t="s">
        <v>157</v>
      </c>
      <c r="C52" s="63"/>
      <c r="D52" s="63"/>
      <c r="E52" s="63"/>
      <c r="F52" s="63"/>
      <c r="G52" s="63"/>
      <c r="H52" s="64"/>
      <c r="I52" s="64"/>
      <c r="J52" s="29"/>
      <c r="K52" s="38"/>
      <c r="L52" s="38"/>
      <c r="M52" s="29"/>
      <c r="N52" s="29"/>
      <c r="O52" s="43"/>
      <c r="P52" s="43"/>
      <c r="Q52" s="43"/>
      <c r="BC52" s="66"/>
      <c r="BK52" s="67" t="str">
        <f>IF(BR54="م",BL54,"")</f>
        <v/>
      </c>
      <c r="BL52" s="54">
        <v>48</v>
      </c>
      <c r="BM52" s="54">
        <v>76</v>
      </c>
      <c r="BN52" s="54" t="s">
        <v>1065</v>
      </c>
      <c r="BQ52" s="67" t="str">
        <f>IFERROR(VLOOKUP(BN52,$K$9:$T$21,10,0),"")</f>
        <v/>
      </c>
      <c r="BR52" s="69" t="str">
        <f>IFERROR(IF(VLOOKUP($D$1,ورقة4!$A$3:$BD$9000,MATCH(BM52,ورقة4!$A$2:$BD$2,0),0)=0,"",VLOOKUP($D$1,ورقة4!$A$3:$BD$9000,MATCH(BM52,ورقة4!$A$2:$BD$2,0),0)),"")</f>
        <v/>
      </c>
      <c r="BS52" s="64" t="str">
        <f t="shared" si="53"/>
        <v/>
      </c>
      <c r="BT52" s="67" t="str">
        <f t="shared" si="54"/>
        <v/>
      </c>
      <c r="BY52" s="67"/>
    </row>
    <row r="53" spans="1:77" ht="25.2" customHeight="1" thickTop="1" thickBot="1" x14ac:dyDescent="0.3">
      <c r="A53">
        <v>5</v>
      </c>
      <c r="B53" t="s">
        <v>158</v>
      </c>
      <c r="C53" s="64"/>
      <c r="D53" s="64"/>
      <c r="E53" s="64"/>
      <c r="F53" s="64"/>
      <c r="G53" s="64"/>
      <c r="H53" s="70"/>
      <c r="I53" s="70"/>
      <c r="O53" s="29"/>
      <c r="P53" s="29"/>
      <c r="Q53" s="29"/>
      <c r="BC53" s="66"/>
      <c r="BL53" s="139">
        <v>49</v>
      </c>
      <c r="BM53" s="54">
        <v>77</v>
      </c>
      <c r="BN53" s="54" t="s">
        <v>1066</v>
      </c>
      <c r="BQ53" s="67" t="str">
        <f>IFERROR(VLOOKUP(BN53,$K$9:$T$21,10,0),"")</f>
        <v/>
      </c>
      <c r="BR53" s="69" t="str">
        <f>IFERROR(IF(VLOOKUP($D$1,ورقة4!$A$3:$BD$9000,MATCH(BM53,ورقة4!$A$2:$BD$2,0),0)=0,"",VLOOKUP($D$1,ورقة4!$A$3:$BD$9000,MATCH(BM53,ورقة4!$A$2:$BD$2,0),0)),"")</f>
        <v/>
      </c>
      <c r="BS53" s="64" t="str">
        <f t="shared" si="53"/>
        <v/>
      </c>
      <c r="BT53" s="67" t="str">
        <f t="shared" si="54"/>
        <v/>
      </c>
    </row>
    <row r="54" spans="1:77" ht="25.2" customHeight="1" thickTop="1" thickBot="1" x14ac:dyDescent="0.3">
      <c r="A54">
        <v>6</v>
      </c>
      <c r="B54" t="s">
        <v>159</v>
      </c>
      <c r="C54" s="64"/>
      <c r="D54" s="64"/>
      <c r="E54" s="64"/>
      <c r="F54" s="64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AV54" s="54"/>
      <c r="AW54" s="54"/>
      <c r="AX54" s="54"/>
      <c r="BA54" s="53"/>
      <c r="BL54" s="54">
        <v>50</v>
      </c>
      <c r="BM54" s="54">
        <v>78</v>
      </c>
      <c r="BN54" s="54" t="s">
        <v>1067</v>
      </c>
      <c r="BQ54" s="67" t="str">
        <f>IFERROR(VLOOKUP(BN54,$K$9:$T$21,10,0),"")</f>
        <v/>
      </c>
      <c r="BR54" s="69" t="str">
        <f>IFERROR(IF(VLOOKUP($D$1,ورقة4!$A$3:$BD$9000,MATCH(BM54,ورقة4!$A$2:$BD$2,0),0)=0,"",VLOOKUP($D$1,ورقة4!$A$3:$BD$9000,MATCH(BM54,ورقة4!$A$2:$BD$2,0),0)),"")</f>
        <v/>
      </c>
      <c r="BS54" s="64" t="str">
        <f t="shared" si="53"/>
        <v/>
      </c>
      <c r="BT54" s="67" t="str">
        <f t="shared" si="54"/>
        <v/>
      </c>
      <c r="BU54" s="54"/>
      <c r="BV54" s="54"/>
    </row>
    <row r="55" spans="1:77" ht="23.25" customHeight="1" thickBot="1" x14ac:dyDescent="0.3">
      <c r="A55">
        <v>7</v>
      </c>
      <c r="B55" t="s">
        <v>3456</v>
      </c>
      <c r="C55" s="64"/>
      <c r="D55" s="64"/>
      <c r="E55" s="64"/>
      <c r="F55" s="2"/>
      <c r="G55" s="2"/>
      <c r="H55" s="2"/>
      <c r="I55" s="2"/>
      <c r="J55" s="23"/>
      <c r="K55" s="23"/>
      <c r="L55" s="23"/>
      <c r="M55" s="23"/>
      <c r="N55" s="38"/>
      <c r="O55" s="38"/>
      <c r="P55" s="38"/>
      <c r="Q55" s="38"/>
      <c r="AV55" s="54"/>
      <c r="AW55" s="54"/>
      <c r="AX55" s="54"/>
      <c r="BA55" s="53"/>
      <c r="BL55" s="139">
        <v>51</v>
      </c>
      <c r="BM55" s="72">
        <v>79</v>
      </c>
      <c r="BN55" s="72" t="s">
        <v>1068</v>
      </c>
      <c r="BQ55" s="53"/>
      <c r="BR55" s="69" t="str">
        <f>IFERROR(IF(VLOOKUP($D$1,ورقة4!$A$3:$BD$9000,MATCH(BM55,ورقة4!$A$2:$BD$2,0),0)=0,"",VLOOKUP($D$1,ورقة4!$A$3:$BD$9000,MATCH(BM55,ورقة4!$A$2:$BD$2,0),0)),"")</f>
        <v/>
      </c>
      <c r="BS55" s="64" t="str">
        <f t="shared" si="53"/>
        <v/>
      </c>
      <c r="BT55" s="67" t="str">
        <f t="shared" si="54"/>
        <v/>
      </c>
    </row>
    <row r="56" spans="1:77" ht="23.25" customHeight="1" thickBot="1" x14ac:dyDescent="0.3">
      <c r="A56">
        <v>8</v>
      </c>
      <c r="B56" t="s">
        <v>3454</v>
      </c>
      <c r="C56" s="64"/>
      <c r="D56" s="64"/>
      <c r="E56" s="64"/>
      <c r="F56" s="44"/>
      <c r="G56" s="44"/>
      <c r="H56" s="44"/>
      <c r="I56" s="44"/>
      <c r="J56" s="44"/>
      <c r="K56" s="44"/>
      <c r="L56" s="44"/>
      <c r="M56" s="44"/>
      <c r="N56" s="39"/>
      <c r="O56" s="39"/>
      <c r="P56" s="39"/>
      <c r="Q56" s="39"/>
      <c r="AV56" s="54"/>
      <c r="AW56" s="54"/>
      <c r="AX56" s="54"/>
      <c r="BA56" s="53"/>
      <c r="BL56" s="54">
        <v>52</v>
      </c>
      <c r="BM56" s="141"/>
      <c r="BN56" s="141" t="s">
        <v>154</v>
      </c>
      <c r="BR56" s="69" t="str">
        <f>IFERROR(IF(VLOOKUP($D$1,ورقة4!$A$3:$BD$9000,MATCH(BM56,ورقة4!$A$2:$BD$2,0),0)=0,"",VLOOKUP($D$1,ورقة4!$A$3:$BD$9000,MATCH(BM56,ورقة4!$A$2:$BD$2,0),0)),"")</f>
        <v/>
      </c>
      <c r="BS56" s="67" t="str">
        <f>IF(AND(BS57="",BS58="",BS59="",BS60="",BS61="",BS62=""),"",BL56)</f>
        <v/>
      </c>
      <c r="BT56" s="67" t="str">
        <f>IF(AND(BT57="",BT58="",BT59="",BT60="",BT61="",BT62=""),"",BL56)</f>
        <v/>
      </c>
    </row>
    <row r="57" spans="1:77" ht="21.6" thickBot="1" x14ac:dyDescent="0.45">
      <c r="A57">
        <v>9</v>
      </c>
      <c r="B57" t="s">
        <v>3455</v>
      </c>
      <c r="C57" s="64"/>
      <c r="D57" s="64"/>
      <c r="E57" s="64"/>
      <c r="F57" s="46"/>
      <c r="G57" s="46"/>
      <c r="H57" s="46"/>
      <c r="I57" s="45"/>
      <c r="J57" s="45"/>
      <c r="K57" s="47"/>
      <c r="L57" s="48"/>
      <c r="M57" s="48"/>
      <c r="N57" s="49"/>
      <c r="O57" s="49"/>
      <c r="P57" s="49"/>
      <c r="Q57" s="49"/>
      <c r="AV57" s="54"/>
      <c r="BL57" s="139">
        <v>53</v>
      </c>
      <c r="BM57" s="72">
        <v>80</v>
      </c>
      <c r="BN57" s="72" t="s">
        <v>1069</v>
      </c>
      <c r="BR57" s="69" t="str">
        <f>IFERROR(IF(VLOOKUP($D$1,ورقة4!$A$3:$BD$9000,MATCH(BM57,ورقة4!$A$2:$BD$2,0),0)=0,"",VLOOKUP($D$1,ورقة4!$A$3:$BD$9000,MATCH(BM57,ورقة4!$A$2:$BD$2,0),0)),"")</f>
        <v/>
      </c>
      <c r="BS57" s="64" t="str">
        <f t="shared" ref="BS57" si="55">IF(BR57="م",BL57,"")</f>
        <v/>
      </c>
      <c r="BT57" s="67" t="str">
        <f t="shared" ref="BT57" si="56">IF(BR57="","",BL57)</f>
        <v/>
      </c>
    </row>
    <row r="58" spans="1:77" ht="21.6" thickBot="1" x14ac:dyDescent="0.45">
      <c r="A58" s="71">
        <v>10</v>
      </c>
      <c r="B58" t="s">
        <v>3685</v>
      </c>
      <c r="C58" s="47"/>
      <c r="D58" s="47"/>
      <c r="E58" s="47"/>
      <c r="F58" s="47"/>
      <c r="G58" s="47"/>
      <c r="H58" s="46"/>
      <c r="I58" s="46"/>
      <c r="J58" s="46"/>
      <c r="K58" s="46"/>
      <c r="L58" s="46"/>
      <c r="M58" s="46"/>
      <c r="O58" s="50"/>
      <c r="P58" s="50"/>
      <c r="Q58" s="50"/>
      <c r="BL58" s="54">
        <v>54</v>
      </c>
      <c r="BM58" s="72">
        <v>81</v>
      </c>
      <c r="BN58" s="72" t="s">
        <v>1070</v>
      </c>
      <c r="BR58" s="69" t="str">
        <f>IFERROR(IF(VLOOKUP($D$1,ورقة4!$A$3:$BD$9000,MATCH(BM58,ورقة4!$A$2:$BD$2,0),0)=0,"",VLOOKUP($D$1,ورقة4!$A$3:$BD$9000,MATCH(BM58,ورقة4!$A$2:$BD$2,0),0)),"")</f>
        <v/>
      </c>
      <c r="BS58" s="64" t="str">
        <f t="shared" ref="BS58:BS62" si="57">IF(BR58="م",BL58,"")</f>
        <v/>
      </c>
      <c r="BT58" s="67" t="str">
        <f t="shared" ref="BT58:BT62" si="58">IF(BR58="","",BL58)</f>
        <v/>
      </c>
    </row>
    <row r="59" spans="1:77" ht="21.6" thickBot="1" x14ac:dyDescent="0.45"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AM59" s="65"/>
      <c r="BL59" s="139">
        <v>55</v>
      </c>
      <c r="BM59" s="72">
        <v>82</v>
      </c>
      <c r="BN59" s="72" t="s">
        <v>1071</v>
      </c>
      <c r="BR59" s="69" t="str">
        <f>IFERROR(IF(VLOOKUP($D$1,ورقة4!$A$3:$BD$9000,MATCH(BM59,ورقة4!$A$2:$BD$2,0),0)=0,"",VLOOKUP($D$1,ورقة4!$A$3:$BD$9000,MATCH(BM59,ورقة4!$A$2:$BD$2,0),0)),"")</f>
        <v/>
      </c>
      <c r="BS59" s="64" t="str">
        <f t="shared" si="57"/>
        <v/>
      </c>
      <c r="BT59" s="67" t="str">
        <f t="shared" si="58"/>
        <v/>
      </c>
    </row>
    <row r="60" spans="1:77" ht="14.25" customHeight="1" thickTop="1" thickBot="1" x14ac:dyDescent="0.3">
      <c r="BL60" s="54">
        <v>56</v>
      </c>
      <c r="BM60" s="72">
        <v>83</v>
      </c>
      <c r="BN60" s="72" t="s">
        <v>1072</v>
      </c>
      <c r="BR60" s="69" t="str">
        <f>IFERROR(IF(VLOOKUP($D$1,ورقة4!$A$3:$BD$9000,MATCH(BM60,ورقة4!$A$2:$BD$2,0),0)=0,"",VLOOKUP($D$1,ورقة4!$A$3:$BD$9000,MATCH(BM60,ورقة4!$A$2:$BD$2,0),0)),"")</f>
        <v/>
      </c>
      <c r="BS60" s="64" t="str">
        <f t="shared" si="57"/>
        <v/>
      </c>
      <c r="BT60" s="67" t="str">
        <f t="shared" si="58"/>
        <v/>
      </c>
    </row>
    <row r="61" spans="1:77" ht="14.25" customHeight="1" thickBot="1" x14ac:dyDescent="0.3">
      <c r="BL61" s="139">
        <v>57</v>
      </c>
      <c r="BM61" s="72">
        <v>84</v>
      </c>
      <c r="BN61" s="72" t="s">
        <v>1041</v>
      </c>
      <c r="BR61" s="69" t="str">
        <f>IFERROR(IF(VLOOKUP($D$1,ورقة4!$A$3:$BD$9000,MATCH(BM61,ورقة4!$A$2:$BD$2,0),0)=0,"",VLOOKUP($D$1,ورقة4!$A$3:$BD$9000,MATCH(BM61,ورقة4!$A$2:$BD$2,0),0)),"")</f>
        <v/>
      </c>
      <c r="BS61" s="64" t="str">
        <f t="shared" si="57"/>
        <v/>
      </c>
      <c r="BT61" s="67" t="str">
        <f t="shared" si="58"/>
        <v/>
      </c>
    </row>
    <row r="62" spans="1:77" ht="14.25" customHeight="1" x14ac:dyDescent="0.25">
      <c r="BL62" s="54">
        <v>58</v>
      </c>
      <c r="BM62" s="72" t="str">
        <f>IF(U13&lt;&gt;0,U13,"a8")</f>
        <v>a8</v>
      </c>
      <c r="BN62" s="72" t="str">
        <f>V13</f>
        <v>اختر اسم المقرر الاختياري من السنة الرابعة</v>
      </c>
      <c r="BR62" s="69" t="str">
        <f>IFERROR(IF(VLOOKUP($D$1,ورقة4!$A$3:$BD$9000,MATCH(BM62,ورقة4!$A$2:$BD$2,0),0)=0,"",VLOOKUP($D$1,ورقة4!$A$3:$BD$9000,MATCH(BM62,ورقة4!$A$2:$BD$2,0),0)),"")</f>
        <v/>
      </c>
      <c r="BS62" s="64" t="str">
        <f t="shared" si="57"/>
        <v/>
      </c>
      <c r="BT62" s="67" t="str">
        <f t="shared" si="58"/>
        <v/>
      </c>
    </row>
    <row r="63" spans="1:77" ht="14.25" customHeight="1" x14ac:dyDescent="0.25">
      <c r="BT63" s="67"/>
    </row>
  </sheetData>
  <sheetProtection algorithmName="SHA-512" hashValue="1N8oTGAbQAfwIOVL4iQ7SPod1i94bMFGOOtIduyHBKAFyXHxzjwBArthy5OAdKYmtaBHzWSm2EIEJBX8ydnTKQ==" saltValue="7L4iXB5CUX3AxwDD05xgDA==" spinCount="100000" sheet="1" selectLockedCells="1"/>
  <mergeCells count="134">
    <mergeCell ref="V16:AA16"/>
    <mergeCell ref="V17:AA17"/>
    <mergeCell ref="K35:R35"/>
    <mergeCell ref="AC20:AJ20"/>
    <mergeCell ref="V23:AA23"/>
    <mergeCell ref="AC13:AG13"/>
    <mergeCell ref="AH13:AJ13"/>
    <mergeCell ref="AC17:AG17"/>
    <mergeCell ref="AC19:AG19"/>
    <mergeCell ref="AH19:AJ19"/>
    <mergeCell ref="V22:AA22"/>
    <mergeCell ref="V21:AA21"/>
    <mergeCell ref="K28:R28"/>
    <mergeCell ref="K29:R29"/>
    <mergeCell ref="K30:R30"/>
    <mergeCell ref="K31:R31"/>
    <mergeCell ref="K32:R32"/>
    <mergeCell ref="K33:R33"/>
    <mergeCell ref="K34:R34"/>
    <mergeCell ref="V14:AA14"/>
    <mergeCell ref="V15:AA15"/>
    <mergeCell ref="V25:AA25"/>
    <mergeCell ref="V26:AA26"/>
    <mergeCell ref="V27:AA27"/>
    <mergeCell ref="AH10:AJ10"/>
    <mergeCell ref="AC7:AG7"/>
    <mergeCell ref="AH7:AJ7"/>
    <mergeCell ref="AH17:AJ17"/>
    <mergeCell ref="AH18:AJ18"/>
    <mergeCell ref="AH15:AJ15"/>
    <mergeCell ref="AH16:AJ16"/>
    <mergeCell ref="AH14:AJ14"/>
    <mergeCell ref="AH8:AJ8"/>
    <mergeCell ref="AH9:AJ9"/>
    <mergeCell ref="AH12:AJ12"/>
    <mergeCell ref="AC11:AG11"/>
    <mergeCell ref="AH11:AJ11"/>
    <mergeCell ref="P5:R5"/>
    <mergeCell ref="S5:U5"/>
    <mergeCell ref="V5:X5"/>
    <mergeCell ref="Y5:AA5"/>
    <mergeCell ref="AB5:AD5"/>
    <mergeCell ref="K24:R24"/>
    <mergeCell ref="K25:R25"/>
    <mergeCell ref="K16:R16"/>
    <mergeCell ref="AC18:AG18"/>
    <mergeCell ref="AC14:AG14"/>
    <mergeCell ref="AC15:AG15"/>
    <mergeCell ref="AC16:AG16"/>
    <mergeCell ref="V18:AA18"/>
    <mergeCell ref="V19:AA19"/>
    <mergeCell ref="V20:AA20"/>
    <mergeCell ref="AC8:AG8"/>
    <mergeCell ref="AC9:AG9"/>
    <mergeCell ref="AC12:AG12"/>
    <mergeCell ref="K14:R14"/>
    <mergeCell ref="K15:R15"/>
    <mergeCell ref="J7:AA7"/>
    <mergeCell ref="K8:T8"/>
    <mergeCell ref="AC10:AG10"/>
    <mergeCell ref="V24:AA24"/>
    <mergeCell ref="A5:C5"/>
    <mergeCell ref="P1:R1"/>
    <mergeCell ref="P2:R2"/>
    <mergeCell ref="P3:R3"/>
    <mergeCell ref="P4:R4"/>
    <mergeCell ref="G4:I4"/>
    <mergeCell ref="G1:I1"/>
    <mergeCell ref="J1:L1"/>
    <mergeCell ref="G3:I3"/>
    <mergeCell ref="J3:L3"/>
    <mergeCell ref="J4:L4"/>
    <mergeCell ref="A1:C1"/>
    <mergeCell ref="A2:C2"/>
    <mergeCell ref="A3:C3"/>
    <mergeCell ref="A4:C4"/>
    <mergeCell ref="M1:O1"/>
    <mergeCell ref="M2:O2"/>
    <mergeCell ref="M3:O3"/>
    <mergeCell ref="M4:O4"/>
    <mergeCell ref="D4:F4"/>
    <mergeCell ref="D1:F1"/>
    <mergeCell ref="D3:F3"/>
    <mergeCell ref="D2:F2"/>
    <mergeCell ref="D5:L5"/>
    <mergeCell ref="V1:X1"/>
    <mergeCell ref="V8:AA8"/>
    <mergeCell ref="V4:X4"/>
    <mergeCell ref="Y2:AA2"/>
    <mergeCell ref="Y4:AA4"/>
    <mergeCell ref="S1:U1"/>
    <mergeCell ref="S2:U2"/>
    <mergeCell ref="Y3:AA3"/>
    <mergeCell ref="V2:X2"/>
    <mergeCell ref="V3:X3"/>
    <mergeCell ref="Y1:AA1"/>
    <mergeCell ref="S4:U4"/>
    <mergeCell ref="AH2:AJ2"/>
    <mergeCell ref="AK2:AL2"/>
    <mergeCell ref="AH4:AL4"/>
    <mergeCell ref="AE4:AG4"/>
    <mergeCell ref="AE2:AG2"/>
    <mergeCell ref="AH3:AL3"/>
    <mergeCell ref="AH1:AL1"/>
    <mergeCell ref="AB2:AD2"/>
    <mergeCell ref="AB1:AD1"/>
    <mergeCell ref="AB3:AD3"/>
    <mergeCell ref="AB4:AD4"/>
    <mergeCell ref="AE1:AG1"/>
    <mergeCell ref="AE3:AG3"/>
    <mergeCell ref="J2:L2"/>
    <mergeCell ref="G2:I2"/>
    <mergeCell ref="AE5:AG5"/>
    <mergeCell ref="V9:AA9"/>
    <mergeCell ref="V10:AA10"/>
    <mergeCell ref="V12:AA12"/>
    <mergeCell ref="V13:AA13"/>
    <mergeCell ref="K26:R26"/>
    <mergeCell ref="K27:R27"/>
    <mergeCell ref="K17:R17"/>
    <mergeCell ref="K18:R18"/>
    <mergeCell ref="K19:R19"/>
    <mergeCell ref="K20:R20"/>
    <mergeCell ref="K21:R21"/>
    <mergeCell ref="K22:R22"/>
    <mergeCell ref="K23:R23"/>
    <mergeCell ref="K9:R9"/>
    <mergeCell ref="K10:R10"/>
    <mergeCell ref="K11:R11"/>
    <mergeCell ref="K12:R12"/>
    <mergeCell ref="K13:R13"/>
    <mergeCell ref="V11:AA11"/>
    <mergeCell ref="S3:U3"/>
    <mergeCell ref="M5:O5"/>
  </mergeCells>
  <phoneticPr fontId="42" type="noConversion"/>
  <conditionalFormatting sqref="J9:J34 S9:T34">
    <cfRule type="expression" dxfId="15" priority="39">
      <formula>OR($K9=$BN$5,$K9=$BN$13,$K9=$BN$20,$K9=$BN$28,$K9=$BN$35,$K9=$BN$42,$K9=$BN$49,$K9=$BN$49,$K9=$BN$56)</formula>
    </cfRule>
  </conditionalFormatting>
  <conditionalFormatting sqref="J9:J34">
    <cfRule type="expression" dxfId="14" priority="3">
      <formula>$K9=""</formula>
    </cfRule>
  </conditionalFormatting>
  <conditionalFormatting sqref="K8 K9:R34">
    <cfRule type="containsBlanks" dxfId="13" priority="12">
      <formula>LEN(TRIM(K8))=0</formula>
    </cfRule>
  </conditionalFormatting>
  <conditionalFormatting sqref="K9:R34">
    <cfRule type="containsText" dxfId="12" priority="17" operator="containsText" text="مقررات">
      <formula>NOT(ISERROR(SEARCH("مقررات",K9)))</formula>
    </cfRule>
  </conditionalFormatting>
  <conditionalFormatting sqref="S9:T34">
    <cfRule type="expression" dxfId="11" priority="40">
      <formula>$K9=""</formula>
    </cfRule>
  </conditionalFormatting>
  <conditionalFormatting sqref="V16:AA17">
    <cfRule type="expression" dxfId="10" priority="1">
      <formula>$F$37&lt;&gt;$G$37</formula>
    </cfRule>
  </conditionalFormatting>
  <dataValidations count="10">
    <dataValidation type="list" allowBlank="1" showInputMessage="1" showErrorMessage="1" sqref="AH13:AJ13" xr:uid="{00000000-0002-0000-0200-000000000000}">
      <formula1>$BS$1:$BS$2</formula1>
    </dataValidation>
    <dataValidation type="list" allowBlank="1" showInputMessage="1" showErrorMessage="1" sqref="D5:L5" xr:uid="{00000000-0002-0000-0200-000001000000}">
      <formula1>$AO$1:$AO$8</formula1>
    </dataValidation>
    <dataValidation type="custom" errorStyle="warning" allowBlank="1" showInputMessage="1" showErrorMessage="1" error="يجب أن تتأكد أولاً بأن جميع البيانات المطلوبة ممتلئة بالمعلومات الصحيحة دون أية نقص، ثم اضغط على الرقم (1) لتتمكن من اختيار المقرر" sqref="T34" xr:uid="{A8FFC949-4939-443F-9FCA-06DB0D4EAB6E}">
      <formula1>AND($AN$1=0,T34=1)</formula1>
    </dataValidation>
    <dataValidation type="list" allowBlank="1" showInputMessage="1" showErrorMessage="1" sqref="V15" xr:uid="{00000000-0002-0000-0200-000004000000}">
      <formula1>$BT$1:$BT$2</formula1>
    </dataValidation>
    <dataValidation type="list" allowBlank="1" showInputMessage="1" showErrorMessage="1" sqref="V10:AA10" xr:uid="{CF383D2F-BE6A-4228-9EE6-4D8F5E9F832A}">
      <formula1>$BV$6:$BV$12</formula1>
    </dataValidation>
    <dataValidation type="list" allowBlank="1" showInputMessage="1" showErrorMessage="1" sqref="V11:AA11" xr:uid="{6029BD00-7809-4436-B81B-A79B68844CFD}">
      <formula1>$BV$13:$BV$19</formula1>
    </dataValidation>
    <dataValidation type="list" allowBlank="1" showInputMessage="1" showErrorMessage="1" sqref="V12:AA12" xr:uid="{3D49B479-AA24-45FB-863B-A37C9771AECF}">
      <formula1>$BV$20:$BV$28</formula1>
    </dataValidation>
    <dataValidation type="list" allowBlank="1" showInputMessage="1" showErrorMessage="1" sqref="V13:AA13" xr:uid="{657B107F-7144-4E91-A851-73DD71CBB639}">
      <formula1>$BV$29:$BV$35</formula1>
    </dataValidation>
    <dataValidation type="custom" allowBlank="1" showInputMessage="1" showErrorMessage="1" errorTitle="اقرأ رسالة الخطأ" error="يجب أن تتأكد أولاً بأن جميع البيانات المطلوبة ممتلئة بالمعلومات الصحيحة دون أية نقص، ثم اضغط على الرقم (1) لتتمكن من اختيار المقرر_x000a_كما يجب عليك أولأ أن تختار اسم المقرر الاختياري من القائمة الجانبية" sqref="T10:T33" xr:uid="{7059628A-C862-4F26-A550-5F1EAC314281}">
      <formula1>AND($AN$1=0,T10=1,J10&lt;205)</formula1>
    </dataValidation>
    <dataValidation type="list" allowBlank="1" showInputMessage="1" showErrorMessage="1" sqref="V17:AA17" xr:uid="{C0F929EA-E901-4400-92A5-3FB708E30F85}">
      <formula1>$BF$1:$BF$7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J51"/>
  <sheetViews>
    <sheetView rightToLeft="1" topLeftCell="B1" zoomScale="90" zoomScaleNormal="90" workbookViewId="0">
      <selection activeCell="U1" sqref="U1:AA1048576"/>
    </sheetView>
  </sheetViews>
  <sheetFormatPr defaultColWidth="8.8984375" defaultRowHeight="15" x14ac:dyDescent="0.25"/>
  <cols>
    <col min="1" max="1" width="1.296875" style="1" customWidth="1"/>
    <col min="2" max="4" width="5.69921875" style="1" customWidth="1"/>
    <col min="5" max="8" width="5.69921875" style="9" customWidth="1"/>
    <col min="9" max="12" width="5.69921875" style="1" customWidth="1"/>
    <col min="13" max="15" width="5.69921875" style="9" customWidth="1"/>
    <col min="16" max="18" width="5.69921875" style="1" customWidth="1"/>
    <col min="19" max="19" width="1.296875" style="1" customWidth="1"/>
    <col min="20" max="20" width="0.59765625" style="143" customWidth="1"/>
    <col min="21" max="21" width="6" style="143" hidden="1" customWidth="1"/>
    <col min="22" max="22" width="3" style="143" hidden="1" customWidth="1"/>
    <col min="23" max="23" width="6" style="143" hidden="1" customWidth="1"/>
    <col min="24" max="25" width="3" style="143" hidden="1" customWidth="1"/>
    <col min="26" max="26" width="12.296875" style="143" hidden="1" customWidth="1"/>
    <col min="27" max="27" width="3" style="143" hidden="1" customWidth="1"/>
    <col min="28" max="28" width="1.09765625" style="143" customWidth="1"/>
    <col min="29" max="29" width="8.8984375" style="143" customWidth="1"/>
    <col min="30" max="30" width="8.8984375" style="1"/>
    <col min="31" max="31" width="30.19921875" style="1" customWidth="1"/>
    <col min="32" max="16383" width="8.8984375" style="1"/>
    <col min="16384" max="16384" width="9.765625E-2" style="1" customWidth="1"/>
  </cols>
  <sheetData>
    <row r="1" spans="2:36" ht="18.600000000000001" customHeight="1" thickTop="1" thickBot="1" x14ac:dyDescent="0.3">
      <c r="B1" s="414">
        <f ca="1">NOW()</f>
        <v>45490.456719212962</v>
      </c>
      <c r="C1" s="414"/>
      <c r="D1" s="414"/>
      <c r="E1" s="414"/>
      <c r="F1" s="352" t="s">
        <v>3688</v>
      </c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AC1" s="153"/>
      <c r="AD1" s="382" t="str">
        <f>IF(AJ1&gt;0,"يجب عليك ادخال البيانات المطلوبة أدناه بالمعلومات الصحيحة في صفحة إدخال البيانات لتتمكن من طباعة استمارة المقررات بشكل صحيح","")</f>
        <v/>
      </c>
      <c r="AE1" s="383"/>
      <c r="AF1" s="383"/>
      <c r="AG1" s="383"/>
      <c r="AH1" s="384"/>
      <c r="AI1" s="79"/>
      <c r="AJ1" s="78">
        <f>COUNT(AA3:AA25)</f>
        <v>0</v>
      </c>
    </row>
    <row r="2" spans="2:36" s="167" customFormat="1" ht="24.6" customHeight="1" thickBot="1" x14ac:dyDescent="0.3">
      <c r="B2" s="415" t="s">
        <v>160</v>
      </c>
      <c r="C2" s="332"/>
      <c r="D2" s="337">
        <f>'إختيار المقررات'!D1</f>
        <v>0</v>
      </c>
      <c r="E2" s="337"/>
      <c r="F2" s="337"/>
      <c r="G2" s="332" t="s">
        <v>161</v>
      </c>
      <c r="H2" s="332"/>
      <c r="I2" s="337" t="e">
        <f>'إختيار المقررات'!D2</f>
        <v>#N/A</v>
      </c>
      <c r="J2" s="337"/>
      <c r="K2" s="337"/>
      <c r="L2" s="332" t="s">
        <v>92</v>
      </c>
      <c r="M2" s="332"/>
      <c r="N2" s="332"/>
      <c r="O2" s="335" t="str">
        <f>'إختيار المقررات'!J1</f>
        <v/>
      </c>
      <c r="P2" s="335"/>
      <c r="Q2" s="335"/>
      <c r="R2" s="336"/>
      <c r="T2" s="147"/>
      <c r="U2" s="147"/>
      <c r="V2" s="147"/>
      <c r="W2" s="147"/>
      <c r="X2" s="147"/>
      <c r="Y2" s="147"/>
      <c r="Z2" s="147"/>
      <c r="AA2" s="147"/>
      <c r="AB2" s="147"/>
      <c r="AC2" s="153"/>
      <c r="AD2" s="385"/>
      <c r="AE2" s="386"/>
      <c r="AF2" s="386"/>
      <c r="AG2" s="386"/>
      <c r="AH2" s="387"/>
      <c r="AI2" s="80" t="s">
        <v>1029</v>
      </c>
    </row>
    <row r="3" spans="2:36" s="167" customFormat="1" ht="16.2" customHeight="1" thickTop="1" thickBot="1" x14ac:dyDescent="0.3">
      <c r="B3" s="341" t="s">
        <v>93</v>
      </c>
      <c r="C3" s="333"/>
      <c r="D3" s="338" t="str">
        <f>'إختيار المقررات'!P1</f>
        <v/>
      </c>
      <c r="E3" s="338"/>
      <c r="F3" s="338"/>
      <c r="G3" s="333" t="s">
        <v>94</v>
      </c>
      <c r="H3" s="333"/>
      <c r="I3" s="338" t="str">
        <f>'إختيار المقررات'!V1</f>
        <v/>
      </c>
      <c r="J3" s="338"/>
      <c r="K3" s="338"/>
      <c r="L3" s="333" t="s">
        <v>164</v>
      </c>
      <c r="M3" s="333"/>
      <c r="N3" s="333"/>
      <c r="O3" s="328" t="e">
        <f>'إختيار المقررات'!AH1</f>
        <v>#N/A</v>
      </c>
      <c r="P3" s="328"/>
      <c r="Q3" s="328"/>
      <c r="R3" s="329"/>
      <c r="T3" s="147"/>
      <c r="U3" s="190">
        <f>16/3</f>
        <v>5.333333333333333</v>
      </c>
      <c r="V3" s="190"/>
      <c r="W3" s="190">
        <f>IF(Z3&lt;&gt;"",1,"")</f>
        <v>1</v>
      </c>
      <c r="X3" s="190">
        <v>1</v>
      </c>
      <c r="Y3" s="190">
        <f>IF(Z3&lt;&gt;"",X3,"")</f>
        <v>1</v>
      </c>
      <c r="Z3" s="190" t="str">
        <f>IF(LEN(O2)&lt;2,L2,"")</f>
        <v>الاسم والكنية:</v>
      </c>
      <c r="AA3" s="147" t="str">
        <f>IFERROR(SMALL($Y$3:$Y$26,X3),"")</f>
        <v/>
      </c>
      <c r="AB3" s="147"/>
      <c r="AC3" s="153"/>
      <c r="AD3" s="79"/>
      <c r="AE3" s="326" t="str">
        <f t="shared" ref="AE3:AE14" si="0">IFERROR(VLOOKUP(AA3,$X$3:$Z$26,3,0),"")</f>
        <v/>
      </c>
      <c r="AF3" s="326"/>
      <c r="AG3" s="326"/>
      <c r="AH3" s="79"/>
      <c r="AI3" s="79"/>
    </row>
    <row r="4" spans="2:36" s="167" customFormat="1" ht="16.2" customHeight="1" thickTop="1" thickBot="1" x14ac:dyDescent="0.3">
      <c r="B4" s="341" t="s">
        <v>163</v>
      </c>
      <c r="C4" s="333"/>
      <c r="D4" s="343" t="e">
        <f>'إختيار المقررات'!AB1</f>
        <v>#N/A</v>
      </c>
      <c r="E4" s="343"/>
      <c r="F4" s="343"/>
      <c r="G4" s="333" t="s">
        <v>166</v>
      </c>
      <c r="H4" s="333"/>
      <c r="I4" s="338" t="e">
        <f>'إختيار المقررات'!P3</f>
        <v>#N/A</v>
      </c>
      <c r="J4" s="338"/>
      <c r="K4" s="338"/>
      <c r="L4" s="333" t="s">
        <v>167</v>
      </c>
      <c r="M4" s="333"/>
      <c r="N4" s="333"/>
      <c r="O4" s="328" t="e">
        <f>'إختيار المقررات'!AB3</f>
        <v>#N/A</v>
      </c>
      <c r="P4" s="328"/>
      <c r="Q4" s="328"/>
      <c r="R4" s="329"/>
      <c r="T4" s="147"/>
      <c r="U4" s="190"/>
      <c r="V4" s="190"/>
      <c r="W4" s="190"/>
      <c r="X4" s="190">
        <v>2</v>
      </c>
      <c r="Y4" s="190">
        <f t="shared" ref="Y4:Y29" si="1">IF(Z4&lt;&gt;"",X4,"")</f>
        <v>2</v>
      </c>
      <c r="Z4" s="190" t="str">
        <f>IF(LEN(D3)&lt;2,B3,"")</f>
        <v>اسم الاب:</v>
      </c>
      <c r="AA4" s="168" t="str">
        <f>IFERROR(SMALL($Y$3:$Y$26,X4),"")</f>
        <v/>
      </c>
      <c r="AB4" s="147"/>
      <c r="AC4" s="153"/>
      <c r="AD4" s="79"/>
      <c r="AE4" s="326" t="str">
        <f t="shared" si="0"/>
        <v/>
      </c>
      <c r="AF4" s="326"/>
      <c r="AG4" s="326"/>
      <c r="AH4" s="79"/>
      <c r="AI4" s="79"/>
    </row>
    <row r="5" spans="2:36" s="167" customFormat="1" ht="16.2" customHeight="1" thickTop="1" thickBot="1" x14ac:dyDescent="0.3">
      <c r="B5" s="341" t="s">
        <v>162</v>
      </c>
      <c r="C5" s="333"/>
      <c r="D5" s="338" t="e">
        <f>'إختيار المقررات'!D3</f>
        <v>#N/A</v>
      </c>
      <c r="E5" s="338"/>
      <c r="F5" s="338"/>
      <c r="G5" s="333" t="s">
        <v>165</v>
      </c>
      <c r="H5" s="333"/>
      <c r="I5" s="338" t="e">
        <f>'إختيار المقررات'!J3</f>
        <v>#N/A</v>
      </c>
      <c r="J5" s="338"/>
      <c r="K5" s="338"/>
      <c r="L5" s="333" t="s">
        <v>168</v>
      </c>
      <c r="M5" s="333"/>
      <c r="N5" s="333"/>
      <c r="O5" s="328" t="e">
        <f>'إختيار المقررات'!AH3</f>
        <v>#N/A</v>
      </c>
      <c r="P5" s="328"/>
      <c r="Q5" s="328"/>
      <c r="R5" s="329"/>
      <c r="T5" s="147"/>
      <c r="U5" s="190"/>
      <c r="V5" s="190"/>
      <c r="W5" s="190"/>
      <c r="X5" s="190">
        <v>3</v>
      </c>
      <c r="Y5" s="190">
        <f t="shared" si="1"/>
        <v>3</v>
      </c>
      <c r="Z5" s="190" t="str">
        <f>IF(LEN(I3)&lt;2,G3,"")</f>
        <v>اسم الام:</v>
      </c>
      <c r="AA5" s="168" t="str">
        <f>IFERROR(SMALL($Y$3:$Y$26,X5),"")</f>
        <v/>
      </c>
      <c r="AB5" s="147"/>
      <c r="AC5" s="153"/>
      <c r="AD5" s="79"/>
      <c r="AE5" s="326" t="str">
        <f t="shared" si="0"/>
        <v/>
      </c>
      <c r="AF5" s="326"/>
      <c r="AG5" s="326"/>
      <c r="AH5" s="79"/>
      <c r="AI5" s="79"/>
    </row>
    <row r="6" spans="2:36" s="167" customFormat="1" ht="16.2" customHeight="1" thickTop="1" thickBot="1" x14ac:dyDescent="0.3">
      <c r="B6" s="341" t="s">
        <v>169</v>
      </c>
      <c r="C6" s="333"/>
      <c r="D6" s="338" t="e">
        <f>'إختيار المقررات'!D4</f>
        <v>#N/A</v>
      </c>
      <c r="E6" s="338"/>
      <c r="F6" s="338"/>
      <c r="G6" s="333" t="s">
        <v>170</v>
      </c>
      <c r="H6" s="333"/>
      <c r="I6" s="338" t="e">
        <f>'إختيار المقررات'!P4</f>
        <v>#N/A</v>
      </c>
      <c r="J6" s="338"/>
      <c r="K6" s="338"/>
      <c r="L6" s="333" t="s">
        <v>171</v>
      </c>
      <c r="M6" s="333"/>
      <c r="N6" s="333"/>
      <c r="O6" s="328" t="e">
        <f>'إختيار المقررات'!J4</f>
        <v>#N/A</v>
      </c>
      <c r="P6" s="328"/>
      <c r="Q6" s="328"/>
      <c r="R6" s="329"/>
      <c r="T6" s="147"/>
      <c r="U6" s="190"/>
      <c r="V6" s="190"/>
      <c r="W6" s="190"/>
      <c r="X6" s="190">
        <v>4</v>
      </c>
      <c r="Y6" s="190" t="e">
        <f t="shared" si="1"/>
        <v>#N/A</v>
      </c>
      <c r="Z6" s="190" t="e">
        <f>IF(LEN(O3)&lt;2,L3,"")</f>
        <v>#N/A</v>
      </c>
      <c r="AA6" s="168" t="str">
        <f>IFERROR(SMALL($Y$3:$Y$26,X6),"")</f>
        <v/>
      </c>
      <c r="AB6" s="147"/>
      <c r="AC6" s="153"/>
      <c r="AD6" s="79"/>
      <c r="AE6" s="326" t="str">
        <f t="shared" si="0"/>
        <v/>
      </c>
      <c r="AF6" s="326"/>
      <c r="AG6" s="326"/>
      <c r="AH6" s="79"/>
      <c r="AI6" s="79"/>
    </row>
    <row r="7" spans="2:36" s="167" customFormat="1" ht="16.2" customHeight="1" thickTop="1" thickBot="1" x14ac:dyDescent="0.3">
      <c r="B7" s="341" t="s">
        <v>172</v>
      </c>
      <c r="C7" s="333"/>
      <c r="D7" s="339">
        <f>'إختيار المقررات'!V4</f>
        <v>0</v>
      </c>
      <c r="E7" s="338"/>
      <c r="F7" s="338"/>
      <c r="G7" s="333" t="s">
        <v>173</v>
      </c>
      <c r="H7" s="333"/>
      <c r="I7" s="339">
        <f>'إختيار المقررات'!AB4</f>
        <v>0</v>
      </c>
      <c r="J7" s="338"/>
      <c r="K7" s="338"/>
      <c r="L7" s="333"/>
      <c r="M7" s="333"/>
      <c r="N7" s="333"/>
      <c r="O7" s="328"/>
      <c r="P7" s="328"/>
      <c r="Q7" s="328"/>
      <c r="R7" s="329"/>
      <c r="T7" s="147"/>
      <c r="U7" s="190"/>
      <c r="V7" s="190"/>
      <c r="W7" s="190"/>
      <c r="X7" s="190">
        <v>5</v>
      </c>
      <c r="Y7" s="190" t="e">
        <f t="shared" si="1"/>
        <v>#N/A</v>
      </c>
      <c r="Z7" s="190" t="e">
        <f>IF(LEN(D4)&lt;2,B4,"")</f>
        <v>#N/A</v>
      </c>
      <c r="AA7" s="168" t="str">
        <f t="shared" ref="AA7:AA21" si="2">IFERROR(SMALL($Y$3:$Y$26,X7),"")</f>
        <v/>
      </c>
      <c r="AB7" s="147"/>
      <c r="AC7" s="153"/>
      <c r="AD7" s="79"/>
      <c r="AE7" s="326" t="str">
        <f t="shared" si="0"/>
        <v/>
      </c>
      <c r="AF7" s="326"/>
      <c r="AG7" s="326"/>
      <c r="AH7" s="79"/>
      <c r="AI7" s="79"/>
    </row>
    <row r="8" spans="2:36" s="167" customFormat="1" ht="16.2" customHeight="1" thickTop="1" thickBot="1" x14ac:dyDescent="0.3">
      <c r="B8" s="341" t="e">
        <f>'إختيار المقررات'!J2</f>
        <v>#N/A</v>
      </c>
      <c r="C8" s="333"/>
      <c r="D8" s="338" t="s">
        <v>100</v>
      </c>
      <c r="E8" s="338"/>
      <c r="F8" s="338"/>
      <c r="G8" s="333" t="e">
        <f>'إختيار المقررات'!V2</f>
        <v>#N/A</v>
      </c>
      <c r="H8" s="333"/>
      <c r="I8" s="338" t="s">
        <v>101</v>
      </c>
      <c r="J8" s="338"/>
      <c r="K8" s="338"/>
      <c r="L8" s="333" t="e">
        <f>'إختيار المقررات'!AB2</f>
        <v>#N/A</v>
      </c>
      <c r="M8" s="333"/>
      <c r="N8" s="333"/>
      <c r="O8" s="328" t="s">
        <v>102</v>
      </c>
      <c r="P8" s="328"/>
      <c r="Q8" s="328"/>
      <c r="R8" s="329"/>
      <c r="T8" s="147"/>
      <c r="U8" s="190"/>
      <c r="V8" s="190"/>
      <c r="W8" s="190"/>
      <c r="X8" s="190">
        <v>6</v>
      </c>
      <c r="Y8" s="190" t="e">
        <f>IF(Z8&lt;&gt;"",X8,"")</f>
        <v>#N/A</v>
      </c>
      <c r="Z8" s="190" t="e">
        <f>IF(LEN(I4)&lt;2,G4,"")</f>
        <v>#N/A</v>
      </c>
      <c r="AA8" s="168" t="str">
        <f t="shared" si="2"/>
        <v/>
      </c>
      <c r="AB8" s="147"/>
      <c r="AC8" s="153"/>
      <c r="AD8" s="79"/>
      <c r="AE8" s="326" t="str">
        <f t="shared" si="0"/>
        <v/>
      </c>
      <c r="AF8" s="326"/>
      <c r="AG8" s="326"/>
      <c r="AH8" s="79"/>
      <c r="AI8" s="79"/>
    </row>
    <row r="9" spans="2:36" s="167" customFormat="1" ht="16.2" customHeight="1" thickTop="1" thickBot="1" x14ac:dyDescent="0.3">
      <c r="B9" s="342" t="s">
        <v>1109</v>
      </c>
      <c r="C9" s="334"/>
      <c r="D9" s="340">
        <f>'إختيار المقررات'!AH4</f>
        <v>0</v>
      </c>
      <c r="E9" s="340"/>
      <c r="F9" s="340"/>
      <c r="G9" s="334"/>
      <c r="H9" s="334"/>
      <c r="I9" s="340"/>
      <c r="J9" s="340"/>
      <c r="K9" s="340"/>
      <c r="L9" s="334" t="e">
        <f>'إختيار المقررات'!J2</f>
        <v>#N/A</v>
      </c>
      <c r="M9" s="334"/>
      <c r="N9" s="334"/>
      <c r="O9" s="330" t="s">
        <v>99</v>
      </c>
      <c r="P9" s="330"/>
      <c r="Q9" s="330"/>
      <c r="R9" s="331"/>
      <c r="T9" s="147"/>
      <c r="U9" s="190"/>
      <c r="V9" s="190"/>
      <c r="W9" s="190"/>
      <c r="X9" s="190">
        <v>7</v>
      </c>
      <c r="Y9" s="190" t="e">
        <f t="shared" si="1"/>
        <v>#N/A</v>
      </c>
      <c r="Z9" s="190" t="e">
        <f>IF(LEN(O4)&lt;2,L4,"")</f>
        <v>#N/A</v>
      </c>
      <c r="AA9" s="168" t="str">
        <f t="shared" si="2"/>
        <v/>
      </c>
      <c r="AB9" s="147"/>
      <c r="AC9" s="153"/>
      <c r="AD9" s="79"/>
      <c r="AE9" s="326" t="str">
        <f t="shared" si="0"/>
        <v/>
      </c>
      <c r="AF9" s="326"/>
      <c r="AG9" s="326"/>
      <c r="AH9" s="79"/>
      <c r="AI9" s="79"/>
    </row>
    <row r="10" spans="2:36" ht="24" customHeight="1" thickTop="1" thickBot="1" x14ac:dyDescent="0.3">
      <c r="B10" s="416" t="str">
        <f>IF(AJ1&gt;0,"هذه الاستمارة غير صالحة للتسجيل لعدم اكتمال المعلومات المطلوبة يتوجب عليك ادخال جميع البيانات لتظهر الاستمارة","")</f>
        <v/>
      </c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U10" s="191"/>
      <c r="V10" s="191"/>
      <c r="W10" s="191"/>
      <c r="X10" s="190">
        <v>8</v>
      </c>
      <c r="Y10" s="190" t="e">
        <f t="shared" si="1"/>
        <v>#N/A</v>
      </c>
      <c r="Z10" s="190" t="e">
        <f>IF(LEN(D5)&lt;2,B5,"")</f>
        <v>#N/A</v>
      </c>
      <c r="AA10" s="168" t="str">
        <f t="shared" si="2"/>
        <v/>
      </c>
      <c r="AC10" s="154"/>
      <c r="AD10" s="78"/>
      <c r="AE10" s="326" t="str">
        <f t="shared" si="0"/>
        <v/>
      </c>
      <c r="AF10" s="326"/>
      <c r="AG10" s="326"/>
      <c r="AH10" s="78"/>
      <c r="AI10" s="78"/>
    </row>
    <row r="11" spans="2:36" ht="24" customHeight="1" thickTop="1" thickBot="1" x14ac:dyDescent="0.3">
      <c r="B11" s="417"/>
      <c r="C11" s="417"/>
      <c r="D11" s="417"/>
      <c r="E11" s="417"/>
      <c r="F11" s="417"/>
      <c r="G11" s="417"/>
      <c r="H11" s="417"/>
      <c r="I11" s="417"/>
      <c r="J11" s="417"/>
      <c r="K11" s="417"/>
      <c r="L11" s="417"/>
      <c r="M11" s="417"/>
      <c r="N11" s="417"/>
      <c r="O11" s="417"/>
      <c r="P11" s="417"/>
      <c r="Q11" s="417"/>
      <c r="R11" s="417"/>
      <c r="S11" s="5"/>
      <c r="T11" s="144"/>
      <c r="U11" s="192"/>
      <c r="V11" s="191"/>
      <c r="W11" s="191"/>
      <c r="X11" s="190">
        <v>9</v>
      </c>
      <c r="Y11" s="190" t="e">
        <f t="shared" si="1"/>
        <v>#N/A</v>
      </c>
      <c r="Z11" s="190" t="e">
        <f>IF(LEN(I5)&lt;2,G5,"")</f>
        <v>#N/A</v>
      </c>
      <c r="AA11" s="168" t="str">
        <f t="shared" si="2"/>
        <v/>
      </c>
      <c r="AC11" s="154"/>
      <c r="AD11" s="78"/>
      <c r="AE11" s="326" t="str">
        <f t="shared" si="0"/>
        <v/>
      </c>
      <c r="AF11" s="326"/>
      <c r="AG11" s="326"/>
      <c r="AH11" s="78"/>
      <c r="AI11" s="78"/>
    </row>
    <row r="12" spans="2:36" ht="18.600000000000001" customHeight="1" thickTop="1" thickBot="1" x14ac:dyDescent="0.3">
      <c r="B12" s="81"/>
      <c r="C12" s="82" t="s">
        <v>125</v>
      </c>
      <c r="D12" s="418" t="s">
        <v>174</v>
      </c>
      <c r="E12" s="419"/>
      <c r="F12" s="419"/>
      <c r="G12" s="419"/>
      <c r="H12" s="419"/>
      <c r="I12" s="420"/>
      <c r="J12" s="81"/>
      <c r="K12" s="82" t="s">
        <v>125</v>
      </c>
      <c r="L12" s="418" t="s">
        <v>174</v>
      </c>
      <c r="M12" s="419"/>
      <c r="N12" s="419"/>
      <c r="O12" s="419"/>
      <c r="P12" s="419"/>
      <c r="Q12" s="420"/>
      <c r="R12" s="83"/>
      <c r="S12" s="6"/>
      <c r="T12" s="145"/>
      <c r="U12" s="193"/>
      <c r="V12" s="191" t="str">
        <f>IFERROR(SMALL('إختيار المقررات'!$F$9:$F$36,'إختيار المقررات'!BL5),"")</f>
        <v/>
      </c>
      <c r="W12" s="191" t="str">
        <f>IFERROR(SMALL('إختيار المقررات'!$BK$6:$BK$52,'إختيار المقررات'!BL5),"")</f>
        <v/>
      </c>
      <c r="X12" s="190">
        <v>10</v>
      </c>
      <c r="Y12" s="190" t="e">
        <f t="shared" si="1"/>
        <v>#N/A</v>
      </c>
      <c r="Z12" s="190" t="e">
        <f>IF(LEN(O5)&lt;2,L5,"")</f>
        <v>#N/A</v>
      </c>
      <c r="AA12" s="168" t="str">
        <f t="shared" si="2"/>
        <v/>
      </c>
      <c r="AC12" s="154"/>
      <c r="AD12" s="78"/>
      <c r="AE12" s="326" t="str">
        <f t="shared" si="0"/>
        <v/>
      </c>
      <c r="AF12" s="326"/>
      <c r="AG12" s="326"/>
      <c r="AH12" s="78"/>
      <c r="AI12" s="78"/>
    </row>
    <row r="13" spans="2:36" ht="18.600000000000001" customHeight="1" thickTop="1" thickBot="1" x14ac:dyDescent="0.3">
      <c r="B13" s="84" t="str">
        <f>IF('إختيار المقررات'!BR58=1,V12,IF('إختيار المقررات'!F28&lt;2,"",V12))</f>
        <v/>
      </c>
      <c r="C13" s="85" t="str">
        <f>IFERROR(IF(B13="","",VLOOKUP(B13,'إختيار المقررات'!$F$10:$J$35,5,0)),"")</f>
        <v/>
      </c>
      <c r="D13" s="364" t="str">
        <f>IFERROR(IF(C13="","",VLOOKUP(C13,'إختيار المقررات'!$J$5:$T$63,2,0)),"")</f>
        <v/>
      </c>
      <c r="E13" s="364"/>
      <c r="F13" s="364"/>
      <c r="G13" s="364"/>
      <c r="H13" s="86" t="str">
        <f>IFERROR(VLOOKUP(D13,'إختيار المقررات'!$K$9:$T$63,9,0),"")</f>
        <v/>
      </c>
      <c r="I13" s="87" t="str">
        <f>IFERROR(IF(D13="","",IF(VLOOKUP(D13,'إختيار المقررات'!$K$9:$T$63,10,0)=0,"",VLOOKUP(D13,'إختيار المقررات'!$K$9:$T$63,10,0))),"")</f>
        <v/>
      </c>
      <c r="J13" s="84" t="str">
        <f>IF(B22="","",V22)</f>
        <v/>
      </c>
      <c r="K13" s="85" t="str">
        <f>IFERROR(IF(J13="","",VLOOKUP(J13,'إختيار المقررات'!$F$10:$J$35,5,0)),"")</f>
        <v/>
      </c>
      <c r="L13" s="364" t="str">
        <f>IFERROR(IF(K13="","",VLOOKUP(K13,'إختيار المقررات'!$J$5:$T$63,2,0)),"")</f>
        <v/>
      </c>
      <c r="M13" s="364"/>
      <c r="N13" s="364"/>
      <c r="O13" s="364"/>
      <c r="P13" s="88" t="str">
        <f>IFERROR(VLOOKUP(L13,'إختيار المقررات'!$K$9:$T$63,9,0),"")</f>
        <v/>
      </c>
      <c r="Q13" s="87" t="str">
        <f>IFERROR(IF(L13="","",IF(VLOOKUP(L13,'إختيار المقررات'!$K$9:$T$63,10,0)=0,"",VLOOKUP(L13,'إختيار المقررات'!$K$9:$T$63,10,0))),"")</f>
        <v/>
      </c>
      <c r="R13" s="107"/>
      <c r="T13" s="146"/>
      <c r="U13" s="191"/>
      <c r="V13" s="191" t="str">
        <f>IFERROR(SMALL('إختيار المقررات'!$F$9:$F$36,'إختيار المقررات'!BL6),"")</f>
        <v/>
      </c>
      <c r="W13" s="191" t="str">
        <f>IFERROR(SMALL('إختيار المقررات'!$BK$6:$BK$52,'إختيار المقررات'!BL6),"")</f>
        <v/>
      </c>
      <c r="X13" s="190">
        <v>11</v>
      </c>
      <c r="Y13" s="190" t="e">
        <f t="shared" si="1"/>
        <v>#N/A</v>
      </c>
      <c r="Z13" s="190" t="e">
        <f>IF(LEN(D6)&lt;2,B6,"")</f>
        <v>#N/A</v>
      </c>
      <c r="AA13" s="168" t="str">
        <f t="shared" si="2"/>
        <v/>
      </c>
      <c r="AC13" s="154"/>
      <c r="AD13" s="78"/>
      <c r="AE13" s="326" t="str">
        <f t="shared" si="0"/>
        <v/>
      </c>
      <c r="AF13" s="326"/>
      <c r="AG13" s="326"/>
      <c r="AH13" s="78"/>
      <c r="AI13" s="78"/>
    </row>
    <row r="14" spans="2:36" ht="18.600000000000001" customHeight="1" thickTop="1" thickBot="1" x14ac:dyDescent="0.3">
      <c r="B14" s="84" t="str">
        <f>IF(B13="","",V13)</f>
        <v/>
      </c>
      <c r="C14" s="85" t="str">
        <f>IFERROR(IF(B14="","",VLOOKUP(B14,'إختيار المقررات'!$F$10:$J$35,5,0)),"")</f>
        <v/>
      </c>
      <c r="D14" s="364" t="str">
        <f>IFERROR(IF(C14="","",VLOOKUP(C14,'إختيار المقررات'!$J$5:$T$63,2,0)),"")</f>
        <v/>
      </c>
      <c r="E14" s="364"/>
      <c r="F14" s="364"/>
      <c r="G14" s="364"/>
      <c r="H14" s="86" t="str">
        <f>IFERROR(VLOOKUP(D14,'إختيار المقررات'!$K$9:$T$63,9,0),"")</f>
        <v/>
      </c>
      <c r="I14" s="87" t="str">
        <f>IFERROR(IF(D14="","",IF(VLOOKUP(D14,'إختيار المقررات'!$K$9:$T$63,10,0)=0,"",VLOOKUP(D14,'إختيار المقررات'!$K$9:$T$63,10,0))),"")</f>
        <v/>
      </c>
      <c r="J14" s="84" t="str">
        <f>IF(J13="","",V23)</f>
        <v/>
      </c>
      <c r="K14" s="85" t="str">
        <f>IFERROR(IF(J14="","",VLOOKUP(J14,'إختيار المقررات'!$F$10:$J$35,5,0)),"")</f>
        <v/>
      </c>
      <c r="L14" s="364" t="str">
        <f>IFERROR(IF(K14="","",VLOOKUP(K14,'إختيار المقررات'!$J$5:$T$63,2,0)),"")</f>
        <v/>
      </c>
      <c r="M14" s="364"/>
      <c r="N14" s="364"/>
      <c r="O14" s="364"/>
      <c r="P14" s="88" t="str">
        <f>IFERROR(VLOOKUP(L14,'إختيار المقررات'!$K$9:$T$63,9,0),"")</f>
        <v/>
      </c>
      <c r="Q14" s="87" t="str">
        <f>IFERROR(IF(L14="","",IF(VLOOKUP(L14,'إختيار المقررات'!$K$9:$T$63,10,0)=0,"",VLOOKUP(L14,'إختيار المقررات'!$K$9:$T$63,10,0))),"")</f>
        <v/>
      </c>
      <c r="R14" s="107"/>
      <c r="S14" s="7"/>
      <c r="T14" s="146"/>
      <c r="U14" s="190"/>
      <c r="V14" s="191" t="str">
        <f>IFERROR(SMALL('إختيار المقررات'!$F$9:$F$36,'إختيار المقررات'!BL7),"")</f>
        <v/>
      </c>
      <c r="W14" s="191" t="str">
        <f>IFERROR(SMALL('إختيار المقررات'!$BK$6:$BK$52,'إختيار المقررات'!BL7),"")</f>
        <v/>
      </c>
      <c r="X14" s="190">
        <v>12</v>
      </c>
      <c r="Y14" s="190" t="e">
        <f t="shared" si="1"/>
        <v>#N/A</v>
      </c>
      <c r="Z14" s="190" t="e">
        <f>IF(LEN(I6)&lt;2,G6,"")</f>
        <v>#N/A</v>
      </c>
      <c r="AA14" s="168" t="str">
        <f t="shared" si="2"/>
        <v/>
      </c>
      <c r="AC14" s="154"/>
      <c r="AD14" s="78"/>
      <c r="AE14" s="326" t="str">
        <f t="shared" si="0"/>
        <v/>
      </c>
      <c r="AF14" s="326"/>
      <c r="AG14" s="326"/>
      <c r="AH14" s="78"/>
      <c r="AI14" s="78"/>
    </row>
    <row r="15" spans="2:36" ht="18.600000000000001" customHeight="1" thickTop="1" thickBot="1" x14ac:dyDescent="0.3">
      <c r="B15" s="84" t="str">
        <f t="shared" ref="B15:B22" si="3">IF(B14="","",V14)</f>
        <v/>
      </c>
      <c r="C15" s="85" t="str">
        <f>IFERROR(IF(B15="","",VLOOKUP(B15,'إختيار المقررات'!$F$10:$J$35,5,0)),"")</f>
        <v/>
      </c>
      <c r="D15" s="364" t="str">
        <f>IFERROR(IF(C15="","",VLOOKUP(C15,'إختيار المقررات'!$J$5:$T$63,2,0)),"")</f>
        <v/>
      </c>
      <c r="E15" s="364"/>
      <c r="F15" s="364"/>
      <c r="G15" s="364"/>
      <c r="H15" s="86" t="str">
        <f>IFERROR(VLOOKUP(D15,'إختيار المقررات'!$K$9:$T$63,9,0),"")</f>
        <v/>
      </c>
      <c r="I15" s="87" t="str">
        <f>IFERROR(IF(D15="","",IF(VLOOKUP(D15,'إختيار المقررات'!$K$9:$T$63,10,0)=0,"",VLOOKUP(D15,'إختيار المقررات'!$K$9:$T$63,10,0))),"")</f>
        <v/>
      </c>
      <c r="J15" s="84" t="str">
        <f t="shared" ref="J15:J22" si="4">IF(J14="","",V24)</f>
        <v/>
      </c>
      <c r="K15" s="85" t="str">
        <f>IFERROR(IF(J15="","",VLOOKUP(J15,'إختيار المقررات'!$F$10:$J$35,5,0)),"")</f>
        <v/>
      </c>
      <c r="L15" s="364" t="str">
        <f>IFERROR(IF(K15="","",VLOOKUP(K15,'إختيار المقررات'!$J$5:$T$63,2,0)),"")</f>
        <v/>
      </c>
      <c r="M15" s="364"/>
      <c r="N15" s="364"/>
      <c r="O15" s="364"/>
      <c r="P15" s="88" t="str">
        <f>IFERROR(VLOOKUP(L15,'إختيار المقررات'!$K$9:$T$63,9,0),"")</f>
        <v/>
      </c>
      <c r="Q15" s="87" t="str">
        <f>IFERROR(IF(L15="","",IF(VLOOKUP(L15,'إختيار المقررات'!$K$9:$T$63,10,0)=0,"",VLOOKUP(L15,'إختيار المقررات'!$K$9:$T$63,10,0))),"")</f>
        <v/>
      </c>
      <c r="R15" s="107"/>
      <c r="S15" s="7"/>
      <c r="T15" s="146"/>
      <c r="U15" s="190"/>
      <c r="V15" s="191" t="str">
        <f>IFERROR(SMALL('إختيار المقررات'!$F$9:$F$36,'إختيار المقررات'!BL8),"")</f>
        <v/>
      </c>
      <c r="W15" s="191" t="str">
        <f>IFERROR(SMALL('إختيار المقررات'!$BK$6:$BK$52,'إختيار المقررات'!BL8),"")</f>
        <v/>
      </c>
      <c r="X15" s="190">
        <v>13</v>
      </c>
      <c r="Y15" s="190" t="e">
        <f t="shared" si="1"/>
        <v>#N/A</v>
      </c>
      <c r="Z15" s="190" t="e">
        <f>IF(LEN(O6)&lt;2,L6,"")</f>
        <v>#N/A</v>
      </c>
      <c r="AA15" s="168" t="str">
        <f t="shared" si="2"/>
        <v/>
      </c>
      <c r="AC15" s="154"/>
      <c r="AD15" s="78"/>
      <c r="AE15" s="326" t="str">
        <f t="shared" ref="AE15:AE20" si="5">IFERROR(VLOOKUP(AA15,$X$3:$Z$26,3,0),"")</f>
        <v/>
      </c>
      <c r="AF15" s="326"/>
      <c r="AG15" s="326"/>
      <c r="AH15" s="78"/>
      <c r="AI15" s="78"/>
    </row>
    <row r="16" spans="2:36" ht="18.600000000000001" customHeight="1" thickTop="1" thickBot="1" x14ac:dyDescent="0.3">
      <c r="B16" s="84" t="str">
        <f t="shared" si="3"/>
        <v/>
      </c>
      <c r="C16" s="85" t="str">
        <f>IFERROR(IF(B16="","",VLOOKUP(B16,'إختيار المقررات'!$F$10:$J$35,5,0)),"")</f>
        <v/>
      </c>
      <c r="D16" s="364" t="str">
        <f>IFERROR(IF(C16="","",VLOOKUP(C16,'إختيار المقررات'!$J$5:$T$63,2,0)),"")</f>
        <v/>
      </c>
      <c r="E16" s="364"/>
      <c r="F16" s="364"/>
      <c r="G16" s="364"/>
      <c r="H16" s="86" t="str">
        <f>IFERROR(VLOOKUP(D16,'إختيار المقررات'!$K$9:$T$63,9,0),"")</f>
        <v/>
      </c>
      <c r="I16" s="87" t="str">
        <f>IFERROR(IF(D16="","",IF(VLOOKUP(D16,'إختيار المقررات'!$K$9:$T$63,10,0)=0,"",VLOOKUP(D16,'إختيار المقررات'!$K$9:$T$63,10,0))),"")</f>
        <v/>
      </c>
      <c r="J16" s="84" t="str">
        <f t="shared" si="4"/>
        <v/>
      </c>
      <c r="K16" s="85" t="str">
        <f>IFERROR(IF(J16="","",VLOOKUP(J16,'إختيار المقررات'!$F$10:$J$35,5,0)),"")</f>
        <v/>
      </c>
      <c r="L16" s="364" t="str">
        <f>IFERROR(IF(K16="","",VLOOKUP(K16,'إختيار المقررات'!$J$5:$T$63,2,0)),"")</f>
        <v/>
      </c>
      <c r="M16" s="364"/>
      <c r="N16" s="364"/>
      <c r="O16" s="364"/>
      <c r="P16" s="88" t="str">
        <f>IFERROR(VLOOKUP(L16,'إختيار المقررات'!$K$9:$T$63,9,0),"")</f>
        <v/>
      </c>
      <c r="Q16" s="87" t="str">
        <f>IFERROR(IF(L16="","",IF(VLOOKUP(L16,'إختيار المقررات'!$K$9:$T$63,10,0)=0,"",VLOOKUP(L16,'إختيار المقررات'!$K$9:$T$63,10,0))),"")</f>
        <v/>
      </c>
      <c r="R16" s="107"/>
      <c r="S16" s="7"/>
      <c r="T16" s="146"/>
      <c r="U16" s="190"/>
      <c r="V16" s="191" t="str">
        <f>IFERROR(SMALL('إختيار المقررات'!$F$9:$F$36,'إختيار المقررات'!BL9),"")</f>
        <v/>
      </c>
      <c r="W16" s="191" t="str">
        <f>IFERROR(SMALL('إختيار المقررات'!$BK$6:$BK$52,'إختيار المقررات'!BL9),"")</f>
        <v/>
      </c>
      <c r="X16" s="190">
        <v>14</v>
      </c>
      <c r="Y16" s="190">
        <f t="shared" si="1"/>
        <v>14</v>
      </c>
      <c r="Z16" s="190" t="str">
        <f>IF(LEN(D7)&lt;2,B7,"")</f>
        <v>الموبايل:</v>
      </c>
      <c r="AA16" s="168" t="str">
        <f t="shared" si="2"/>
        <v/>
      </c>
      <c r="AC16" s="154"/>
      <c r="AD16" s="78"/>
      <c r="AE16" s="326" t="str">
        <f t="shared" si="5"/>
        <v/>
      </c>
      <c r="AF16" s="326"/>
      <c r="AG16" s="326"/>
      <c r="AH16" s="78"/>
      <c r="AI16" s="78"/>
    </row>
    <row r="17" spans="2:35" ht="18.600000000000001" customHeight="1" thickTop="1" thickBot="1" x14ac:dyDescent="0.3">
      <c r="B17" s="84" t="str">
        <f t="shared" si="3"/>
        <v/>
      </c>
      <c r="C17" s="85" t="str">
        <f>IFERROR(IF(B17="","",VLOOKUP(B17,'إختيار المقررات'!$F$10:$J$35,5,0)),"")</f>
        <v/>
      </c>
      <c r="D17" s="364" t="str">
        <f>IFERROR(IF(C17="","",VLOOKUP(C17,'إختيار المقررات'!$J$5:$T$63,2,0)),"")</f>
        <v/>
      </c>
      <c r="E17" s="364"/>
      <c r="F17" s="364"/>
      <c r="G17" s="364"/>
      <c r="H17" s="86" t="str">
        <f>IFERROR(VLOOKUP(D17,'إختيار المقررات'!$K$9:$T$63,9,0),"")</f>
        <v/>
      </c>
      <c r="I17" s="87" t="str">
        <f>IFERROR(IF(D17="","",IF(VLOOKUP(D17,'إختيار المقررات'!$K$9:$T$63,10,0)=0,"",VLOOKUP(D17,'إختيار المقررات'!$K$9:$T$63,10,0))),"")</f>
        <v/>
      </c>
      <c r="J17" s="84" t="str">
        <f t="shared" si="4"/>
        <v/>
      </c>
      <c r="K17" s="85" t="str">
        <f>IFERROR(IF(J17="","",VLOOKUP(J17,'إختيار المقررات'!$F$10:$J$35,5,0)),"")</f>
        <v/>
      </c>
      <c r="L17" s="364" t="str">
        <f>IFERROR(IF(K17="","",VLOOKUP(K17,'إختيار المقررات'!$J$5:$T$63,2,0)),"")</f>
        <v/>
      </c>
      <c r="M17" s="364"/>
      <c r="N17" s="364"/>
      <c r="O17" s="364"/>
      <c r="P17" s="88" t="str">
        <f>IFERROR(VLOOKUP(L17,'إختيار المقررات'!$K$9:$T$63,9,0),"")</f>
        <v/>
      </c>
      <c r="Q17" s="87" t="str">
        <f>IFERROR(IF(L17="","",IF(VLOOKUP(L17,'إختيار المقررات'!$K$9:$T$63,10,0)=0,"",VLOOKUP(L17,'إختيار المقررات'!$K$9:$T$63,10,0))),"")</f>
        <v/>
      </c>
      <c r="R17" s="107"/>
      <c r="S17" s="7"/>
      <c r="T17" s="146"/>
      <c r="U17" s="190"/>
      <c r="V17" s="191" t="str">
        <f>IFERROR(SMALL('إختيار المقررات'!$F$9:$F$36,'إختيار المقررات'!BL10),"")</f>
        <v/>
      </c>
      <c r="W17" s="191" t="str">
        <f>IFERROR(SMALL('إختيار المقررات'!$BK$6:$BK$52,'إختيار المقررات'!BL10),"")</f>
        <v/>
      </c>
      <c r="X17" s="190">
        <v>15</v>
      </c>
      <c r="Y17" s="190">
        <f t="shared" si="1"/>
        <v>15</v>
      </c>
      <c r="Z17" s="190" t="str">
        <f>IF(LEN(I7)&lt;2,G7,"")</f>
        <v>الهاتف:</v>
      </c>
      <c r="AA17" s="168" t="str">
        <f t="shared" si="2"/>
        <v/>
      </c>
      <c r="AC17" s="154"/>
      <c r="AD17" s="78"/>
      <c r="AE17" s="326" t="str">
        <f t="shared" si="5"/>
        <v/>
      </c>
      <c r="AF17" s="326"/>
      <c r="AG17" s="326"/>
      <c r="AH17" s="78"/>
      <c r="AI17" s="78"/>
    </row>
    <row r="18" spans="2:35" ht="18.600000000000001" customHeight="1" thickTop="1" thickBot="1" x14ac:dyDescent="0.3">
      <c r="B18" s="84" t="str">
        <f t="shared" si="3"/>
        <v/>
      </c>
      <c r="C18" s="85" t="str">
        <f>IFERROR(IF(B18="","",VLOOKUP(B18,'إختيار المقررات'!$F$10:$J$35,5,0)),"")</f>
        <v/>
      </c>
      <c r="D18" s="364" t="str">
        <f>IFERROR(IF(C18="","",VLOOKUP(C18,'إختيار المقررات'!$J$5:$T$63,2,0)),"")</f>
        <v/>
      </c>
      <c r="E18" s="364"/>
      <c r="F18" s="364"/>
      <c r="G18" s="364"/>
      <c r="H18" s="86" t="str">
        <f>IFERROR(VLOOKUP(D18,'إختيار المقررات'!$K$9:$T$63,9,0),"")</f>
        <v/>
      </c>
      <c r="I18" s="87" t="str">
        <f>IFERROR(IF(D18="","",IF(VLOOKUP(D18,'إختيار المقررات'!$K$9:$T$63,10,0)=0,"",VLOOKUP(D18,'إختيار المقررات'!$K$9:$T$63,10,0))),"")</f>
        <v/>
      </c>
      <c r="J18" s="84" t="str">
        <f t="shared" si="4"/>
        <v/>
      </c>
      <c r="K18" s="85" t="str">
        <f>IFERROR(IF(J18="","",VLOOKUP(J18,'إختيار المقررات'!$F$10:$J$35,5,0)),"")</f>
        <v/>
      </c>
      <c r="L18" s="364" t="str">
        <f>IFERROR(IF(K18="","",VLOOKUP(K18,'إختيار المقررات'!$J$5:$T$63,2,0)),"")</f>
        <v/>
      </c>
      <c r="M18" s="364"/>
      <c r="N18" s="364"/>
      <c r="O18" s="364"/>
      <c r="P18" s="88" t="str">
        <f>IFERROR(VLOOKUP(L18,'إختيار المقررات'!$K$9:$T$63,9,0),"")</f>
        <v/>
      </c>
      <c r="Q18" s="87" t="str">
        <f>IFERROR(IF(L18="","",IF(VLOOKUP(L18,'إختيار المقررات'!$K$9:$T$63,10,0)=0,"",VLOOKUP(L18,'إختيار المقررات'!$K$9:$T$63,10,0))),"")</f>
        <v/>
      </c>
      <c r="R18" s="107"/>
      <c r="S18" s="7"/>
      <c r="T18" s="146"/>
      <c r="U18" s="190"/>
      <c r="V18" s="191" t="str">
        <f>IFERROR(SMALL('إختيار المقررات'!$F$9:$F$36,'إختيار المقررات'!BL11),"")</f>
        <v/>
      </c>
      <c r="W18" s="191" t="str">
        <f>IFERROR(SMALL('إختيار المقررات'!$BK$6:$BK$52,'إختيار المقررات'!BL11),"")</f>
        <v/>
      </c>
      <c r="X18" s="190">
        <v>16</v>
      </c>
      <c r="Y18" s="190" t="e">
        <f t="shared" si="1"/>
        <v>#N/A</v>
      </c>
      <c r="Z18" s="190" t="e">
        <f>IF(LEN(L8)&lt;2,O8,"")</f>
        <v>#N/A</v>
      </c>
      <c r="AA18" s="168" t="str">
        <f t="shared" si="2"/>
        <v/>
      </c>
      <c r="AC18" s="154"/>
      <c r="AD18" s="78"/>
      <c r="AE18" s="326" t="str">
        <f t="shared" si="5"/>
        <v/>
      </c>
      <c r="AF18" s="326"/>
      <c r="AG18" s="326"/>
      <c r="AH18" s="78"/>
      <c r="AI18" s="78"/>
    </row>
    <row r="19" spans="2:35" ht="18.600000000000001" customHeight="1" thickTop="1" thickBot="1" x14ac:dyDescent="0.3">
      <c r="B19" s="84" t="str">
        <f t="shared" si="3"/>
        <v/>
      </c>
      <c r="C19" s="85" t="str">
        <f>IFERROR(IF(B19="","",VLOOKUP(B19,'إختيار المقررات'!$F$10:$J$35,5,0)),"")</f>
        <v/>
      </c>
      <c r="D19" s="364" t="str">
        <f>IFERROR(IF(C19="","",VLOOKUP(C19,'إختيار المقررات'!$J$5:$T$63,2,0)),"")</f>
        <v/>
      </c>
      <c r="E19" s="364"/>
      <c r="F19" s="364"/>
      <c r="G19" s="364"/>
      <c r="H19" s="86" t="str">
        <f>IFERROR(VLOOKUP(D19,'إختيار المقررات'!$K$9:$T$63,9,0),"")</f>
        <v/>
      </c>
      <c r="I19" s="87" t="str">
        <f>IFERROR(IF(D19="","",IF(VLOOKUP(D19,'إختيار المقررات'!$K$9:$T$63,10,0)=0,"",VLOOKUP(D19,'إختيار المقررات'!$K$9:$T$63,10,0))),"")</f>
        <v/>
      </c>
      <c r="J19" s="84" t="str">
        <f t="shared" si="4"/>
        <v/>
      </c>
      <c r="K19" s="85" t="str">
        <f>IFERROR(IF(J19="","",VLOOKUP(J19,'إختيار المقررات'!$F$10:$J$35,5,0)),"")</f>
        <v/>
      </c>
      <c r="L19" s="364" t="str">
        <f>IFERROR(IF(K19="","",VLOOKUP(K19,'إختيار المقررات'!$J$5:$T$63,2,0)),"")</f>
        <v/>
      </c>
      <c r="M19" s="364"/>
      <c r="N19" s="364"/>
      <c r="O19" s="364"/>
      <c r="P19" s="88" t="str">
        <f>IFERROR(VLOOKUP(L19,'إختيار المقررات'!$K$9:$T$63,9,0),"")</f>
        <v/>
      </c>
      <c r="Q19" s="87" t="str">
        <f>IFERROR(IF(L19="","",IF(VLOOKUP(L19,'إختيار المقررات'!$K$9:$T$63,10,0)=0,"",VLOOKUP(L19,'إختيار المقررات'!$K$9:$T$63,10,0))),"")</f>
        <v/>
      </c>
      <c r="R19" s="107"/>
      <c r="S19" s="7"/>
      <c r="T19" s="146"/>
      <c r="U19" s="190"/>
      <c r="V19" s="191" t="str">
        <f>IFERROR(SMALL('إختيار المقررات'!$F$9:$F$36,'إختيار المقررات'!BL12),"")</f>
        <v/>
      </c>
      <c r="W19" s="191" t="str">
        <f>IFERROR(SMALL('إختيار المقررات'!$BK$6:$BK$52,'إختيار المقررات'!BL12),"")</f>
        <v/>
      </c>
      <c r="X19" s="190">
        <v>17</v>
      </c>
      <c r="Y19" s="190" t="e">
        <f t="shared" si="1"/>
        <v>#N/A</v>
      </c>
      <c r="Z19" s="190" t="e">
        <f>IF(LEN(G8)&lt;2,I8,"")</f>
        <v>#N/A</v>
      </c>
      <c r="AA19" s="168" t="str">
        <f t="shared" si="2"/>
        <v/>
      </c>
      <c r="AC19" s="154"/>
      <c r="AD19" s="78"/>
      <c r="AE19" s="326" t="str">
        <f t="shared" si="5"/>
        <v/>
      </c>
      <c r="AF19" s="326"/>
      <c r="AG19" s="326"/>
      <c r="AH19" s="78"/>
      <c r="AI19" s="78"/>
    </row>
    <row r="20" spans="2:35" ht="18.600000000000001" customHeight="1" thickTop="1" thickBot="1" x14ac:dyDescent="0.3">
      <c r="B20" s="84" t="str">
        <f t="shared" si="3"/>
        <v/>
      </c>
      <c r="C20" s="85" t="str">
        <f>IFERROR(IF(B20="","",VLOOKUP(B20,'إختيار المقررات'!$F$10:$J$35,5,0)),"")</f>
        <v/>
      </c>
      <c r="D20" s="364" t="str">
        <f>IFERROR(IF(C20="","",VLOOKUP(C20,'إختيار المقررات'!$J$5:$T$63,2,0)),"")</f>
        <v/>
      </c>
      <c r="E20" s="364"/>
      <c r="F20" s="364"/>
      <c r="G20" s="364"/>
      <c r="H20" s="86" t="str">
        <f>IFERROR(VLOOKUP(D20,'إختيار المقررات'!$K$9:$T$63,9,0),"")</f>
        <v/>
      </c>
      <c r="I20" s="87" t="str">
        <f>IFERROR(IF(D20="","",IF(VLOOKUP(D20,'إختيار المقررات'!$K$9:$T$63,10,0)=0,"",VLOOKUP(D20,'إختيار المقررات'!$K$9:$T$63,10,0))),"")</f>
        <v/>
      </c>
      <c r="J20" s="84" t="str">
        <f t="shared" si="4"/>
        <v/>
      </c>
      <c r="K20" s="85" t="str">
        <f>IFERROR(IF(J20="","",VLOOKUP(J20,'إختيار المقررات'!$F$10:$J$35,5,0)),"")</f>
        <v/>
      </c>
      <c r="L20" s="364" t="str">
        <f>IFERROR(IF(K20="","",VLOOKUP(K20,'إختيار المقررات'!$J$5:$T$63,2,0)),"")</f>
        <v/>
      </c>
      <c r="M20" s="364"/>
      <c r="N20" s="364"/>
      <c r="O20" s="364"/>
      <c r="P20" s="88" t="str">
        <f>IFERROR(VLOOKUP(L20,'إختيار المقررات'!$K$9:$T$63,9,0),"")</f>
        <v/>
      </c>
      <c r="Q20" s="87" t="str">
        <f>IFERROR(IF(L20="","",IF(VLOOKUP(L20,'إختيار المقررات'!$K$9:$T$63,10,0)=0,"",VLOOKUP(L20,'إختيار المقررات'!$K$9:$T$63,10,0))),"")</f>
        <v/>
      </c>
      <c r="R20" s="107"/>
      <c r="S20" s="7"/>
      <c r="T20" s="146"/>
      <c r="U20" s="190"/>
      <c r="V20" s="191" t="str">
        <f>IFERROR(SMALL('إختيار المقررات'!$F$9:$F$36,'إختيار المقررات'!BL13),"")</f>
        <v/>
      </c>
      <c r="W20" s="191" t="str">
        <f>IFERROR(SMALL('إختيار المقررات'!$BK$6:$BK$52,'إختيار المقررات'!BL13),"")</f>
        <v/>
      </c>
      <c r="X20" s="190">
        <v>18</v>
      </c>
      <c r="Y20" s="190" t="e">
        <f t="shared" si="1"/>
        <v>#N/A</v>
      </c>
      <c r="Z20" s="190" t="e">
        <f>IF(LEN(B8)&lt;2,D8,"")</f>
        <v>#N/A</v>
      </c>
      <c r="AA20" s="168" t="str">
        <f t="shared" si="2"/>
        <v/>
      </c>
      <c r="AC20" s="154"/>
      <c r="AD20" s="78"/>
      <c r="AE20" s="326" t="str">
        <f t="shared" si="5"/>
        <v/>
      </c>
      <c r="AF20" s="326"/>
      <c r="AG20" s="326"/>
      <c r="AH20" s="78"/>
      <c r="AI20" s="78"/>
    </row>
    <row r="21" spans="2:35" ht="18.600000000000001" customHeight="1" thickTop="1" thickBot="1" x14ac:dyDescent="0.3">
      <c r="B21" s="84" t="str">
        <f t="shared" si="3"/>
        <v/>
      </c>
      <c r="C21" s="85" t="str">
        <f>IFERROR(IF(B21="","",VLOOKUP(B21,'إختيار المقررات'!$F$10:$J$35,5,0)),"")</f>
        <v/>
      </c>
      <c r="D21" s="364" t="str">
        <f>IFERROR(IF(C21="","",VLOOKUP(C21,'إختيار المقررات'!$J$5:$T$63,2,0)),"")</f>
        <v/>
      </c>
      <c r="E21" s="364"/>
      <c r="F21" s="364"/>
      <c r="G21" s="364"/>
      <c r="H21" s="86" t="str">
        <f>IFERROR(VLOOKUP(D21,'إختيار المقررات'!$K$9:$T$63,9,0),"")</f>
        <v/>
      </c>
      <c r="I21" s="87" t="str">
        <f>IFERROR(IF(D21="","",IF(VLOOKUP(D21,'إختيار المقررات'!$K$9:$T$63,10,0)=0,"",VLOOKUP(D21,'إختيار المقررات'!$K$9:$T$63,10,0))),"")</f>
        <v/>
      </c>
      <c r="J21" s="84" t="str">
        <f t="shared" si="4"/>
        <v/>
      </c>
      <c r="K21" s="85" t="str">
        <f>IFERROR(IF(J21="","",VLOOKUP(J21,'إختيار المقررات'!$F$10:$J$35,5,0)),"")</f>
        <v/>
      </c>
      <c r="L21" s="364" t="str">
        <f>IFERROR(IF(K21="","",VLOOKUP(K21,'إختيار المقررات'!$J$5:$T$63,2,0)),"")</f>
        <v/>
      </c>
      <c r="M21" s="364"/>
      <c r="N21" s="364"/>
      <c r="O21" s="364"/>
      <c r="P21" s="88" t="str">
        <f>IFERROR(VLOOKUP(L21,'إختيار المقررات'!$K$9:$T$63,9,0),"")</f>
        <v/>
      </c>
      <c r="Q21" s="87" t="str">
        <f>IFERROR(IF(L21="","",IF(VLOOKUP(L21,'إختيار المقررات'!$K$9:$T$63,10,0)=0,"",VLOOKUP(L21,'إختيار المقررات'!$K$9:$T$63,10,0))),"")</f>
        <v/>
      </c>
      <c r="R21" s="107"/>
      <c r="S21" s="7"/>
      <c r="T21" s="146"/>
      <c r="U21" s="190"/>
      <c r="V21" s="191" t="str">
        <f>IFERROR(SMALL('إختيار المقررات'!$F$9:$F$36,'إختيار المقررات'!BL14),"")</f>
        <v/>
      </c>
      <c r="W21" s="191"/>
      <c r="X21" s="190">
        <v>19</v>
      </c>
      <c r="Y21" s="190" t="e">
        <f t="shared" si="1"/>
        <v>#N/A</v>
      </c>
      <c r="Z21" s="190" t="e">
        <f>IF(LEN(L9)&lt;2,O9,"")</f>
        <v>#N/A</v>
      </c>
      <c r="AA21" s="168" t="str">
        <f t="shared" si="2"/>
        <v/>
      </c>
      <c r="AC21" s="154"/>
      <c r="AD21" s="78"/>
      <c r="AE21" s="137"/>
      <c r="AF21" s="137"/>
      <c r="AG21" s="137"/>
      <c r="AH21" s="78"/>
      <c r="AI21" s="78"/>
    </row>
    <row r="22" spans="2:35" ht="18.600000000000001" customHeight="1" thickTop="1" thickBot="1" x14ac:dyDescent="0.3">
      <c r="B22" s="84" t="str">
        <f t="shared" si="3"/>
        <v/>
      </c>
      <c r="C22" s="85" t="str">
        <f>IFERROR(IF(B22="","",VLOOKUP(B22,'إختيار المقررات'!$F$10:$J$35,5,0)),"")</f>
        <v/>
      </c>
      <c r="D22" s="364" t="str">
        <f>IFERROR(IF(C22="","",VLOOKUP(C22,'إختيار المقررات'!$J$5:$T$63,2,0)),"")</f>
        <v/>
      </c>
      <c r="E22" s="364"/>
      <c r="F22" s="364"/>
      <c r="G22" s="364"/>
      <c r="H22" s="86" t="str">
        <f>IFERROR(VLOOKUP(D22,'إختيار المقررات'!$K$9:$T$63,9,0),"")</f>
        <v/>
      </c>
      <c r="I22" s="87" t="str">
        <f>IFERROR(IF(D22="","",IF(VLOOKUP(D22,'إختيار المقررات'!$K$9:$T$63,10,0)=0,"",VLOOKUP(D22,'إختيار المقررات'!$K$9:$T$63,10,0))),"")</f>
        <v/>
      </c>
      <c r="J22" s="84" t="str">
        <f t="shared" si="4"/>
        <v/>
      </c>
      <c r="K22" s="85" t="str">
        <f>IFERROR(IF(J22="","",VLOOKUP(J22,'إختيار المقررات'!$F$10:$J$35,5,0)),"")</f>
        <v/>
      </c>
      <c r="L22" s="364" t="str">
        <f>IFERROR(IF(K22="","",VLOOKUP(K22,'إختيار المقررات'!$J$5:$T$63,2,0)),"")</f>
        <v/>
      </c>
      <c r="M22" s="364"/>
      <c r="N22" s="364"/>
      <c r="O22" s="364"/>
      <c r="P22" s="88" t="str">
        <f>IFERROR(VLOOKUP(L22,'إختيار المقررات'!$K$9:$T$63,9,0),"")</f>
        <v/>
      </c>
      <c r="Q22" s="87" t="str">
        <f>IFERROR(IF(L22="","",IF(VLOOKUP(L22,'إختيار المقررات'!$K$9:$T$63,10,0)=0,"",VLOOKUP(L22,'إختيار المقررات'!$K$9:$T$63,10,0))),"")</f>
        <v/>
      </c>
      <c r="R22" s="107"/>
      <c r="S22" s="7"/>
      <c r="T22" s="146"/>
      <c r="U22" s="190"/>
      <c r="V22" s="191" t="str">
        <f>IFERROR(SMALL('إختيار المقررات'!$F$9:$F$36,'إختيار المقررات'!BL15),"")</f>
        <v/>
      </c>
      <c r="W22" s="191"/>
      <c r="X22" s="190">
        <v>20</v>
      </c>
      <c r="Y22" s="190">
        <f t="shared" si="1"/>
        <v>20</v>
      </c>
      <c r="Z22" s="190" t="str">
        <f>IF(LEN(D9)&lt;2,B9,"")</f>
        <v>العنوان</v>
      </c>
      <c r="AC22" s="154"/>
      <c r="AD22" s="78"/>
      <c r="AE22" s="137"/>
      <c r="AF22" s="137"/>
      <c r="AG22" s="137"/>
      <c r="AH22" s="78"/>
      <c r="AI22" s="78"/>
    </row>
    <row r="23" spans="2:35" ht="9.6" customHeight="1" thickTop="1" thickBot="1" x14ac:dyDescent="0.3">
      <c r="B23" s="405" t="str">
        <f>IF('إدخال البيانات'!F1&lt;&gt;"",'إدخال البيانات'!A2,"")</f>
        <v/>
      </c>
      <c r="C23" s="405"/>
      <c r="D23" s="405"/>
      <c r="E23" s="405"/>
      <c r="F23" s="405"/>
      <c r="G23" s="405"/>
      <c r="H23" s="405"/>
      <c r="I23" s="405"/>
      <c r="J23" s="405"/>
      <c r="K23" s="405"/>
      <c r="L23" s="405"/>
      <c r="M23" s="405"/>
      <c r="N23" s="405"/>
      <c r="O23" s="405"/>
      <c r="P23" s="405"/>
      <c r="Q23" s="405"/>
      <c r="R23" s="405"/>
      <c r="S23" s="7"/>
      <c r="T23" s="146"/>
      <c r="U23" s="190"/>
      <c r="V23" s="191" t="str">
        <f>IFERROR(SMALL('إختيار المقررات'!$F$9:$F$36,'إختيار المقررات'!BL16),"")</f>
        <v/>
      </c>
      <c r="W23" s="191" t="str">
        <f>IFERROR(SMALL('إختيار المقررات'!$BK$6:$BK$52,'إختيار المقررات'!BL14),"")</f>
        <v/>
      </c>
      <c r="X23" s="190">
        <v>21</v>
      </c>
      <c r="Y23" s="190" t="str">
        <f t="shared" si="1"/>
        <v/>
      </c>
      <c r="Z23" s="190"/>
      <c r="AA23" s="143" t="str">
        <f>IFERROR(SMALL($Y$3:$Y$26,X23),"")</f>
        <v/>
      </c>
      <c r="AC23" s="154"/>
      <c r="AD23" s="78"/>
      <c r="AE23" s="326" t="str">
        <f>IFERROR(VLOOKUP(AA23,$X$3:$Z$26,3,0),"")</f>
        <v/>
      </c>
      <c r="AF23" s="326"/>
      <c r="AG23" s="326"/>
      <c r="AH23" s="78"/>
      <c r="AI23" s="78"/>
    </row>
    <row r="24" spans="2:35" ht="9.6" customHeight="1" thickTop="1" thickBot="1" x14ac:dyDescent="0.3">
      <c r="B24" s="405"/>
      <c r="C24" s="405"/>
      <c r="D24" s="405"/>
      <c r="E24" s="405"/>
      <c r="F24" s="405"/>
      <c r="G24" s="405"/>
      <c r="H24" s="405"/>
      <c r="I24" s="405"/>
      <c r="J24" s="405"/>
      <c r="K24" s="405"/>
      <c r="L24" s="405"/>
      <c r="M24" s="405"/>
      <c r="N24" s="405"/>
      <c r="O24" s="405"/>
      <c r="P24" s="405"/>
      <c r="Q24" s="405"/>
      <c r="R24" s="405"/>
      <c r="S24" s="7"/>
      <c r="T24" s="146"/>
      <c r="U24" s="190"/>
      <c r="V24" s="191" t="str">
        <f>IFERROR(SMALL('إختيار المقررات'!$F$9:$F$36,'إختيار المقررات'!BL17),"")</f>
        <v/>
      </c>
      <c r="W24" s="191" t="str">
        <f>IFERROR(SMALL('إختيار المقررات'!$BK$6:$BK$52,'إختيار المقررات'!BL15),"")</f>
        <v/>
      </c>
      <c r="X24" s="190">
        <v>22</v>
      </c>
      <c r="Y24" s="190" t="str">
        <f t="shared" si="1"/>
        <v/>
      </c>
      <c r="Z24" s="190"/>
      <c r="AA24" s="143" t="str">
        <f>IFERROR(SMALL($Y$3:$Y$26,X24),"")</f>
        <v/>
      </c>
      <c r="AC24" s="154"/>
      <c r="AD24" s="78"/>
      <c r="AE24" s="326" t="str">
        <f>IFERROR(VLOOKUP(AA24,$X$3:$Z$26,3,0),"")</f>
        <v/>
      </c>
      <c r="AF24" s="326"/>
      <c r="AG24" s="326"/>
      <c r="AH24" s="78"/>
      <c r="AI24" s="78"/>
    </row>
    <row r="25" spans="2:35" ht="22.95" customHeight="1" thickTop="1" thickBot="1" x14ac:dyDescent="0.3">
      <c r="B25" s="406"/>
      <c r="C25" s="406"/>
      <c r="D25" s="406"/>
      <c r="E25" s="406"/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7"/>
      <c r="T25" s="146"/>
      <c r="U25" s="190"/>
      <c r="V25" s="191" t="str">
        <f>IFERROR(SMALL('إختيار المقررات'!$F$9:$F$36,'إختيار المقررات'!BL18),"")</f>
        <v/>
      </c>
      <c r="W25" s="191"/>
      <c r="X25" s="190">
        <v>23</v>
      </c>
      <c r="Y25" s="190" t="str">
        <f t="shared" si="1"/>
        <v/>
      </c>
      <c r="Z25" s="190"/>
      <c r="AA25" s="143" t="str">
        <f>IFERROR(SMALL($Y$3:$Y$26,X25),"")</f>
        <v/>
      </c>
      <c r="AC25" s="154"/>
      <c r="AD25" s="78"/>
      <c r="AE25" s="326" t="str">
        <f>IFERROR(VLOOKUP(AA25,$X$3:$Z$26,3,0),"")</f>
        <v/>
      </c>
      <c r="AF25" s="326"/>
      <c r="AG25" s="326"/>
      <c r="AH25" s="78"/>
      <c r="AI25" s="78"/>
    </row>
    <row r="26" spans="2:35" ht="12" customHeight="1" thickTop="1" x14ac:dyDescent="0.25">
      <c r="B26" s="371" t="s">
        <v>139</v>
      </c>
      <c r="C26" s="372"/>
      <c r="D26" s="372"/>
      <c r="E26" s="372"/>
      <c r="F26" s="105">
        <f>'إختيار المقررات'!AH16</f>
        <v>0</v>
      </c>
      <c r="G26" s="372" t="s">
        <v>140</v>
      </c>
      <c r="H26" s="372"/>
      <c r="I26" s="372"/>
      <c r="J26" s="372"/>
      <c r="K26" s="362">
        <f>'إختيار المقررات'!AH17</f>
        <v>0</v>
      </c>
      <c r="L26" s="362"/>
      <c r="M26" s="372" t="s">
        <v>141</v>
      </c>
      <c r="N26" s="372"/>
      <c r="O26" s="372"/>
      <c r="P26" s="372"/>
      <c r="Q26" s="362">
        <f>'إختيار المقررات'!AH18</f>
        <v>0</v>
      </c>
      <c r="R26" s="363"/>
      <c r="S26" s="8"/>
      <c r="U26" s="191"/>
      <c r="V26" s="191" t="str">
        <f>IFERROR(SMALL('إختيار المقررات'!$F$9:$F$36,'إختيار المقررات'!BL19),"")</f>
        <v/>
      </c>
      <c r="W26" s="191"/>
      <c r="X26" s="190">
        <v>24</v>
      </c>
      <c r="Y26" s="190" t="str">
        <f t="shared" si="1"/>
        <v/>
      </c>
      <c r="Z26" s="190"/>
      <c r="AC26" s="154"/>
      <c r="AD26" s="78"/>
      <c r="AE26" s="326" t="str">
        <f>IFERROR(VLOOKUP(AA26,$X$3:$Z$26,3,0),"")</f>
        <v/>
      </c>
      <c r="AF26" s="326"/>
      <c r="AG26" s="326"/>
      <c r="AH26" s="78"/>
      <c r="AI26" s="78"/>
    </row>
    <row r="27" spans="2:35" ht="12" customHeight="1" x14ac:dyDescent="0.25">
      <c r="B27" s="365" t="s">
        <v>114</v>
      </c>
      <c r="C27" s="366"/>
      <c r="D27" s="366"/>
      <c r="E27" s="367">
        <f>'إختيار المقررات'!D5</f>
        <v>0</v>
      </c>
      <c r="F27" s="367"/>
      <c r="G27" s="367"/>
      <c r="H27" s="367"/>
      <c r="I27" s="368"/>
      <c r="J27" s="89" t="s">
        <v>175</v>
      </c>
      <c r="K27" s="369" t="e">
        <f>'إختيار المقررات'!P5</f>
        <v>#N/A</v>
      </c>
      <c r="L27" s="369"/>
      <c r="M27" s="106" t="s">
        <v>116</v>
      </c>
      <c r="N27" s="370" t="e">
        <f>'إختيار المقررات'!V5</f>
        <v>#N/A</v>
      </c>
      <c r="O27" s="370"/>
      <c r="P27" s="90"/>
      <c r="Q27" s="90"/>
      <c r="R27" s="90"/>
      <c r="U27" s="191"/>
      <c r="V27" s="191" t="str">
        <f>IFERROR(SMALL('إختيار المقررات'!$F$9:$F$36,'إختيار المقررات'!BL20),"")</f>
        <v/>
      </c>
      <c r="W27" s="191"/>
      <c r="X27" s="190">
        <v>25</v>
      </c>
      <c r="Y27" s="190" t="str">
        <f t="shared" si="1"/>
        <v/>
      </c>
      <c r="Z27" s="191"/>
      <c r="AC27" s="154"/>
      <c r="AD27" s="78"/>
      <c r="AE27" s="388"/>
      <c r="AF27" s="388"/>
      <c r="AG27" s="388"/>
      <c r="AH27" s="78"/>
      <c r="AI27" s="78"/>
    </row>
    <row r="28" spans="2:35" ht="12" customHeight="1" x14ac:dyDescent="0.25">
      <c r="B28" s="379" t="s">
        <v>130</v>
      </c>
      <c r="C28" s="380"/>
      <c r="D28" s="380"/>
      <c r="E28" s="401">
        <f>'إختيار المقررات'!AH9</f>
        <v>0</v>
      </c>
      <c r="F28" s="401"/>
      <c r="G28" s="402"/>
      <c r="H28" s="353" t="s">
        <v>132</v>
      </c>
      <c r="I28" s="346"/>
      <c r="J28" s="346"/>
      <c r="K28" s="356" t="e">
        <f>'إختيار المقررات'!AB5</f>
        <v>#N/A</v>
      </c>
      <c r="L28" s="357"/>
      <c r="M28" s="346" t="s">
        <v>176</v>
      </c>
      <c r="N28" s="346"/>
      <c r="O28" s="346" t="s">
        <v>177</v>
      </c>
      <c r="P28" s="346"/>
      <c r="Q28" s="346" t="s">
        <v>178</v>
      </c>
      <c r="R28" s="349"/>
      <c r="U28" s="191"/>
      <c r="V28" s="191" t="str">
        <f>IFERROR(SMALL('إختيار المقررات'!$F$9:$F$36,'إختيار المقررات'!BL21),"")</f>
        <v/>
      </c>
      <c r="W28" s="191"/>
      <c r="X28" s="190">
        <v>26</v>
      </c>
      <c r="Y28" s="190" t="str">
        <f t="shared" si="1"/>
        <v/>
      </c>
      <c r="Z28" s="191"/>
      <c r="AC28" s="154"/>
      <c r="AD28" s="78"/>
      <c r="AE28" s="388"/>
      <c r="AF28" s="388"/>
      <c r="AG28" s="388"/>
      <c r="AH28" s="78"/>
      <c r="AI28" s="78"/>
    </row>
    <row r="29" spans="2:35" ht="12" customHeight="1" x14ac:dyDescent="0.25">
      <c r="B29" s="379" t="s">
        <v>179</v>
      </c>
      <c r="C29" s="380"/>
      <c r="D29" s="380"/>
      <c r="E29" s="403">
        <f>'إختيار المقررات'!AH10</f>
        <v>0</v>
      </c>
      <c r="F29" s="403"/>
      <c r="G29" s="404"/>
      <c r="H29" s="354"/>
      <c r="I29" s="347"/>
      <c r="J29" s="347"/>
      <c r="K29" s="358"/>
      <c r="L29" s="359"/>
      <c r="M29" s="347"/>
      <c r="N29" s="347"/>
      <c r="O29" s="347"/>
      <c r="P29" s="347"/>
      <c r="Q29" s="347"/>
      <c r="R29" s="350"/>
      <c r="U29" s="191"/>
      <c r="V29" s="191" t="str">
        <f>IFERROR(SMALL('إختيار المقررات'!$F$9:$F$36,'إختيار المقررات'!BL22),"")</f>
        <v/>
      </c>
      <c r="W29" s="191"/>
      <c r="X29" s="190">
        <v>27</v>
      </c>
      <c r="Y29" s="190" t="str">
        <f t="shared" si="1"/>
        <v/>
      </c>
      <c r="Z29" s="191"/>
      <c r="AC29" s="154"/>
      <c r="AD29" s="78"/>
      <c r="AE29" s="388"/>
      <c r="AF29" s="388"/>
      <c r="AG29" s="388"/>
      <c r="AH29" s="78"/>
      <c r="AI29" s="78"/>
    </row>
    <row r="30" spans="2:35" ht="12" customHeight="1" x14ac:dyDescent="0.25">
      <c r="B30" s="375" t="s">
        <v>123</v>
      </c>
      <c r="C30" s="376"/>
      <c r="D30" s="376"/>
      <c r="E30" s="377" t="e">
        <f>'إختيار المقررات'!AH7</f>
        <v>#N/A</v>
      </c>
      <c r="F30" s="377"/>
      <c r="G30" s="378"/>
      <c r="H30" s="355"/>
      <c r="I30" s="348"/>
      <c r="J30" s="348"/>
      <c r="K30" s="360"/>
      <c r="L30" s="361"/>
      <c r="M30" s="347"/>
      <c r="N30" s="347"/>
      <c r="O30" s="347"/>
      <c r="P30" s="347"/>
      <c r="Q30" s="347"/>
      <c r="R30" s="350"/>
      <c r="U30" s="191"/>
      <c r="V30" s="191" t="str">
        <f>IFERROR(SMALL('إختيار المقررات'!$F$9:$F$36,'إختيار المقررات'!BL23),"")</f>
        <v/>
      </c>
      <c r="W30" s="191"/>
      <c r="X30" s="191"/>
      <c r="Y30" s="191"/>
      <c r="Z30" s="191"/>
      <c r="AC30" s="154"/>
      <c r="AD30" s="78"/>
      <c r="AE30" s="388"/>
      <c r="AF30" s="388"/>
      <c r="AG30" s="388"/>
      <c r="AH30" s="78"/>
      <c r="AI30" s="78"/>
    </row>
    <row r="31" spans="2:35" ht="12" customHeight="1" x14ac:dyDescent="0.25">
      <c r="B31" s="379" t="s">
        <v>128</v>
      </c>
      <c r="C31" s="380"/>
      <c r="D31" s="380"/>
      <c r="E31" s="403" t="e">
        <f>'إختيار المقررات'!AH8</f>
        <v>#N/A</v>
      </c>
      <c r="F31" s="403"/>
      <c r="G31" s="404"/>
      <c r="H31" s="389" t="s">
        <v>135</v>
      </c>
      <c r="I31" s="390"/>
      <c r="J31" s="91" t="str">
        <f>'إختيار المقررات'!AH13</f>
        <v>لا</v>
      </c>
      <c r="K31" s="91"/>
      <c r="L31" s="92"/>
      <c r="M31" s="347"/>
      <c r="N31" s="347"/>
      <c r="O31" s="347"/>
      <c r="P31" s="347"/>
      <c r="Q31" s="347"/>
      <c r="R31" s="350"/>
      <c r="U31" s="191"/>
      <c r="V31" s="191" t="str">
        <f>IFERROR(SMALL('إختيار المقررات'!$F$9:$F$36,'إختيار المقررات'!BL24),"")</f>
        <v/>
      </c>
      <c r="W31" s="191"/>
      <c r="X31" s="191"/>
      <c r="Y31" s="191"/>
      <c r="Z31" s="191"/>
      <c r="AC31" s="154"/>
      <c r="AD31" s="78"/>
      <c r="AE31" s="78"/>
      <c r="AF31" s="78"/>
      <c r="AG31" s="78"/>
      <c r="AH31" s="78"/>
      <c r="AI31" s="78"/>
    </row>
    <row r="32" spans="2:35" ht="12" customHeight="1" x14ac:dyDescent="0.25">
      <c r="B32" s="373" t="s">
        <v>180</v>
      </c>
      <c r="C32" s="374"/>
      <c r="D32" s="374"/>
      <c r="E32" s="413" t="e">
        <f>'إختيار المقررات'!AH12</f>
        <v>#N/A</v>
      </c>
      <c r="F32" s="413"/>
      <c r="G32" s="413"/>
      <c r="H32" s="93"/>
      <c r="I32" s="93"/>
      <c r="J32" s="94"/>
      <c r="K32" s="94"/>
      <c r="L32" s="95"/>
      <c r="M32" s="347"/>
      <c r="N32" s="347"/>
      <c r="O32" s="347"/>
      <c r="P32" s="347"/>
      <c r="Q32" s="347"/>
      <c r="R32" s="350"/>
      <c r="U32" s="191"/>
      <c r="V32" s="191"/>
      <c r="W32" s="191"/>
      <c r="X32" s="191"/>
      <c r="Y32" s="191"/>
      <c r="Z32" s="191"/>
      <c r="AC32" s="154"/>
      <c r="AD32" s="78"/>
      <c r="AE32" s="78"/>
      <c r="AF32" s="78"/>
      <c r="AG32" s="78"/>
      <c r="AH32" s="78"/>
      <c r="AI32" s="78"/>
    </row>
    <row r="33" spans="2:35" ht="12" customHeight="1" x14ac:dyDescent="0.25">
      <c r="B33" s="407" t="e">
        <f>'إختيار المقررات'!V18</f>
        <v>#N/A</v>
      </c>
      <c r="C33" s="408"/>
      <c r="D33" s="408"/>
      <c r="E33" s="408"/>
      <c r="F33" s="408"/>
      <c r="G33" s="408"/>
      <c r="H33" s="408"/>
      <c r="I33" s="408"/>
      <c r="J33" s="408"/>
      <c r="K33" s="408"/>
      <c r="L33" s="409"/>
      <c r="M33" s="347"/>
      <c r="N33" s="347"/>
      <c r="O33" s="347"/>
      <c r="P33" s="347"/>
      <c r="Q33" s="347"/>
      <c r="R33" s="350"/>
      <c r="U33" s="191"/>
      <c r="V33" s="191" t="str">
        <f>IFERROR(SMALL('إختيار المقررات'!$U$27:$U$33,'إختيار المقررات'!#REF!),"")</f>
        <v/>
      </c>
      <c r="W33" s="191"/>
      <c r="X33" s="191"/>
      <c r="Y33" s="191"/>
      <c r="Z33" s="191"/>
      <c r="AC33" s="154"/>
      <c r="AD33" s="78"/>
      <c r="AE33" s="78"/>
      <c r="AF33" s="78"/>
      <c r="AG33" s="78"/>
      <c r="AH33" s="78"/>
      <c r="AI33" s="78"/>
    </row>
    <row r="34" spans="2:35" ht="12" customHeight="1" x14ac:dyDescent="0.25">
      <c r="B34" s="410" t="str">
        <f>'إختيار المقررات'!V19</f>
        <v/>
      </c>
      <c r="C34" s="411"/>
      <c r="D34" s="411"/>
      <c r="E34" s="411"/>
      <c r="F34" s="411"/>
      <c r="G34" s="411" t="str">
        <f>'إختيار المقررات'!V20</f>
        <v/>
      </c>
      <c r="H34" s="411"/>
      <c r="I34" s="411"/>
      <c r="J34" s="411"/>
      <c r="K34" s="411"/>
      <c r="L34" s="412"/>
      <c r="M34" s="347"/>
      <c r="N34" s="347"/>
      <c r="O34" s="347"/>
      <c r="P34" s="347"/>
      <c r="Q34" s="347"/>
      <c r="R34" s="350"/>
      <c r="U34" s="191"/>
      <c r="V34" s="191"/>
      <c r="W34" s="191"/>
      <c r="X34" s="191"/>
      <c r="Y34" s="191"/>
      <c r="Z34" s="191"/>
      <c r="AC34" s="154"/>
      <c r="AD34" s="78"/>
      <c r="AE34" s="78"/>
      <c r="AF34" s="78"/>
      <c r="AG34" s="78"/>
      <c r="AH34" s="78"/>
      <c r="AI34" s="78"/>
    </row>
    <row r="35" spans="2:35" ht="12" customHeight="1" x14ac:dyDescent="0.25">
      <c r="B35" s="410" t="str">
        <f>'إختيار المقررات'!V21</f>
        <v/>
      </c>
      <c r="C35" s="411"/>
      <c r="D35" s="411"/>
      <c r="E35" s="411"/>
      <c r="F35" s="411"/>
      <c r="G35" s="411" t="str">
        <f>'إختيار المقررات'!V22</f>
        <v/>
      </c>
      <c r="H35" s="411"/>
      <c r="I35" s="411"/>
      <c r="J35" s="411"/>
      <c r="K35" s="411"/>
      <c r="L35" s="412"/>
      <c r="M35" s="347"/>
      <c r="N35" s="347"/>
      <c r="O35" s="347"/>
      <c r="P35" s="347"/>
      <c r="Q35" s="347"/>
      <c r="R35" s="350"/>
      <c r="U35" s="191"/>
      <c r="V35" s="191" t="str">
        <f>IFERROR(SMALL('إختيار المقررات'!$U$27:$U$33,'إختيار المقررات'!#REF!),"")</f>
        <v/>
      </c>
      <c r="W35" s="191"/>
      <c r="X35" s="191"/>
      <c r="Y35" s="191"/>
      <c r="Z35" s="191"/>
      <c r="AC35" s="154"/>
      <c r="AD35" s="78"/>
      <c r="AE35" s="78"/>
      <c r="AF35" s="78"/>
      <c r="AG35" s="78"/>
      <c r="AH35" s="78"/>
      <c r="AI35" s="78"/>
    </row>
    <row r="36" spans="2:35" ht="12" customHeight="1" x14ac:dyDescent="0.25">
      <c r="B36" s="344" t="str">
        <f>'إختيار المقررات'!V22</f>
        <v/>
      </c>
      <c r="C36" s="345"/>
      <c r="D36" s="345"/>
      <c r="E36" s="345"/>
      <c r="F36" s="345"/>
      <c r="G36" s="104"/>
      <c r="H36" s="104"/>
      <c r="I36" s="104"/>
      <c r="J36" s="104"/>
      <c r="K36" s="104"/>
      <c r="L36" s="96"/>
      <c r="M36" s="348"/>
      <c r="N36" s="348"/>
      <c r="O36" s="348"/>
      <c r="P36" s="348"/>
      <c r="Q36" s="348"/>
      <c r="R36" s="351"/>
      <c r="U36" s="191"/>
      <c r="V36" s="191"/>
      <c r="W36" s="191"/>
      <c r="X36" s="191"/>
      <c r="Y36" s="191"/>
      <c r="Z36" s="191"/>
      <c r="AC36" s="154"/>
      <c r="AD36" s="78"/>
      <c r="AE36" s="78"/>
      <c r="AF36" s="78"/>
      <c r="AG36" s="78"/>
      <c r="AH36" s="78"/>
      <c r="AI36" s="78"/>
    </row>
    <row r="37" spans="2:35" ht="17.25" customHeight="1" x14ac:dyDescent="0.25">
      <c r="B37" s="397" t="s">
        <v>181</v>
      </c>
      <c r="C37" s="398"/>
      <c r="D37" s="398"/>
      <c r="E37" s="398"/>
      <c r="F37" s="398"/>
      <c r="G37" s="398"/>
      <c r="H37" s="398"/>
      <c r="I37" s="398"/>
      <c r="J37" s="398"/>
      <c r="K37" s="398"/>
      <c r="L37" s="398"/>
      <c r="M37" s="398"/>
      <c r="N37" s="398"/>
      <c r="O37" s="398"/>
      <c r="P37" s="398"/>
      <c r="Q37" s="398"/>
      <c r="R37" s="399"/>
      <c r="U37" s="191"/>
      <c r="V37" s="191" t="str">
        <f>IFERROR(SMALL('إختيار المقررات'!$U$27:$U$33,'إختيار المقررات'!#REF!),"")</f>
        <v/>
      </c>
      <c r="W37" s="191"/>
      <c r="X37" s="191"/>
      <c r="Y37" s="191"/>
      <c r="Z37" s="191"/>
      <c r="AC37" s="154"/>
      <c r="AD37" s="78"/>
      <c r="AE37" s="78"/>
      <c r="AF37" s="78"/>
      <c r="AG37" s="78"/>
      <c r="AH37" s="78"/>
      <c r="AI37" s="78"/>
    </row>
    <row r="38" spans="2:35" ht="16.5" customHeight="1" x14ac:dyDescent="0.25">
      <c r="B38" s="393" t="s">
        <v>182</v>
      </c>
      <c r="C38" s="393"/>
      <c r="D38" s="393"/>
      <c r="E38" s="393"/>
      <c r="F38" s="393"/>
      <c r="G38" s="393"/>
      <c r="H38" s="393"/>
      <c r="I38" s="393"/>
      <c r="J38" s="393"/>
      <c r="K38" s="393"/>
      <c r="L38" s="393"/>
      <c r="M38" s="393"/>
      <c r="N38" s="393"/>
      <c r="O38" s="393"/>
      <c r="P38" s="393"/>
      <c r="Q38" s="393"/>
      <c r="R38" s="393"/>
      <c r="U38" s="191"/>
      <c r="V38" s="191"/>
      <c r="W38" s="191"/>
      <c r="X38" s="191"/>
      <c r="Y38" s="191"/>
      <c r="Z38" s="191"/>
      <c r="AC38" s="154"/>
      <c r="AD38" s="78"/>
      <c r="AE38" s="78"/>
      <c r="AF38" s="78"/>
      <c r="AG38" s="78"/>
      <c r="AH38" s="78"/>
      <c r="AI38" s="78"/>
    </row>
    <row r="39" spans="2:35" ht="24" customHeight="1" x14ac:dyDescent="0.25">
      <c r="B39" s="327" t="s">
        <v>183</v>
      </c>
      <c r="C39" s="327"/>
      <c r="D39" s="327"/>
      <c r="E39" s="327"/>
      <c r="F39" s="393" t="e">
        <f>'إختيار المقررات'!AH14</f>
        <v>#N/A</v>
      </c>
      <c r="G39" s="393"/>
      <c r="H39" s="327" t="e">
        <f>IF(D4="أنثى","ليرة سورية فقط لا غير من الطالبة","ليرة سورية فقط لا غير من الطالب")</f>
        <v>#N/A</v>
      </c>
      <c r="I39" s="327"/>
      <c r="J39" s="327"/>
      <c r="K39" s="327"/>
      <c r="L39" s="327"/>
      <c r="M39" s="400">
        <f>H2</f>
        <v>0</v>
      </c>
      <c r="N39" s="400"/>
      <c r="O39" s="400"/>
      <c r="P39" s="400"/>
      <c r="Q39" s="400"/>
      <c r="R39" s="400"/>
      <c r="AC39" s="154"/>
      <c r="AD39" s="78"/>
      <c r="AE39" s="78"/>
      <c r="AF39" s="78"/>
      <c r="AG39" s="78"/>
      <c r="AH39" s="78"/>
      <c r="AI39" s="78"/>
    </row>
    <row r="40" spans="2:35" ht="24" customHeight="1" x14ac:dyDescent="0.25">
      <c r="B40" s="327" t="e">
        <f>IF(D4="أنثى","رقمها الامتحاني","رقمه الامتحاني")</f>
        <v>#N/A</v>
      </c>
      <c r="C40" s="327"/>
      <c r="D40" s="327"/>
      <c r="E40" s="393">
        <f>D2</f>
        <v>0</v>
      </c>
      <c r="F40" s="393"/>
      <c r="G40" s="327" t="s">
        <v>184</v>
      </c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AC40" s="154"/>
      <c r="AD40" s="78"/>
      <c r="AE40" s="78"/>
      <c r="AF40" s="78"/>
      <c r="AG40" s="78"/>
      <c r="AH40" s="78"/>
      <c r="AI40" s="78"/>
    </row>
    <row r="41" spans="2:35" ht="10.5" customHeight="1" x14ac:dyDescent="0.25">
      <c r="B41" s="97"/>
      <c r="C41" s="108"/>
      <c r="D41" s="395"/>
      <c r="E41" s="395"/>
      <c r="F41" s="395"/>
      <c r="G41" s="395"/>
      <c r="H41" s="395"/>
      <c r="I41" s="98"/>
      <c r="J41" s="98"/>
      <c r="K41" s="97"/>
      <c r="L41" s="108"/>
      <c r="M41" s="395"/>
      <c r="N41" s="395"/>
      <c r="O41" s="395"/>
      <c r="P41" s="395"/>
      <c r="Q41" s="98"/>
      <c r="R41" s="98"/>
    </row>
    <row r="42" spans="2:35" ht="10.5" customHeight="1" x14ac:dyDescent="0.25">
      <c r="B42" s="99"/>
      <c r="C42" s="109"/>
      <c r="D42" s="396"/>
      <c r="E42" s="396"/>
      <c r="F42" s="396"/>
      <c r="G42" s="396"/>
      <c r="H42" s="396"/>
      <c r="I42" s="100"/>
      <c r="J42" s="100"/>
      <c r="K42" s="99"/>
      <c r="L42" s="109"/>
      <c r="M42" s="396"/>
      <c r="N42" s="396"/>
      <c r="O42" s="396"/>
      <c r="P42" s="396"/>
      <c r="Q42" s="100"/>
      <c r="R42" s="100"/>
    </row>
    <row r="43" spans="2:35" ht="21" customHeight="1" x14ac:dyDescent="0.25">
      <c r="B43" s="394" t="s">
        <v>138</v>
      </c>
      <c r="C43" s="394"/>
      <c r="D43" s="394"/>
      <c r="E43" s="394"/>
      <c r="F43" s="394"/>
      <c r="G43" s="394"/>
      <c r="H43" s="394"/>
      <c r="I43" s="394"/>
      <c r="J43" s="394"/>
      <c r="K43" s="394"/>
      <c r="L43" s="394"/>
      <c r="M43" s="394"/>
      <c r="N43" s="394"/>
      <c r="O43" s="394"/>
      <c r="P43" s="394"/>
      <c r="Q43" s="394"/>
      <c r="R43" s="394"/>
    </row>
    <row r="44" spans="2:35" ht="15.75" customHeight="1" x14ac:dyDescent="0.25">
      <c r="B44" s="392" t="s">
        <v>182</v>
      </c>
      <c r="C44" s="392"/>
      <c r="D44" s="392"/>
      <c r="E44" s="392"/>
      <c r="F44" s="392"/>
      <c r="G44" s="392"/>
      <c r="H44" s="392"/>
      <c r="I44" s="392"/>
      <c r="J44" s="392"/>
      <c r="K44" s="392"/>
      <c r="L44" s="392"/>
      <c r="M44" s="392"/>
      <c r="N44" s="392"/>
      <c r="O44" s="392"/>
      <c r="P44" s="392"/>
      <c r="Q44" s="392"/>
      <c r="R44" s="392"/>
    </row>
    <row r="45" spans="2:35" ht="22.5" customHeight="1" x14ac:dyDescent="0.25">
      <c r="B45" s="327" t="s">
        <v>183</v>
      </c>
      <c r="C45" s="327"/>
      <c r="D45" s="327"/>
      <c r="E45" s="327"/>
      <c r="F45" s="393" t="e">
        <f>'إختيار المقررات'!AH15</f>
        <v>#N/A</v>
      </c>
      <c r="G45" s="393"/>
      <c r="H45" s="327" t="e">
        <f>H39</f>
        <v>#N/A</v>
      </c>
      <c r="I45" s="327"/>
      <c r="J45" s="327"/>
      <c r="K45" s="327"/>
      <c r="L45" s="400">
        <f>M39</f>
        <v>0</v>
      </c>
      <c r="M45" s="400"/>
      <c r="N45" s="400"/>
      <c r="O45" s="400"/>
      <c r="P45" s="400"/>
      <c r="Q45" s="400"/>
      <c r="R45" s="400"/>
    </row>
    <row r="46" spans="2:35" ht="22.5" customHeight="1" x14ac:dyDescent="0.25">
      <c r="B46" s="381" t="e">
        <f>B40</f>
        <v>#N/A</v>
      </c>
      <c r="C46" s="381"/>
      <c r="D46" s="381"/>
      <c r="E46" s="391">
        <f>E40</f>
        <v>0</v>
      </c>
      <c r="F46" s="391"/>
      <c r="G46" s="381" t="s">
        <v>184</v>
      </c>
      <c r="H46" s="381"/>
      <c r="I46" s="381"/>
      <c r="J46" s="381"/>
      <c r="K46" s="381"/>
      <c r="L46" s="381"/>
      <c r="M46" s="381"/>
      <c r="N46" s="381"/>
      <c r="O46" s="381"/>
      <c r="P46" s="381"/>
      <c r="Q46" s="381"/>
      <c r="R46" s="381"/>
    </row>
    <row r="47" spans="2:35" ht="17.25" customHeight="1" x14ac:dyDescent="0.25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</row>
    <row r="48" spans="2:35" ht="23.25" customHeight="1" thickBot="1" x14ac:dyDescent="0.3"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</row>
    <row r="49" spans="2:18" ht="20.25" customHeight="1" thickTop="1" x14ac:dyDescent="0.25">
      <c r="B49" s="25"/>
      <c r="C49" s="25"/>
      <c r="D49" s="25"/>
      <c r="E49" s="25"/>
      <c r="F49" s="25"/>
      <c r="I49" s="9"/>
      <c r="J49" s="9"/>
      <c r="K49" s="9"/>
      <c r="L49" s="9"/>
      <c r="P49" s="9"/>
      <c r="Q49" s="9"/>
      <c r="R49" s="9"/>
    </row>
    <row r="50" spans="2:18" ht="13.8" x14ac:dyDescent="0.25">
      <c r="B50" s="25"/>
      <c r="C50" s="25"/>
      <c r="D50" s="25"/>
      <c r="E50" s="25"/>
      <c r="F50" s="25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</row>
    <row r="51" spans="2:18" ht="7.5" customHeight="1" x14ac:dyDescent="0.25">
      <c r="B51" s="25"/>
      <c r="C51" s="25"/>
      <c r="D51" s="25"/>
      <c r="E51" s="25"/>
      <c r="F51" s="25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</sheetData>
  <sheetProtection algorithmName="SHA-512" hashValue="TMwoeQaLygV8z9LkRtiNEivN9HTqUkSYB0PbgrNl0m4XBfCw+pq5hZlTShbnwPij4js8Ap6ksjeB1RHw2ECZvw==" saltValue="O5OM6Qati+fRwADsavmG/Q==" spinCount="100000" sheet="1" selectLockedCells="1" selectUnlockedCells="1"/>
  <mergeCells count="154">
    <mergeCell ref="B33:L33"/>
    <mergeCell ref="B34:F34"/>
    <mergeCell ref="G34:L34"/>
    <mergeCell ref="B35:F35"/>
    <mergeCell ref="G35:L35"/>
    <mergeCell ref="E32:G32"/>
    <mergeCell ref="B1:E1"/>
    <mergeCell ref="B2:C2"/>
    <mergeCell ref="B6:C6"/>
    <mergeCell ref="D17:G17"/>
    <mergeCell ref="L17:O17"/>
    <mergeCell ref="D18:G18"/>
    <mergeCell ref="L18:O18"/>
    <mergeCell ref="D19:G19"/>
    <mergeCell ref="G26:J26"/>
    <mergeCell ref="M26:P26"/>
    <mergeCell ref="B10:R11"/>
    <mergeCell ref="E31:G31"/>
    <mergeCell ref="D12:I12"/>
    <mergeCell ref="L12:Q12"/>
    <mergeCell ref="D16:G16"/>
    <mergeCell ref="L16:O16"/>
    <mergeCell ref="D14:G14"/>
    <mergeCell ref="L14:O14"/>
    <mergeCell ref="D15:G15"/>
    <mergeCell ref="L15:O15"/>
    <mergeCell ref="D13:G13"/>
    <mergeCell ref="L13:O13"/>
    <mergeCell ref="B23:R25"/>
    <mergeCell ref="D21:G21"/>
    <mergeCell ref="D22:G22"/>
    <mergeCell ref="L21:O21"/>
    <mergeCell ref="L22:O22"/>
    <mergeCell ref="B46:D46"/>
    <mergeCell ref="E46:F46"/>
    <mergeCell ref="B28:D28"/>
    <mergeCell ref="B44:R44"/>
    <mergeCell ref="B38:R38"/>
    <mergeCell ref="B39:E39"/>
    <mergeCell ref="F39:G39"/>
    <mergeCell ref="B43:R43"/>
    <mergeCell ref="B40:D40"/>
    <mergeCell ref="E40:F40"/>
    <mergeCell ref="G40:R40"/>
    <mergeCell ref="D41:H41"/>
    <mergeCell ref="B45:E45"/>
    <mergeCell ref="F45:G45"/>
    <mergeCell ref="M41:P41"/>
    <mergeCell ref="D42:H42"/>
    <mergeCell ref="M42:P42"/>
    <mergeCell ref="B37:R37"/>
    <mergeCell ref="M39:R39"/>
    <mergeCell ref="H39:L39"/>
    <mergeCell ref="L45:R45"/>
    <mergeCell ref="E28:G28"/>
    <mergeCell ref="B29:D29"/>
    <mergeCell ref="E29:G29"/>
    <mergeCell ref="G46:R46"/>
    <mergeCell ref="AD1:AH2"/>
    <mergeCell ref="AE3:AG3"/>
    <mergeCell ref="AE4:AG4"/>
    <mergeCell ref="AE5:AG5"/>
    <mergeCell ref="AE6:AG6"/>
    <mergeCell ref="AE7:AG7"/>
    <mergeCell ref="AE10:AG10"/>
    <mergeCell ref="AE11:AG11"/>
    <mergeCell ref="AE23:AG23"/>
    <mergeCell ref="AE24:AG24"/>
    <mergeCell ref="AE25:AG25"/>
    <mergeCell ref="AE26:AG26"/>
    <mergeCell ref="AE27:AG27"/>
    <mergeCell ref="AE28:AG28"/>
    <mergeCell ref="AE29:AG29"/>
    <mergeCell ref="AE30:AG30"/>
    <mergeCell ref="AE12:AG12"/>
    <mergeCell ref="AE13:AG13"/>
    <mergeCell ref="AE14:AG14"/>
    <mergeCell ref="AE15:AG15"/>
    <mergeCell ref="AE16:AG16"/>
    <mergeCell ref="H31:I31"/>
    <mergeCell ref="K26:L26"/>
    <mergeCell ref="B36:F36"/>
    <mergeCell ref="M28:N36"/>
    <mergeCell ref="O28:P36"/>
    <mergeCell ref="Q28:R36"/>
    <mergeCell ref="F1:R1"/>
    <mergeCell ref="H28:J30"/>
    <mergeCell ref="K28:L30"/>
    <mergeCell ref="AE17:AG17"/>
    <mergeCell ref="AE18:AG18"/>
    <mergeCell ref="AE19:AG19"/>
    <mergeCell ref="AE20:AG20"/>
    <mergeCell ref="Q26:R26"/>
    <mergeCell ref="L19:O19"/>
    <mergeCell ref="B27:D27"/>
    <mergeCell ref="E27:I27"/>
    <mergeCell ref="K27:L27"/>
    <mergeCell ref="N27:O27"/>
    <mergeCell ref="D20:G20"/>
    <mergeCell ref="L20:O20"/>
    <mergeCell ref="B26:E26"/>
    <mergeCell ref="B32:D32"/>
    <mergeCell ref="B30:D30"/>
    <mergeCell ref="E30:G30"/>
    <mergeCell ref="B31:D31"/>
    <mergeCell ref="B7:C7"/>
    <mergeCell ref="B8:C8"/>
    <mergeCell ref="B9:C9"/>
    <mergeCell ref="D2:F2"/>
    <mergeCell ref="D3:F3"/>
    <mergeCell ref="D4:F4"/>
    <mergeCell ref="D5:F5"/>
    <mergeCell ref="D6:F6"/>
    <mergeCell ref="D7:F7"/>
    <mergeCell ref="D8:F8"/>
    <mergeCell ref="D9:F9"/>
    <mergeCell ref="B5:C5"/>
    <mergeCell ref="B3:C3"/>
    <mergeCell ref="B4:C4"/>
    <mergeCell ref="I4:K4"/>
    <mergeCell ref="I5:K5"/>
    <mergeCell ref="I6:K6"/>
    <mergeCell ref="I7:K7"/>
    <mergeCell ref="I8:K8"/>
    <mergeCell ref="I9:K9"/>
    <mergeCell ref="G5:H5"/>
    <mergeCell ref="G6:H6"/>
    <mergeCell ref="G2:H2"/>
    <mergeCell ref="G3:H3"/>
    <mergeCell ref="G4:H4"/>
    <mergeCell ref="AE8:AG8"/>
    <mergeCell ref="AE9:AG9"/>
    <mergeCell ref="H45:K45"/>
    <mergeCell ref="O7:R7"/>
    <mergeCell ref="O8:R8"/>
    <mergeCell ref="O9:R9"/>
    <mergeCell ref="L2:N2"/>
    <mergeCell ref="L3:N3"/>
    <mergeCell ref="L4:N4"/>
    <mergeCell ref="L5:N5"/>
    <mergeCell ref="L6:N6"/>
    <mergeCell ref="L7:N7"/>
    <mergeCell ref="L8:N8"/>
    <mergeCell ref="L9:N9"/>
    <mergeCell ref="O2:R2"/>
    <mergeCell ref="O3:R3"/>
    <mergeCell ref="O4:R4"/>
    <mergeCell ref="O5:R5"/>
    <mergeCell ref="O6:R6"/>
    <mergeCell ref="G7:H7"/>
    <mergeCell ref="G8:H8"/>
    <mergeCell ref="G9:H9"/>
    <mergeCell ref="I2:K2"/>
    <mergeCell ref="I3:K3"/>
  </mergeCells>
  <conditionalFormatting sqref="B12:R44 B45:H45 L45:R45 B46:R48">
    <cfRule type="expression" dxfId="9" priority="1">
      <formula>$AJ$1&gt;0</formula>
    </cfRule>
  </conditionalFormatting>
  <conditionalFormatting sqref="B42:R44 B45:H45 L45:R45 B46:R47 B50:R51">
    <cfRule type="expression" dxfId="8" priority="8">
      <formula>$J$31="لا"</formula>
    </cfRule>
  </conditionalFormatting>
  <conditionalFormatting sqref="C13:I22">
    <cfRule type="containsBlanks" dxfId="7" priority="11">
      <formula>LEN(TRIM(C13))=0</formula>
    </cfRule>
  </conditionalFormatting>
  <conditionalFormatting sqref="K13:Q22">
    <cfRule type="containsBlanks" dxfId="6" priority="10">
      <formula>LEN(TRIM(K13))=0</formula>
    </cfRule>
  </conditionalFormatting>
  <conditionalFormatting sqref="AC1">
    <cfRule type="expression" dxfId="5" priority="5">
      <formula>AC1&lt;&gt;""</formula>
    </cfRule>
  </conditionalFormatting>
  <conditionalFormatting sqref="AD1:AH2">
    <cfRule type="expression" dxfId="4" priority="4">
      <formula>$AD$1&lt;&gt;""</formula>
    </cfRule>
  </conditionalFormatting>
  <conditionalFormatting sqref="AE3:AE30">
    <cfRule type="expression" dxfId="3" priority="3">
      <formula>AE3&lt;&gt;""</formula>
    </cfRule>
  </conditionalFormatting>
  <printOptions horizontalCentered="1" verticalCentered="1"/>
  <pageMargins left="0" right="0" top="0" bottom="0" header="0" footer="0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3"/>
  <dimension ref="A1:EV5"/>
  <sheetViews>
    <sheetView showGridLines="0" rightToLeft="1" zoomScale="98" zoomScaleNormal="98" workbookViewId="0">
      <pane ySplit="4" topLeftCell="A5" activePane="bottomLeft" state="frozen"/>
      <selection pane="bottomLeft" activeCell="A5" sqref="A5"/>
    </sheetView>
  </sheetViews>
  <sheetFormatPr defaultColWidth="9" defaultRowHeight="13.8" x14ac:dyDescent="0.25"/>
  <cols>
    <col min="1" max="1" width="13.8984375" style="1" customWidth="1"/>
    <col min="2" max="2" width="15" style="1" bestFit="1" customWidth="1"/>
    <col min="3" max="5" width="9" style="1"/>
    <col min="6" max="6" width="11.296875" style="1" bestFit="1" customWidth="1"/>
    <col min="7" max="7" width="9.8984375" style="1" bestFit="1" customWidth="1"/>
    <col min="8" max="8" width="13.8984375" style="1" bestFit="1" customWidth="1"/>
    <col min="9" max="9" width="9" style="1"/>
    <col min="10" max="10" width="11.796875" style="1" bestFit="1" customWidth="1"/>
    <col min="11" max="12" width="9" style="1"/>
    <col min="13" max="14" width="12.296875" style="1" bestFit="1" customWidth="1"/>
    <col min="15" max="18" width="9" style="1"/>
    <col min="19" max="19" width="10.09765625" style="1" bestFit="1" customWidth="1"/>
    <col min="20" max="21" width="3.296875" style="13" customWidth="1"/>
    <col min="22" max="119" width="3.296875" style="1" customWidth="1"/>
    <col min="120" max="123" width="10.8984375" style="1" customWidth="1"/>
    <col min="124" max="124" width="11" style="1" customWidth="1"/>
    <col min="125" max="125" width="10.8984375" style="1" customWidth="1"/>
    <col min="126" max="126" width="9.296875" style="1" bestFit="1" customWidth="1"/>
    <col min="127" max="129" width="9.296875" style="1" customWidth="1"/>
    <col min="130" max="130" width="11.296875" style="1" bestFit="1" customWidth="1"/>
    <col min="131" max="131" width="5.09765625" style="1" bestFit="1" customWidth="1"/>
    <col min="132" max="132" width="8.8984375" style="1" bestFit="1" customWidth="1"/>
    <col min="133" max="133" width="9.19921875" style="1" bestFit="1" customWidth="1"/>
    <col min="134" max="134" width="9.19921875" style="1" customWidth="1"/>
    <col min="135" max="135" width="8.19921875" style="1" bestFit="1" customWidth="1"/>
    <col min="136" max="139" width="22.59765625" style="1" customWidth="1"/>
    <col min="140" max="140" width="12.296875" style="1" bestFit="1" customWidth="1"/>
    <col min="141" max="141" width="13.296875" style="1" bestFit="1" customWidth="1"/>
    <col min="142" max="142" width="12.296875" style="1" bestFit="1" customWidth="1"/>
    <col min="143" max="143" width="9" style="1"/>
    <col min="144" max="147" width="11.19921875" style="1" customWidth="1"/>
    <col min="148" max="16384" width="9" style="1"/>
  </cols>
  <sheetData>
    <row r="1" spans="1:152" customFormat="1" ht="18.600000000000001" thickTop="1" thickBot="1" x14ac:dyDescent="0.3">
      <c r="A1" s="113"/>
      <c r="B1" s="443">
        <v>9999</v>
      </c>
      <c r="C1" s="443" t="s">
        <v>185</v>
      </c>
      <c r="D1" s="444"/>
      <c r="E1" s="444"/>
      <c r="F1" s="444"/>
      <c r="G1" s="444"/>
      <c r="H1" s="444"/>
      <c r="I1" s="444"/>
      <c r="J1" s="444"/>
      <c r="K1" s="503" t="s">
        <v>106</v>
      </c>
      <c r="L1" s="466" t="s">
        <v>48</v>
      </c>
      <c r="M1" s="460" t="s">
        <v>111</v>
      </c>
      <c r="N1" s="460" t="s">
        <v>112</v>
      </c>
      <c r="O1" s="469" t="s">
        <v>38</v>
      </c>
      <c r="P1" s="444" t="s">
        <v>186</v>
      </c>
      <c r="Q1" s="444"/>
      <c r="R1" s="444"/>
      <c r="S1" s="464" t="s">
        <v>98</v>
      </c>
      <c r="T1" s="432" t="s">
        <v>187</v>
      </c>
      <c r="U1" s="433"/>
      <c r="V1" s="433"/>
      <c r="W1" s="433"/>
      <c r="X1" s="433"/>
      <c r="Y1" s="433"/>
      <c r="Z1" s="433"/>
      <c r="AA1" s="433"/>
      <c r="AB1" s="433"/>
      <c r="AC1" s="433"/>
      <c r="AD1" s="433"/>
      <c r="AE1" s="433"/>
      <c r="AF1" s="433"/>
      <c r="AG1" s="433"/>
      <c r="AH1" s="433"/>
      <c r="AI1" s="433"/>
      <c r="AJ1" s="433"/>
      <c r="AK1" s="433"/>
      <c r="AL1" s="433"/>
      <c r="AM1" s="433"/>
      <c r="AN1" s="433"/>
      <c r="AO1" s="433"/>
      <c r="AP1" s="433"/>
      <c r="AQ1" s="433"/>
      <c r="AR1" s="433"/>
      <c r="AS1" s="434"/>
      <c r="AT1" s="432" t="s">
        <v>188</v>
      </c>
      <c r="AU1" s="433"/>
      <c r="AV1" s="433"/>
      <c r="AW1" s="433"/>
      <c r="AX1" s="433"/>
      <c r="AY1" s="433"/>
      <c r="AZ1" s="433"/>
      <c r="BA1" s="433"/>
      <c r="BB1" s="433"/>
      <c r="BC1" s="433"/>
      <c r="BD1" s="433"/>
      <c r="BE1" s="433"/>
      <c r="BF1" s="433"/>
      <c r="BG1" s="433"/>
      <c r="BH1" s="433"/>
      <c r="BI1" s="433"/>
      <c r="BJ1" s="433"/>
      <c r="BK1" s="433"/>
      <c r="BL1" s="433"/>
      <c r="BM1" s="433"/>
      <c r="BN1" s="433"/>
      <c r="BO1" s="433"/>
      <c r="BP1" s="433"/>
      <c r="BQ1" s="433"/>
      <c r="BR1" s="433"/>
      <c r="BS1" s="433"/>
      <c r="BT1" s="435" t="s">
        <v>189</v>
      </c>
      <c r="BU1" s="436"/>
      <c r="BV1" s="436"/>
      <c r="BW1" s="436"/>
      <c r="BX1" s="436"/>
      <c r="BY1" s="436"/>
      <c r="BZ1" s="436"/>
      <c r="CA1" s="436"/>
      <c r="CB1" s="436"/>
      <c r="CC1" s="436"/>
      <c r="CD1" s="436"/>
      <c r="CE1" s="436"/>
      <c r="CF1" s="436"/>
      <c r="CG1" s="436"/>
      <c r="CH1" s="436"/>
      <c r="CI1" s="436"/>
      <c r="CJ1" s="436"/>
      <c r="CK1" s="436"/>
      <c r="CL1" s="436"/>
      <c r="CM1" s="436"/>
      <c r="CN1" s="436"/>
      <c r="CO1" s="436"/>
      <c r="CP1" s="436"/>
      <c r="CQ1" s="437"/>
      <c r="CR1" s="435" t="s">
        <v>190</v>
      </c>
      <c r="CS1" s="436"/>
      <c r="CT1" s="436"/>
      <c r="CU1" s="436"/>
      <c r="CV1" s="436"/>
      <c r="CW1" s="436"/>
      <c r="CX1" s="436"/>
      <c r="CY1" s="436"/>
      <c r="CZ1" s="436"/>
      <c r="DA1" s="436"/>
      <c r="DB1" s="436"/>
      <c r="DC1" s="436"/>
      <c r="DD1" s="436"/>
      <c r="DE1" s="436"/>
      <c r="DF1" s="436"/>
      <c r="DG1" s="436"/>
      <c r="DH1" s="436"/>
      <c r="DI1" s="436"/>
      <c r="DJ1" s="436"/>
      <c r="DK1" s="436"/>
      <c r="DL1" s="436"/>
      <c r="DM1" s="436"/>
      <c r="DN1" s="436"/>
      <c r="DO1" s="437"/>
      <c r="DP1" s="445" t="s">
        <v>191</v>
      </c>
      <c r="DQ1" s="446"/>
      <c r="DR1" s="447"/>
      <c r="DS1" s="451"/>
      <c r="DT1" s="453" t="s">
        <v>192</v>
      </c>
      <c r="DU1" s="454"/>
      <c r="DV1" s="454"/>
      <c r="DW1" s="454"/>
      <c r="DX1" s="454"/>
      <c r="DY1" s="454"/>
      <c r="DZ1" s="454"/>
      <c r="EA1" s="454"/>
      <c r="EB1" s="457" t="s">
        <v>193</v>
      </c>
      <c r="EC1" s="458"/>
      <c r="ED1" s="458"/>
      <c r="EE1" s="459"/>
      <c r="EF1" s="457" t="s">
        <v>194</v>
      </c>
      <c r="EG1" s="458"/>
      <c r="EH1" s="458"/>
      <c r="EI1" s="459"/>
      <c r="EK1" s="474" t="s">
        <v>195</v>
      </c>
      <c r="EL1" s="444"/>
      <c r="EM1" s="444"/>
      <c r="EN1" s="444"/>
      <c r="EO1" s="444"/>
      <c r="EP1" s="444"/>
    </row>
    <row r="2" spans="1:152" customFormat="1" ht="18" thickBot="1" x14ac:dyDescent="0.3">
      <c r="A2" s="113"/>
      <c r="B2" s="113"/>
      <c r="C2" s="113"/>
      <c r="D2" s="444"/>
      <c r="E2" s="444"/>
      <c r="F2" s="444"/>
      <c r="G2" s="444"/>
      <c r="H2" s="444"/>
      <c r="I2" s="444"/>
      <c r="J2" s="444"/>
      <c r="K2" s="504"/>
      <c r="L2" s="467"/>
      <c r="M2" s="461"/>
      <c r="N2" s="461"/>
      <c r="O2" s="470"/>
      <c r="P2" s="444"/>
      <c r="Q2" s="444"/>
      <c r="R2" s="444"/>
      <c r="S2" s="464"/>
      <c r="T2" s="432" t="s">
        <v>196</v>
      </c>
      <c r="U2" s="433"/>
      <c r="V2" s="433"/>
      <c r="W2" s="433"/>
      <c r="X2" s="433"/>
      <c r="Y2" s="433"/>
      <c r="Z2" s="433"/>
      <c r="AA2" s="433"/>
      <c r="AB2" s="433"/>
      <c r="AC2" s="433"/>
      <c r="AD2" s="433"/>
      <c r="AE2" s="433"/>
      <c r="AF2" s="433"/>
      <c r="AG2" s="438"/>
      <c r="AH2" s="433" t="s">
        <v>197</v>
      </c>
      <c r="AI2" s="433"/>
      <c r="AJ2" s="433"/>
      <c r="AK2" s="433"/>
      <c r="AL2" s="433"/>
      <c r="AM2" s="433"/>
      <c r="AN2" s="433"/>
      <c r="AO2" s="433"/>
      <c r="AP2" s="433"/>
      <c r="AQ2" s="433"/>
      <c r="AR2" s="433"/>
      <c r="AS2" s="434"/>
      <c r="AT2" s="432" t="s">
        <v>196</v>
      </c>
      <c r="AU2" s="433"/>
      <c r="AV2" s="433"/>
      <c r="AW2" s="433"/>
      <c r="AX2" s="433"/>
      <c r="AY2" s="433"/>
      <c r="AZ2" s="433"/>
      <c r="BA2" s="433"/>
      <c r="BB2" s="433"/>
      <c r="BC2" s="433"/>
      <c r="BD2" s="433"/>
      <c r="BE2" s="433"/>
      <c r="BF2" s="433"/>
      <c r="BG2" s="438"/>
      <c r="BH2" s="433" t="s">
        <v>197</v>
      </c>
      <c r="BI2" s="433"/>
      <c r="BJ2" s="433"/>
      <c r="BK2" s="433"/>
      <c r="BL2" s="433"/>
      <c r="BM2" s="433"/>
      <c r="BN2" s="433"/>
      <c r="BO2" s="433"/>
      <c r="BP2" s="433"/>
      <c r="BQ2" s="433"/>
      <c r="BR2" s="433"/>
      <c r="BS2" s="433"/>
      <c r="BT2" s="439" t="s">
        <v>196</v>
      </c>
      <c r="BU2" s="440"/>
      <c r="BV2" s="440"/>
      <c r="BW2" s="440"/>
      <c r="BX2" s="440"/>
      <c r="BY2" s="440"/>
      <c r="BZ2" s="440"/>
      <c r="CA2" s="440"/>
      <c r="CB2" s="440"/>
      <c r="CC2" s="440"/>
      <c r="CD2" s="440"/>
      <c r="CE2" s="441"/>
      <c r="CF2" s="440" t="s">
        <v>197</v>
      </c>
      <c r="CG2" s="440"/>
      <c r="CH2" s="440"/>
      <c r="CI2" s="440"/>
      <c r="CJ2" s="440"/>
      <c r="CK2" s="440"/>
      <c r="CL2" s="440"/>
      <c r="CM2" s="440"/>
      <c r="CN2" s="440"/>
      <c r="CO2" s="440"/>
      <c r="CP2" s="440"/>
      <c r="CQ2" s="442"/>
      <c r="CR2" s="439" t="s">
        <v>196</v>
      </c>
      <c r="CS2" s="440"/>
      <c r="CT2" s="440"/>
      <c r="CU2" s="440"/>
      <c r="CV2" s="440"/>
      <c r="CW2" s="440"/>
      <c r="CX2" s="440"/>
      <c r="CY2" s="440"/>
      <c r="CZ2" s="440"/>
      <c r="DA2" s="440"/>
      <c r="DB2" s="440"/>
      <c r="DC2" s="441"/>
      <c r="DD2" s="440" t="s">
        <v>197</v>
      </c>
      <c r="DE2" s="440"/>
      <c r="DF2" s="440"/>
      <c r="DG2" s="440"/>
      <c r="DH2" s="440"/>
      <c r="DI2" s="440"/>
      <c r="DJ2" s="440"/>
      <c r="DK2" s="440"/>
      <c r="DL2" s="440"/>
      <c r="DM2" s="440"/>
      <c r="DN2" s="440"/>
      <c r="DO2" s="442"/>
      <c r="DP2" s="448"/>
      <c r="DQ2" s="449"/>
      <c r="DR2" s="450"/>
      <c r="DS2" s="452"/>
      <c r="DT2" s="455"/>
      <c r="DU2" s="456"/>
      <c r="DV2" s="456"/>
      <c r="DW2" s="456"/>
      <c r="DX2" s="456"/>
      <c r="DY2" s="456"/>
      <c r="DZ2" s="456"/>
      <c r="EA2" s="456"/>
      <c r="EB2" s="448"/>
      <c r="EC2" s="449"/>
      <c r="ED2" s="449"/>
      <c r="EE2" s="450"/>
      <c r="EF2" s="448"/>
      <c r="EG2" s="449"/>
      <c r="EH2" s="449"/>
      <c r="EI2" s="450"/>
      <c r="EK2" s="474"/>
      <c r="EL2" s="444"/>
      <c r="EM2" s="444"/>
      <c r="EN2" s="444"/>
      <c r="EO2" s="444"/>
      <c r="EP2" s="444"/>
    </row>
    <row r="3" spans="1:152" customFormat="1" ht="60.75" customHeight="1" thickBot="1" x14ac:dyDescent="0.3">
      <c r="A3" s="114" t="s">
        <v>91</v>
      </c>
      <c r="B3" s="115" t="s">
        <v>198</v>
      </c>
      <c r="C3" s="115" t="s">
        <v>199</v>
      </c>
      <c r="D3" s="115" t="s">
        <v>200</v>
      </c>
      <c r="E3" s="115" t="s">
        <v>56</v>
      </c>
      <c r="F3" s="116" t="s">
        <v>201</v>
      </c>
      <c r="G3" s="499" t="s">
        <v>35</v>
      </c>
      <c r="H3" s="117" t="s">
        <v>33</v>
      </c>
      <c r="I3" s="115" t="s">
        <v>58</v>
      </c>
      <c r="J3" s="115" t="s">
        <v>57</v>
      </c>
      <c r="K3" s="504"/>
      <c r="L3" s="467"/>
      <c r="M3" s="461"/>
      <c r="N3" s="461"/>
      <c r="O3" s="470"/>
      <c r="P3" s="462" t="s">
        <v>202</v>
      </c>
      <c r="Q3" s="462" t="s">
        <v>203</v>
      </c>
      <c r="R3" s="471" t="s">
        <v>110</v>
      </c>
      <c r="S3" s="464"/>
      <c r="T3" s="421" t="s">
        <v>1030</v>
      </c>
      <c r="U3" s="422"/>
      <c r="V3" s="421" t="s">
        <v>1031</v>
      </c>
      <c r="W3" s="422"/>
      <c r="X3" s="421" t="s">
        <v>1032</v>
      </c>
      <c r="Y3" s="422"/>
      <c r="Z3" s="421" t="s">
        <v>1033</v>
      </c>
      <c r="AA3" s="422"/>
      <c r="AB3" s="421" t="s">
        <v>1034</v>
      </c>
      <c r="AC3" s="422"/>
      <c r="AD3" s="421" t="s">
        <v>1035</v>
      </c>
      <c r="AE3" s="422"/>
      <c r="AF3" s="421" t="s">
        <v>1036</v>
      </c>
      <c r="AG3" s="423"/>
      <c r="AH3" s="424" t="s">
        <v>1037</v>
      </c>
      <c r="AI3" s="422"/>
      <c r="AJ3" s="421" t="s">
        <v>1038</v>
      </c>
      <c r="AK3" s="422"/>
      <c r="AL3" s="421" t="s">
        <v>1039</v>
      </c>
      <c r="AM3" s="422"/>
      <c r="AN3" s="421" t="s">
        <v>1040</v>
      </c>
      <c r="AO3" s="422"/>
      <c r="AP3" s="421" t="s">
        <v>1041</v>
      </c>
      <c r="AQ3" s="473"/>
      <c r="AR3" s="421" t="s">
        <v>1074</v>
      </c>
      <c r="AS3" s="425"/>
      <c r="AT3" s="421" t="s">
        <v>1042</v>
      </c>
      <c r="AU3" s="422"/>
      <c r="AV3" s="421" t="s">
        <v>1043</v>
      </c>
      <c r="AW3" s="422"/>
      <c r="AX3" s="421" t="s">
        <v>1044</v>
      </c>
      <c r="AY3" s="422"/>
      <c r="AZ3" s="421" t="s">
        <v>1045</v>
      </c>
      <c r="BA3" s="422"/>
      <c r="BB3" s="421" t="s">
        <v>1046</v>
      </c>
      <c r="BC3" s="422"/>
      <c r="BD3" s="421" t="s">
        <v>1047</v>
      </c>
      <c r="BE3" s="422"/>
      <c r="BF3" s="421" t="s">
        <v>1048</v>
      </c>
      <c r="BG3" s="423"/>
      <c r="BH3" s="424" t="s">
        <v>1049</v>
      </c>
      <c r="BI3" s="422"/>
      <c r="BJ3" s="421" t="s">
        <v>1050</v>
      </c>
      <c r="BK3" s="422"/>
      <c r="BL3" s="421" t="s">
        <v>1051</v>
      </c>
      <c r="BM3" s="422"/>
      <c r="BN3" s="421" t="s">
        <v>1052</v>
      </c>
      <c r="BO3" s="422"/>
      <c r="BP3" s="421" t="s">
        <v>1041</v>
      </c>
      <c r="BQ3" s="473"/>
      <c r="BR3" s="421" t="s">
        <v>1075</v>
      </c>
      <c r="BS3" s="482"/>
      <c r="BT3" s="490" t="s">
        <v>1053</v>
      </c>
      <c r="BU3" s="422"/>
      <c r="BV3" s="421" t="s">
        <v>1054</v>
      </c>
      <c r="BW3" s="422"/>
      <c r="BX3" s="421" t="s">
        <v>1055</v>
      </c>
      <c r="BY3" s="422"/>
      <c r="BZ3" s="421" t="s">
        <v>1056</v>
      </c>
      <c r="CA3" s="422"/>
      <c r="CB3" s="421" t="s">
        <v>147</v>
      </c>
      <c r="CC3" s="422"/>
      <c r="CD3" s="421" t="s">
        <v>1057</v>
      </c>
      <c r="CE3" s="423"/>
      <c r="CF3" s="424" t="s">
        <v>1058</v>
      </c>
      <c r="CG3" s="422"/>
      <c r="CH3" s="421" t="s">
        <v>1059</v>
      </c>
      <c r="CI3" s="422"/>
      <c r="CJ3" s="421" t="s">
        <v>1060</v>
      </c>
      <c r="CK3" s="422"/>
      <c r="CL3" s="421" t="s">
        <v>1061</v>
      </c>
      <c r="CM3" s="422"/>
      <c r="CN3" s="421" t="s">
        <v>1041</v>
      </c>
      <c r="CO3" s="422"/>
      <c r="CP3" s="421" t="s">
        <v>1076</v>
      </c>
      <c r="CQ3" s="425"/>
      <c r="CR3" s="490" t="s">
        <v>1063</v>
      </c>
      <c r="CS3" s="422"/>
      <c r="CT3" s="421" t="s">
        <v>1064</v>
      </c>
      <c r="CU3" s="422"/>
      <c r="CV3" s="421" t="s">
        <v>1065</v>
      </c>
      <c r="CW3" s="422"/>
      <c r="CX3" s="421" t="s">
        <v>1066</v>
      </c>
      <c r="CY3" s="422"/>
      <c r="CZ3" s="421" t="s">
        <v>1067</v>
      </c>
      <c r="DA3" s="422"/>
      <c r="DB3" s="421" t="s">
        <v>1068</v>
      </c>
      <c r="DC3" s="423"/>
      <c r="DD3" s="424" t="s">
        <v>1069</v>
      </c>
      <c r="DE3" s="422"/>
      <c r="DF3" s="421" t="s">
        <v>1070</v>
      </c>
      <c r="DG3" s="422"/>
      <c r="DH3" s="421" t="s">
        <v>1071</v>
      </c>
      <c r="DI3" s="422"/>
      <c r="DJ3" s="421" t="s">
        <v>1072</v>
      </c>
      <c r="DK3" s="422"/>
      <c r="DL3" s="421" t="s">
        <v>1041</v>
      </c>
      <c r="DM3" s="422"/>
      <c r="DN3" s="421" t="s">
        <v>1077</v>
      </c>
      <c r="DO3" s="425"/>
      <c r="DP3" s="509" t="s">
        <v>204</v>
      </c>
      <c r="DQ3" s="507" t="s">
        <v>116</v>
      </c>
      <c r="DR3" s="494" t="s">
        <v>205</v>
      </c>
      <c r="DS3" s="485" t="s">
        <v>114</v>
      </c>
      <c r="DT3" s="491" t="s">
        <v>206</v>
      </c>
      <c r="DU3" s="496" t="s">
        <v>207</v>
      </c>
      <c r="DV3" s="487" t="s">
        <v>123</v>
      </c>
      <c r="DW3" s="487" t="s">
        <v>128</v>
      </c>
      <c r="DX3" s="487" t="s">
        <v>180</v>
      </c>
      <c r="DY3" s="487" t="s">
        <v>208</v>
      </c>
      <c r="DZ3" s="477" t="s">
        <v>137</v>
      </c>
      <c r="EA3" s="477" t="s">
        <v>138</v>
      </c>
      <c r="EB3" s="497" t="s">
        <v>209</v>
      </c>
      <c r="EC3" s="492" t="s">
        <v>210</v>
      </c>
      <c r="ED3" s="492" t="s">
        <v>211</v>
      </c>
      <c r="EE3" s="505" t="s">
        <v>212</v>
      </c>
      <c r="EF3" s="488" t="s">
        <v>102</v>
      </c>
      <c r="EG3" s="501" t="s">
        <v>101</v>
      </c>
      <c r="EH3" s="501" t="s">
        <v>100</v>
      </c>
      <c r="EI3" s="483" t="s">
        <v>99</v>
      </c>
      <c r="EJ3" s="483" t="s">
        <v>213</v>
      </c>
      <c r="EK3" s="474"/>
      <c r="EL3" s="444"/>
      <c r="EM3" s="444"/>
      <c r="EN3" s="444"/>
      <c r="EO3" s="444"/>
      <c r="EP3" s="444"/>
    </row>
    <row r="4" spans="1:152" s="77" customFormat="1" ht="24.9" customHeight="1" thickBot="1" x14ac:dyDescent="0.3">
      <c r="A4" s="10" t="s">
        <v>91</v>
      </c>
      <c r="B4" s="11" t="s">
        <v>198</v>
      </c>
      <c r="C4" s="11" t="s">
        <v>199</v>
      </c>
      <c r="D4" s="11" t="s">
        <v>200</v>
      </c>
      <c r="E4" s="11" t="s">
        <v>56</v>
      </c>
      <c r="F4" s="12" t="s">
        <v>201</v>
      </c>
      <c r="G4" s="500"/>
      <c r="H4" s="11"/>
      <c r="I4" s="11" t="s">
        <v>58</v>
      </c>
      <c r="J4" s="11" t="s">
        <v>57</v>
      </c>
      <c r="K4" s="504"/>
      <c r="L4" s="468"/>
      <c r="M4" s="461"/>
      <c r="N4" s="461"/>
      <c r="O4" s="470"/>
      <c r="P4" s="463"/>
      <c r="Q4" s="463"/>
      <c r="R4" s="472"/>
      <c r="S4" s="465"/>
      <c r="T4" s="426">
        <v>41</v>
      </c>
      <c r="U4" s="427"/>
      <c r="V4" s="426">
        <v>42</v>
      </c>
      <c r="W4" s="427"/>
      <c r="X4" s="426">
        <v>43</v>
      </c>
      <c r="Y4" s="427"/>
      <c r="Z4" s="426">
        <v>44</v>
      </c>
      <c r="AA4" s="427"/>
      <c r="AB4" s="426">
        <v>45</v>
      </c>
      <c r="AC4" s="427"/>
      <c r="AD4" s="426">
        <v>46</v>
      </c>
      <c r="AE4" s="427"/>
      <c r="AF4" s="426">
        <v>101</v>
      </c>
      <c r="AG4" s="428"/>
      <c r="AH4" s="429">
        <v>47</v>
      </c>
      <c r="AI4" s="427"/>
      <c r="AJ4" s="426">
        <v>48</v>
      </c>
      <c r="AK4" s="427"/>
      <c r="AL4" s="426">
        <v>49</v>
      </c>
      <c r="AM4" s="427"/>
      <c r="AN4" s="426">
        <v>50</v>
      </c>
      <c r="AO4" s="427"/>
      <c r="AP4" s="426">
        <v>51</v>
      </c>
      <c r="AQ4" s="478"/>
      <c r="AR4" s="430" t="str">
        <f>IF('إختيار المقررات'!U10&lt;&gt;0,'إختيار المقررات'!U10,"a2")</f>
        <v>a2</v>
      </c>
      <c r="AS4" s="431"/>
      <c r="AT4" s="426">
        <v>52</v>
      </c>
      <c r="AU4" s="427"/>
      <c r="AV4" s="426">
        <v>53</v>
      </c>
      <c r="AW4" s="427"/>
      <c r="AX4" s="426">
        <v>54</v>
      </c>
      <c r="AY4" s="427"/>
      <c r="AZ4" s="426">
        <v>55</v>
      </c>
      <c r="BA4" s="427"/>
      <c r="BB4" s="426">
        <v>56</v>
      </c>
      <c r="BC4" s="427"/>
      <c r="BD4" s="426">
        <v>57</v>
      </c>
      <c r="BE4" s="427"/>
      <c r="BF4" s="426">
        <v>201</v>
      </c>
      <c r="BG4" s="428"/>
      <c r="BH4" s="429">
        <v>58</v>
      </c>
      <c r="BI4" s="427"/>
      <c r="BJ4" s="426">
        <v>59</v>
      </c>
      <c r="BK4" s="427"/>
      <c r="BL4" s="426">
        <v>60</v>
      </c>
      <c r="BM4" s="427"/>
      <c r="BN4" s="426">
        <v>61</v>
      </c>
      <c r="BO4" s="427"/>
      <c r="BP4" s="426">
        <v>62</v>
      </c>
      <c r="BQ4" s="478"/>
      <c r="BR4" s="479" t="str">
        <f>IF('إختيار المقررات'!U11&lt;&gt;0,'إختيار المقررات'!U11,"a4")</f>
        <v>a4</v>
      </c>
      <c r="BS4" s="480"/>
      <c r="BT4" s="481">
        <v>63</v>
      </c>
      <c r="BU4" s="427"/>
      <c r="BV4" s="426">
        <v>64</v>
      </c>
      <c r="BW4" s="427"/>
      <c r="BX4" s="426">
        <v>65</v>
      </c>
      <c r="BY4" s="427"/>
      <c r="BZ4" s="426">
        <v>66</v>
      </c>
      <c r="CA4" s="427"/>
      <c r="CB4" s="426">
        <v>67</v>
      </c>
      <c r="CC4" s="427"/>
      <c r="CD4" s="426">
        <v>68</v>
      </c>
      <c r="CE4" s="428"/>
      <c r="CF4" s="429">
        <v>69</v>
      </c>
      <c r="CG4" s="427"/>
      <c r="CH4" s="426">
        <v>70</v>
      </c>
      <c r="CI4" s="427"/>
      <c r="CJ4" s="426">
        <v>71</v>
      </c>
      <c r="CK4" s="427"/>
      <c r="CL4" s="426">
        <v>72</v>
      </c>
      <c r="CM4" s="427"/>
      <c r="CN4" s="426">
        <v>73</v>
      </c>
      <c r="CO4" s="427"/>
      <c r="CP4" s="430" t="str">
        <f>IF('إختيار المقررات'!U12&lt;&gt;0,'إختيار المقررات'!U12,"a6")</f>
        <v>a6</v>
      </c>
      <c r="CQ4" s="431"/>
      <c r="CR4" s="481">
        <v>74</v>
      </c>
      <c r="CS4" s="427"/>
      <c r="CT4" s="426">
        <v>75</v>
      </c>
      <c r="CU4" s="427"/>
      <c r="CV4" s="426">
        <v>76</v>
      </c>
      <c r="CW4" s="427"/>
      <c r="CX4" s="426">
        <v>77</v>
      </c>
      <c r="CY4" s="427"/>
      <c r="CZ4" s="426">
        <v>78</v>
      </c>
      <c r="DA4" s="427"/>
      <c r="DB4" s="426">
        <v>79</v>
      </c>
      <c r="DC4" s="428"/>
      <c r="DD4" s="429">
        <v>80</v>
      </c>
      <c r="DE4" s="427"/>
      <c r="DF4" s="426">
        <v>81</v>
      </c>
      <c r="DG4" s="427"/>
      <c r="DH4" s="426">
        <v>82</v>
      </c>
      <c r="DI4" s="427"/>
      <c r="DJ4" s="426">
        <v>83</v>
      </c>
      <c r="DK4" s="427"/>
      <c r="DL4" s="426">
        <v>84</v>
      </c>
      <c r="DM4" s="427"/>
      <c r="DN4" s="430" t="str">
        <f>IF('إختيار المقررات'!U13&lt;&gt;0,'إختيار المقررات'!U13,"a8")</f>
        <v>a8</v>
      </c>
      <c r="DO4" s="431"/>
      <c r="DP4" s="510"/>
      <c r="DQ4" s="508"/>
      <c r="DR4" s="495"/>
      <c r="DS4" s="486"/>
      <c r="DT4" s="491"/>
      <c r="DU4" s="496"/>
      <c r="DV4" s="487"/>
      <c r="DW4" s="487"/>
      <c r="DX4" s="487"/>
      <c r="DY4" s="487"/>
      <c r="DZ4" s="477"/>
      <c r="EA4" s="477"/>
      <c r="EB4" s="498"/>
      <c r="EC4" s="493"/>
      <c r="ED4" s="493"/>
      <c r="EE4" s="506"/>
      <c r="EF4" s="489"/>
      <c r="EG4" s="502"/>
      <c r="EH4" s="502"/>
      <c r="EI4" s="484"/>
      <c r="EJ4" s="484"/>
      <c r="EK4" s="475"/>
      <c r="EL4" s="476"/>
      <c r="EM4" s="476"/>
      <c r="EN4" s="476"/>
      <c r="EO4" s="476"/>
      <c r="EP4" s="476"/>
    </row>
    <row r="5" spans="1:152" s="125" customFormat="1" ht="24.9" customHeight="1" x14ac:dyDescent="0.65">
      <c r="A5" s="118">
        <f>'إختيار المقررات'!D1</f>
        <v>0</v>
      </c>
      <c r="B5" s="118" t="str">
        <f>'إختيار المقررات'!J1</f>
        <v/>
      </c>
      <c r="C5" s="118" t="str">
        <f>'إختيار المقررات'!P1</f>
        <v/>
      </c>
      <c r="D5" s="118" t="str">
        <f>'إختيار المقررات'!V1</f>
        <v/>
      </c>
      <c r="E5" s="118" t="e">
        <f>'إختيار المقررات'!AH1</f>
        <v>#N/A</v>
      </c>
      <c r="F5" s="119" t="e">
        <f>'إختيار المقررات'!AB1</f>
        <v>#N/A</v>
      </c>
      <c r="G5" s="118" t="e">
        <f>'إختيار المقررات'!AB3</f>
        <v>#N/A</v>
      </c>
      <c r="H5" s="120" t="e">
        <f>'إختيار المقررات'!P3</f>
        <v>#N/A</v>
      </c>
      <c r="I5" s="118" t="e">
        <f>'إختيار المقررات'!D3</f>
        <v>#N/A</v>
      </c>
      <c r="J5" s="121" t="e">
        <f>'إختيار المقررات'!J3</f>
        <v>#N/A</v>
      </c>
      <c r="K5" s="122" t="str">
        <f>'إختيار المقررات'!V3</f>
        <v>غير سوري</v>
      </c>
      <c r="L5" s="122" t="e">
        <f>'إختيار المقررات'!AH3</f>
        <v>#N/A</v>
      </c>
      <c r="M5" s="122">
        <f>'إختيار المقررات'!V4</f>
        <v>0</v>
      </c>
      <c r="N5" s="187">
        <f>'إختيار المقررات'!AB4</f>
        <v>0</v>
      </c>
      <c r="O5" s="121">
        <f>'إختيار المقررات'!AH4</f>
        <v>0</v>
      </c>
      <c r="P5" s="123" t="e">
        <f>'إختيار المقررات'!D4</f>
        <v>#N/A</v>
      </c>
      <c r="Q5" s="118" t="e">
        <f>'إختيار المقررات'!J4</f>
        <v>#N/A</v>
      </c>
      <c r="R5" s="121" t="e">
        <f>'إختيار المقررات'!P4</f>
        <v>#N/A</v>
      </c>
      <c r="S5" s="124" t="e">
        <f>'إختيار المقررات'!D2</f>
        <v>#N/A</v>
      </c>
      <c r="T5" s="155" t="str">
        <f>IFERROR(IFERROR(VLOOKUP(T4,الإستمارة!$C$13:$C$22,1,0),VLOOKUP(T4,الإستمارة!$K$13:$K$22,1,0)),"")</f>
        <v/>
      </c>
      <c r="U5" s="156" t="str">
        <f>IF(VLOOKUP(T4,'إختيار المقررات'!$BM$5:$BR$63,6,0)="","",VLOOKUP(T4,'إختيار المقررات'!$BM$5:$BR$63,6,0))</f>
        <v/>
      </c>
      <c r="V5" s="155" t="str">
        <f>IFERROR(IFERROR(VLOOKUP(V4,الإستمارة!$C$13:$C$22,1,0),VLOOKUP(V4,الإستمارة!$K$13:$K$22,1,0)),"")</f>
        <v/>
      </c>
      <c r="W5" s="156" t="str">
        <f>IF(VLOOKUP(V4,'إختيار المقررات'!$BM$5:$BR$63,6,0)="","",VLOOKUP(V4,'إختيار المقررات'!$BM$5:$BR$63,6,0))</f>
        <v/>
      </c>
      <c r="X5" s="155" t="str">
        <f>IFERROR(IFERROR(VLOOKUP(X4,الإستمارة!$C$13:$C$22,1,0),VLOOKUP(X4,الإستمارة!$K$13:$K$22,1,0)),"")</f>
        <v/>
      </c>
      <c r="Y5" s="156" t="str">
        <f>IF(VLOOKUP(X4,'إختيار المقررات'!$BM$5:$BR$63,6,0)="","",VLOOKUP(X4,'إختيار المقررات'!$BM$5:$BR$63,6,0))</f>
        <v/>
      </c>
      <c r="Z5" s="155" t="str">
        <f>IFERROR(IFERROR(VLOOKUP(Z4,الإستمارة!$C$13:$C$22,1,0),VLOOKUP(Z4,الإستمارة!$K$13:$K$22,1,0)),"")</f>
        <v/>
      </c>
      <c r="AA5" s="156" t="str">
        <f>IF(VLOOKUP(Z4,'إختيار المقررات'!$BM$5:$BR$63,6,0)="","",VLOOKUP(Z4,'إختيار المقررات'!$BM$5:$BR$63,6,0))</f>
        <v/>
      </c>
      <c r="AB5" s="155" t="str">
        <f>IFERROR(IFERROR(VLOOKUP(AB4,الإستمارة!$C$13:$C$22,1,0),VLOOKUP(AB4,الإستمارة!$K$13:$K$22,1,0)),"")</f>
        <v/>
      </c>
      <c r="AC5" s="156" t="str">
        <f>IF(VLOOKUP(AB4,'إختيار المقررات'!$BM$5:$BR$63,6,0)="","",VLOOKUP(AB4,'إختيار المقررات'!$BM$5:$BR$63,6,0))</f>
        <v/>
      </c>
      <c r="AD5" s="155" t="str">
        <f>IFERROR(IFERROR(VLOOKUP(AD4,الإستمارة!$C$13:$C$22,1,0),VLOOKUP(AD4,الإستمارة!$K$13:$K$22,1,0)),"")</f>
        <v/>
      </c>
      <c r="AE5" s="156" t="str">
        <f>IF(VLOOKUP(AD4,'إختيار المقررات'!$BM$5:$BR$63,6,0)="","",VLOOKUP(AD4,'إختيار المقررات'!$BM$5:$BR$63,6,0))</f>
        <v/>
      </c>
      <c r="AF5" s="155" t="str">
        <f>IFERROR(IFERROR(VLOOKUP(AF4,الإستمارة!$C$13:$C$22,1,0),VLOOKUP(AF4,الإستمارة!$K$13:$K$22,1,0)),"")</f>
        <v/>
      </c>
      <c r="AG5" s="156" t="str">
        <f>IF(VLOOKUP(AF4,'إختيار المقررات'!$BM$5:$BR$63,6,0)="","",VLOOKUP(AF4,'إختيار المقررات'!$BM$5:$BR$63,6,0))</f>
        <v/>
      </c>
      <c r="AH5" s="155" t="str">
        <f>IFERROR(IFERROR(VLOOKUP(AH4,الإستمارة!$C$13:$C$22,1,0),VLOOKUP(AH4,الإستمارة!$K$13:$K$22,1,0)),"")</f>
        <v/>
      </c>
      <c r="AI5" s="156" t="str">
        <f>IF(VLOOKUP(AH4,'إختيار المقررات'!$BM$5:$BR$63,6,0)="","",VLOOKUP(AH4,'إختيار المقررات'!$BM$5:$BR$63,6,0))</f>
        <v/>
      </c>
      <c r="AJ5" s="155" t="str">
        <f>IFERROR(IFERROR(VLOOKUP(AJ4,الإستمارة!$C$13:$C$22,1,0),VLOOKUP(AJ4,الإستمارة!$K$13:$K$22,1,0)),"")</f>
        <v/>
      </c>
      <c r="AK5" s="156" t="str">
        <f>IF(VLOOKUP(AJ4,'إختيار المقررات'!$BM$5:$BR$63,6,0)="","",VLOOKUP(AJ4,'إختيار المقررات'!$BM$5:$BR$63,6,0))</f>
        <v/>
      </c>
      <c r="AL5" s="155" t="str">
        <f>IFERROR(IFERROR(VLOOKUP(AL4,الإستمارة!$C$13:$C$22,1,0),VLOOKUP(AL4,الإستمارة!$K$13:$K$22,1,0)),"")</f>
        <v/>
      </c>
      <c r="AM5" s="156" t="str">
        <f>IF(VLOOKUP(AL4,'إختيار المقررات'!$BM$5:$BR$63,6,0)="","",VLOOKUP(AL4,'إختيار المقررات'!$BM$5:$BR$63,6,0))</f>
        <v/>
      </c>
      <c r="AN5" s="155" t="str">
        <f>IFERROR(IFERROR(VLOOKUP(AN4,الإستمارة!$C$13:$C$22,1,0),VLOOKUP(AN4,الإستمارة!$K$13:$K$22,1,0)),"")</f>
        <v/>
      </c>
      <c r="AO5" s="156" t="str">
        <f>IF(VLOOKUP(AN4,'إختيار المقررات'!$BM$5:$BR$63,6,0)="","",VLOOKUP(AN4,'إختيار المقررات'!$BM$5:$BR$63,6,0))</f>
        <v/>
      </c>
      <c r="AP5" s="155" t="str">
        <f>IFERROR(IFERROR(VLOOKUP(AP4,الإستمارة!$C$13:$C$22,1,0),VLOOKUP(AP4,الإستمارة!$K$13:$K$22,1,0)),"")</f>
        <v/>
      </c>
      <c r="AQ5" s="156" t="str">
        <f>IF(VLOOKUP(AP4,'إختيار المقررات'!$BM$5:$BR$63,6,0)="","",VLOOKUP(AP4,'إختيار المقررات'!$BM$5:$BR$63,6,0))</f>
        <v/>
      </c>
      <c r="AR5" s="155" t="str">
        <f>IFERROR(IFERROR(VLOOKUP(AR4,الإستمارة!$C$13:$C$22,1,0),VLOOKUP(AR4,الإستمارة!$K$13:$K$22,1,0)),"")</f>
        <v/>
      </c>
      <c r="AS5" s="156" t="str">
        <f>IF(VLOOKUP(AR4,'إختيار المقررات'!$BM$5:$BR$63,6,0)="","",VLOOKUP(AR4,'إختيار المقررات'!$BM$5:$BR$63,6,0))</f>
        <v/>
      </c>
      <c r="AT5" s="155" t="str">
        <f>IFERROR(IFERROR(VLOOKUP(AT4,الإستمارة!$C$13:$C$22,1,0),VLOOKUP(AT4,الإستمارة!$K$13:$K$22,1,0)),"")</f>
        <v/>
      </c>
      <c r="AU5" s="156" t="str">
        <f>IF(VLOOKUP(AT4,'إختيار المقررات'!$BM$5:$BR$63,6,0)="","",VLOOKUP(AT4,'إختيار المقررات'!$BM$5:$BR$63,6,0))</f>
        <v/>
      </c>
      <c r="AV5" s="155" t="str">
        <f>IFERROR(IFERROR(VLOOKUP(AV4,الإستمارة!$C$13:$C$22,1,0),VLOOKUP(AV4,الإستمارة!$K$13:$K$22,1,0)),"")</f>
        <v/>
      </c>
      <c r="AW5" s="156" t="str">
        <f>IF(VLOOKUP(AV4,'إختيار المقررات'!$BM$5:$BR$63,6,0)="","",VLOOKUP(AV4,'إختيار المقررات'!$BM$5:$BR$63,6,0))</f>
        <v/>
      </c>
      <c r="AX5" s="155" t="str">
        <f>IFERROR(IFERROR(VLOOKUP(AX4,الإستمارة!$C$13:$C$22,1,0),VLOOKUP(AX4,الإستمارة!$K$13:$K$22,1,0)),"")</f>
        <v/>
      </c>
      <c r="AY5" s="156" t="str">
        <f>IF(VLOOKUP(AX4,'إختيار المقررات'!$BM$5:$BR$63,6,0)="","",VLOOKUP(AX4,'إختيار المقررات'!$BM$5:$BR$63,6,0))</f>
        <v/>
      </c>
      <c r="AZ5" s="155" t="str">
        <f>IFERROR(IFERROR(VLOOKUP(AZ4,الإستمارة!$C$13:$C$22,1,0),VLOOKUP(AZ4,الإستمارة!$K$13:$K$22,1,0)),"")</f>
        <v/>
      </c>
      <c r="BA5" s="156" t="str">
        <f>IF(VLOOKUP(AZ4,'إختيار المقررات'!$BM$5:$BR$63,6,0)="","",VLOOKUP(AZ4,'إختيار المقررات'!$BM$5:$BR$63,6,0))</f>
        <v/>
      </c>
      <c r="BB5" s="155" t="str">
        <f>IFERROR(IFERROR(VLOOKUP(BB4,الإستمارة!$C$13:$C$22,1,0),VLOOKUP(BB4,الإستمارة!$K$13:$K$22,1,0)),"")</f>
        <v/>
      </c>
      <c r="BC5" s="156" t="str">
        <f>IF(VLOOKUP(BB4,'إختيار المقررات'!$BM$5:$BR$63,6,0)="","",VLOOKUP(BB4,'إختيار المقررات'!$BM$5:$BR$63,6,0))</f>
        <v/>
      </c>
      <c r="BD5" s="155" t="str">
        <f>IFERROR(IFERROR(VLOOKUP(BD4,الإستمارة!$C$13:$C$22,1,0),VLOOKUP(BD4,الإستمارة!$K$13:$K$22,1,0)),"")</f>
        <v/>
      </c>
      <c r="BE5" s="156" t="str">
        <f>IF(VLOOKUP(BD4,'إختيار المقررات'!$BM$5:$BR$63,6,0)="","",VLOOKUP(BD4,'إختيار المقررات'!$BM$5:$BR$63,6,0))</f>
        <v/>
      </c>
      <c r="BF5" s="155" t="str">
        <f>IFERROR(IFERROR(VLOOKUP(BF4,الإستمارة!$C$13:$C$22,1,0),VLOOKUP(BF4,الإستمارة!$K$13:$K$22,1,0)),"")</f>
        <v/>
      </c>
      <c r="BG5" s="156" t="str">
        <f>IF(VLOOKUP(BF4,'إختيار المقررات'!$BM$5:$BR$63,6,0)="","",VLOOKUP(BF4,'إختيار المقررات'!$BM$5:$BR$63,6,0))</f>
        <v/>
      </c>
      <c r="BH5" s="155" t="str">
        <f>IFERROR(IFERROR(VLOOKUP(BH4,الإستمارة!$C$13:$C$22,1,0),VLOOKUP(BH4,الإستمارة!$K$13:$K$22,1,0)),"")</f>
        <v/>
      </c>
      <c r="BI5" s="156" t="str">
        <f>IF(VLOOKUP(BH4,'إختيار المقررات'!$BM$5:$BR$63,6,0)="","",VLOOKUP(BH4,'إختيار المقررات'!$BM$5:$BR$63,6,0))</f>
        <v/>
      </c>
      <c r="BJ5" s="155" t="str">
        <f>IFERROR(IFERROR(VLOOKUP(BJ4,الإستمارة!$C$13:$C$22,1,0),VLOOKUP(BJ4,الإستمارة!$K$13:$K$22,1,0)),"")</f>
        <v/>
      </c>
      <c r="BK5" s="156" t="str">
        <f>IF(VLOOKUP(BJ4,'إختيار المقررات'!$BM$5:$BR$63,6,0)="","",VLOOKUP(BJ4,'إختيار المقررات'!$BM$5:$BR$63,6,0))</f>
        <v/>
      </c>
      <c r="BL5" s="155" t="str">
        <f>IFERROR(IFERROR(VLOOKUP(BL4,الإستمارة!$C$13:$C$22,1,0),VLOOKUP(BL4,الإستمارة!$K$13:$K$22,1,0)),"")</f>
        <v/>
      </c>
      <c r="BM5" s="156" t="str">
        <f>IF(VLOOKUP(BL4,'إختيار المقررات'!$BM$5:$BR$63,6,0)="","",VLOOKUP(BL4,'إختيار المقررات'!$BM$5:$BR$63,6,0))</f>
        <v/>
      </c>
      <c r="BN5" s="155" t="str">
        <f>IFERROR(IFERROR(VLOOKUP(BN4,الإستمارة!$C$13:$C$22,1,0),VLOOKUP(BN4,الإستمارة!$K$13:$K$22,1,0)),"")</f>
        <v/>
      </c>
      <c r="BO5" s="156" t="str">
        <f>IF(VLOOKUP(BN4,'إختيار المقررات'!$BM$5:$BR$63,6,0)="","",VLOOKUP(BN4,'إختيار المقررات'!$BM$5:$BR$63,6,0))</f>
        <v/>
      </c>
      <c r="BP5" s="155" t="str">
        <f>IFERROR(IFERROR(VLOOKUP(BP4,الإستمارة!$C$13:$C$22,1,0),VLOOKUP(BP4,الإستمارة!$K$13:$K$22,1,0)),"")</f>
        <v/>
      </c>
      <c r="BQ5" s="156" t="str">
        <f>IF(VLOOKUP(BP4,'إختيار المقررات'!$BM$5:$BR$63,6,0)="","",VLOOKUP(BP4,'إختيار المقررات'!$BM$5:$BR$63,6,0))</f>
        <v/>
      </c>
      <c r="BR5" s="155" t="str">
        <f>IFERROR(IFERROR(VLOOKUP(BR4,الإستمارة!$C$13:$C$22,1,0),VLOOKUP(BR4,الإستمارة!$K$13:$K$22,1,0)),"")</f>
        <v/>
      </c>
      <c r="BS5" s="156" t="str">
        <f>IF(VLOOKUP(BR4,'إختيار المقررات'!$BM$5:$BR$63,6,0)="","",VLOOKUP(BR4,'إختيار المقررات'!$BM$5:$BR$63,6,0))</f>
        <v/>
      </c>
      <c r="BT5" s="155" t="str">
        <f>IFERROR(IFERROR(VLOOKUP(BT4,الإستمارة!$C$13:$C$22,1,0),VLOOKUP(BT4,الإستمارة!$K$13:$K$22,1,0)),"")</f>
        <v/>
      </c>
      <c r="BU5" s="156" t="str">
        <f>IF(VLOOKUP(BT4,'إختيار المقررات'!$BM$5:$BR$63,6,0)="","",VLOOKUP(BT4,'إختيار المقررات'!$BM$5:$BR$63,6,0))</f>
        <v/>
      </c>
      <c r="BV5" s="155" t="str">
        <f>IFERROR(IFERROR(VLOOKUP(BV4,الإستمارة!$C$13:$C$22,1,0),VLOOKUP(BV4,الإستمارة!$K$13:$K$22,1,0)),"")</f>
        <v/>
      </c>
      <c r="BW5" s="156" t="str">
        <f>IF(VLOOKUP(BV4,'إختيار المقررات'!$BM$5:$BR$63,6,0)="","",VLOOKUP(BV4,'إختيار المقررات'!$BM$5:$BR$63,6,0))</f>
        <v/>
      </c>
      <c r="BX5" s="155" t="str">
        <f>IFERROR(IFERROR(VLOOKUP(BX4,الإستمارة!$C$13:$C$22,1,0),VLOOKUP(BX4,الإستمارة!$K$13:$K$22,1,0)),"")</f>
        <v/>
      </c>
      <c r="BY5" s="156" t="str">
        <f>IF(VLOOKUP(BX4,'إختيار المقررات'!$BM$5:$BR$63,6,0)="","",VLOOKUP(BX4,'إختيار المقررات'!$BM$5:$BR$63,6,0))</f>
        <v/>
      </c>
      <c r="BZ5" s="155" t="str">
        <f>IFERROR(IFERROR(VLOOKUP(BZ4,الإستمارة!$C$13:$C$22,1,0),VLOOKUP(BZ4,الإستمارة!$K$13:$K$22,1,0)),"")</f>
        <v/>
      </c>
      <c r="CA5" s="156" t="str">
        <f>IF(VLOOKUP(BZ4,'إختيار المقررات'!$BM$5:$BR$63,6,0)="","",VLOOKUP(BZ4,'إختيار المقررات'!$BM$5:$BR$63,6,0))</f>
        <v/>
      </c>
      <c r="CB5" s="155" t="str">
        <f>IFERROR(IFERROR(VLOOKUP(CB4,الإستمارة!$C$13:$C$22,1,0),VLOOKUP(CB4,الإستمارة!$K$13:$K$22,1,0)),"")</f>
        <v/>
      </c>
      <c r="CC5" s="156" t="str">
        <f>IF(VLOOKUP(CB4,'إختيار المقررات'!$BM$5:$BR$63,6,0)="","",VLOOKUP(CB4,'إختيار المقررات'!$BM$5:$BR$63,6,0))</f>
        <v/>
      </c>
      <c r="CD5" s="155" t="str">
        <f>IFERROR(IFERROR(VLOOKUP(CD4,الإستمارة!$C$13:$C$22,1,0),VLOOKUP(CD4,الإستمارة!$K$13:$K$22,1,0)),"")</f>
        <v/>
      </c>
      <c r="CE5" s="156" t="str">
        <f>IF(VLOOKUP(CD4,'إختيار المقررات'!$BM$5:$BR$63,6,0)="","",VLOOKUP(CD4,'إختيار المقررات'!$BM$5:$BR$63,6,0))</f>
        <v/>
      </c>
      <c r="CF5" s="155" t="str">
        <f>IFERROR(IFERROR(VLOOKUP(CF4,الإستمارة!$C$13:$C$22,1,0),VLOOKUP(CF4,الإستمارة!$K$13:$K$22,1,0)),"")</f>
        <v/>
      </c>
      <c r="CG5" s="156" t="str">
        <f>IF(VLOOKUP(CF4,'إختيار المقررات'!$BM$5:$BR$63,6,0)="","",VLOOKUP(CF4,'إختيار المقررات'!$BM$5:$BR$63,6,0))</f>
        <v/>
      </c>
      <c r="CH5" s="155" t="str">
        <f>IFERROR(IFERROR(VLOOKUP(CH4,الإستمارة!$C$13:$C$22,1,0),VLOOKUP(CH4,الإستمارة!$K$13:$K$22,1,0)),"")</f>
        <v/>
      </c>
      <c r="CI5" s="156" t="str">
        <f>IF(VLOOKUP(CH4,'إختيار المقررات'!$BM$5:$BR$63,6,0)="","",VLOOKUP(CH4,'إختيار المقررات'!$BM$5:$BR$63,6,0))</f>
        <v/>
      </c>
      <c r="CJ5" s="155" t="str">
        <f>IFERROR(IFERROR(VLOOKUP(CJ4,الإستمارة!$C$13:$C$22,1,0),VLOOKUP(CJ4,الإستمارة!$K$13:$K$22,1,0)),"")</f>
        <v/>
      </c>
      <c r="CK5" s="156" t="str">
        <f>IF(VLOOKUP(CJ4,'إختيار المقررات'!$BM$5:$BR$63,6,0)="","",VLOOKUP(CJ4,'إختيار المقررات'!$BM$5:$BR$63,6,0))</f>
        <v/>
      </c>
      <c r="CL5" s="155" t="str">
        <f>IFERROR(IFERROR(VLOOKUP(CL4,الإستمارة!$C$13:$C$22,1,0),VLOOKUP(CL4,الإستمارة!$K$13:$K$22,1,0)),"")</f>
        <v/>
      </c>
      <c r="CM5" s="156" t="str">
        <f>IF(VLOOKUP(CL4,'إختيار المقررات'!$BM$5:$BR$63,6,0)="","",VLOOKUP(CL4,'إختيار المقررات'!$BM$5:$BR$63,6,0))</f>
        <v/>
      </c>
      <c r="CN5" s="155" t="str">
        <f>IFERROR(IFERROR(VLOOKUP(CN4,الإستمارة!$C$13:$C$22,1,0),VLOOKUP(CN4,الإستمارة!$K$13:$K$22,1,0)),"")</f>
        <v/>
      </c>
      <c r="CO5" s="156" t="str">
        <f>IF(VLOOKUP(CN4,'إختيار المقررات'!$BM$5:$BR$63,6,0)="","",VLOOKUP(CN4,'إختيار المقررات'!$BM$5:$BR$63,6,0))</f>
        <v/>
      </c>
      <c r="CP5" s="155" t="str">
        <f>IFERROR(IFERROR(VLOOKUP(CP4,الإستمارة!$C$13:$C$22,1,0),VLOOKUP(CP4,الإستمارة!$K$13:$K$22,1,0)),"")</f>
        <v/>
      </c>
      <c r="CQ5" s="156" t="str">
        <f>IF(VLOOKUP(CP4,'إختيار المقررات'!$BM$5:$BR$63,6,0)="","",VLOOKUP(CP4,'إختيار المقررات'!$BM$5:$BR$63,6,0))</f>
        <v/>
      </c>
      <c r="CR5" s="155" t="str">
        <f>IFERROR(IFERROR(VLOOKUP(CR4,الإستمارة!$C$13:$C$22,1,0),VLOOKUP(CR4,الإستمارة!$K$13:$K$22,1,0)),"")</f>
        <v/>
      </c>
      <c r="CS5" s="156" t="str">
        <f>IF(VLOOKUP(CR4,'إختيار المقررات'!$BM$5:$BR$63,6,0)="","",VLOOKUP(CR4,'إختيار المقررات'!$BM$5:$BR$63,6,0))</f>
        <v/>
      </c>
      <c r="CT5" s="155" t="str">
        <f>IFERROR(IFERROR(VLOOKUP(CT4,الإستمارة!$C$13:$C$22,1,0),VLOOKUP(CT4,الإستمارة!$K$13:$K$22,1,0)),"")</f>
        <v/>
      </c>
      <c r="CU5" s="156" t="str">
        <f>IF(VLOOKUP(CT4,'إختيار المقررات'!$BM$5:$BR$63,6,0)="","",VLOOKUP(CT4,'إختيار المقررات'!$BM$5:$BR$63,6,0))</f>
        <v/>
      </c>
      <c r="CV5" s="155" t="str">
        <f>IFERROR(IFERROR(VLOOKUP(CV4,الإستمارة!$C$13:$C$22,1,0),VLOOKUP(CV4,الإستمارة!$K$13:$K$22,1,0)),"")</f>
        <v/>
      </c>
      <c r="CW5" s="156" t="str">
        <f>IF(VLOOKUP(CV4,'إختيار المقررات'!$BM$5:$BR$63,6,0)="","",VLOOKUP(CV4,'إختيار المقررات'!$BM$5:$BR$63,6,0))</f>
        <v/>
      </c>
      <c r="CX5" s="155" t="str">
        <f>IFERROR(IFERROR(VLOOKUP(CX4,الإستمارة!$C$13:$C$22,1,0),VLOOKUP(CX4,الإستمارة!$K$13:$K$22,1,0)),"")</f>
        <v/>
      </c>
      <c r="CY5" s="156" t="str">
        <f>IF(VLOOKUP(CX4,'إختيار المقررات'!$BM$5:$BR$63,6,0)="","",VLOOKUP(CX4,'إختيار المقررات'!$BM$5:$BR$63,6,0))</f>
        <v/>
      </c>
      <c r="CZ5" s="155" t="str">
        <f>IFERROR(IFERROR(VLOOKUP(CZ4,الإستمارة!$C$13:$C$22,1,0),VLOOKUP(CZ4,الإستمارة!$K$13:$K$22,1,0)),"")</f>
        <v/>
      </c>
      <c r="DA5" s="156" t="str">
        <f>IF(VLOOKUP(CZ4,'إختيار المقررات'!$BM$5:$BR$63,6,0)="","",VLOOKUP(CZ4,'إختيار المقررات'!$BM$5:$BR$63,6,0))</f>
        <v/>
      </c>
      <c r="DB5" s="155" t="str">
        <f>IFERROR(IFERROR(VLOOKUP(DB4,الإستمارة!$C$13:$C$22,1,0),VLOOKUP(DB4,الإستمارة!$K$13:$K$22,1,0)),"")</f>
        <v/>
      </c>
      <c r="DC5" s="156" t="str">
        <f>IF(VLOOKUP(DB4,'إختيار المقررات'!$BM$5:$BR$63,6,0)="","",VLOOKUP(DB4,'إختيار المقررات'!$BM$5:$BR$63,6,0))</f>
        <v/>
      </c>
      <c r="DD5" s="155" t="str">
        <f>IFERROR(IFERROR(VLOOKUP(DD4,الإستمارة!$C$13:$C$22,1,0),VLOOKUP(DD4,الإستمارة!$K$13:$K$22,1,0)),"")</f>
        <v/>
      </c>
      <c r="DE5" s="156" t="str">
        <f>IF(VLOOKUP(DD4,'إختيار المقررات'!$BM$5:$BR$63,6,0)="","",VLOOKUP(DD4,'إختيار المقررات'!$BM$5:$BR$63,6,0))</f>
        <v/>
      </c>
      <c r="DF5" s="155" t="str">
        <f>IFERROR(IFERROR(VLOOKUP(DF4,الإستمارة!$C$13:$C$22,1,0),VLOOKUP(DF4,الإستمارة!$K$13:$K$22,1,0)),"")</f>
        <v/>
      </c>
      <c r="DG5" s="156" t="str">
        <f>IF(VLOOKUP(DF4,'إختيار المقررات'!$BM$5:$BR$63,6,0)="","",VLOOKUP(DF4,'إختيار المقررات'!$BM$5:$BR$63,6,0))</f>
        <v/>
      </c>
      <c r="DH5" s="155" t="str">
        <f>IFERROR(IFERROR(VLOOKUP(DH4,الإستمارة!$C$13:$C$22,1,0),VLOOKUP(DH4,الإستمارة!$K$13:$K$22,1,0)),"")</f>
        <v/>
      </c>
      <c r="DI5" s="156" t="str">
        <f>IF(VLOOKUP(DH4,'إختيار المقررات'!$BM$5:$BR$63,6,0)="","",VLOOKUP(DH4,'إختيار المقررات'!$BM$5:$BR$63,6,0))</f>
        <v/>
      </c>
      <c r="DJ5" s="155" t="str">
        <f>IFERROR(IFERROR(VLOOKUP(DJ4,الإستمارة!$C$13:$C$22,1,0),VLOOKUP(DJ4,الإستمارة!$K$13:$K$22,1,0)),"")</f>
        <v/>
      </c>
      <c r="DK5" s="156" t="str">
        <f>IF(VLOOKUP(DJ4,'إختيار المقررات'!$BM$5:$BR$63,6,0)="","",VLOOKUP(DJ4,'إختيار المقررات'!$BM$5:$BR$63,6,0))</f>
        <v/>
      </c>
      <c r="DL5" s="155" t="str">
        <f>IFERROR(IFERROR(VLOOKUP(DL4,الإستمارة!$C$13:$C$22,1,0),VLOOKUP(DL4,الإستمارة!$K$13:$K$22,1,0)),"")</f>
        <v/>
      </c>
      <c r="DM5" s="156" t="str">
        <f>IF(VLOOKUP(DL4,'إختيار المقررات'!$BM$5:$BR$63,6,0)="","",VLOOKUP(DL4,'إختيار المقررات'!$BM$5:$BR$63,6,0))</f>
        <v/>
      </c>
      <c r="DN5" s="155" t="str">
        <f>IFERROR(IFERROR(VLOOKUP(DN4,الإستمارة!$C$13:$C$22,1,0),VLOOKUP(DN4,الإستمارة!$K$13:$K$22,1,0)),"")</f>
        <v/>
      </c>
      <c r="DO5" s="156" t="str">
        <f>IF(VLOOKUP(DN4,'إختيار المقررات'!$BM$5:$BR$63,6,0)="","",VLOOKUP(DN4,'إختيار المقررات'!$BM$5:$BR$63,6,0))</f>
        <v/>
      </c>
      <c r="DP5" s="126" t="e">
        <f>'إختيار المقررات'!P5</f>
        <v>#N/A</v>
      </c>
      <c r="DQ5" s="127" t="e">
        <f>'إختيار المقررات'!V5</f>
        <v>#N/A</v>
      </c>
      <c r="DR5" s="128" t="e">
        <f>'إختيار المقررات'!AB5</f>
        <v>#N/A</v>
      </c>
      <c r="DS5" s="129">
        <f>'إختيار المقررات'!D5</f>
        <v>0</v>
      </c>
      <c r="DT5" s="130">
        <f>'إختيار المقررات'!AH10</f>
        <v>0</v>
      </c>
      <c r="DU5" s="131">
        <f>'إختيار المقررات'!AH9</f>
        <v>0</v>
      </c>
      <c r="DV5" s="131" t="e">
        <f>'إختيار المقررات'!AH7</f>
        <v>#N/A</v>
      </c>
      <c r="DW5" s="131" t="e">
        <f>'إختيار المقررات'!AH8</f>
        <v>#N/A</v>
      </c>
      <c r="DX5" s="132" t="e">
        <f>'إختيار المقررات'!AH12</f>
        <v>#N/A</v>
      </c>
      <c r="DY5" s="131" t="str">
        <f>'إختيار المقررات'!AH13</f>
        <v>لا</v>
      </c>
      <c r="DZ5" s="131" t="e">
        <f>'إختيار المقررات'!AH14</f>
        <v>#N/A</v>
      </c>
      <c r="EA5" s="131" t="e">
        <f>'إختيار المقررات'!AH15</f>
        <v>#N/A</v>
      </c>
      <c r="EB5" s="126">
        <f>'إختيار المقررات'!AH16</f>
        <v>0</v>
      </c>
      <c r="EC5" s="133">
        <f>'إختيار المقررات'!AH17</f>
        <v>0</v>
      </c>
      <c r="ED5" s="131">
        <f>'إختيار المقررات'!AH18</f>
        <v>0</v>
      </c>
      <c r="EE5" s="134">
        <f>SUM(EB5:ED5)</f>
        <v>0</v>
      </c>
      <c r="EF5" s="126" t="e">
        <f>'إختيار المقررات'!AB2</f>
        <v>#N/A</v>
      </c>
      <c r="EG5" s="127" t="e">
        <f>'إختيار المقررات'!V2</f>
        <v>#N/A</v>
      </c>
      <c r="EH5" s="127" t="e">
        <f>'إختيار المقررات'!P2</f>
        <v>#N/A</v>
      </c>
      <c r="EI5" s="134" t="e">
        <f>'إختيار المقررات'!J2</f>
        <v>#N/A</v>
      </c>
      <c r="EJ5" s="134" t="str">
        <f>'إختيار المقررات'!V15</f>
        <v>الإنكليزية</v>
      </c>
      <c r="EK5" s="134" t="str">
        <f>'إختيار المقررات'!V19</f>
        <v/>
      </c>
      <c r="EL5" s="134" t="str">
        <f>'إختيار المقررات'!V20</f>
        <v/>
      </c>
      <c r="EM5" s="134" t="str">
        <f>'إختيار المقررات'!V21</f>
        <v/>
      </c>
      <c r="EN5" s="134" t="str">
        <f>'إختيار المقررات'!V22</f>
        <v/>
      </c>
      <c r="EO5" s="134" t="str">
        <f>'إختيار المقررات'!V23</f>
        <v/>
      </c>
      <c r="EP5" s="134" t="str">
        <f>'إختيار المقررات'!V23</f>
        <v/>
      </c>
      <c r="EQ5" s="125" t="str">
        <f>'إختيار المقررات'!V24</f>
        <v/>
      </c>
      <c r="ER5" s="125" t="str">
        <f>'إختيار المقررات'!V25</f>
        <v/>
      </c>
      <c r="ES5" s="125" t="str">
        <f>'إختيار المقررات'!V26</f>
        <v/>
      </c>
      <c r="ET5" s="125" t="str">
        <f>'إختيار المقررات'!V27</f>
        <v/>
      </c>
      <c r="EU5" s="125">
        <f>'إختيار المقررات'!V28</f>
        <v>0</v>
      </c>
      <c r="EV5" s="125" t="str">
        <f>'إختيار المقررات'!V23</f>
        <v/>
      </c>
    </row>
  </sheetData>
  <mergeCells count="152">
    <mergeCell ref="G3:G4"/>
    <mergeCell ref="EH3:EH4"/>
    <mergeCell ref="BB3:BC3"/>
    <mergeCell ref="K1:K4"/>
    <mergeCell ref="EG3:EG4"/>
    <mergeCell ref="EE3:EE4"/>
    <mergeCell ref="CP3:CQ3"/>
    <mergeCell ref="CR3:CS3"/>
    <mergeCell ref="DQ3:DQ4"/>
    <mergeCell ref="DP3:DP4"/>
    <mergeCell ref="AP3:AQ3"/>
    <mergeCell ref="AT3:AU3"/>
    <mergeCell ref="EC3:EC4"/>
    <mergeCell ref="AV4:AW4"/>
    <mergeCell ref="AX4:AY4"/>
    <mergeCell ref="AZ4:BA4"/>
    <mergeCell ref="DV3:DV4"/>
    <mergeCell ref="CN3:CO3"/>
    <mergeCell ref="CX3:CY3"/>
    <mergeCell ref="BT4:BU4"/>
    <mergeCell ref="CB3:CC3"/>
    <mergeCell ref="CH3:CI3"/>
    <mergeCell ref="CL3:CM3"/>
    <mergeCell ref="BX3:BY3"/>
    <mergeCell ref="EI3:EI4"/>
    <mergeCell ref="EJ3:EJ4"/>
    <mergeCell ref="DS3:DS4"/>
    <mergeCell ref="DW3:DW4"/>
    <mergeCell ref="DX3:DX4"/>
    <mergeCell ref="DY3:DY4"/>
    <mergeCell ref="EF3:EF4"/>
    <mergeCell ref="BF4:BG4"/>
    <mergeCell ref="BH4:BI4"/>
    <mergeCell ref="BJ4:BK4"/>
    <mergeCell ref="BL4:BM4"/>
    <mergeCell ref="BT3:BU3"/>
    <mergeCell ref="DT3:DT4"/>
    <mergeCell ref="ED3:ED4"/>
    <mergeCell ref="BJ3:BK3"/>
    <mergeCell ref="DR3:DR4"/>
    <mergeCell ref="DU3:DU4"/>
    <mergeCell ref="CX4:CY4"/>
    <mergeCell ref="EB3:EB4"/>
    <mergeCell ref="CB4:CC4"/>
    <mergeCell ref="CD4:CE4"/>
    <mergeCell ref="CF4:CG4"/>
    <mergeCell ref="CH4:CI4"/>
    <mergeCell ref="EA3:EA4"/>
    <mergeCell ref="BZ3:CA3"/>
    <mergeCell ref="CF3:CG3"/>
    <mergeCell ref="CT3:CU3"/>
    <mergeCell ref="CV3:CW3"/>
    <mergeCell ref="X3:Y3"/>
    <mergeCell ref="BR3:BS3"/>
    <mergeCell ref="BL3:BM3"/>
    <mergeCell ref="CJ3:CK3"/>
    <mergeCell ref="BV3:BW3"/>
    <mergeCell ref="BV4:BW4"/>
    <mergeCell ref="BX4:BY4"/>
    <mergeCell ref="BF3:BG3"/>
    <mergeCell ref="AZ3:BA3"/>
    <mergeCell ref="AJ3:AK3"/>
    <mergeCell ref="AR3:AS3"/>
    <mergeCell ref="Z4:AA4"/>
    <mergeCell ref="AB4:AC4"/>
    <mergeCell ref="AD4:AE4"/>
    <mergeCell ref="AF4:AG4"/>
    <mergeCell ref="AH4:AI4"/>
    <mergeCell ref="AP4:AQ4"/>
    <mergeCell ref="AR4:AS4"/>
    <mergeCell ref="BB4:BC4"/>
    <mergeCell ref="BD4:BE4"/>
    <mergeCell ref="AJ4:AK4"/>
    <mergeCell ref="AL4:AM4"/>
    <mergeCell ref="AL3:AM3"/>
    <mergeCell ref="AT4:AU4"/>
    <mergeCell ref="EK1:EP4"/>
    <mergeCell ref="DZ3:DZ4"/>
    <mergeCell ref="AV3:AW3"/>
    <mergeCell ref="AX3:AY3"/>
    <mergeCell ref="BD3:BE3"/>
    <mergeCell ref="BH3:BI3"/>
    <mergeCell ref="Z3:AA3"/>
    <mergeCell ref="AB3:AC3"/>
    <mergeCell ref="AD3:AE3"/>
    <mergeCell ref="AF3:AG3"/>
    <mergeCell ref="AH3:AI3"/>
    <mergeCell ref="CD3:CE3"/>
    <mergeCell ref="BN4:BO4"/>
    <mergeCell ref="BZ4:CA4"/>
    <mergeCell ref="BP4:BQ4"/>
    <mergeCell ref="BR4:BS4"/>
    <mergeCell ref="CJ4:CK4"/>
    <mergeCell ref="CL4:CM4"/>
    <mergeCell ref="CN4:CO4"/>
    <mergeCell ref="CP4:CQ4"/>
    <mergeCell ref="CR4:CS4"/>
    <mergeCell ref="CT4:CU4"/>
    <mergeCell ref="CV4:CW4"/>
    <mergeCell ref="AN3:AO3"/>
    <mergeCell ref="B1:C1"/>
    <mergeCell ref="D1:J2"/>
    <mergeCell ref="DP1:DR2"/>
    <mergeCell ref="DS1:DS2"/>
    <mergeCell ref="DT1:EA2"/>
    <mergeCell ref="EB1:EE2"/>
    <mergeCell ref="EF1:EI2"/>
    <mergeCell ref="M1:M4"/>
    <mergeCell ref="P3:P4"/>
    <mergeCell ref="S1:S4"/>
    <mergeCell ref="P1:R2"/>
    <mergeCell ref="Q3:Q4"/>
    <mergeCell ref="L1:L4"/>
    <mergeCell ref="N1:N4"/>
    <mergeCell ref="O1:O4"/>
    <mergeCell ref="AN4:AO4"/>
    <mergeCell ref="R3:R4"/>
    <mergeCell ref="BN3:BO3"/>
    <mergeCell ref="BP3:BQ3"/>
    <mergeCell ref="T4:U4"/>
    <mergeCell ref="V4:W4"/>
    <mergeCell ref="X4:Y4"/>
    <mergeCell ref="T3:U3"/>
    <mergeCell ref="V3:W3"/>
    <mergeCell ref="T1:AS1"/>
    <mergeCell ref="AT1:BS1"/>
    <mergeCell ref="BT1:CQ1"/>
    <mergeCell ref="CR1:DO1"/>
    <mergeCell ref="T2:AG2"/>
    <mergeCell ref="AH2:AS2"/>
    <mergeCell ref="AT2:BG2"/>
    <mergeCell ref="BH2:BS2"/>
    <mergeCell ref="BT2:CE2"/>
    <mergeCell ref="CF2:CQ2"/>
    <mergeCell ref="CR2:DC2"/>
    <mergeCell ref="DD2:DO2"/>
    <mergeCell ref="CZ3:DA3"/>
    <mergeCell ref="DB3:DC3"/>
    <mergeCell ref="DD3:DE3"/>
    <mergeCell ref="DF3:DG3"/>
    <mergeCell ref="DH3:DI3"/>
    <mergeCell ref="DJ3:DK3"/>
    <mergeCell ref="DL3:DM3"/>
    <mergeCell ref="DN3:DO3"/>
    <mergeCell ref="CZ4:DA4"/>
    <mergeCell ref="DB4:DC4"/>
    <mergeCell ref="DD4:DE4"/>
    <mergeCell ref="DF4:DG4"/>
    <mergeCell ref="DH4:DI4"/>
    <mergeCell ref="DJ4:DK4"/>
    <mergeCell ref="DL4:DM4"/>
    <mergeCell ref="DN4:DO4"/>
  </mergeCells>
  <conditionalFormatting sqref="A1:A2">
    <cfRule type="duplicateValues" dxfId="2" priority="3"/>
  </conditionalFormatting>
  <conditionalFormatting sqref="A5">
    <cfRule type="duplicateValues" dxfId="1" priority="1"/>
    <cfRule type="duplicateValues" dxfId="0" priority="2"/>
  </conditionalFormatting>
  <hyperlinks>
    <hyperlink ref="B1:B2" r:id="rId1" location="'السجل العام'!A1" display="سجل المسجلين دراسات دوليه ودبلوماسيه.xlsm - 'السجل العام'!A1" xr:uid="{00000000-0004-0000-0400-000000000000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1713"/>
  <sheetViews>
    <sheetView rightToLeft="1" workbookViewId="0">
      <pane xSplit="2" ySplit="2" topLeftCell="C51" activePane="bottomRight" state="frozen"/>
      <selection pane="topRight" activeCell="C1" sqref="C1"/>
      <selection pane="bottomLeft" activeCell="A3" sqref="A3"/>
      <selection pane="bottomRight" activeCell="O62" sqref="O62"/>
    </sheetView>
  </sheetViews>
  <sheetFormatPr defaultColWidth="8.796875" defaultRowHeight="13.8" x14ac:dyDescent="0.25"/>
  <cols>
    <col min="1" max="2" width="9.09765625" bestFit="1" customWidth="1"/>
    <col min="3" max="14" width="6" customWidth="1"/>
    <col min="15" max="15" width="14.09765625" customWidth="1"/>
    <col min="16" max="27" width="6" customWidth="1"/>
    <col min="28" max="28" width="5.5" bestFit="1" customWidth="1"/>
    <col min="29" max="51" width="6" customWidth="1"/>
  </cols>
  <sheetData>
    <row r="1" spans="1:56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  <c r="AR1">
        <v>44</v>
      </c>
      <c r="AS1">
        <v>45</v>
      </c>
      <c r="AT1">
        <v>46</v>
      </c>
      <c r="AU1">
        <v>47</v>
      </c>
      <c r="AV1">
        <v>48</v>
      </c>
      <c r="AW1">
        <v>49</v>
      </c>
      <c r="AX1">
        <v>50</v>
      </c>
      <c r="AY1">
        <v>51</v>
      </c>
      <c r="AZ1">
        <v>52</v>
      </c>
      <c r="BA1">
        <v>53</v>
      </c>
      <c r="BB1">
        <v>47</v>
      </c>
      <c r="BC1">
        <v>48</v>
      </c>
      <c r="BD1">
        <v>49</v>
      </c>
    </row>
    <row r="2" spans="1:56" ht="15" customHeight="1" x14ac:dyDescent="0.25">
      <c r="A2" t="s">
        <v>91</v>
      </c>
      <c r="C2">
        <v>41</v>
      </c>
      <c r="D2">
        <v>42</v>
      </c>
      <c r="E2">
        <v>43</v>
      </c>
      <c r="F2">
        <v>44</v>
      </c>
      <c r="G2">
        <v>45</v>
      </c>
      <c r="H2">
        <v>46</v>
      </c>
      <c r="I2">
        <v>101</v>
      </c>
      <c r="J2">
        <v>47</v>
      </c>
      <c r="K2">
        <v>48</v>
      </c>
      <c r="L2">
        <v>49</v>
      </c>
      <c r="M2">
        <v>50</v>
      </c>
      <c r="N2">
        <v>51</v>
      </c>
      <c r="O2" t="str">
        <f>IF('إختيار المقررات'!U10&lt;&gt;0,'إختيار المقررات'!U10,"a2")</f>
        <v>a2</v>
      </c>
      <c r="P2">
        <v>52</v>
      </c>
      <c r="Q2">
        <v>53</v>
      </c>
      <c r="R2">
        <v>54</v>
      </c>
      <c r="S2">
        <v>55</v>
      </c>
      <c r="T2">
        <v>56</v>
      </c>
      <c r="U2">
        <v>57</v>
      </c>
      <c r="V2">
        <v>201</v>
      </c>
      <c r="W2">
        <v>58</v>
      </c>
      <c r="X2">
        <v>59</v>
      </c>
      <c r="Y2">
        <v>60</v>
      </c>
      <c r="Z2">
        <v>61</v>
      </c>
      <c r="AA2">
        <v>62</v>
      </c>
      <c r="AB2" t="str">
        <f>IF('إختيار المقررات'!U11&lt;&gt;0,'إختيار المقررات'!U11,"a4")</f>
        <v>a4</v>
      </c>
      <c r="AC2">
        <v>63</v>
      </c>
      <c r="AD2">
        <v>64</v>
      </c>
      <c r="AE2">
        <v>65</v>
      </c>
      <c r="AF2">
        <v>66</v>
      </c>
      <c r="AG2">
        <v>67</v>
      </c>
      <c r="AH2">
        <v>68</v>
      </c>
      <c r="AI2">
        <v>69</v>
      </c>
      <c r="AJ2">
        <v>70</v>
      </c>
      <c r="AK2">
        <v>71</v>
      </c>
      <c r="AL2">
        <v>72</v>
      </c>
      <c r="AM2">
        <v>73</v>
      </c>
      <c r="AN2" t="str">
        <f>IF('إختيار المقررات'!U12&lt;&gt;0,'إختيار المقررات'!U12,"a6")</f>
        <v>a6</v>
      </c>
      <c r="AO2">
        <v>74</v>
      </c>
      <c r="AP2">
        <v>75</v>
      </c>
      <c r="AQ2">
        <v>76</v>
      </c>
      <c r="AR2">
        <v>77</v>
      </c>
      <c r="AS2">
        <v>78</v>
      </c>
      <c r="AT2">
        <v>79</v>
      </c>
      <c r="AU2">
        <v>80</v>
      </c>
      <c r="AV2">
        <v>81</v>
      </c>
      <c r="AW2">
        <v>82</v>
      </c>
      <c r="AX2">
        <v>83</v>
      </c>
      <c r="AY2">
        <v>84</v>
      </c>
      <c r="AZ2" t="str">
        <f>IF('إختيار المقررات'!U13&lt;&gt;0,'إختيار المقررات'!U13,"a8")</f>
        <v>a8</v>
      </c>
    </row>
    <row r="3" spans="1:56" x14ac:dyDescent="0.25">
      <c r="A3">
        <v>316106</v>
      </c>
      <c r="B3" t="s">
        <v>215</v>
      </c>
      <c r="C3" t="s">
        <v>214</v>
      </c>
      <c r="I3" t="s">
        <v>214</v>
      </c>
      <c r="L3" t="s">
        <v>214</v>
      </c>
      <c r="O3" t="s">
        <v>214</v>
      </c>
      <c r="P3" t="s">
        <v>214</v>
      </c>
      <c r="Q3" t="s">
        <v>214</v>
      </c>
      <c r="R3" t="s">
        <v>214</v>
      </c>
      <c r="S3" t="s">
        <v>214</v>
      </c>
      <c r="T3" t="s">
        <v>214</v>
      </c>
      <c r="U3" t="s">
        <v>214</v>
      </c>
      <c r="V3" t="s">
        <v>214</v>
      </c>
      <c r="BA3" t="s">
        <v>3471</v>
      </c>
      <c r="BB3">
        <v>0</v>
      </c>
    </row>
    <row r="4" spans="1:56" x14ac:dyDescent="0.25">
      <c r="A4">
        <v>328462</v>
      </c>
      <c r="B4" t="s">
        <v>215</v>
      </c>
      <c r="F4" t="s">
        <v>214</v>
      </c>
      <c r="L4" t="s">
        <v>214</v>
      </c>
      <c r="N4" t="s">
        <v>214</v>
      </c>
      <c r="O4" t="s">
        <v>214</v>
      </c>
      <c r="P4" t="s">
        <v>214</v>
      </c>
      <c r="Q4" t="s">
        <v>214</v>
      </c>
      <c r="R4" t="s">
        <v>214</v>
      </c>
      <c r="S4" t="s">
        <v>214</v>
      </c>
      <c r="T4" t="s">
        <v>214</v>
      </c>
      <c r="U4" t="s">
        <v>214</v>
      </c>
      <c r="V4" t="s">
        <v>214</v>
      </c>
      <c r="BA4" t="s">
        <v>3471</v>
      </c>
      <c r="BB4">
        <v>0</v>
      </c>
    </row>
    <row r="5" spans="1:56" x14ac:dyDescent="0.25">
      <c r="A5">
        <v>326523</v>
      </c>
      <c r="B5" t="s">
        <v>215</v>
      </c>
      <c r="I5" t="s">
        <v>214</v>
      </c>
      <c r="N5" t="s">
        <v>214</v>
      </c>
      <c r="O5" t="s">
        <v>214</v>
      </c>
      <c r="P5" t="s">
        <v>214</v>
      </c>
      <c r="Q5" t="s">
        <v>214</v>
      </c>
      <c r="R5" t="s">
        <v>214</v>
      </c>
      <c r="S5" t="s">
        <v>214</v>
      </c>
      <c r="T5" t="s">
        <v>214</v>
      </c>
      <c r="U5" t="s">
        <v>214</v>
      </c>
      <c r="V5" t="s">
        <v>214</v>
      </c>
      <c r="BA5" t="s">
        <v>3472</v>
      </c>
      <c r="BB5">
        <v>0</v>
      </c>
    </row>
    <row r="6" spans="1:56" x14ac:dyDescent="0.25">
      <c r="A6">
        <v>328437</v>
      </c>
      <c r="B6" t="s">
        <v>215</v>
      </c>
      <c r="G6" t="s">
        <v>214</v>
      </c>
      <c r="O6" t="s">
        <v>214</v>
      </c>
      <c r="P6" t="s">
        <v>214</v>
      </c>
      <c r="Q6" t="s">
        <v>214</v>
      </c>
      <c r="R6" t="s">
        <v>214</v>
      </c>
      <c r="S6" t="s">
        <v>214</v>
      </c>
      <c r="T6" t="s">
        <v>214</v>
      </c>
      <c r="U6" t="s">
        <v>214</v>
      </c>
      <c r="V6" t="s">
        <v>214</v>
      </c>
      <c r="BA6" t="s">
        <v>3472</v>
      </c>
      <c r="BB6">
        <v>0</v>
      </c>
    </row>
    <row r="7" spans="1:56" x14ac:dyDescent="0.25">
      <c r="A7">
        <v>328512</v>
      </c>
      <c r="B7" t="s">
        <v>215</v>
      </c>
      <c r="P7" t="s">
        <v>214</v>
      </c>
      <c r="Q7" t="s">
        <v>214</v>
      </c>
      <c r="R7" t="s">
        <v>214</v>
      </c>
      <c r="S7" t="s">
        <v>214</v>
      </c>
      <c r="T7" t="s">
        <v>214</v>
      </c>
      <c r="U7" t="s">
        <v>214</v>
      </c>
      <c r="V7" t="s">
        <v>214</v>
      </c>
      <c r="BA7" t="s">
        <v>3472</v>
      </c>
      <c r="BB7">
        <v>0</v>
      </c>
    </row>
    <row r="8" spans="1:56" x14ac:dyDescent="0.25">
      <c r="A8">
        <v>328533</v>
      </c>
      <c r="B8" t="s">
        <v>215</v>
      </c>
      <c r="I8" t="s">
        <v>214</v>
      </c>
      <c r="M8" t="s">
        <v>214</v>
      </c>
      <c r="N8" t="s">
        <v>214</v>
      </c>
      <c r="O8" t="s">
        <v>214</v>
      </c>
      <c r="P8" t="s">
        <v>214</v>
      </c>
      <c r="Q8" t="s">
        <v>214</v>
      </c>
      <c r="R8" t="s">
        <v>214</v>
      </c>
      <c r="S8" t="s">
        <v>214</v>
      </c>
      <c r="T8" t="s">
        <v>214</v>
      </c>
      <c r="U8" t="s">
        <v>214</v>
      </c>
      <c r="V8" t="s">
        <v>214</v>
      </c>
      <c r="BA8" t="s">
        <v>3468</v>
      </c>
      <c r="BB8">
        <v>0</v>
      </c>
    </row>
    <row r="9" spans="1:56" x14ac:dyDescent="0.25">
      <c r="A9">
        <v>332034</v>
      </c>
      <c r="B9" t="s">
        <v>215</v>
      </c>
      <c r="F9" t="s">
        <v>214</v>
      </c>
      <c r="K9" t="s">
        <v>214</v>
      </c>
      <c r="L9" t="s">
        <v>214</v>
      </c>
      <c r="O9" t="s">
        <v>214</v>
      </c>
      <c r="P9" t="s">
        <v>214</v>
      </c>
      <c r="Q9" t="s">
        <v>214</v>
      </c>
      <c r="R9" t="s">
        <v>214</v>
      </c>
      <c r="S9" t="s">
        <v>214</v>
      </c>
      <c r="T9" t="s">
        <v>214</v>
      </c>
      <c r="U9" t="s">
        <v>214</v>
      </c>
      <c r="V9" t="s">
        <v>214</v>
      </c>
      <c r="BA9" t="s">
        <v>3468</v>
      </c>
      <c r="BB9">
        <v>0</v>
      </c>
    </row>
    <row r="10" spans="1:56" x14ac:dyDescent="0.25">
      <c r="A10">
        <v>330413</v>
      </c>
      <c r="B10" t="s">
        <v>215</v>
      </c>
      <c r="G10" t="s">
        <v>214</v>
      </c>
      <c r="H10" t="s">
        <v>214</v>
      </c>
      <c r="I10" t="s">
        <v>214</v>
      </c>
      <c r="P10" t="s">
        <v>214</v>
      </c>
      <c r="Q10" t="s">
        <v>214</v>
      </c>
      <c r="R10" t="s">
        <v>214</v>
      </c>
      <c r="S10" t="s">
        <v>214</v>
      </c>
      <c r="T10" t="s">
        <v>214</v>
      </c>
      <c r="U10" t="s">
        <v>214</v>
      </c>
      <c r="V10" t="s">
        <v>214</v>
      </c>
      <c r="BA10" t="s">
        <v>3468</v>
      </c>
      <c r="BB10">
        <v>0</v>
      </c>
    </row>
    <row r="11" spans="1:56" x14ac:dyDescent="0.25">
      <c r="A11">
        <v>332804</v>
      </c>
      <c r="B11" t="s">
        <v>215</v>
      </c>
      <c r="H11" t="s">
        <v>214</v>
      </c>
      <c r="P11" t="s">
        <v>214</v>
      </c>
      <c r="Q11" t="s">
        <v>214</v>
      </c>
      <c r="R11" t="s">
        <v>214</v>
      </c>
      <c r="S11" t="s">
        <v>214</v>
      </c>
      <c r="T11" t="s">
        <v>214</v>
      </c>
      <c r="U11" t="s">
        <v>214</v>
      </c>
      <c r="V11" t="s">
        <v>214</v>
      </c>
      <c r="BA11" t="s">
        <v>3468</v>
      </c>
      <c r="BB11">
        <v>0</v>
      </c>
    </row>
    <row r="12" spans="1:56" x14ac:dyDescent="0.25">
      <c r="A12">
        <v>317777</v>
      </c>
      <c r="B12" t="s">
        <v>215</v>
      </c>
      <c r="I12" t="s">
        <v>214</v>
      </c>
      <c r="K12" t="s">
        <v>214</v>
      </c>
      <c r="M12" t="s">
        <v>214</v>
      </c>
      <c r="N12" t="s">
        <v>214</v>
      </c>
      <c r="P12" t="s">
        <v>214</v>
      </c>
      <c r="Q12" t="s">
        <v>214</v>
      </c>
      <c r="R12" t="s">
        <v>214</v>
      </c>
      <c r="S12" t="s">
        <v>214</v>
      </c>
      <c r="V12" t="s">
        <v>214</v>
      </c>
      <c r="BA12" t="s">
        <v>3468</v>
      </c>
      <c r="BB12">
        <v>0</v>
      </c>
    </row>
    <row r="13" spans="1:56" x14ac:dyDescent="0.25">
      <c r="A13">
        <v>335301</v>
      </c>
      <c r="B13" t="s">
        <v>215</v>
      </c>
      <c r="G13" t="s">
        <v>214</v>
      </c>
      <c r="N13" t="s">
        <v>214</v>
      </c>
      <c r="P13" t="s">
        <v>214</v>
      </c>
      <c r="Q13" t="s">
        <v>214</v>
      </c>
      <c r="R13" t="s">
        <v>214</v>
      </c>
      <c r="S13" t="s">
        <v>214</v>
      </c>
      <c r="T13" t="s">
        <v>214</v>
      </c>
      <c r="U13" t="s">
        <v>214</v>
      </c>
      <c r="V13" t="s">
        <v>214</v>
      </c>
      <c r="BA13" t="s">
        <v>3469</v>
      </c>
      <c r="BB13">
        <v>0</v>
      </c>
    </row>
    <row r="14" spans="1:56" x14ac:dyDescent="0.25">
      <c r="A14">
        <v>335835</v>
      </c>
      <c r="B14" t="s">
        <v>215</v>
      </c>
      <c r="F14" t="s">
        <v>214</v>
      </c>
      <c r="N14" t="s">
        <v>214</v>
      </c>
      <c r="P14" t="s">
        <v>214</v>
      </c>
      <c r="Q14" t="s">
        <v>214</v>
      </c>
      <c r="R14" t="s">
        <v>214</v>
      </c>
      <c r="S14" t="s">
        <v>214</v>
      </c>
      <c r="T14" t="s">
        <v>214</v>
      </c>
      <c r="U14" t="s">
        <v>214</v>
      </c>
      <c r="V14" t="s">
        <v>214</v>
      </c>
      <c r="BA14" t="s">
        <v>3469</v>
      </c>
      <c r="BB14">
        <v>0</v>
      </c>
    </row>
    <row r="15" spans="1:56" x14ac:dyDescent="0.25">
      <c r="A15">
        <v>334402</v>
      </c>
      <c r="B15" t="s">
        <v>215</v>
      </c>
      <c r="G15" t="s">
        <v>214</v>
      </c>
      <c r="I15" t="s">
        <v>214</v>
      </c>
      <c r="N15" t="s">
        <v>214</v>
      </c>
      <c r="O15" t="s">
        <v>214</v>
      </c>
      <c r="P15" t="s">
        <v>214</v>
      </c>
      <c r="Q15" t="s">
        <v>214</v>
      </c>
      <c r="R15" t="s">
        <v>214</v>
      </c>
      <c r="S15" t="s">
        <v>214</v>
      </c>
      <c r="T15" t="s">
        <v>214</v>
      </c>
      <c r="U15" t="s">
        <v>214</v>
      </c>
      <c r="V15" t="s">
        <v>214</v>
      </c>
      <c r="BA15" t="s">
        <v>3467</v>
      </c>
      <c r="BB15">
        <v>0</v>
      </c>
    </row>
    <row r="16" spans="1:56" x14ac:dyDescent="0.25">
      <c r="A16">
        <v>326786</v>
      </c>
      <c r="B16" t="s">
        <v>215</v>
      </c>
      <c r="H16" t="s">
        <v>214</v>
      </c>
      <c r="I16" t="s">
        <v>214</v>
      </c>
      <c r="N16" t="s">
        <v>214</v>
      </c>
      <c r="P16" t="s">
        <v>214</v>
      </c>
      <c r="Q16" t="s">
        <v>214</v>
      </c>
      <c r="R16" t="s">
        <v>214</v>
      </c>
      <c r="S16" t="s">
        <v>214</v>
      </c>
      <c r="T16" t="s">
        <v>214</v>
      </c>
      <c r="U16" t="s">
        <v>214</v>
      </c>
      <c r="V16" t="s">
        <v>214</v>
      </c>
      <c r="BA16" t="s">
        <v>3467</v>
      </c>
      <c r="BB16">
        <v>0</v>
      </c>
    </row>
    <row r="17" spans="1:54" x14ac:dyDescent="0.25">
      <c r="A17">
        <v>332739</v>
      </c>
      <c r="B17" t="s">
        <v>215</v>
      </c>
      <c r="H17" t="s">
        <v>214</v>
      </c>
      <c r="I17" t="s">
        <v>214</v>
      </c>
      <c r="N17" t="s">
        <v>214</v>
      </c>
      <c r="P17" t="s">
        <v>214</v>
      </c>
      <c r="Q17" t="s">
        <v>214</v>
      </c>
      <c r="R17" t="s">
        <v>214</v>
      </c>
      <c r="S17" t="s">
        <v>214</v>
      </c>
      <c r="T17" t="s">
        <v>214</v>
      </c>
      <c r="U17" t="s">
        <v>214</v>
      </c>
      <c r="V17" t="s">
        <v>214</v>
      </c>
      <c r="BA17" t="s">
        <v>3467</v>
      </c>
      <c r="BB17">
        <v>0</v>
      </c>
    </row>
    <row r="18" spans="1:54" x14ac:dyDescent="0.25">
      <c r="A18">
        <v>332811</v>
      </c>
      <c r="B18" t="s">
        <v>215</v>
      </c>
      <c r="D18" t="s">
        <v>214</v>
      </c>
      <c r="K18" t="s">
        <v>214</v>
      </c>
      <c r="N18" t="s">
        <v>214</v>
      </c>
      <c r="P18" t="s">
        <v>214</v>
      </c>
      <c r="Q18" t="s">
        <v>214</v>
      </c>
      <c r="R18" t="s">
        <v>214</v>
      </c>
      <c r="S18" t="s">
        <v>214</v>
      </c>
      <c r="T18" t="s">
        <v>214</v>
      </c>
      <c r="U18" t="s">
        <v>214</v>
      </c>
      <c r="V18" t="s">
        <v>214</v>
      </c>
      <c r="BA18" t="s">
        <v>3470</v>
      </c>
      <c r="BB18">
        <v>0</v>
      </c>
    </row>
    <row r="19" spans="1:54" x14ac:dyDescent="0.25">
      <c r="A19">
        <v>336489</v>
      </c>
      <c r="B19" t="s">
        <v>215</v>
      </c>
      <c r="H19" t="s">
        <v>214</v>
      </c>
      <c r="I19" t="s">
        <v>214</v>
      </c>
      <c r="L19" t="s">
        <v>214</v>
      </c>
      <c r="P19" t="s">
        <v>214</v>
      </c>
      <c r="Q19" t="s">
        <v>214</v>
      </c>
      <c r="R19" t="s">
        <v>214</v>
      </c>
      <c r="S19" t="s">
        <v>214</v>
      </c>
      <c r="T19" t="s">
        <v>214</v>
      </c>
      <c r="U19" t="s">
        <v>214</v>
      </c>
      <c r="V19" t="s">
        <v>214</v>
      </c>
      <c r="BA19" t="s">
        <v>3470</v>
      </c>
      <c r="BB19">
        <v>0</v>
      </c>
    </row>
    <row r="20" spans="1:54" x14ac:dyDescent="0.25">
      <c r="A20">
        <v>338208</v>
      </c>
      <c r="B20" t="s">
        <v>215</v>
      </c>
      <c r="H20" t="s">
        <v>214</v>
      </c>
      <c r="O20" t="s">
        <v>214</v>
      </c>
      <c r="P20" t="s">
        <v>214</v>
      </c>
      <c r="Q20" t="s">
        <v>214</v>
      </c>
      <c r="R20" t="s">
        <v>214</v>
      </c>
      <c r="S20" t="s">
        <v>214</v>
      </c>
      <c r="T20" t="s">
        <v>214</v>
      </c>
      <c r="U20" t="s">
        <v>214</v>
      </c>
      <c r="V20" t="s">
        <v>214</v>
      </c>
      <c r="BA20" t="s">
        <v>3461</v>
      </c>
      <c r="BB20">
        <v>0</v>
      </c>
    </row>
    <row r="21" spans="1:54" x14ac:dyDescent="0.25">
      <c r="A21">
        <v>338213</v>
      </c>
      <c r="B21" t="s">
        <v>215</v>
      </c>
      <c r="L21" t="s">
        <v>214</v>
      </c>
      <c r="O21" t="s">
        <v>214</v>
      </c>
      <c r="P21" t="s">
        <v>214</v>
      </c>
      <c r="Q21" t="s">
        <v>214</v>
      </c>
      <c r="R21" t="s">
        <v>214</v>
      </c>
      <c r="S21" t="s">
        <v>214</v>
      </c>
      <c r="T21" t="s">
        <v>214</v>
      </c>
      <c r="U21" t="s">
        <v>214</v>
      </c>
      <c r="V21" t="s">
        <v>214</v>
      </c>
      <c r="BA21" t="s">
        <v>3461</v>
      </c>
      <c r="BB21">
        <v>0</v>
      </c>
    </row>
    <row r="22" spans="1:54" x14ac:dyDescent="0.25">
      <c r="A22">
        <v>337332</v>
      </c>
      <c r="B22" t="s">
        <v>215</v>
      </c>
      <c r="I22" t="s">
        <v>214</v>
      </c>
      <c r="M22" t="s">
        <v>214</v>
      </c>
      <c r="N22" t="s">
        <v>214</v>
      </c>
      <c r="P22" t="s">
        <v>214</v>
      </c>
      <c r="Q22" t="s">
        <v>214</v>
      </c>
      <c r="R22" t="s">
        <v>214</v>
      </c>
      <c r="S22" t="s">
        <v>214</v>
      </c>
      <c r="T22" t="s">
        <v>214</v>
      </c>
      <c r="U22" t="s">
        <v>214</v>
      </c>
      <c r="V22" t="s">
        <v>214</v>
      </c>
      <c r="BA22" t="s">
        <v>3461</v>
      </c>
      <c r="BB22">
        <v>0</v>
      </c>
    </row>
    <row r="23" spans="1:54" x14ac:dyDescent="0.25">
      <c r="A23">
        <v>337405</v>
      </c>
      <c r="B23" t="s">
        <v>215</v>
      </c>
      <c r="C23" t="s">
        <v>214</v>
      </c>
      <c r="G23" t="s">
        <v>214</v>
      </c>
      <c r="L23" t="s">
        <v>214</v>
      </c>
      <c r="P23" t="s">
        <v>214</v>
      </c>
      <c r="Q23" t="s">
        <v>214</v>
      </c>
      <c r="R23" t="s">
        <v>214</v>
      </c>
      <c r="S23" t="s">
        <v>214</v>
      </c>
      <c r="T23" t="s">
        <v>214</v>
      </c>
      <c r="U23" t="s">
        <v>214</v>
      </c>
      <c r="V23" t="s">
        <v>214</v>
      </c>
      <c r="BA23" t="s">
        <v>3461</v>
      </c>
      <c r="BB23">
        <v>0</v>
      </c>
    </row>
    <row r="24" spans="1:54" x14ac:dyDescent="0.25">
      <c r="A24">
        <v>339264</v>
      </c>
      <c r="B24" t="s">
        <v>215</v>
      </c>
      <c r="O24" t="s">
        <v>146</v>
      </c>
      <c r="P24" t="s">
        <v>146</v>
      </c>
      <c r="Q24" t="s">
        <v>146</v>
      </c>
      <c r="R24" t="s">
        <v>146</v>
      </c>
      <c r="S24" t="s">
        <v>146</v>
      </c>
      <c r="T24" t="s">
        <v>146</v>
      </c>
      <c r="U24" t="s">
        <v>146</v>
      </c>
      <c r="V24" t="s">
        <v>146</v>
      </c>
      <c r="BB24">
        <v>0</v>
      </c>
    </row>
    <row r="25" spans="1:54" x14ac:dyDescent="0.25">
      <c r="A25">
        <v>339143</v>
      </c>
      <c r="B25" t="s">
        <v>215</v>
      </c>
      <c r="F25" t="s">
        <v>149</v>
      </c>
      <c r="I25" t="s">
        <v>149</v>
      </c>
      <c r="O25" t="s">
        <v>148</v>
      </c>
      <c r="P25" t="s">
        <v>146</v>
      </c>
      <c r="Q25" t="s">
        <v>146</v>
      </c>
      <c r="R25" t="s">
        <v>146</v>
      </c>
      <c r="S25" t="s">
        <v>146</v>
      </c>
      <c r="T25" t="s">
        <v>146</v>
      </c>
      <c r="U25" t="s">
        <v>146</v>
      </c>
      <c r="V25" t="s">
        <v>146</v>
      </c>
      <c r="BB25">
        <v>0</v>
      </c>
    </row>
    <row r="26" spans="1:54" x14ac:dyDescent="0.25">
      <c r="A26">
        <v>339164</v>
      </c>
      <c r="B26" t="s">
        <v>215</v>
      </c>
      <c r="F26" t="s">
        <v>149</v>
      </c>
      <c r="O26" t="s">
        <v>148</v>
      </c>
      <c r="P26" t="s">
        <v>146</v>
      </c>
      <c r="Q26" t="s">
        <v>146</v>
      </c>
      <c r="R26" t="s">
        <v>146</v>
      </c>
      <c r="S26" t="s">
        <v>146</v>
      </c>
      <c r="T26" t="s">
        <v>146</v>
      </c>
      <c r="U26" t="s">
        <v>146</v>
      </c>
      <c r="V26" t="s">
        <v>146</v>
      </c>
      <c r="BB26">
        <v>0</v>
      </c>
    </row>
    <row r="27" spans="1:54" x14ac:dyDescent="0.25">
      <c r="A27">
        <v>339240</v>
      </c>
      <c r="B27" t="s">
        <v>215</v>
      </c>
      <c r="G27" t="s">
        <v>149</v>
      </c>
      <c r="K27" t="s">
        <v>148</v>
      </c>
      <c r="N27" t="s">
        <v>148</v>
      </c>
      <c r="O27" t="s">
        <v>148</v>
      </c>
      <c r="P27" t="s">
        <v>146</v>
      </c>
      <c r="Q27" t="s">
        <v>146</v>
      </c>
      <c r="R27" t="s">
        <v>146</v>
      </c>
      <c r="S27" t="s">
        <v>146</v>
      </c>
      <c r="T27" t="s">
        <v>146</v>
      </c>
      <c r="U27" t="s">
        <v>146</v>
      </c>
      <c r="V27" t="s">
        <v>146</v>
      </c>
      <c r="BB27">
        <v>0</v>
      </c>
    </row>
    <row r="28" spans="1:54" x14ac:dyDescent="0.25">
      <c r="A28">
        <v>339249</v>
      </c>
      <c r="B28" t="s">
        <v>215</v>
      </c>
      <c r="F28" t="s">
        <v>149</v>
      </c>
      <c r="K28" t="s">
        <v>149</v>
      </c>
      <c r="N28" t="s">
        <v>149</v>
      </c>
      <c r="O28" t="s">
        <v>148</v>
      </c>
      <c r="P28" t="s">
        <v>146</v>
      </c>
      <c r="Q28" t="s">
        <v>146</v>
      </c>
      <c r="R28" t="s">
        <v>146</v>
      </c>
      <c r="S28" t="s">
        <v>146</v>
      </c>
      <c r="T28" t="s">
        <v>146</v>
      </c>
      <c r="U28" t="s">
        <v>146</v>
      </c>
      <c r="V28" t="s">
        <v>146</v>
      </c>
      <c r="BB28">
        <v>0</v>
      </c>
    </row>
    <row r="29" spans="1:54" x14ac:dyDescent="0.25">
      <c r="A29">
        <v>339253</v>
      </c>
      <c r="B29" t="s">
        <v>215</v>
      </c>
      <c r="K29" t="s">
        <v>149</v>
      </c>
      <c r="N29" t="s">
        <v>149</v>
      </c>
      <c r="O29" t="s">
        <v>148</v>
      </c>
      <c r="P29" t="s">
        <v>146</v>
      </c>
      <c r="Q29" t="s">
        <v>146</v>
      </c>
      <c r="R29" t="s">
        <v>146</v>
      </c>
      <c r="S29" t="s">
        <v>146</v>
      </c>
      <c r="T29" t="s">
        <v>146</v>
      </c>
      <c r="U29" t="s">
        <v>146</v>
      </c>
      <c r="V29" t="s">
        <v>146</v>
      </c>
      <c r="BB29">
        <v>0</v>
      </c>
    </row>
    <row r="30" spans="1:54" x14ac:dyDescent="0.25">
      <c r="A30">
        <v>339260</v>
      </c>
      <c r="B30" t="s">
        <v>215</v>
      </c>
      <c r="F30" t="s">
        <v>148</v>
      </c>
      <c r="I30" t="s">
        <v>146</v>
      </c>
      <c r="K30" t="s">
        <v>146</v>
      </c>
      <c r="O30" t="s">
        <v>148</v>
      </c>
      <c r="P30" t="s">
        <v>146</v>
      </c>
      <c r="Q30" t="s">
        <v>146</v>
      </c>
      <c r="R30" t="s">
        <v>146</v>
      </c>
      <c r="S30" t="s">
        <v>146</v>
      </c>
      <c r="T30" t="s">
        <v>146</v>
      </c>
      <c r="U30" t="s">
        <v>146</v>
      </c>
      <c r="V30" t="s">
        <v>146</v>
      </c>
      <c r="BB30">
        <v>0</v>
      </c>
    </row>
    <row r="31" spans="1:54" x14ac:dyDescent="0.25">
      <c r="A31">
        <v>339416</v>
      </c>
      <c r="B31" t="s">
        <v>215</v>
      </c>
      <c r="O31" t="s">
        <v>148</v>
      </c>
      <c r="P31" t="s">
        <v>146</v>
      </c>
      <c r="Q31" t="s">
        <v>146</v>
      </c>
      <c r="R31" t="s">
        <v>146</v>
      </c>
      <c r="S31" t="s">
        <v>146</v>
      </c>
      <c r="T31" t="s">
        <v>146</v>
      </c>
      <c r="U31" t="s">
        <v>146</v>
      </c>
      <c r="V31" t="s">
        <v>146</v>
      </c>
      <c r="BB31">
        <v>0</v>
      </c>
    </row>
    <row r="32" spans="1:54" x14ac:dyDescent="0.25">
      <c r="A32">
        <v>339427</v>
      </c>
      <c r="B32" t="s">
        <v>215</v>
      </c>
      <c r="G32" t="s">
        <v>149</v>
      </c>
      <c r="N32" t="s">
        <v>148</v>
      </c>
      <c r="O32" t="s">
        <v>148</v>
      </c>
      <c r="P32" t="s">
        <v>146</v>
      </c>
      <c r="Q32" t="s">
        <v>146</v>
      </c>
      <c r="R32" t="s">
        <v>146</v>
      </c>
      <c r="S32" t="s">
        <v>146</v>
      </c>
      <c r="T32" t="s">
        <v>146</v>
      </c>
      <c r="U32" t="s">
        <v>146</v>
      </c>
      <c r="V32" t="s">
        <v>146</v>
      </c>
      <c r="BB32">
        <v>0</v>
      </c>
    </row>
    <row r="33" spans="1:54" x14ac:dyDescent="0.25">
      <c r="A33">
        <v>339433</v>
      </c>
      <c r="B33" t="s">
        <v>215</v>
      </c>
      <c r="J33" t="s">
        <v>146</v>
      </c>
      <c r="K33" t="s">
        <v>146</v>
      </c>
      <c r="L33" t="s">
        <v>146</v>
      </c>
      <c r="O33" t="s">
        <v>148</v>
      </c>
      <c r="P33" t="s">
        <v>146</v>
      </c>
      <c r="Q33" t="s">
        <v>146</v>
      </c>
      <c r="R33" t="s">
        <v>146</v>
      </c>
      <c r="S33" t="s">
        <v>146</v>
      </c>
      <c r="T33" t="s">
        <v>146</v>
      </c>
      <c r="U33" t="s">
        <v>146</v>
      </c>
      <c r="V33" t="s">
        <v>146</v>
      </c>
      <c r="BB33">
        <v>0</v>
      </c>
    </row>
    <row r="34" spans="1:54" x14ac:dyDescent="0.25">
      <c r="A34">
        <v>339439</v>
      </c>
      <c r="B34" t="s">
        <v>215</v>
      </c>
      <c r="I34" t="s">
        <v>146</v>
      </c>
      <c r="N34" t="s">
        <v>146</v>
      </c>
      <c r="O34" t="s">
        <v>148</v>
      </c>
      <c r="P34" t="s">
        <v>146</v>
      </c>
      <c r="Q34" t="s">
        <v>146</v>
      </c>
      <c r="R34" t="s">
        <v>146</v>
      </c>
      <c r="S34" t="s">
        <v>146</v>
      </c>
      <c r="T34" t="s">
        <v>146</v>
      </c>
      <c r="U34" t="s">
        <v>146</v>
      </c>
      <c r="V34" t="s">
        <v>146</v>
      </c>
      <c r="BB34">
        <v>0</v>
      </c>
    </row>
    <row r="35" spans="1:54" x14ac:dyDescent="0.25">
      <c r="A35">
        <v>339476</v>
      </c>
      <c r="B35" t="s">
        <v>215</v>
      </c>
      <c r="I35" t="s">
        <v>148</v>
      </c>
      <c r="M35" t="s">
        <v>146</v>
      </c>
      <c r="N35" t="s">
        <v>148</v>
      </c>
      <c r="O35" t="s">
        <v>148</v>
      </c>
      <c r="P35" t="s">
        <v>146</v>
      </c>
      <c r="Q35" t="s">
        <v>146</v>
      </c>
      <c r="R35" t="s">
        <v>146</v>
      </c>
      <c r="S35" t="s">
        <v>146</v>
      </c>
      <c r="T35" t="s">
        <v>146</v>
      </c>
      <c r="U35" t="s">
        <v>146</v>
      </c>
      <c r="V35" t="s">
        <v>146</v>
      </c>
      <c r="BB35">
        <v>0</v>
      </c>
    </row>
    <row r="36" spans="1:54" x14ac:dyDescent="0.25">
      <c r="A36">
        <v>339488</v>
      </c>
      <c r="B36" t="s">
        <v>215</v>
      </c>
      <c r="K36" t="s">
        <v>148</v>
      </c>
      <c r="O36" t="s">
        <v>148</v>
      </c>
      <c r="P36" t="s">
        <v>146</v>
      </c>
      <c r="Q36" t="s">
        <v>146</v>
      </c>
      <c r="R36" t="s">
        <v>146</v>
      </c>
      <c r="S36" t="s">
        <v>146</v>
      </c>
      <c r="T36" t="s">
        <v>146</v>
      </c>
      <c r="U36" t="s">
        <v>146</v>
      </c>
      <c r="V36" t="s">
        <v>146</v>
      </c>
      <c r="BB36">
        <v>0</v>
      </c>
    </row>
    <row r="37" spans="1:54" x14ac:dyDescent="0.25">
      <c r="A37">
        <v>339300</v>
      </c>
      <c r="B37" t="s">
        <v>215</v>
      </c>
      <c r="I37" t="s">
        <v>149</v>
      </c>
      <c r="N37" t="s">
        <v>149</v>
      </c>
      <c r="O37" t="s">
        <v>149</v>
      </c>
      <c r="P37" t="s">
        <v>146</v>
      </c>
      <c r="Q37" t="s">
        <v>146</v>
      </c>
      <c r="R37" t="s">
        <v>146</v>
      </c>
      <c r="S37" t="s">
        <v>146</v>
      </c>
      <c r="T37" t="s">
        <v>146</v>
      </c>
      <c r="U37" t="s">
        <v>146</v>
      </c>
      <c r="V37" t="s">
        <v>146</v>
      </c>
      <c r="BB37">
        <v>0</v>
      </c>
    </row>
    <row r="38" spans="1:54" x14ac:dyDescent="0.25">
      <c r="A38">
        <v>339332</v>
      </c>
      <c r="B38" t="s">
        <v>215</v>
      </c>
      <c r="G38" t="s">
        <v>149</v>
      </c>
      <c r="I38" t="s">
        <v>146</v>
      </c>
      <c r="N38" t="s">
        <v>146</v>
      </c>
      <c r="O38" t="s">
        <v>149</v>
      </c>
      <c r="P38" t="s">
        <v>146</v>
      </c>
      <c r="Q38" t="s">
        <v>146</v>
      </c>
      <c r="R38" t="s">
        <v>146</v>
      </c>
      <c r="S38" t="s">
        <v>146</v>
      </c>
      <c r="T38" t="s">
        <v>146</v>
      </c>
      <c r="U38" t="s">
        <v>146</v>
      </c>
      <c r="V38" t="s">
        <v>146</v>
      </c>
      <c r="BB38">
        <v>0</v>
      </c>
    </row>
    <row r="39" spans="1:54" x14ac:dyDescent="0.25">
      <c r="A39">
        <v>339014</v>
      </c>
      <c r="B39" t="s">
        <v>215</v>
      </c>
      <c r="G39" t="s">
        <v>149</v>
      </c>
      <c r="K39" t="s">
        <v>148</v>
      </c>
      <c r="M39" t="s">
        <v>148</v>
      </c>
      <c r="O39" t="s">
        <v>146</v>
      </c>
      <c r="P39" t="s">
        <v>146</v>
      </c>
      <c r="Q39" t="s">
        <v>146</v>
      </c>
      <c r="R39" t="s">
        <v>146</v>
      </c>
      <c r="S39" t="s">
        <v>146</v>
      </c>
      <c r="T39" t="s">
        <v>146</v>
      </c>
      <c r="U39" t="s">
        <v>146</v>
      </c>
      <c r="V39" t="s">
        <v>146</v>
      </c>
      <c r="BB39">
        <v>0</v>
      </c>
    </row>
    <row r="40" spans="1:54" x14ac:dyDescent="0.25">
      <c r="A40">
        <v>339122</v>
      </c>
      <c r="B40" t="s">
        <v>215</v>
      </c>
      <c r="G40" t="s">
        <v>146</v>
      </c>
      <c r="K40" t="s">
        <v>148</v>
      </c>
      <c r="O40" t="s">
        <v>146</v>
      </c>
      <c r="P40" t="s">
        <v>146</v>
      </c>
      <c r="Q40" t="s">
        <v>146</v>
      </c>
      <c r="R40" t="s">
        <v>146</v>
      </c>
      <c r="S40" t="s">
        <v>146</v>
      </c>
      <c r="T40" t="s">
        <v>146</v>
      </c>
      <c r="U40" t="s">
        <v>146</v>
      </c>
      <c r="V40" t="s">
        <v>146</v>
      </c>
      <c r="BB40">
        <v>0</v>
      </c>
    </row>
    <row r="41" spans="1:54" x14ac:dyDescent="0.25">
      <c r="A41">
        <v>339524</v>
      </c>
      <c r="B41" t="s">
        <v>215</v>
      </c>
      <c r="I41" t="s">
        <v>146</v>
      </c>
      <c r="L41" t="s">
        <v>146</v>
      </c>
      <c r="N41" t="s">
        <v>146</v>
      </c>
      <c r="O41" t="s">
        <v>146</v>
      </c>
      <c r="P41" t="s">
        <v>146</v>
      </c>
      <c r="Q41" t="s">
        <v>146</v>
      </c>
      <c r="R41" t="s">
        <v>146</v>
      </c>
      <c r="S41" t="s">
        <v>146</v>
      </c>
      <c r="T41" t="s">
        <v>146</v>
      </c>
      <c r="U41" t="s">
        <v>146</v>
      </c>
      <c r="V41" t="s">
        <v>146</v>
      </c>
      <c r="BB41">
        <v>0</v>
      </c>
    </row>
    <row r="42" spans="1:54" x14ac:dyDescent="0.25">
      <c r="A42">
        <v>339070</v>
      </c>
      <c r="B42" t="s">
        <v>215</v>
      </c>
      <c r="F42" t="s">
        <v>148</v>
      </c>
      <c r="G42" t="s">
        <v>149</v>
      </c>
      <c r="N42" t="s">
        <v>148</v>
      </c>
      <c r="P42" t="s">
        <v>146</v>
      </c>
      <c r="Q42" t="s">
        <v>146</v>
      </c>
      <c r="R42" t="s">
        <v>146</v>
      </c>
      <c r="S42" t="s">
        <v>146</v>
      </c>
      <c r="T42" t="s">
        <v>146</v>
      </c>
      <c r="U42" t="s">
        <v>146</v>
      </c>
      <c r="V42" t="s">
        <v>146</v>
      </c>
      <c r="BB42">
        <v>0</v>
      </c>
    </row>
    <row r="43" spans="1:54" x14ac:dyDescent="0.25">
      <c r="A43">
        <v>339276</v>
      </c>
      <c r="B43" t="s">
        <v>215</v>
      </c>
      <c r="F43" t="s">
        <v>149</v>
      </c>
      <c r="G43" t="s">
        <v>149</v>
      </c>
      <c r="K43" t="s">
        <v>148</v>
      </c>
      <c r="N43" t="s">
        <v>148</v>
      </c>
      <c r="P43" t="s">
        <v>146</v>
      </c>
      <c r="Q43" t="s">
        <v>146</v>
      </c>
      <c r="R43" t="s">
        <v>146</v>
      </c>
      <c r="S43" t="s">
        <v>146</v>
      </c>
      <c r="T43" t="s">
        <v>146</v>
      </c>
      <c r="U43" t="s">
        <v>146</v>
      </c>
      <c r="V43" t="s">
        <v>146</v>
      </c>
      <c r="BB43">
        <v>0</v>
      </c>
    </row>
    <row r="44" spans="1:54" x14ac:dyDescent="0.25">
      <c r="A44">
        <v>339336</v>
      </c>
      <c r="B44" t="s">
        <v>215</v>
      </c>
      <c r="J44" t="s">
        <v>149</v>
      </c>
      <c r="K44" t="s">
        <v>148</v>
      </c>
      <c r="M44" t="s">
        <v>149</v>
      </c>
      <c r="P44" t="s">
        <v>146</v>
      </c>
      <c r="Q44" t="s">
        <v>146</v>
      </c>
      <c r="R44" t="s">
        <v>146</v>
      </c>
      <c r="S44" t="s">
        <v>146</v>
      </c>
      <c r="T44" t="s">
        <v>146</v>
      </c>
      <c r="U44" t="s">
        <v>146</v>
      </c>
      <c r="V44" t="s">
        <v>146</v>
      </c>
      <c r="BB44">
        <v>0</v>
      </c>
    </row>
    <row r="45" spans="1:54" x14ac:dyDescent="0.25">
      <c r="A45">
        <v>339349</v>
      </c>
      <c r="B45" t="s">
        <v>215</v>
      </c>
      <c r="G45" t="s">
        <v>149</v>
      </c>
      <c r="H45" t="s">
        <v>146</v>
      </c>
      <c r="I45" t="s">
        <v>146</v>
      </c>
      <c r="N45" t="s">
        <v>146</v>
      </c>
      <c r="P45" t="s">
        <v>146</v>
      </c>
      <c r="Q45" t="s">
        <v>146</v>
      </c>
      <c r="R45" t="s">
        <v>146</v>
      </c>
      <c r="S45" t="s">
        <v>146</v>
      </c>
      <c r="T45" t="s">
        <v>146</v>
      </c>
      <c r="U45" t="s">
        <v>146</v>
      </c>
      <c r="V45" t="s">
        <v>146</v>
      </c>
      <c r="BB45">
        <v>0</v>
      </c>
    </row>
    <row r="46" spans="1:54" x14ac:dyDescent="0.25">
      <c r="A46">
        <v>339381</v>
      </c>
      <c r="B46" t="s">
        <v>215</v>
      </c>
      <c r="K46" t="s">
        <v>146</v>
      </c>
      <c r="M46" t="s">
        <v>146</v>
      </c>
      <c r="P46" t="s">
        <v>146</v>
      </c>
      <c r="Q46" t="s">
        <v>146</v>
      </c>
      <c r="R46" t="s">
        <v>146</v>
      </c>
      <c r="S46" t="s">
        <v>146</v>
      </c>
      <c r="T46" t="s">
        <v>146</v>
      </c>
      <c r="U46" t="s">
        <v>146</v>
      </c>
      <c r="V46" t="s">
        <v>146</v>
      </c>
      <c r="BB46">
        <v>0</v>
      </c>
    </row>
    <row r="47" spans="1:54" x14ac:dyDescent="0.25">
      <c r="A47">
        <v>339387</v>
      </c>
      <c r="B47" t="s">
        <v>215</v>
      </c>
      <c r="P47" t="s">
        <v>146</v>
      </c>
      <c r="Q47" t="s">
        <v>146</v>
      </c>
      <c r="R47" t="s">
        <v>146</v>
      </c>
      <c r="S47" t="s">
        <v>146</v>
      </c>
      <c r="T47" t="s">
        <v>146</v>
      </c>
      <c r="U47" t="s">
        <v>146</v>
      </c>
      <c r="V47" t="s">
        <v>146</v>
      </c>
      <c r="BB47">
        <v>0</v>
      </c>
    </row>
    <row r="48" spans="1:54" x14ac:dyDescent="0.25">
      <c r="A48">
        <v>339680</v>
      </c>
      <c r="B48" t="s">
        <v>215</v>
      </c>
      <c r="F48" t="s">
        <v>148</v>
      </c>
      <c r="N48" t="s">
        <v>148</v>
      </c>
      <c r="P48" t="s">
        <v>146</v>
      </c>
      <c r="Q48" t="s">
        <v>146</v>
      </c>
      <c r="R48" t="s">
        <v>146</v>
      </c>
      <c r="S48" t="s">
        <v>146</v>
      </c>
      <c r="T48" t="s">
        <v>146</v>
      </c>
      <c r="U48" t="s">
        <v>146</v>
      </c>
      <c r="V48" t="s">
        <v>146</v>
      </c>
      <c r="BB48">
        <v>0</v>
      </c>
    </row>
    <row r="49" spans="1:54" x14ac:dyDescent="0.25">
      <c r="A49">
        <v>339703</v>
      </c>
      <c r="B49" t="s">
        <v>215</v>
      </c>
      <c r="D49" t="s">
        <v>148</v>
      </c>
      <c r="K49" t="s">
        <v>148</v>
      </c>
      <c r="L49" t="s">
        <v>148</v>
      </c>
      <c r="M49" t="s">
        <v>148</v>
      </c>
      <c r="P49" t="s">
        <v>146</v>
      </c>
      <c r="Q49" t="s">
        <v>146</v>
      </c>
      <c r="R49" t="s">
        <v>146</v>
      </c>
      <c r="S49" t="s">
        <v>146</v>
      </c>
      <c r="T49" t="s">
        <v>146</v>
      </c>
      <c r="U49" t="s">
        <v>146</v>
      </c>
      <c r="V49" t="s">
        <v>146</v>
      </c>
      <c r="BB49">
        <v>0</v>
      </c>
    </row>
    <row r="50" spans="1:54" x14ac:dyDescent="0.25">
      <c r="A50">
        <v>339790</v>
      </c>
      <c r="B50" t="s">
        <v>215</v>
      </c>
      <c r="P50" t="s">
        <v>146</v>
      </c>
      <c r="Q50" t="s">
        <v>146</v>
      </c>
      <c r="R50" t="s">
        <v>146</v>
      </c>
      <c r="S50" t="s">
        <v>146</v>
      </c>
      <c r="T50" t="s">
        <v>146</v>
      </c>
      <c r="U50" t="s">
        <v>146</v>
      </c>
      <c r="V50" t="s">
        <v>146</v>
      </c>
      <c r="BB50">
        <v>0</v>
      </c>
    </row>
    <row r="51" spans="1:54" x14ac:dyDescent="0.25">
      <c r="A51">
        <v>339798</v>
      </c>
      <c r="B51" t="s">
        <v>215</v>
      </c>
      <c r="F51" t="s">
        <v>148</v>
      </c>
      <c r="K51" t="s">
        <v>148</v>
      </c>
      <c r="L51" t="s">
        <v>148</v>
      </c>
      <c r="P51" t="s">
        <v>146</v>
      </c>
      <c r="Q51" t="s">
        <v>146</v>
      </c>
      <c r="R51" t="s">
        <v>146</v>
      </c>
      <c r="S51" t="s">
        <v>146</v>
      </c>
      <c r="T51" t="s">
        <v>146</v>
      </c>
      <c r="U51" t="s">
        <v>146</v>
      </c>
      <c r="V51" t="s">
        <v>146</v>
      </c>
      <c r="BB51">
        <v>0</v>
      </c>
    </row>
    <row r="52" spans="1:54" x14ac:dyDescent="0.25">
      <c r="A52">
        <v>339861</v>
      </c>
      <c r="B52" t="s">
        <v>215</v>
      </c>
      <c r="F52" t="s">
        <v>148</v>
      </c>
      <c r="G52" t="s">
        <v>148</v>
      </c>
      <c r="K52" t="s">
        <v>146</v>
      </c>
      <c r="P52" t="s">
        <v>146</v>
      </c>
      <c r="Q52" t="s">
        <v>146</v>
      </c>
      <c r="R52" t="s">
        <v>146</v>
      </c>
      <c r="S52" t="s">
        <v>146</v>
      </c>
      <c r="T52" t="s">
        <v>146</v>
      </c>
      <c r="U52" t="s">
        <v>146</v>
      </c>
      <c r="V52" t="s">
        <v>146</v>
      </c>
      <c r="BB52">
        <v>0</v>
      </c>
    </row>
    <row r="53" spans="1:54" x14ac:dyDescent="0.25">
      <c r="A53">
        <v>339880</v>
      </c>
      <c r="B53" t="s">
        <v>215</v>
      </c>
      <c r="D53" t="s">
        <v>148</v>
      </c>
      <c r="F53" t="s">
        <v>148</v>
      </c>
      <c r="K53" t="s">
        <v>148</v>
      </c>
      <c r="L53" t="s">
        <v>148</v>
      </c>
      <c r="P53" t="s">
        <v>146</v>
      </c>
      <c r="Q53" t="s">
        <v>146</v>
      </c>
      <c r="R53" t="s">
        <v>146</v>
      </c>
      <c r="S53" t="s">
        <v>146</v>
      </c>
      <c r="T53" t="s">
        <v>146</v>
      </c>
      <c r="U53" t="s">
        <v>146</v>
      </c>
      <c r="V53" t="s">
        <v>146</v>
      </c>
      <c r="BB53">
        <v>0</v>
      </c>
    </row>
    <row r="54" spans="1:54" x14ac:dyDescent="0.25">
      <c r="A54">
        <v>339886</v>
      </c>
      <c r="B54" t="s">
        <v>215</v>
      </c>
      <c r="C54" t="s">
        <v>148</v>
      </c>
      <c r="D54" t="s">
        <v>148</v>
      </c>
      <c r="F54" t="s">
        <v>148</v>
      </c>
      <c r="K54" t="s">
        <v>148</v>
      </c>
      <c r="P54" t="s">
        <v>146</v>
      </c>
      <c r="Q54" t="s">
        <v>146</v>
      </c>
      <c r="R54" t="s">
        <v>146</v>
      </c>
      <c r="S54" t="s">
        <v>146</v>
      </c>
      <c r="T54" t="s">
        <v>146</v>
      </c>
      <c r="U54" t="s">
        <v>146</v>
      </c>
      <c r="V54" t="s">
        <v>146</v>
      </c>
      <c r="BB54">
        <v>0</v>
      </c>
    </row>
    <row r="55" spans="1:54" x14ac:dyDescent="0.25">
      <c r="A55">
        <v>339934</v>
      </c>
      <c r="B55" t="s">
        <v>215</v>
      </c>
      <c r="H55" t="s">
        <v>146</v>
      </c>
      <c r="I55" t="s">
        <v>146</v>
      </c>
      <c r="M55" t="s">
        <v>146</v>
      </c>
      <c r="N55" t="s">
        <v>146</v>
      </c>
      <c r="P55" t="s">
        <v>146</v>
      </c>
      <c r="Q55" t="s">
        <v>146</v>
      </c>
      <c r="R55" t="s">
        <v>146</v>
      </c>
      <c r="S55" t="s">
        <v>146</v>
      </c>
      <c r="T55" t="s">
        <v>146</v>
      </c>
      <c r="U55" t="s">
        <v>146</v>
      </c>
      <c r="V55" t="s">
        <v>146</v>
      </c>
      <c r="BB55">
        <v>0</v>
      </c>
    </row>
    <row r="56" spans="1:54" x14ac:dyDescent="0.25">
      <c r="A56">
        <v>339988</v>
      </c>
      <c r="B56" t="s">
        <v>215</v>
      </c>
      <c r="F56" t="s">
        <v>148</v>
      </c>
      <c r="N56" t="s">
        <v>148</v>
      </c>
      <c r="P56" t="s">
        <v>146</v>
      </c>
      <c r="Q56" t="s">
        <v>146</v>
      </c>
      <c r="R56" t="s">
        <v>146</v>
      </c>
      <c r="S56" t="s">
        <v>146</v>
      </c>
      <c r="T56" t="s">
        <v>146</v>
      </c>
      <c r="U56" t="s">
        <v>146</v>
      </c>
      <c r="V56" t="s">
        <v>146</v>
      </c>
      <c r="BB56">
        <v>0</v>
      </c>
    </row>
    <row r="57" spans="1:54" x14ac:dyDescent="0.25">
      <c r="A57">
        <v>340009</v>
      </c>
      <c r="B57" t="s">
        <v>215</v>
      </c>
      <c r="F57" t="s">
        <v>146</v>
      </c>
      <c r="L57" t="s">
        <v>146</v>
      </c>
      <c r="N57" t="s">
        <v>146</v>
      </c>
      <c r="P57" t="s">
        <v>146</v>
      </c>
      <c r="Q57" t="s">
        <v>146</v>
      </c>
      <c r="R57" t="s">
        <v>146</v>
      </c>
      <c r="S57" t="s">
        <v>146</v>
      </c>
      <c r="T57" t="s">
        <v>146</v>
      </c>
      <c r="U57" t="s">
        <v>146</v>
      </c>
      <c r="V57" t="s">
        <v>146</v>
      </c>
      <c r="BB57">
        <v>0</v>
      </c>
    </row>
    <row r="58" spans="1:54" x14ac:dyDescent="0.25">
      <c r="A58">
        <v>340066</v>
      </c>
      <c r="B58" t="s">
        <v>215</v>
      </c>
      <c r="F58" t="s">
        <v>148</v>
      </c>
      <c r="L58" t="s">
        <v>148</v>
      </c>
      <c r="P58" t="s">
        <v>146</v>
      </c>
      <c r="Q58" t="s">
        <v>146</v>
      </c>
      <c r="R58" t="s">
        <v>146</v>
      </c>
      <c r="S58" t="s">
        <v>146</v>
      </c>
      <c r="T58" t="s">
        <v>146</v>
      </c>
      <c r="U58" t="s">
        <v>146</v>
      </c>
      <c r="V58" t="s">
        <v>146</v>
      </c>
      <c r="BB58">
        <v>0</v>
      </c>
    </row>
    <row r="59" spans="1:54" x14ac:dyDescent="0.25">
      <c r="A59">
        <v>340094</v>
      </c>
      <c r="B59" t="s">
        <v>215</v>
      </c>
      <c r="J59" t="s">
        <v>146</v>
      </c>
      <c r="K59" t="s">
        <v>146</v>
      </c>
      <c r="L59" t="s">
        <v>146</v>
      </c>
      <c r="M59" t="s">
        <v>146</v>
      </c>
      <c r="P59" t="s">
        <v>146</v>
      </c>
      <c r="Q59" t="s">
        <v>146</v>
      </c>
      <c r="R59" t="s">
        <v>146</v>
      </c>
      <c r="S59" t="s">
        <v>146</v>
      </c>
      <c r="T59" t="s">
        <v>146</v>
      </c>
      <c r="U59" t="s">
        <v>146</v>
      </c>
      <c r="V59" t="s">
        <v>146</v>
      </c>
      <c r="BB59">
        <v>0</v>
      </c>
    </row>
    <row r="60" spans="1:54" x14ac:dyDescent="0.25">
      <c r="A60">
        <v>340125</v>
      </c>
      <c r="B60" t="s">
        <v>215</v>
      </c>
      <c r="F60" t="s">
        <v>148</v>
      </c>
      <c r="P60" t="s">
        <v>146</v>
      </c>
      <c r="Q60" t="s">
        <v>146</v>
      </c>
      <c r="R60" t="s">
        <v>146</v>
      </c>
      <c r="S60" t="s">
        <v>146</v>
      </c>
      <c r="T60" t="s">
        <v>146</v>
      </c>
      <c r="U60" t="s">
        <v>146</v>
      </c>
      <c r="V60" t="s">
        <v>146</v>
      </c>
      <c r="BB60">
        <v>0</v>
      </c>
    </row>
    <row r="61" spans="1:54" x14ac:dyDescent="0.25">
      <c r="A61">
        <v>339834</v>
      </c>
      <c r="B61" t="s">
        <v>215</v>
      </c>
      <c r="J61" t="s">
        <v>214</v>
      </c>
      <c r="M61" t="s">
        <v>214</v>
      </c>
      <c r="P61" t="s">
        <v>214</v>
      </c>
      <c r="Q61" t="s">
        <v>214</v>
      </c>
      <c r="R61" t="s">
        <v>214</v>
      </c>
      <c r="S61" t="s">
        <v>214</v>
      </c>
      <c r="T61" t="s">
        <v>214</v>
      </c>
      <c r="U61" t="s">
        <v>214</v>
      </c>
      <c r="V61" t="s">
        <v>214</v>
      </c>
      <c r="BB61">
        <v>0</v>
      </c>
    </row>
    <row r="62" spans="1:54" x14ac:dyDescent="0.25">
      <c r="A62">
        <v>336196</v>
      </c>
      <c r="B62" t="s">
        <v>144</v>
      </c>
      <c r="J62" t="s">
        <v>149</v>
      </c>
      <c r="M62" t="s">
        <v>149</v>
      </c>
      <c r="O62" t="s">
        <v>149</v>
      </c>
      <c r="P62" t="s">
        <v>149</v>
      </c>
      <c r="Q62" t="s">
        <v>149</v>
      </c>
      <c r="R62" t="s">
        <v>149</v>
      </c>
      <c r="S62" t="s">
        <v>149</v>
      </c>
      <c r="T62" t="s">
        <v>149</v>
      </c>
      <c r="U62" t="s">
        <v>149</v>
      </c>
      <c r="V62" t="s">
        <v>149</v>
      </c>
      <c r="W62" t="s">
        <v>149</v>
      </c>
      <c r="X62" t="s">
        <v>149</v>
      </c>
      <c r="Y62" t="s">
        <v>149</v>
      </c>
      <c r="Z62" t="s">
        <v>149</v>
      </c>
      <c r="AA62" t="s">
        <v>149</v>
      </c>
      <c r="AB62" t="s">
        <v>149</v>
      </c>
      <c r="BB62" t="s">
        <v>3692</v>
      </c>
    </row>
    <row r="63" spans="1:54" x14ac:dyDescent="0.25">
      <c r="A63">
        <v>337558</v>
      </c>
      <c r="B63" t="s">
        <v>144</v>
      </c>
      <c r="V63" t="s">
        <v>149</v>
      </c>
      <c r="W63" t="s">
        <v>148</v>
      </c>
      <c r="X63" t="s">
        <v>148</v>
      </c>
      <c r="AA63" t="s">
        <v>148</v>
      </c>
      <c r="AB63" t="s">
        <v>149</v>
      </c>
    </row>
    <row r="64" spans="1:54" x14ac:dyDescent="0.25">
      <c r="A64">
        <v>338528</v>
      </c>
      <c r="B64" t="s">
        <v>144</v>
      </c>
      <c r="BB64" t="s">
        <v>3691</v>
      </c>
    </row>
    <row r="65" spans="1:54" x14ac:dyDescent="0.25">
      <c r="A65">
        <v>337403</v>
      </c>
      <c r="B65" t="s">
        <v>144</v>
      </c>
      <c r="BB65" t="s">
        <v>3690</v>
      </c>
    </row>
    <row r="66" spans="1:54" x14ac:dyDescent="0.25">
      <c r="A66">
        <v>339120</v>
      </c>
      <c r="B66" t="s">
        <v>144</v>
      </c>
      <c r="T66" t="s">
        <v>148</v>
      </c>
      <c r="W66" t="s">
        <v>146</v>
      </c>
      <c r="X66" t="s">
        <v>146</v>
      </c>
      <c r="Y66" t="s">
        <v>146</v>
      </c>
      <c r="Z66" t="s">
        <v>146</v>
      </c>
      <c r="AA66" t="s">
        <v>146</v>
      </c>
      <c r="AB66" t="s">
        <v>146</v>
      </c>
      <c r="BB66" t="s">
        <v>3689</v>
      </c>
    </row>
    <row r="67" spans="1:54" x14ac:dyDescent="0.25">
      <c r="A67">
        <v>340126</v>
      </c>
      <c r="B67" t="s">
        <v>144</v>
      </c>
      <c r="P67" t="s">
        <v>214</v>
      </c>
      <c r="U67" t="s">
        <v>214</v>
      </c>
      <c r="W67" t="s">
        <v>214</v>
      </c>
      <c r="X67" t="s">
        <v>214</v>
      </c>
      <c r="Z67" t="s">
        <v>214</v>
      </c>
      <c r="AB67" t="s">
        <v>214</v>
      </c>
      <c r="BA67" t="s">
        <v>3473</v>
      </c>
      <c r="BB67">
        <v>0</v>
      </c>
    </row>
    <row r="68" spans="1:54" x14ac:dyDescent="0.25">
      <c r="A68">
        <v>327260</v>
      </c>
      <c r="B68" t="s">
        <v>144</v>
      </c>
      <c r="M68" t="s">
        <v>214</v>
      </c>
      <c r="O68" t="s">
        <v>214</v>
      </c>
      <c r="P68" t="s">
        <v>214</v>
      </c>
      <c r="Q68" t="s">
        <v>214</v>
      </c>
      <c r="S68" t="s">
        <v>214</v>
      </c>
      <c r="U68" t="s">
        <v>214</v>
      </c>
      <c r="W68" t="s">
        <v>214</v>
      </c>
      <c r="X68" t="s">
        <v>214</v>
      </c>
      <c r="Y68" t="s">
        <v>214</v>
      </c>
      <c r="Z68" t="s">
        <v>214</v>
      </c>
      <c r="AA68" t="s">
        <v>214</v>
      </c>
      <c r="AB68" t="s">
        <v>214</v>
      </c>
      <c r="BA68" t="s">
        <v>3687</v>
      </c>
      <c r="BB68">
        <v>0</v>
      </c>
    </row>
    <row r="69" spans="1:54" x14ac:dyDescent="0.25">
      <c r="A69">
        <v>332874</v>
      </c>
      <c r="B69" t="s">
        <v>144</v>
      </c>
      <c r="K69" t="s">
        <v>214</v>
      </c>
      <c r="O69" t="s">
        <v>214</v>
      </c>
      <c r="P69" t="s">
        <v>214</v>
      </c>
      <c r="Q69" t="s">
        <v>214</v>
      </c>
      <c r="R69" t="s">
        <v>214</v>
      </c>
      <c r="S69" t="s">
        <v>214</v>
      </c>
      <c r="T69" t="s">
        <v>214</v>
      </c>
      <c r="U69" t="s">
        <v>214</v>
      </c>
      <c r="V69" t="s">
        <v>214</v>
      </c>
      <c r="W69" t="s">
        <v>214</v>
      </c>
      <c r="X69" t="s">
        <v>214</v>
      </c>
      <c r="Y69" t="s">
        <v>214</v>
      </c>
      <c r="Z69" t="s">
        <v>214</v>
      </c>
      <c r="AA69" t="s">
        <v>214</v>
      </c>
      <c r="AB69" t="s">
        <v>214</v>
      </c>
      <c r="BA69" t="s">
        <v>3687</v>
      </c>
      <c r="BB69">
        <v>0</v>
      </c>
    </row>
    <row r="70" spans="1:54" x14ac:dyDescent="0.25">
      <c r="A70">
        <v>334393</v>
      </c>
      <c r="B70" t="s">
        <v>144</v>
      </c>
      <c r="O70" t="s">
        <v>214</v>
      </c>
      <c r="P70" t="s">
        <v>214</v>
      </c>
      <c r="Q70" t="s">
        <v>214</v>
      </c>
      <c r="Z70" t="s">
        <v>214</v>
      </c>
      <c r="AB70" t="s">
        <v>214</v>
      </c>
      <c r="BA70" t="s">
        <v>3687</v>
      </c>
      <c r="BB70">
        <v>0</v>
      </c>
    </row>
    <row r="71" spans="1:54" x14ac:dyDescent="0.25">
      <c r="A71">
        <v>334495</v>
      </c>
      <c r="B71" t="s">
        <v>144</v>
      </c>
      <c r="F71" t="s">
        <v>214</v>
      </c>
      <c r="I71" t="s">
        <v>214</v>
      </c>
      <c r="O71" t="s">
        <v>214</v>
      </c>
      <c r="P71" t="s">
        <v>214</v>
      </c>
      <c r="Q71" t="s">
        <v>214</v>
      </c>
      <c r="R71" t="s">
        <v>214</v>
      </c>
      <c r="S71" t="s">
        <v>214</v>
      </c>
      <c r="T71" t="s">
        <v>214</v>
      </c>
      <c r="V71" t="s">
        <v>214</v>
      </c>
      <c r="W71" t="s">
        <v>214</v>
      </c>
      <c r="X71" t="s">
        <v>214</v>
      </c>
      <c r="Y71" t="s">
        <v>214</v>
      </c>
      <c r="Z71" t="s">
        <v>214</v>
      </c>
      <c r="AA71" t="s">
        <v>214</v>
      </c>
      <c r="AB71" t="s">
        <v>214</v>
      </c>
      <c r="BA71" t="s">
        <v>3687</v>
      </c>
      <c r="BB71">
        <v>0</v>
      </c>
    </row>
    <row r="72" spans="1:54" x14ac:dyDescent="0.25">
      <c r="A72">
        <v>331558</v>
      </c>
      <c r="B72" t="s">
        <v>144</v>
      </c>
      <c r="O72" t="s">
        <v>214</v>
      </c>
      <c r="P72" t="s">
        <v>214</v>
      </c>
      <c r="W72" t="s">
        <v>214</v>
      </c>
      <c r="X72" t="s">
        <v>214</v>
      </c>
      <c r="Z72" t="s">
        <v>214</v>
      </c>
      <c r="AB72" t="s">
        <v>214</v>
      </c>
      <c r="BA72" t="s">
        <v>3687</v>
      </c>
      <c r="BB72">
        <v>0</v>
      </c>
    </row>
    <row r="73" spans="1:54" x14ac:dyDescent="0.25">
      <c r="A73">
        <v>322254</v>
      </c>
      <c r="B73" t="s">
        <v>144</v>
      </c>
      <c r="I73" t="s">
        <v>214</v>
      </c>
      <c r="N73" t="s">
        <v>214</v>
      </c>
      <c r="O73" t="s">
        <v>214</v>
      </c>
      <c r="P73" t="s">
        <v>214</v>
      </c>
      <c r="R73" t="s">
        <v>214</v>
      </c>
      <c r="V73" t="s">
        <v>214</v>
      </c>
      <c r="W73" t="s">
        <v>214</v>
      </c>
      <c r="Y73" t="s">
        <v>214</v>
      </c>
      <c r="Z73" t="s">
        <v>214</v>
      </c>
      <c r="AA73" t="s">
        <v>214</v>
      </c>
      <c r="AB73" t="s">
        <v>214</v>
      </c>
      <c r="BA73" t="s">
        <v>3687</v>
      </c>
      <c r="BB73">
        <v>0</v>
      </c>
    </row>
    <row r="74" spans="1:54" x14ac:dyDescent="0.25">
      <c r="A74">
        <v>327244</v>
      </c>
      <c r="B74" t="s">
        <v>144</v>
      </c>
      <c r="I74" t="s">
        <v>214</v>
      </c>
      <c r="N74" t="s">
        <v>214</v>
      </c>
      <c r="O74" t="s">
        <v>214</v>
      </c>
      <c r="P74" t="s">
        <v>214</v>
      </c>
      <c r="S74" t="s">
        <v>214</v>
      </c>
      <c r="T74" t="s">
        <v>214</v>
      </c>
      <c r="V74" t="s">
        <v>214</v>
      </c>
      <c r="W74" t="s">
        <v>214</v>
      </c>
      <c r="AA74" t="s">
        <v>214</v>
      </c>
      <c r="AB74" t="s">
        <v>214</v>
      </c>
      <c r="BA74" t="s">
        <v>3687</v>
      </c>
      <c r="BB74">
        <v>0</v>
      </c>
    </row>
    <row r="75" spans="1:54" x14ac:dyDescent="0.25">
      <c r="A75">
        <v>334077</v>
      </c>
      <c r="B75" t="s">
        <v>144</v>
      </c>
      <c r="G75" t="s">
        <v>214</v>
      </c>
      <c r="H75" t="s">
        <v>214</v>
      </c>
      <c r="O75" t="s">
        <v>214</v>
      </c>
      <c r="P75" t="s">
        <v>214</v>
      </c>
      <c r="T75" t="s">
        <v>214</v>
      </c>
      <c r="W75" t="s">
        <v>214</v>
      </c>
      <c r="AB75" t="s">
        <v>214</v>
      </c>
      <c r="BA75" t="s">
        <v>3687</v>
      </c>
      <c r="BB75">
        <v>0</v>
      </c>
    </row>
    <row r="76" spans="1:54" x14ac:dyDescent="0.25">
      <c r="A76">
        <v>338315</v>
      </c>
      <c r="B76" t="s">
        <v>144</v>
      </c>
      <c r="F76" t="s">
        <v>214</v>
      </c>
      <c r="J76" t="s">
        <v>214</v>
      </c>
      <c r="K76" t="s">
        <v>214</v>
      </c>
      <c r="O76" t="s">
        <v>214</v>
      </c>
      <c r="P76" t="s">
        <v>214</v>
      </c>
      <c r="Q76" t="s">
        <v>214</v>
      </c>
      <c r="R76" t="s">
        <v>214</v>
      </c>
      <c r="U76" t="s">
        <v>214</v>
      </c>
      <c r="W76" t="s">
        <v>214</v>
      </c>
      <c r="X76" t="s">
        <v>214</v>
      </c>
      <c r="Y76" t="s">
        <v>214</v>
      </c>
      <c r="Z76" t="s">
        <v>214</v>
      </c>
      <c r="AA76" t="s">
        <v>214</v>
      </c>
      <c r="AB76" t="s">
        <v>214</v>
      </c>
      <c r="BA76" t="s">
        <v>3687</v>
      </c>
      <c r="BB76">
        <v>0</v>
      </c>
    </row>
    <row r="77" spans="1:54" x14ac:dyDescent="0.25">
      <c r="A77">
        <v>337291</v>
      </c>
      <c r="B77" t="s">
        <v>144</v>
      </c>
      <c r="F77" t="s">
        <v>214</v>
      </c>
      <c r="L77" t="s">
        <v>214</v>
      </c>
      <c r="M77" t="s">
        <v>214</v>
      </c>
      <c r="O77" t="s">
        <v>214</v>
      </c>
      <c r="P77" t="s">
        <v>214</v>
      </c>
      <c r="Q77" t="s">
        <v>214</v>
      </c>
      <c r="R77" t="s">
        <v>214</v>
      </c>
      <c r="S77" t="s">
        <v>214</v>
      </c>
      <c r="T77" t="s">
        <v>214</v>
      </c>
      <c r="X77" t="s">
        <v>214</v>
      </c>
      <c r="Y77" t="s">
        <v>214</v>
      </c>
      <c r="Z77" t="s">
        <v>214</v>
      </c>
      <c r="AA77" t="s">
        <v>214</v>
      </c>
      <c r="AB77" t="s">
        <v>214</v>
      </c>
      <c r="BA77" t="s">
        <v>3687</v>
      </c>
      <c r="BB77">
        <v>0</v>
      </c>
    </row>
    <row r="78" spans="1:54" x14ac:dyDescent="0.25">
      <c r="A78">
        <v>328452</v>
      </c>
      <c r="B78" t="s">
        <v>144</v>
      </c>
      <c r="G78" t="s">
        <v>214</v>
      </c>
      <c r="I78" t="s">
        <v>214</v>
      </c>
      <c r="N78" t="s">
        <v>214</v>
      </c>
      <c r="P78" t="s">
        <v>214</v>
      </c>
      <c r="Q78" t="s">
        <v>214</v>
      </c>
      <c r="R78" t="s">
        <v>214</v>
      </c>
      <c r="S78" t="s">
        <v>214</v>
      </c>
      <c r="T78" t="s">
        <v>214</v>
      </c>
      <c r="U78" t="s">
        <v>214</v>
      </c>
      <c r="V78" t="s">
        <v>214</v>
      </c>
      <c r="W78" t="s">
        <v>214</v>
      </c>
      <c r="X78" t="s">
        <v>214</v>
      </c>
      <c r="Y78" t="s">
        <v>214</v>
      </c>
      <c r="Z78" t="s">
        <v>214</v>
      </c>
      <c r="AA78" t="s">
        <v>214</v>
      </c>
      <c r="AB78" t="s">
        <v>214</v>
      </c>
      <c r="BA78" t="s">
        <v>3687</v>
      </c>
      <c r="BB78">
        <v>0</v>
      </c>
    </row>
    <row r="79" spans="1:54" x14ac:dyDescent="0.25">
      <c r="A79">
        <v>330502</v>
      </c>
      <c r="B79" t="s">
        <v>144</v>
      </c>
      <c r="H79" t="s">
        <v>214</v>
      </c>
      <c r="P79" t="s">
        <v>214</v>
      </c>
      <c r="R79" t="s">
        <v>214</v>
      </c>
      <c r="V79" t="s">
        <v>214</v>
      </c>
      <c r="X79" t="s">
        <v>214</v>
      </c>
      <c r="Y79" t="s">
        <v>214</v>
      </c>
      <c r="Z79" t="s">
        <v>214</v>
      </c>
      <c r="AA79" t="s">
        <v>214</v>
      </c>
      <c r="AB79" t="s">
        <v>214</v>
      </c>
      <c r="BA79" t="s">
        <v>3687</v>
      </c>
      <c r="BB79">
        <v>0</v>
      </c>
    </row>
    <row r="80" spans="1:54" x14ac:dyDescent="0.25">
      <c r="A80">
        <v>331543</v>
      </c>
      <c r="B80" t="s">
        <v>144</v>
      </c>
      <c r="D80" t="s">
        <v>214</v>
      </c>
      <c r="H80" t="s">
        <v>214</v>
      </c>
      <c r="L80" t="s">
        <v>214</v>
      </c>
      <c r="P80" t="s">
        <v>214</v>
      </c>
      <c r="R80" t="s">
        <v>214</v>
      </c>
      <c r="T80" t="s">
        <v>214</v>
      </c>
      <c r="W80" t="s">
        <v>214</v>
      </c>
      <c r="Z80" t="s">
        <v>214</v>
      </c>
      <c r="AB80" t="s">
        <v>214</v>
      </c>
      <c r="BA80" t="s">
        <v>3687</v>
      </c>
      <c r="BB80">
        <v>0</v>
      </c>
    </row>
    <row r="81" spans="1:54" x14ac:dyDescent="0.25">
      <c r="A81">
        <v>333377</v>
      </c>
      <c r="B81" t="s">
        <v>144</v>
      </c>
      <c r="F81" t="s">
        <v>214</v>
      </c>
      <c r="H81" t="s">
        <v>214</v>
      </c>
      <c r="I81" t="s">
        <v>214</v>
      </c>
      <c r="N81" t="s">
        <v>214</v>
      </c>
      <c r="P81" t="s">
        <v>214</v>
      </c>
      <c r="Q81" t="s">
        <v>214</v>
      </c>
      <c r="R81" t="s">
        <v>214</v>
      </c>
      <c r="S81" t="s">
        <v>214</v>
      </c>
      <c r="T81" t="s">
        <v>214</v>
      </c>
      <c r="U81" t="s">
        <v>214</v>
      </c>
      <c r="V81" t="s">
        <v>214</v>
      </c>
      <c r="W81" t="s">
        <v>214</v>
      </c>
      <c r="X81" t="s">
        <v>214</v>
      </c>
      <c r="Y81" t="s">
        <v>214</v>
      </c>
      <c r="Z81" t="s">
        <v>214</v>
      </c>
      <c r="AA81" t="s">
        <v>214</v>
      </c>
      <c r="AB81" t="s">
        <v>214</v>
      </c>
      <c r="BA81" t="s">
        <v>3687</v>
      </c>
      <c r="BB81">
        <v>0</v>
      </c>
    </row>
    <row r="82" spans="1:54" x14ac:dyDescent="0.25">
      <c r="A82">
        <v>333691</v>
      </c>
      <c r="B82" t="s">
        <v>144</v>
      </c>
      <c r="H82" t="s">
        <v>214</v>
      </c>
      <c r="I82" t="s">
        <v>214</v>
      </c>
      <c r="N82" t="s">
        <v>214</v>
      </c>
      <c r="P82" t="s">
        <v>214</v>
      </c>
      <c r="T82" t="s">
        <v>214</v>
      </c>
      <c r="W82" t="s">
        <v>214</v>
      </c>
      <c r="X82" t="s">
        <v>214</v>
      </c>
      <c r="AB82" t="s">
        <v>214</v>
      </c>
      <c r="BA82" t="s">
        <v>3687</v>
      </c>
      <c r="BB82">
        <v>0</v>
      </c>
    </row>
    <row r="83" spans="1:54" x14ac:dyDescent="0.25">
      <c r="A83">
        <v>333952</v>
      </c>
      <c r="B83" t="s">
        <v>144</v>
      </c>
      <c r="D83" t="s">
        <v>214</v>
      </c>
      <c r="F83" t="s">
        <v>214</v>
      </c>
      <c r="G83" t="s">
        <v>214</v>
      </c>
      <c r="I83" t="s">
        <v>214</v>
      </c>
      <c r="P83" t="s">
        <v>214</v>
      </c>
      <c r="Q83" t="s">
        <v>214</v>
      </c>
      <c r="R83" t="s">
        <v>214</v>
      </c>
      <c r="S83" t="s">
        <v>214</v>
      </c>
      <c r="T83" t="s">
        <v>214</v>
      </c>
      <c r="U83" t="s">
        <v>214</v>
      </c>
      <c r="W83" t="s">
        <v>214</v>
      </c>
      <c r="X83" t="s">
        <v>214</v>
      </c>
      <c r="Y83" t="s">
        <v>214</v>
      </c>
      <c r="Z83" t="s">
        <v>214</v>
      </c>
      <c r="AA83" t="s">
        <v>214</v>
      </c>
      <c r="AB83" t="s">
        <v>214</v>
      </c>
      <c r="BA83" t="s">
        <v>3687</v>
      </c>
      <c r="BB83">
        <v>0</v>
      </c>
    </row>
    <row r="84" spans="1:54" x14ac:dyDescent="0.25">
      <c r="A84">
        <v>335467</v>
      </c>
      <c r="B84" t="s">
        <v>144</v>
      </c>
      <c r="F84" t="s">
        <v>214</v>
      </c>
      <c r="K84" t="s">
        <v>214</v>
      </c>
      <c r="P84" t="s">
        <v>214</v>
      </c>
      <c r="Q84" t="s">
        <v>214</v>
      </c>
      <c r="R84" t="s">
        <v>214</v>
      </c>
      <c r="T84" t="s">
        <v>214</v>
      </c>
      <c r="V84" t="s">
        <v>214</v>
      </c>
      <c r="W84" t="s">
        <v>214</v>
      </c>
      <c r="X84" t="s">
        <v>214</v>
      </c>
      <c r="Y84" t="s">
        <v>214</v>
      </c>
      <c r="Z84" t="s">
        <v>214</v>
      </c>
      <c r="AA84" t="s">
        <v>214</v>
      </c>
      <c r="AB84" t="s">
        <v>214</v>
      </c>
      <c r="BA84" t="s">
        <v>3687</v>
      </c>
      <c r="BB84">
        <v>0</v>
      </c>
    </row>
    <row r="85" spans="1:54" x14ac:dyDescent="0.25">
      <c r="A85">
        <v>335839</v>
      </c>
      <c r="B85" t="s">
        <v>144</v>
      </c>
      <c r="I85" t="s">
        <v>214</v>
      </c>
      <c r="P85" t="s">
        <v>214</v>
      </c>
      <c r="Q85" t="s">
        <v>214</v>
      </c>
      <c r="R85" t="s">
        <v>214</v>
      </c>
      <c r="T85" t="s">
        <v>214</v>
      </c>
      <c r="U85" t="s">
        <v>214</v>
      </c>
      <c r="V85" t="s">
        <v>214</v>
      </c>
      <c r="W85" t="s">
        <v>214</v>
      </c>
      <c r="X85" t="s">
        <v>214</v>
      </c>
      <c r="Y85" t="s">
        <v>214</v>
      </c>
      <c r="Z85" t="s">
        <v>214</v>
      </c>
      <c r="AA85" t="s">
        <v>214</v>
      </c>
      <c r="AB85" t="s">
        <v>214</v>
      </c>
      <c r="BA85" t="s">
        <v>3687</v>
      </c>
      <c r="BB85">
        <v>0</v>
      </c>
    </row>
    <row r="86" spans="1:54" x14ac:dyDescent="0.25">
      <c r="A86">
        <v>336726</v>
      </c>
      <c r="B86" t="s">
        <v>144</v>
      </c>
      <c r="F86" t="s">
        <v>214</v>
      </c>
      <c r="J86" t="s">
        <v>214</v>
      </c>
      <c r="M86" t="s">
        <v>214</v>
      </c>
      <c r="N86" t="s">
        <v>214</v>
      </c>
      <c r="P86" t="s">
        <v>214</v>
      </c>
      <c r="Q86" t="s">
        <v>214</v>
      </c>
      <c r="R86" t="s">
        <v>214</v>
      </c>
      <c r="S86" t="s">
        <v>214</v>
      </c>
      <c r="T86" t="s">
        <v>214</v>
      </c>
      <c r="U86" t="s">
        <v>214</v>
      </c>
      <c r="V86" t="s">
        <v>214</v>
      </c>
      <c r="W86" t="s">
        <v>214</v>
      </c>
      <c r="X86" t="s">
        <v>214</v>
      </c>
      <c r="Y86" t="s">
        <v>214</v>
      </c>
      <c r="Z86" t="s">
        <v>214</v>
      </c>
      <c r="AA86" t="s">
        <v>214</v>
      </c>
      <c r="AB86" t="s">
        <v>214</v>
      </c>
      <c r="BA86" t="s">
        <v>3687</v>
      </c>
      <c r="BB86">
        <v>0</v>
      </c>
    </row>
    <row r="87" spans="1:54" x14ac:dyDescent="0.25">
      <c r="A87">
        <v>336893</v>
      </c>
      <c r="B87" t="s">
        <v>144</v>
      </c>
      <c r="F87" t="s">
        <v>214</v>
      </c>
      <c r="K87" t="s">
        <v>214</v>
      </c>
      <c r="P87" t="s">
        <v>214</v>
      </c>
      <c r="R87" t="s">
        <v>214</v>
      </c>
      <c r="U87" t="s">
        <v>214</v>
      </c>
      <c r="W87" t="s">
        <v>214</v>
      </c>
      <c r="X87" t="s">
        <v>214</v>
      </c>
      <c r="Z87" t="s">
        <v>214</v>
      </c>
      <c r="AB87" t="s">
        <v>214</v>
      </c>
      <c r="BA87" t="s">
        <v>3687</v>
      </c>
      <c r="BB87">
        <v>0</v>
      </c>
    </row>
    <row r="88" spans="1:54" x14ac:dyDescent="0.25">
      <c r="A88">
        <v>336938</v>
      </c>
      <c r="B88" t="s">
        <v>144</v>
      </c>
      <c r="D88" t="s">
        <v>214</v>
      </c>
      <c r="F88" t="s">
        <v>214</v>
      </c>
      <c r="H88" t="s">
        <v>214</v>
      </c>
      <c r="P88" t="s">
        <v>214</v>
      </c>
      <c r="X88" t="s">
        <v>214</v>
      </c>
      <c r="Z88" t="s">
        <v>214</v>
      </c>
      <c r="AA88" t="s">
        <v>214</v>
      </c>
      <c r="AB88" t="s">
        <v>214</v>
      </c>
      <c r="BA88" t="s">
        <v>3687</v>
      </c>
      <c r="BB88">
        <v>0</v>
      </c>
    </row>
    <row r="89" spans="1:54" x14ac:dyDescent="0.25">
      <c r="A89">
        <v>337007</v>
      </c>
      <c r="B89" t="s">
        <v>144</v>
      </c>
      <c r="P89" t="s">
        <v>214</v>
      </c>
      <c r="R89" t="s">
        <v>214</v>
      </c>
      <c r="S89" t="s">
        <v>214</v>
      </c>
      <c r="V89" t="s">
        <v>214</v>
      </c>
      <c r="W89" t="s">
        <v>214</v>
      </c>
      <c r="X89" t="s">
        <v>214</v>
      </c>
      <c r="Z89" t="s">
        <v>214</v>
      </c>
      <c r="AA89" t="s">
        <v>214</v>
      </c>
      <c r="AB89" t="s">
        <v>214</v>
      </c>
      <c r="BA89" t="s">
        <v>3687</v>
      </c>
      <c r="BB89">
        <v>0</v>
      </c>
    </row>
    <row r="90" spans="1:54" x14ac:dyDescent="0.25">
      <c r="A90">
        <v>335195</v>
      </c>
      <c r="B90" t="s">
        <v>144</v>
      </c>
      <c r="N90" t="s">
        <v>214</v>
      </c>
      <c r="O90" t="s">
        <v>214</v>
      </c>
      <c r="W90" t="s">
        <v>214</v>
      </c>
      <c r="X90" t="s">
        <v>214</v>
      </c>
      <c r="Z90" t="s">
        <v>214</v>
      </c>
      <c r="AB90" t="s">
        <v>214</v>
      </c>
      <c r="BA90" t="s">
        <v>3687</v>
      </c>
      <c r="BB90">
        <v>0</v>
      </c>
    </row>
    <row r="91" spans="1:54" x14ac:dyDescent="0.25">
      <c r="A91">
        <v>335307</v>
      </c>
      <c r="B91" t="s">
        <v>144</v>
      </c>
      <c r="I91" t="s">
        <v>214</v>
      </c>
      <c r="N91" t="s">
        <v>214</v>
      </c>
      <c r="O91" t="s">
        <v>214</v>
      </c>
      <c r="V91" t="s">
        <v>214</v>
      </c>
      <c r="W91" t="s">
        <v>214</v>
      </c>
      <c r="AA91" t="s">
        <v>214</v>
      </c>
      <c r="AB91" t="s">
        <v>214</v>
      </c>
      <c r="BA91" t="s">
        <v>3687</v>
      </c>
      <c r="BB91">
        <v>0</v>
      </c>
    </row>
    <row r="92" spans="1:54" x14ac:dyDescent="0.25">
      <c r="A92">
        <v>338348</v>
      </c>
      <c r="B92" t="s">
        <v>144</v>
      </c>
      <c r="J92" t="s">
        <v>214</v>
      </c>
      <c r="K92" t="s">
        <v>214</v>
      </c>
      <c r="M92" t="s">
        <v>214</v>
      </c>
      <c r="R92" t="s">
        <v>214</v>
      </c>
      <c r="W92" t="s">
        <v>214</v>
      </c>
      <c r="X92" t="s">
        <v>214</v>
      </c>
      <c r="Y92" t="s">
        <v>214</v>
      </c>
      <c r="AB92" t="s">
        <v>214</v>
      </c>
      <c r="BA92" t="s">
        <v>3687</v>
      </c>
      <c r="BB92">
        <v>0</v>
      </c>
    </row>
    <row r="93" spans="1:54" x14ac:dyDescent="0.25">
      <c r="A93">
        <v>336871</v>
      </c>
      <c r="B93" t="s">
        <v>144</v>
      </c>
      <c r="H93" t="s">
        <v>214</v>
      </c>
      <c r="J93" t="s">
        <v>214</v>
      </c>
      <c r="O93" t="s">
        <v>214</v>
      </c>
      <c r="P93" t="s">
        <v>214</v>
      </c>
      <c r="S93" t="s">
        <v>214</v>
      </c>
      <c r="U93" t="s">
        <v>214</v>
      </c>
      <c r="V93" t="s">
        <v>214</v>
      </c>
      <c r="W93" t="s">
        <v>214</v>
      </c>
      <c r="X93" t="s">
        <v>214</v>
      </c>
      <c r="Y93" t="s">
        <v>214</v>
      </c>
      <c r="Z93" t="s">
        <v>214</v>
      </c>
      <c r="AA93" t="s">
        <v>214</v>
      </c>
      <c r="BA93" t="s">
        <v>3687</v>
      </c>
      <c r="BB93">
        <v>0</v>
      </c>
    </row>
    <row r="94" spans="1:54" x14ac:dyDescent="0.25">
      <c r="A94">
        <v>332710</v>
      </c>
      <c r="B94" t="s">
        <v>144</v>
      </c>
      <c r="J94" t="s">
        <v>214</v>
      </c>
      <c r="P94" t="s">
        <v>214</v>
      </c>
      <c r="S94" t="s">
        <v>214</v>
      </c>
      <c r="W94" t="s">
        <v>214</v>
      </c>
      <c r="X94" t="s">
        <v>214</v>
      </c>
      <c r="Z94" t="s">
        <v>214</v>
      </c>
      <c r="BA94" t="s">
        <v>3687</v>
      </c>
      <c r="BB94">
        <v>0</v>
      </c>
    </row>
    <row r="95" spans="1:54" x14ac:dyDescent="0.25">
      <c r="A95">
        <v>334753</v>
      </c>
      <c r="B95" t="s">
        <v>144</v>
      </c>
      <c r="M95" t="s">
        <v>214</v>
      </c>
      <c r="P95" t="s">
        <v>214</v>
      </c>
      <c r="S95" t="s">
        <v>214</v>
      </c>
      <c r="W95" t="s">
        <v>214</v>
      </c>
      <c r="Z95" t="s">
        <v>214</v>
      </c>
      <c r="BA95" t="s">
        <v>3687</v>
      </c>
      <c r="BB95">
        <v>0</v>
      </c>
    </row>
    <row r="96" spans="1:54" x14ac:dyDescent="0.25">
      <c r="A96">
        <v>336020</v>
      </c>
      <c r="B96" t="s">
        <v>144</v>
      </c>
      <c r="F96" t="s">
        <v>214</v>
      </c>
      <c r="J96" t="s">
        <v>214</v>
      </c>
      <c r="K96" t="s">
        <v>214</v>
      </c>
      <c r="P96" t="s">
        <v>214</v>
      </c>
      <c r="R96" t="s">
        <v>214</v>
      </c>
      <c r="T96" t="s">
        <v>214</v>
      </c>
      <c r="X96" t="s">
        <v>214</v>
      </c>
      <c r="AA96" t="s">
        <v>214</v>
      </c>
      <c r="BA96" t="s">
        <v>3687</v>
      </c>
      <c r="BB96">
        <v>0</v>
      </c>
    </row>
    <row r="97" spans="1:54" x14ac:dyDescent="0.25">
      <c r="A97">
        <v>336831</v>
      </c>
      <c r="B97" t="s">
        <v>144</v>
      </c>
      <c r="F97" t="s">
        <v>214</v>
      </c>
      <c r="G97" t="s">
        <v>214</v>
      </c>
      <c r="K97" t="s">
        <v>214</v>
      </c>
      <c r="P97" t="s">
        <v>214</v>
      </c>
      <c r="R97" t="s">
        <v>214</v>
      </c>
      <c r="S97" t="s">
        <v>214</v>
      </c>
      <c r="V97" t="s">
        <v>214</v>
      </c>
      <c r="W97" t="s">
        <v>214</v>
      </c>
      <c r="X97" t="s">
        <v>214</v>
      </c>
      <c r="Y97" t="s">
        <v>214</v>
      </c>
      <c r="Z97" t="s">
        <v>214</v>
      </c>
      <c r="AA97" t="s">
        <v>214</v>
      </c>
      <c r="BA97" t="s">
        <v>3687</v>
      </c>
      <c r="BB97">
        <v>0</v>
      </c>
    </row>
    <row r="98" spans="1:54" x14ac:dyDescent="0.25">
      <c r="A98">
        <v>335772</v>
      </c>
      <c r="B98" t="s">
        <v>144</v>
      </c>
      <c r="I98" t="s">
        <v>214</v>
      </c>
      <c r="N98" t="s">
        <v>214</v>
      </c>
      <c r="P98" t="s">
        <v>214</v>
      </c>
      <c r="R98" t="s">
        <v>214</v>
      </c>
      <c r="S98" t="s">
        <v>214</v>
      </c>
      <c r="T98" t="s">
        <v>214</v>
      </c>
      <c r="V98" t="s">
        <v>214</v>
      </c>
      <c r="W98" t="s">
        <v>214</v>
      </c>
      <c r="Z98" t="s">
        <v>214</v>
      </c>
      <c r="AA98" t="s">
        <v>214</v>
      </c>
      <c r="BA98" t="s">
        <v>3687</v>
      </c>
      <c r="BB98">
        <v>0</v>
      </c>
    </row>
    <row r="99" spans="1:54" x14ac:dyDescent="0.25">
      <c r="A99">
        <v>333681</v>
      </c>
      <c r="B99" t="s">
        <v>144</v>
      </c>
      <c r="I99" t="s">
        <v>214</v>
      </c>
      <c r="N99" t="s">
        <v>214</v>
      </c>
      <c r="V99" t="s">
        <v>214</v>
      </c>
      <c r="Z99" t="s">
        <v>214</v>
      </c>
      <c r="AA99" t="s">
        <v>214</v>
      </c>
      <c r="BA99" t="s">
        <v>3687</v>
      </c>
      <c r="BB99">
        <v>0</v>
      </c>
    </row>
    <row r="100" spans="1:54" x14ac:dyDescent="0.25">
      <c r="A100">
        <v>336981</v>
      </c>
      <c r="B100" t="s">
        <v>144</v>
      </c>
      <c r="K100" t="s">
        <v>214</v>
      </c>
      <c r="L100" t="s">
        <v>214</v>
      </c>
      <c r="Q100" t="s">
        <v>214</v>
      </c>
      <c r="R100" t="s">
        <v>214</v>
      </c>
      <c r="W100" t="s">
        <v>214</v>
      </c>
      <c r="X100" t="s">
        <v>214</v>
      </c>
      <c r="Z100" t="s">
        <v>214</v>
      </c>
      <c r="AA100" t="s">
        <v>214</v>
      </c>
      <c r="BA100" t="s">
        <v>3687</v>
      </c>
      <c r="BB100">
        <v>0</v>
      </c>
    </row>
    <row r="101" spans="1:54" x14ac:dyDescent="0.25">
      <c r="A101">
        <v>338328</v>
      </c>
      <c r="B101" t="s">
        <v>144</v>
      </c>
      <c r="I101" t="s">
        <v>214</v>
      </c>
      <c r="N101" t="s">
        <v>214</v>
      </c>
      <c r="V101" t="s">
        <v>214</v>
      </c>
      <c r="X101" t="s">
        <v>214</v>
      </c>
      <c r="AA101" t="s">
        <v>214</v>
      </c>
      <c r="BA101" t="s">
        <v>3687</v>
      </c>
      <c r="BB101">
        <v>0</v>
      </c>
    </row>
    <row r="102" spans="1:54" x14ac:dyDescent="0.25">
      <c r="A102">
        <v>325731</v>
      </c>
      <c r="B102" t="s">
        <v>144</v>
      </c>
      <c r="G102" t="s">
        <v>214</v>
      </c>
      <c r="J102" t="s">
        <v>214</v>
      </c>
      <c r="O102" t="s">
        <v>214</v>
      </c>
      <c r="P102" t="s">
        <v>214</v>
      </c>
      <c r="AA102" t="s">
        <v>214</v>
      </c>
      <c r="AB102" t="s">
        <v>214</v>
      </c>
      <c r="BA102" t="s">
        <v>3686</v>
      </c>
      <c r="BB102">
        <v>0</v>
      </c>
    </row>
    <row r="103" spans="1:54" x14ac:dyDescent="0.25">
      <c r="A103">
        <v>315402</v>
      </c>
      <c r="B103" t="s">
        <v>144</v>
      </c>
      <c r="J103" t="s">
        <v>214</v>
      </c>
      <c r="M103" t="s">
        <v>214</v>
      </c>
      <c r="O103" t="s">
        <v>214</v>
      </c>
      <c r="P103" t="s">
        <v>214</v>
      </c>
      <c r="Q103" t="s">
        <v>214</v>
      </c>
      <c r="R103" t="s">
        <v>214</v>
      </c>
      <c r="S103" t="s">
        <v>214</v>
      </c>
      <c r="T103" t="s">
        <v>214</v>
      </c>
      <c r="U103" t="s">
        <v>214</v>
      </c>
      <c r="W103" t="s">
        <v>214</v>
      </c>
      <c r="X103" t="s">
        <v>214</v>
      </c>
      <c r="Y103" t="s">
        <v>214</v>
      </c>
      <c r="Z103" t="s">
        <v>214</v>
      </c>
      <c r="AA103" t="s">
        <v>214</v>
      </c>
      <c r="AB103" t="s">
        <v>214</v>
      </c>
      <c r="BA103" t="s">
        <v>3686</v>
      </c>
      <c r="BB103">
        <v>0</v>
      </c>
    </row>
    <row r="104" spans="1:54" x14ac:dyDescent="0.25">
      <c r="A104">
        <v>318400</v>
      </c>
      <c r="B104" t="s">
        <v>144</v>
      </c>
      <c r="H104" t="s">
        <v>214</v>
      </c>
      <c r="M104" t="s">
        <v>214</v>
      </c>
      <c r="N104" t="s">
        <v>214</v>
      </c>
      <c r="O104" t="s">
        <v>214</v>
      </c>
      <c r="P104" t="s">
        <v>214</v>
      </c>
      <c r="Q104" t="s">
        <v>214</v>
      </c>
      <c r="R104" t="s">
        <v>214</v>
      </c>
      <c r="S104" t="s">
        <v>214</v>
      </c>
      <c r="U104" t="s">
        <v>214</v>
      </c>
      <c r="V104" t="s">
        <v>214</v>
      </c>
      <c r="W104" t="s">
        <v>214</v>
      </c>
      <c r="X104" t="s">
        <v>214</v>
      </c>
      <c r="Y104" t="s">
        <v>214</v>
      </c>
      <c r="Z104" t="s">
        <v>214</v>
      </c>
      <c r="AA104" t="s">
        <v>214</v>
      </c>
      <c r="AB104" t="s">
        <v>214</v>
      </c>
      <c r="BA104" t="s">
        <v>3686</v>
      </c>
      <c r="BB104">
        <v>0</v>
      </c>
    </row>
    <row r="105" spans="1:54" x14ac:dyDescent="0.25">
      <c r="A105">
        <v>319177</v>
      </c>
      <c r="B105" t="s">
        <v>144</v>
      </c>
      <c r="I105" t="s">
        <v>214</v>
      </c>
      <c r="M105" t="s">
        <v>214</v>
      </c>
      <c r="O105" t="s">
        <v>214</v>
      </c>
      <c r="P105" t="s">
        <v>214</v>
      </c>
      <c r="Q105" t="s">
        <v>214</v>
      </c>
      <c r="R105" t="s">
        <v>214</v>
      </c>
      <c r="S105" t="s">
        <v>214</v>
      </c>
      <c r="T105" t="s">
        <v>214</v>
      </c>
      <c r="U105" t="s">
        <v>214</v>
      </c>
      <c r="V105" t="s">
        <v>214</v>
      </c>
      <c r="W105" t="s">
        <v>214</v>
      </c>
      <c r="X105" t="s">
        <v>214</v>
      </c>
      <c r="Y105" t="s">
        <v>214</v>
      </c>
      <c r="Z105" t="s">
        <v>214</v>
      </c>
      <c r="AA105" t="s">
        <v>214</v>
      </c>
      <c r="AB105" t="s">
        <v>214</v>
      </c>
      <c r="BA105" t="s">
        <v>3686</v>
      </c>
      <c r="BB105">
        <v>0</v>
      </c>
    </row>
    <row r="106" spans="1:54" x14ac:dyDescent="0.25">
      <c r="A106">
        <v>320773</v>
      </c>
      <c r="B106" t="s">
        <v>144</v>
      </c>
      <c r="K106" t="s">
        <v>214</v>
      </c>
      <c r="M106" t="s">
        <v>214</v>
      </c>
      <c r="N106" t="s">
        <v>214</v>
      </c>
      <c r="O106" t="s">
        <v>214</v>
      </c>
      <c r="P106" t="s">
        <v>214</v>
      </c>
      <c r="Q106" t="s">
        <v>214</v>
      </c>
      <c r="R106" t="s">
        <v>214</v>
      </c>
      <c r="S106" t="s">
        <v>214</v>
      </c>
      <c r="T106" t="s">
        <v>214</v>
      </c>
      <c r="U106" t="s">
        <v>214</v>
      </c>
      <c r="V106" t="s">
        <v>214</v>
      </c>
      <c r="W106" t="s">
        <v>214</v>
      </c>
      <c r="X106" t="s">
        <v>214</v>
      </c>
      <c r="Y106" t="s">
        <v>214</v>
      </c>
      <c r="Z106" t="s">
        <v>214</v>
      </c>
      <c r="AA106" t="s">
        <v>214</v>
      </c>
      <c r="AB106" t="s">
        <v>214</v>
      </c>
      <c r="BA106" t="s">
        <v>3686</v>
      </c>
      <c r="BB106">
        <v>0</v>
      </c>
    </row>
    <row r="107" spans="1:54" x14ac:dyDescent="0.25">
      <c r="A107">
        <v>324992</v>
      </c>
      <c r="B107" t="s">
        <v>144</v>
      </c>
      <c r="D107" t="s">
        <v>214</v>
      </c>
      <c r="O107" t="s">
        <v>214</v>
      </c>
      <c r="P107" t="s">
        <v>214</v>
      </c>
      <c r="Q107" t="s">
        <v>214</v>
      </c>
      <c r="U107" t="s">
        <v>214</v>
      </c>
      <c r="V107" t="s">
        <v>214</v>
      </c>
      <c r="W107" t="s">
        <v>214</v>
      </c>
      <c r="X107" t="s">
        <v>214</v>
      </c>
      <c r="Y107" t="s">
        <v>214</v>
      </c>
      <c r="Z107" t="s">
        <v>214</v>
      </c>
      <c r="AA107" t="s">
        <v>214</v>
      </c>
      <c r="AB107" t="s">
        <v>214</v>
      </c>
      <c r="BA107" t="s">
        <v>3686</v>
      </c>
      <c r="BB107">
        <v>0</v>
      </c>
    </row>
    <row r="108" spans="1:54" x14ac:dyDescent="0.25">
      <c r="A108">
        <v>325791</v>
      </c>
      <c r="B108" t="s">
        <v>144</v>
      </c>
      <c r="H108" t="s">
        <v>214</v>
      </c>
      <c r="M108" t="s">
        <v>214</v>
      </c>
      <c r="N108" t="s">
        <v>214</v>
      </c>
      <c r="O108" t="s">
        <v>214</v>
      </c>
      <c r="P108" t="s">
        <v>214</v>
      </c>
      <c r="Q108" t="s">
        <v>214</v>
      </c>
      <c r="R108" t="s">
        <v>214</v>
      </c>
      <c r="S108" t="s">
        <v>214</v>
      </c>
      <c r="T108" t="s">
        <v>214</v>
      </c>
      <c r="U108" t="s">
        <v>214</v>
      </c>
      <c r="V108" t="s">
        <v>214</v>
      </c>
      <c r="W108" t="s">
        <v>214</v>
      </c>
      <c r="X108" t="s">
        <v>214</v>
      </c>
      <c r="Y108" t="s">
        <v>214</v>
      </c>
      <c r="Z108" t="s">
        <v>214</v>
      </c>
      <c r="AA108" t="s">
        <v>214</v>
      </c>
      <c r="AB108" t="s">
        <v>214</v>
      </c>
      <c r="BA108" t="s">
        <v>3686</v>
      </c>
      <c r="BB108">
        <v>0</v>
      </c>
    </row>
    <row r="109" spans="1:54" x14ac:dyDescent="0.25">
      <c r="A109">
        <v>326688</v>
      </c>
      <c r="B109" t="s">
        <v>144</v>
      </c>
      <c r="I109" t="s">
        <v>214</v>
      </c>
      <c r="M109" t="s">
        <v>214</v>
      </c>
      <c r="N109" t="s">
        <v>214</v>
      </c>
      <c r="O109" t="s">
        <v>214</v>
      </c>
      <c r="P109" t="s">
        <v>214</v>
      </c>
      <c r="Q109" t="s">
        <v>214</v>
      </c>
      <c r="U109" t="s">
        <v>214</v>
      </c>
      <c r="V109" t="s">
        <v>214</v>
      </c>
      <c r="W109" t="s">
        <v>214</v>
      </c>
      <c r="X109" t="s">
        <v>214</v>
      </c>
      <c r="Y109" t="s">
        <v>214</v>
      </c>
      <c r="Z109" t="s">
        <v>214</v>
      </c>
      <c r="AA109" t="s">
        <v>214</v>
      </c>
      <c r="AB109" t="s">
        <v>214</v>
      </c>
      <c r="BA109" t="s">
        <v>3686</v>
      </c>
      <c r="BB109">
        <v>0</v>
      </c>
    </row>
    <row r="110" spans="1:54" x14ac:dyDescent="0.25">
      <c r="A110">
        <v>327277</v>
      </c>
      <c r="B110" t="s">
        <v>144</v>
      </c>
      <c r="H110" t="s">
        <v>214</v>
      </c>
      <c r="K110" t="s">
        <v>214</v>
      </c>
      <c r="M110" t="s">
        <v>214</v>
      </c>
      <c r="O110" t="s">
        <v>214</v>
      </c>
      <c r="P110" t="s">
        <v>214</v>
      </c>
      <c r="Q110" t="s">
        <v>214</v>
      </c>
      <c r="R110" t="s">
        <v>214</v>
      </c>
      <c r="T110" t="s">
        <v>214</v>
      </c>
      <c r="U110" t="s">
        <v>214</v>
      </c>
      <c r="W110" t="s">
        <v>214</v>
      </c>
      <c r="X110" t="s">
        <v>214</v>
      </c>
      <c r="Y110" t="s">
        <v>214</v>
      </c>
      <c r="Z110" t="s">
        <v>214</v>
      </c>
      <c r="AA110" t="s">
        <v>214</v>
      </c>
      <c r="AB110" t="s">
        <v>214</v>
      </c>
      <c r="BA110" t="s">
        <v>3686</v>
      </c>
      <c r="BB110">
        <v>0</v>
      </c>
    </row>
    <row r="111" spans="1:54" x14ac:dyDescent="0.25">
      <c r="A111">
        <v>327330</v>
      </c>
      <c r="B111" t="s">
        <v>144</v>
      </c>
      <c r="J111" t="s">
        <v>214</v>
      </c>
      <c r="L111" t="s">
        <v>214</v>
      </c>
      <c r="M111" t="s">
        <v>214</v>
      </c>
      <c r="O111" t="s">
        <v>214</v>
      </c>
      <c r="P111" t="s">
        <v>214</v>
      </c>
      <c r="Q111" t="s">
        <v>214</v>
      </c>
      <c r="R111" t="s">
        <v>214</v>
      </c>
      <c r="S111" t="s">
        <v>214</v>
      </c>
      <c r="T111" t="s">
        <v>214</v>
      </c>
      <c r="U111" t="s">
        <v>214</v>
      </c>
      <c r="V111" t="s">
        <v>214</v>
      </c>
      <c r="W111" t="s">
        <v>214</v>
      </c>
      <c r="X111" t="s">
        <v>214</v>
      </c>
      <c r="Y111" t="s">
        <v>214</v>
      </c>
      <c r="Z111" t="s">
        <v>214</v>
      </c>
      <c r="AA111" t="s">
        <v>214</v>
      </c>
      <c r="AB111" t="s">
        <v>214</v>
      </c>
      <c r="BA111" t="s">
        <v>3686</v>
      </c>
      <c r="BB111">
        <v>0</v>
      </c>
    </row>
    <row r="112" spans="1:54" x14ac:dyDescent="0.25">
      <c r="A112">
        <v>327363</v>
      </c>
      <c r="B112" t="s">
        <v>144</v>
      </c>
      <c r="H112" t="s">
        <v>214</v>
      </c>
      <c r="O112" t="s">
        <v>214</v>
      </c>
      <c r="P112" t="s">
        <v>214</v>
      </c>
      <c r="W112" t="s">
        <v>214</v>
      </c>
      <c r="Y112" t="s">
        <v>214</v>
      </c>
      <c r="Z112" t="s">
        <v>214</v>
      </c>
      <c r="AB112" t="s">
        <v>214</v>
      </c>
      <c r="BA112" t="s">
        <v>3686</v>
      </c>
      <c r="BB112">
        <v>0</v>
      </c>
    </row>
    <row r="113" spans="1:54" x14ac:dyDescent="0.25">
      <c r="A113">
        <v>327809</v>
      </c>
      <c r="B113" t="s">
        <v>144</v>
      </c>
      <c r="H113" t="s">
        <v>214</v>
      </c>
      <c r="O113" t="s">
        <v>214</v>
      </c>
      <c r="P113" t="s">
        <v>214</v>
      </c>
      <c r="Q113" t="s">
        <v>214</v>
      </c>
      <c r="R113" t="s">
        <v>214</v>
      </c>
      <c r="S113" t="s">
        <v>214</v>
      </c>
      <c r="T113" t="s">
        <v>214</v>
      </c>
      <c r="U113" t="s">
        <v>214</v>
      </c>
      <c r="V113" t="s">
        <v>214</v>
      </c>
      <c r="W113" t="s">
        <v>214</v>
      </c>
      <c r="X113" t="s">
        <v>214</v>
      </c>
      <c r="Y113" t="s">
        <v>214</v>
      </c>
      <c r="Z113" t="s">
        <v>214</v>
      </c>
      <c r="AA113" t="s">
        <v>214</v>
      </c>
      <c r="AB113" t="s">
        <v>214</v>
      </c>
      <c r="BA113" t="s">
        <v>3686</v>
      </c>
      <c r="BB113">
        <v>0</v>
      </c>
    </row>
    <row r="114" spans="1:54" x14ac:dyDescent="0.25">
      <c r="A114">
        <v>327975</v>
      </c>
      <c r="B114" t="s">
        <v>144</v>
      </c>
      <c r="G114" t="s">
        <v>214</v>
      </c>
      <c r="M114" t="s">
        <v>214</v>
      </c>
      <c r="N114" t="s">
        <v>214</v>
      </c>
      <c r="O114" t="s">
        <v>214</v>
      </c>
      <c r="P114" t="s">
        <v>214</v>
      </c>
      <c r="R114" t="s">
        <v>214</v>
      </c>
      <c r="S114" t="s">
        <v>214</v>
      </c>
      <c r="U114" t="s">
        <v>214</v>
      </c>
      <c r="W114" t="s">
        <v>214</v>
      </c>
      <c r="X114" t="s">
        <v>214</v>
      </c>
      <c r="Y114" t="s">
        <v>214</v>
      </c>
      <c r="Z114" t="s">
        <v>214</v>
      </c>
      <c r="AB114" t="s">
        <v>214</v>
      </c>
      <c r="BA114" t="s">
        <v>3686</v>
      </c>
      <c r="BB114">
        <v>0</v>
      </c>
    </row>
    <row r="115" spans="1:54" x14ac:dyDescent="0.25">
      <c r="A115">
        <v>328095</v>
      </c>
      <c r="B115" t="s">
        <v>144</v>
      </c>
      <c r="H115" t="s">
        <v>214</v>
      </c>
      <c r="L115" t="s">
        <v>214</v>
      </c>
      <c r="M115" t="s">
        <v>214</v>
      </c>
      <c r="O115" t="s">
        <v>214</v>
      </c>
      <c r="P115" t="s">
        <v>214</v>
      </c>
      <c r="Q115" t="s">
        <v>214</v>
      </c>
      <c r="R115" t="s">
        <v>214</v>
      </c>
      <c r="S115" t="s">
        <v>214</v>
      </c>
      <c r="T115" t="s">
        <v>214</v>
      </c>
      <c r="U115" t="s">
        <v>214</v>
      </c>
      <c r="V115" t="s">
        <v>214</v>
      </c>
      <c r="W115" t="s">
        <v>214</v>
      </c>
      <c r="X115" t="s">
        <v>214</v>
      </c>
      <c r="Y115" t="s">
        <v>214</v>
      </c>
      <c r="Z115" t="s">
        <v>214</v>
      </c>
      <c r="AA115" t="s">
        <v>214</v>
      </c>
      <c r="AB115" t="s">
        <v>214</v>
      </c>
      <c r="BA115" t="s">
        <v>3686</v>
      </c>
      <c r="BB115">
        <v>0</v>
      </c>
    </row>
    <row r="116" spans="1:54" x14ac:dyDescent="0.25">
      <c r="A116">
        <v>328550</v>
      </c>
      <c r="B116" t="s">
        <v>144</v>
      </c>
      <c r="J116" t="s">
        <v>214</v>
      </c>
      <c r="M116" t="s">
        <v>214</v>
      </c>
      <c r="N116" t="s">
        <v>214</v>
      </c>
      <c r="O116" t="s">
        <v>214</v>
      </c>
      <c r="P116" t="s">
        <v>214</v>
      </c>
      <c r="Q116" t="s">
        <v>214</v>
      </c>
      <c r="R116" t="s">
        <v>214</v>
      </c>
      <c r="S116" t="s">
        <v>214</v>
      </c>
      <c r="T116" t="s">
        <v>214</v>
      </c>
      <c r="U116" t="s">
        <v>214</v>
      </c>
      <c r="V116" t="s">
        <v>214</v>
      </c>
      <c r="W116" t="s">
        <v>214</v>
      </c>
      <c r="X116" t="s">
        <v>214</v>
      </c>
      <c r="Y116" t="s">
        <v>214</v>
      </c>
      <c r="Z116" t="s">
        <v>214</v>
      </c>
      <c r="AA116" t="s">
        <v>214</v>
      </c>
      <c r="AB116" t="s">
        <v>214</v>
      </c>
      <c r="BA116" t="s">
        <v>3686</v>
      </c>
      <c r="BB116">
        <v>0</v>
      </c>
    </row>
    <row r="117" spans="1:54" x14ac:dyDescent="0.25">
      <c r="A117">
        <v>329575</v>
      </c>
      <c r="B117" t="s">
        <v>144</v>
      </c>
      <c r="H117" t="s">
        <v>214</v>
      </c>
      <c r="I117" t="s">
        <v>214</v>
      </c>
      <c r="N117" t="s">
        <v>214</v>
      </c>
      <c r="O117" t="s">
        <v>214</v>
      </c>
      <c r="P117" t="s">
        <v>214</v>
      </c>
      <c r="R117" t="s">
        <v>214</v>
      </c>
      <c r="T117" t="s">
        <v>214</v>
      </c>
      <c r="U117" t="s">
        <v>214</v>
      </c>
      <c r="V117" t="s">
        <v>214</v>
      </c>
      <c r="W117" t="s">
        <v>214</v>
      </c>
      <c r="X117" t="s">
        <v>214</v>
      </c>
      <c r="Y117" t="s">
        <v>214</v>
      </c>
      <c r="Z117" t="s">
        <v>214</v>
      </c>
      <c r="AA117" t="s">
        <v>214</v>
      </c>
      <c r="AB117" t="s">
        <v>214</v>
      </c>
      <c r="BA117" t="s">
        <v>3686</v>
      </c>
      <c r="BB117">
        <v>0</v>
      </c>
    </row>
    <row r="118" spans="1:54" x14ac:dyDescent="0.25">
      <c r="A118">
        <v>329619</v>
      </c>
      <c r="B118" t="s">
        <v>144</v>
      </c>
      <c r="I118" t="s">
        <v>214</v>
      </c>
      <c r="N118" t="s">
        <v>214</v>
      </c>
      <c r="O118" t="s">
        <v>214</v>
      </c>
      <c r="P118" t="s">
        <v>214</v>
      </c>
      <c r="Q118" t="s">
        <v>214</v>
      </c>
      <c r="S118" t="s">
        <v>214</v>
      </c>
      <c r="V118" t="s">
        <v>214</v>
      </c>
      <c r="W118" t="s">
        <v>214</v>
      </c>
      <c r="Y118" t="s">
        <v>214</v>
      </c>
      <c r="Z118" t="s">
        <v>214</v>
      </c>
      <c r="AA118" t="s">
        <v>214</v>
      </c>
      <c r="AB118" t="s">
        <v>214</v>
      </c>
      <c r="BA118" t="s">
        <v>3686</v>
      </c>
      <c r="BB118">
        <v>0</v>
      </c>
    </row>
    <row r="119" spans="1:54" x14ac:dyDescent="0.25">
      <c r="A119">
        <v>329858</v>
      </c>
      <c r="B119" t="s">
        <v>144</v>
      </c>
      <c r="L119" t="s">
        <v>214</v>
      </c>
      <c r="M119" t="s">
        <v>214</v>
      </c>
      <c r="O119" t="s">
        <v>214</v>
      </c>
      <c r="P119" t="s">
        <v>214</v>
      </c>
      <c r="Q119" t="s">
        <v>214</v>
      </c>
      <c r="R119" t="s">
        <v>214</v>
      </c>
      <c r="W119" t="s">
        <v>214</v>
      </c>
      <c r="X119" t="s">
        <v>214</v>
      </c>
      <c r="Y119" t="s">
        <v>214</v>
      </c>
      <c r="Z119" t="s">
        <v>214</v>
      </c>
      <c r="AB119" t="s">
        <v>214</v>
      </c>
      <c r="BA119" t="s">
        <v>3686</v>
      </c>
      <c r="BB119">
        <v>0</v>
      </c>
    </row>
    <row r="120" spans="1:54" x14ac:dyDescent="0.25">
      <c r="A120">
        <v>329932</v>
      </c>
      <c r="B120" t="s">
        <v>144</v>
      </c>
      <c r="D120" t="s">
        <v>214</v>
      </c>
      <c r="H120" t="s">
        <v>214</v>
      </c>
      <c r="M120" t="s">
        <v>214</v>
      </c>
      <c r="O120" t="s">
        <v>214</v>
      </c>
      <c r="P120" t="s">
        <v>214</v>
      </c>
      <c r="Q120" t="s">
        <v>214</v>
      </c>
      <c r="R120" t="s">
        <v>214</v>
      </c>
      <c r="S120" t="s">
        <v>214</v>
      </c>
      <c r="T120" t="s">
        <v>214</v>
      </c>
      <c r="V120" t="s">
        <v>214</v>
      </c>
      <c r="W120" t="s">
        <v>214</v>
      </c>
      <c r="X120" t="s">
        <v>214</v>
      </c>
      <c r="Y120" t="s">
        <v>214</v>
      </c>
      <c r="Z120" t="s">
        <v>214</v>
      </c>
      <c r="AA120" t="s">
        <v>214</v>
      </c>
      <c r="AB120" t="s">
        <v>214</v>
      </c>
      <c r="BA120" t="s">
        <v>3686</v>
      </c>
      <c r="BB120">
        <v>0</v>
      </c>
    </row>
    <row r="121" spans="1:54" x14ac:dyDescent="0.25">
      <c r="A121">
        <v>329945</v>
      </c>
      <c r="B121" t="s">
        <v>144</v>
      </c>
      <c r="K121" t="s">
        <v>214</v>
      </c>
      <c r="L121" t="s">
        <v>214</v>
      </c>
      <c r="N121" t="s">
        <v>214</v>
      </c>
      <c r="O121" t="s">
        <v>214</v>
      </c>
      <c r="P121" t="s">
        <v>214</v>
      </c>
      <c r="Q121" t="s">
        <v>214</v>
      </c>
      <c r="R121" t="s">
        <v>214</v>
      </c>
      <c r="S121" t="s">
        <v>214</v>
      </c>
      <c r="W121" t="s">
        <v>214</v>
      </c>
      <c r="X121" t="s">
        <v>214</v>
      </c>
      <c r="Y121" t="s">
        <v>214</v>
      </c>
      <c r="Z121" t="s">
        <v>214</v>
      </c>
      <c r="AA121" t="s">
        <v>214</v>
      </c>
      <c r="AB121" t="s">
        <v>214</v>
      </c>
      <c r="BA121" t="s">
        <v>3686</v>
      </c>
      <c r="BB121">
        <v>0</v>
      </c>
    </row>
    <row r="122" spans="1:54" x14ac:dyDescent="0.25">
      <c r="A122">
        <v>330564</v>
      </c>
      <c r="B122" t="s">
        <v>144</v>
      </c>
      <c r="J122" t="s">
        <v>214</v>
      </c>
      <c r="M122" t="s">
        <v>214</v>
      </c>
      <c r="N122" t="s">
        <v>214</v>
      </c>
      <c r="O122" t="s">
        <v>214</v>
      </c>
      <c r="P122" t="s">
        <v>214</v>
      </c>
      <c r="Q122" t="s">
        <v>214</v>
      </c>
      <c r="R122" t="s">
        <v>214</v>
      </c>
      <c r="S122" t="s">
        <v>214</v>
      </c>
      <c r="T122" t="s">
        <v>214</v>
      </c>
      <c r="U122" t="s">
        <v>214</v>
      </c>
      <c r="V122" t="s">
        <v>214</v>
      </c>
      <c r="W122" t="s">
        <v>214</v>
      </c>
      <c r="X122" t="s">
        <v>214</v>
      </c>
      <c r="Y122" t="s">
        <v>214</v>
      </c>
      <c r="Z122" t="s">
        <v>214</v>
      </c>
      <c r="AA122" t="s">
        <v>214</v>
      </c>
      <c r="AB122" t="s">
        <v>214</v>
      </c>
      <c r="BA122" t="s">
        <v>3686</v>
      </c>
      <c r="BB122">
        <v>0</v>
      </c>
    </row>
    <row r="123" spans="1:54" x14ac:dyDescent="0.25">
      <c r="A123">
        <v>330735</v>
      </c>
      <c r="B123" t="s">
        <v>144</v>
      </c>
      <c r="H123" t="s">
        <v>214</v>
      </c>
      <c r="O123" t="s">
        <v>214</v>
      </c>
      <c r="P123" t="s">
        <v>214</v>
      </c>
      <c r="W123" t="s">
        <v>214</v>
      </c>
      <c r="Z123" t="s">
        <v>214</v>
      </c>
      <c r="AB123" t="s">
        <v>214</v>
      </c>
      <c r="BA123" t="s">
        <v>3686</v>
      </c>
      <c r="BB123">
        <v>0</v>
      </c>
    </row>
    <row r="124" spans="1:54" x14ac:dyDescent="0.25">
      <c r="A124">
        <v>330953</v>
      </c>
      <c r="B124" t="s">
        <v>144</v>
      </c>
      <c r="C124" t="s">
        <v>214</v>
      </c>
      <c r="N124" t="s">
        <v>214</v>
      </c>
      <c r="O124" t="s">
        <v>214</v>
      </c>
      <c r="P124" t="s">
        <v>214</v>
      </c>
      <c r="Q124" t="s">
        <v>214</v>
      </c>
      <c r="R124" t="s">
        <v>214</v>
      </c>
      <c r="S124" t="s">
        <v>214</v>
      </c>
      <c r="T124" t="s">
        <v>214</v>
      </c>
      <c r="U124" t="s">
        <v>214</v>
      </c>
      <c r="V124" t="s">
        <v>214</v>
      </c>
      <c r="W124" t="s">
        <v>214</v>
      </c>
      <c r="X124" t="s">
        <v>214</v>
      </c>
      <c r="Y124" t="s">
        <v>214</v>
      </c>
      <c r="Z124" t="s">
        <v>214</v>
      </c>
      <c r="AA124" t="s">
        <v>214</v>
      </c>
      <c r="AB124" t="s">
        <v>214</v>
      </c>
      <c r="BA124" t="s">
        <v>3686</v>
      </c>
      <c r="BB124">
        <v>0</v>
      </c>
    </row>
    <row r="125" spans="1:54" x14ac:dyDescent="0.25">
      <c r="A125">
        <v>331364</v>
      </c>
      <c r="B125" t="s">
        <v>144</v>
      </c>
      <c r="E125" t="s">
        <v>214</v>
      </c>
      <c r="F125" t="s">
        <v>214</v>
      </c>
      <c r="O125" t="s">
        <v>214</v>
      </c>
      <c r="P125" t="s">
        <v>214</v>
      </c>
      <c r="Q125" t="s">
        <v>214</v>
      </c>
      <c r="R125" t="s">
        <v>214</v>
      </c>
      <c r="T125" t="s">
        <v>214</v>
      </c>
      <c r="U125" t="s">
        <v>214</v>
      </c>
      <c r="W125" t="s">
        <v>214</v>
      </c>
      <c r="X125" t="s">
        <v>214</v>
      </c>
      <c r="Y125" t="s">
        <v>214</v>
      </c>
      <c r="Z125" t="s">
        <v>214</v>
      </c>
      <c r="AA125" t="s">
        <v>214</v>
      </c>
      <c r="AB125" t="s">
        <v>214</v>
      </c>
      <c r="BA125" t="s">
        <v>3686</v>
      </c>
      <c r="BB125">
        <v>0</v>
      </c>
    </row>
    <row r="126" spans="1:54" x14ac:dyDescent="0.25">
      <c r="A126">
        <v>331566</v>
      </c>
      <c r="B126" t="s">
        <v>144</v>
      </c>
      <c r="F126" t="s">
        <v>214</v>
      </c>
      <c r="G126" t="s">
        <v>214</v>
      </c>
      <c r="N126" t="s">
        <v>214</v>
      </c>
      <c r="O126" t="s">
        <v>214</v>
      </c>
      <c r="P126" t="s">
        <v>214</v>
      </c>
      <c r="Q126" t="s">
        <v>214</v>
      </c>
      <c r="R126" t="s">
        <v>214</v>
      </c>
      <c r="S126" t="s">
        <v>214</v>
      </c>
      <c r="T126" t="s">
        <v>214</v>
      </c>
      <c r="U126" t="s">
        <v>214</v>
      </c>
      <c r="V126" t="s">
        <v>214</v>
      </c>
      <c r="W126" t="s">
        <v>214</v>
      </c>
      <c r="X126" t="s">
        <v>214</v>
      </c>
      <c r="Y126" t="s">
        <v>214</v>
      </c>
      <c r="Z126" t="s">
        <v>214</v>
      </c>
      <c r="AA126" t="s">
        <v>214</v>
      </c>
      <c r="AB126" t="s">
        <v>214</v>
      </c>
      <c r="BA126" t="s">
        <v>3686</v>
      </c>
      <c r="BB126">
        <v>0</v>
      </c>
    </row>
    <row r="127" spans="1:54" x14ac:dyDescent="0.25">
      <c r="A127">
        <v>332517</v>
      </c>
      <c r="B127" t="s">
        <v>144</v>
      </c>
      <c r="H127" t="s">
        <v>214</v>
      </c>
      <c r="O127" t="s">
        <v>214</v>
      </c>
      <c r="P127" t="s">
        <v>214</v>
      </c>
      <c r="Q127" t="s">
        <v>214</v>
      </c>
      <c r="S127" t="s">
        <v>214</v>
      </c>
      <c r="U127" t="s">
        <v>214</v>
      </c>
      <c r="W127" t="s">
        <v>214</v>
      </c>
      <c r="X127" t="s">
        <v>214</v>
      </c>
      <c r="Y127" t="s">
        <v>214</v>
      </c>
      <c r="Z127" t="s">
        <v>214</v>
      </c>
      <c r="AA127" t="s">
        <v>214</v>
      </c>
      <c r="AB127" t="s">
        <v>214</v>
      </c>
      <c r="BA127" t="s">
        <v>3686</v>
      </c>
      <c r="BB127">
        <v>0</v>
      </c>
    </row>
    <row r="128" spans="1:54" x14ac:dyDescent="0.25">
      <c r="A128">
        <v>332525</v>
      </c>
      <c r="B128" t="s">
        <v>144</v>
      </c>
      <c r="D128" t="s">
        <v>214</v>
      </c>
      <c r="O128" t="s">
        <v>214</v>
      </c>
      <c r="P128" t="s">
        <v>214</v>
      </c>
      <c r="Q128" t="s">
        <v>214</v>
      </c>
      <c r="R128" t="s">
        <v>214</v>
      </c>
      <c r="S128" t="s">
        <v>214</v>
      </c>
      <c r="T128" t="s">
        <v>214</v>
      </c>
      <c r="U128" t="s">
        <v>214</v>
      </c>
      <c r="W128" t="s">
        <v>214</v>
      </c>
      <c r="X128" t="s">
        <v>214</v>
      </c>
      <c r="Y128" t="s">
        <v>214</v>
      </c>
      <c r="Z128" t="s">
        <v>214</v>
      </c>
      <c r="AA128" t="s">
        <v>214</v>
      </c>
      <c r="AB128" t="s">
        <v>214</v>
      </c>
      <c r="BA128" t="s">
        <v>3686</v>
      </c>
      <c r="BB128">
        <v>0</v>
      </c>
    </row>
    <row r="129" spans="1:54" x14ac:dyDescent="0.25">
      <c r="A129">
        <v>332649</v>
      </c>
      <c r="B129" t="s">
        <v>144</v>
      </c>
      <c r="J129" t="s">
        <v>214</v>
      </c>
      <c r="K129" t="s">
        <v>214</v>
      </c>
      <c r="N129" t="s">
        <v>214</v>
      </c>
      <c r="O129" t="s">
        <v>214</v>
      </c>
      <c r="P129" t="s">
        <v>214</v>
      </c>
      <c r="Q129" t="s">
        <v>214</v>
      </c>
      <c r="R129" t="s">
        <v>214</v>
      </c>
      <c r="S129" t="s">
        <v>214</v>
      </c>
      <c r="T129" t="s">
        <v>214</v>
      </c>
      <c r="U129" t="s">
        <v>214</v>
      </c>
      <c r="V129" t="s">
        <v>214</v>
      </c>
      <c r="W129" t="s">
        <v>214</v>
      </c>
      <c r="X129" t="s">
        <v>214</v>
      </c>
      <c r="Y129" t="s">
        <v>214</v>
      </c>
      <c r="Z129" t="s">
        <v>214</v>
      </c>
      <c r="AA129" t="s">
        <v>214</v>
      </c>
      <c r="AB129" t="s">
        <v>214</v>
      </c>
      <c r="BA129" t="s">
        <v>3686</v>
      </c>
      <c r="BB129">
        <v>0</v>
      </c>
    </row>
    <row r="130" spans="1:54" x14ac:dyDescent="0.25">
      <c r="A130">
        <v>332793</v>
      </c>
      <c r="B130" t="s">
        <v>144</v>
      </c>
      <c r="H130" t="s">
        <v>214</v>
      </c>
      <c r="I130" t="s">
        <v>214</v>
      </c>
      <c r="M130" t="s">
        <v>214</v>
      </c>
      <c r="O130" t="s">
        <v>214</v>
      </c>
      <c r="P130" t="s">
        <v>214</v>
      </c>
      <c r="Q130" t="s">
        <v>214</v>
      </c>
      <c r="R130" t="s">
        <v>214</v>
      </c>
      <c r="S130" t="s">
        <v>214</v>
      </c>
      <c r="T130" t="s">
        <v>214</v>
      </c>
      <c r="U130" t="s">
        <v>214</v>
      </c>
      <c r="V130" t="s">
        <v>214</v>
      </c>
      <c r="W130" t="s">
        <v>214</v>
      </c>
      <c r="X130" t="s">
        <v>214</v>
      </c>
      <c r="Y130" t="s">
        <v>214</v>
      </c>
      <c r="Z130" t="s">
        <v>214</v>
      </c>
      <c r="AA130" t="s">
        <v>214</v>
      </c>
      <c r="AB130" t="s">
        <v>214</v>
      </c>
      <c r="BA130" t="s">
        <v>3686</v>
      </c>
      <c r="BB130">
        <v>0</v>
      </c>
    </row>
    <row r="131" spans="1:54" x14ac:dyDescent="0.25">
      <c r="A131">
        <v>332837</v>
      </c>
      <c r="B131" t="s">
        <v>144</v>
      </c>
      <c r="H131" t="s">
        <v>214</v>
      </c>
      <c r="I131" t="s">
        <v>214</v>
      </c>
      <c r="N131" t="s">
        <v>214</v>
      </c>
      <c r="O131" t="s">
        <v>214</v>
      </c>
      <c r="P131" t="s">
        <v>214</v>
      </c>
      <c r="Q131" t="s">
        <v>214</v>
      </c>
      <c r="R131" t="s">
        <v>214</v>
      </c>
      <c r="S131" t="s">
        <v>214</v>
      </c>
      <c r="T131" t="s">
        <v>214</v>
      </c>
      <c r="U131" t="s">
        <v>214</v>
      </c>
      <c r="V131" t="s">
        <v>214</v>
      </c>
      <c r="W131" t="s">
        <v>214</v>
      </c>
      <c r="X131" t="s">
        <v>214</v>
      </c>
      <c r="Y131" t="s">
        <v>214</v>
      </c>
      <c r="Z131" t="s">
        <v>214</v>
      </c>
      <c r="AA131" t="s">
        <v>214</v>
      </c>
      <c r="AB131" t="s">
        <v>214</v>
      </c>
      <c r="BA131" t="s">
        <v>3686</v>
      </c>
      <c r="BB131">
        <v>0</v>
      </c>
    </row>
    <row r="132" spans="1:54" x14ac:dyDescent="0.25">
      <c r="A132">
        <v>333104</v>
      </c>
      <c r="B132" t="s">
        <v>144</v>
      </c>
      <c r="J132" t="s">
        <v>214</v>
      </c>
      <c r="N132" t="s">
        <v>214</v>
      </c>
      <c r="O132" t="s">
        <v>214</v>
      </c>
      <c r="P132" t="s">
        <v>214</v>
      </c>
      <c r="R132" t="s">
        <v>214</v>
      </c>
      <c r="V132" t="s">
        <v>214</v>
      </c>
      <c r="W132" t="s">
        <v>214</v>
      </c>
      <c r="X132" t="s">
        <v>214</v>
      </c>
      <c r="Y132" t="s">
        <v>214</v>
      </c>
      <c r="Z132" t="s">
        <v>214</v>
      </c>
      <c r="AA132" t="s">
        <v>214</v>
      </c>
      <c r="AB132" t="s">
        <v>214</v>
      </c>
      <c r="BA132" t="s">
        <v>3686</v>
      </c>
      <c r="BB132">
        <v>0</v>
      </c>
    </row>
    <row r="133" spans="1:54" x14ac:dyDescent="0.25">
      <c r="A133">
        <v>333364</v>
      </c>
      <c r="B133" t="s">
        <v>144</v>
      </c>
      <c r="H133" t="s">
        <v>214</v>
      </c>
      <c r="M133" t="s">
        <v>214</v>
      </c>
      <c r="O133" t="s">
        <v>214</v>
      </c>
      <c r="P133" t="s">
        <v>214</v>
      </c>
      <c r="Q133" t="s">
        <v>214</v>
      </c>
      <c r="R133" t="s">
        <v>214</v>
      </c>
      <c r="S133" t="s">
        <v>214</v>
      </c>
      <c r="T133" t="s">
        <v>214</v>
      </c>
      <c r="U133" t="s">
        <v>214</v>
      </c>
      <c r="V133" t="s">
        <v>214</v>
      </c>
      <c r="W133" t="s">
        <v>214</v>
      </c>
      <c r="X133" t="s">
        <v>214</v>
      </c>
      <c r="Y133" t="s">
        <v>214</v>
      </c>
      <c r="Z133" t="s">
        <v>214</v>
      </c>
      <c r="AA133" t="s">
        <v>214</v>
      </c>
      <c r="AB133" t="s">
        <v>214</v>
      </c>
      <c r="BA133" t="s">
        <v>3686</v>
      </c>
      <c r="BB133">
        <v>0</v>
      </c>
    </row>
    <row r="134" spans="1:54" x14ac:dyDescent="0.25">
      <c r="A134">
        <v>333515</v>
      </c>
      <c r="B134" t="s">
        <v>144</v>
      </c>
      <c r="F134" t="s">
        <v>214</v>
      </c>
      <c r="J134" t="s">
        <v>214</v>
      </c>
      <c r="M134" t="s">
        <v>214</v>
      </c>
      <c r="O134" t="s">
        <v>214</v>
      </c>
      <c r="P134" t="s">
        <v>214</v>
      </c>
      <c r="Q134" t="s">
        <v>214</v>
      </c>
      <c r="T134" t="s">
        <v>214</v>
      </c>
      <c r="W134" t="s">
        <v>214</v>
      </c>
      <c r="X134" t="s">
        <v>214</v>
      </c>
      <c r="Y134" t="s">
        <v>214</v>
      </c>
      <c r="AB134" t="s">
        <v>214</v>
      </c>
      <c r="BA134" t="s">
        <v>3686</v>
      </c>
      <c r="BB134">
        <v>0</v>
      </c>
    </row>
    <row r="135" spans="1:54" x14ac:dyDescent="0.25">
      <c r="A135">
        <v>333668</v>
      </c>
      <c r="B135" t="s">
        <v>144</v>
      </c>
      <c r="G135" t="s">
        <v>214</v>
      </c>
      <c r="H135" t="s">
        <v>214</v>
      </c>
      <c r="O135" t="s">
        <v>214</v>
      </c>
      <c r="P135" t="s">
        <v>214</v>
      </c>
      <c r="Q135" t="s">
        <v>214</v>
      </c>
      <c r="R135" t="s">
        <v>214</v>
      </c>
      <c r="S135" t="s">
        <v>214</v>
      </c>
      <c r="T135" t="s">
        <v>214</v>
      </c>
      <c r="U135" t="s">
        <v>214</v>
      </c>
      <c r="W135" t="s">
        <v>214</v>
      </c>
      <c r="X135" t="s">
        <v>214</v>
      </c>
      <c r="Y135" t="s">
        <v>214</v>
      </c>
      <c r="Z135" t="s">
        <v>214</v>
      </c>
      <c r="AA135" t="s">
        <v>214</v>
      </c>
      <c r="AB135" t="s">
        <v>214</v>
      </c>
      <c r="BA135" t="s">
        <v>3686</v>
      </c>
      <c r="BB135">
        <v>0</v>
      </c>
    </row>
    <row r="136" spans="1:54" x14ac:dyDescent="0.25">
      <c r="A136">
        <v>333848</v>
      </c>
      <c r="B136" t="s">
        <v>144</v>
      </c>
      <c r="E136" t="s">
        <v>214</v>
      </c>
      <c r="F136" t="s">
        <v>214</v>
      </c>
      <c r="G136" t="s">
        <v>214</v>
      </c>
      <c r="O136" t="s">
        <v>214</v>
      </c>
      <c r="P136" t="s">
        <v>214</v>
      </c>
      <c r="Q136" t="s">
        <v>214</v>
      </c>
      <c r="R136" t="s">
        <v>214</v>
      </c>
      <c r="S136" t="s">
        <v>214</v>
      </c>
      <c r="T136" t="s">
        <v>214</v>
      </c>
      <c r="U136" t="s">
        <v>214</v>
      </c>
      <c r="V136" t="s">
        <v>214</v>
      </c>
      <c r="W136" t="s">
        <v>214</v>
      </c>
      <c r="X136" t="s">
        <v>214</v>
      </c>
      <c r="Y136" t="s">
        <v>214</v>
      </c>
      <c r="Z136" t="s">
        <v>214</v>
      </c>
      <c r="AA136" t="s">
        <v>214</v>
      </c>
      <c r="AB136" t="s">
        <v>214</v>
      </c>
      <c r="BA136" t="s">
        <v>3686</v>
      </c>
      <c r="BB136">
        <v>0</v>
      </c>
    </row>
    <row r="137" spans="1:54" x14ac:dyDescent="0.25">
      <c r="A137">
        <v>333972</v>
      </c>
      <c r="B137" t="s">
        <v>144</v>
      </c>
      <c r="K137" t="s">
        <v>214</v>
      </c>
      <c r="L137" t="s">
        <v>214</v>
      </c>
      <c r="O137" t="s">
        <v>214</v>
      </c>
      <c r="P137" t="s">
        <v>214</v>
      </c>
      <c r="Q137" t="s">
        <v>214</v>
      </c>
      <c r="R137" t="s">
        <v>214</v>
      </c>
      <c r="S137" t="s">
        <v>214</v>
      </c>
      <c r="T137" t="s">
        <v>214</v>
      </c>
      <c r="U137" t="s">
        <v>214</v>
      </c>
      <c r="V137" t="s">
        <v>214</v>
      </c>
      <c r="W137" t="s">
        <v>214</v>
      </c>
      <c r="X137" t="s">
        <v>214</v>
      </c>
      <c r="Y137" t="s">
        <v>214</v>
      </c>
      <c r="Z137" t="s">
        <v>214</v>
      </c>
      <c r="AA137" t="s">
        <v>214</v>
      </c>
      <c r="AB137" t="s">
        <v>214</v>
      </c>
      <c r="BA137" t="s">
        <v>3686</v>
      </c>
      <c r="BB137">
        <v>0</v>
      </c>
    </row>
    <row r="138" spans="1:54" x14ac:dyDescent="0.25">
      <c r="A138">
        <v>334296</v>
      </c>
      <c r="B138" t="s">
        <v>144</v>
      </c>
      <c r="I138" t="s">
        <v>214</v>
      </c>
      <c r="N138" t="s">
        <v>214</v>
      </c>
      <c r="O138" t="s">
        <v>214</v>
      </c>
      <c r="P138" t="s">
        <v>214</v>
      </c>
      <c r="Q138" t="s">
        <v>214</v>
      </c>
      <c r="R138" t="s">
        <v>214</v>
      </c>
      <c r="S138" t="s">
        <v>214</v>
      </c>
      <c r="T138" t="s">
        <v>214</v>
      </c>
      <c r="U138" t="s">
        <v>214</v>
      </c>
      <c r="V138" t="s">
        <v>214</v>
      </c>
      <c r="W138" t="s">
        <v>214</v>
      </c>
      <c r="X138" t="s">
        <v>214</v>
      </c>
      <c r="Y138" t="s">
        <v>214</v>
      </c>
      <c r="Z138" t="s">
        <v>214</v>
      </c>
      <c r="AA138" t="s">
        <v>214</v>
      </c>
      <c r="AB138" t="s">
        <v>214</v>
      </c>
      <c r="BA138" t="s">
        <v>3686</v>
      </c>
      <c r="BB138">
        <v>0</v>
      </c>
    </row>
    <row r="139" spans="1:54" x14ac:dyDescent="0.25">
      <c r="A139">
        <v>334395</v>
      </c>
      <c r="B139" t="s">
        <v>144</v>
      </c>
      <c r="C139" t="s">
        <v>214</v>
      </c>
      <c r="J139" t="s">
        <v>214</v>
      </c>
      <c r="O139" t="s">
        <v>214</v>
      </c>
      <c r="P139" t="s">
        <v>214</v>
      </c>
      <c r="Q139" t="s">
        <v>214</v>
      </c>
      <c r="R139" t="s">
        <v>214</v>
      </c>
      <c r="S139" t="s">
        <v>214</v>
      </c>
      <c r="T139" t="s">
        <v>214</v>
      </c>
      <c r="W139" t="s">
        <v>214</v>
      </c>
      <c r="X139" t="s">
        <v>214</v>
      </c>
      <c r="Y139" t="s">
        <v>214</v>
      </c>
      <c r="Z139" t="s">
        <v>214</v>
      </c>
      <c r="AA139" t="s">
        <v>214</v>
      </c>
      <c r="AB139" t="s">
        <v>214</v>
      </c>
      <c r="BA139" t="s">
        <v>3686</v>
      </c>
      <c r="BB139">
        <v>0</v>
      </c>
    </row>
    <row r="140" spans="1:54" x14ac:dyDescent="0.25">
      <c r="A140">
        <v>334412</v>
      </c>
      <c r="B140" t="s">
        <v>144</v>
      </c>
      <c r="J140" t="s">
        <v>214</v>
      </c>
      <c r="K140" t="s">
        <v>214</v>
      </c>
      <c r="M140" t="s">
        <v>214</v>
      </c>
      <c r="O140" t="s">
        <v>214</v>
      </c>
      <c r="P140" t="s">
        <v>214</v>
      </c>
      <c r="R140" t="s">
        <v>214</v>
      </c>
      <c r="S140" t="s">
        <v>214</v>
      </c>
      <c r="T140" t="s">
        <v>214</v>
      </c>
      <c r="U140" t="s">
        <v>214</v>
      </c>
      <c r="W140" t="s">
        <v>214</v>
      </c>
      <c r="X140" t="s">
        <v>214</v>
      </c>
      <c r="Y140" t="s">
        <v>214</v>
      </c>
      <c r="Z140" t="s">
        <v>214</v>
      </c>
      <c r="AA140" t="s">
        <v>214</v>
      </c>
      <c r="AB140" t="s">
        <v>214</v>
      </c>
      <c r="BA140" t="s">
        <v>3686</v>
      </c>
      <c r="BB140">
        <v>0</v>
      </c>
    </row>
    <row r="141" spans="1:54" x14ac:dyDescent="0.25">
      <c r="A141">
        <v>334469</v>
      </c>
      <c r="B141" t="s">
        <v>144</v>
      </c>
      <c r="J141" t="s">
        <v>214</v>
      </c>
      <c r="M141" t="s">
        <v>214</v>
      </c>
      <c r="O141" t="s">
        <v>214</v>
      </c>
      <c r="P141" t="s">
        <v>214</v>
      </c>
      <c r="Q141" t="s">
        <v>214</v>
      </c>
      <c r="S141" t="s">
        <v>214</v>
      </c>
      <c r="W141" t="s">
        <v>214</v>
      </c>
      <c r="X141" t="s">
        <v>214</v>
      </c>
      <c r="Y141" t="s">
        <v>214</v>
      </c>
      <c r="Z141" t="s">
        <v>214</v>
      </c>
      <c r="AA141" t="s">
        <v>214</v>
      </c>
      <c r="AB141" t="s">
        <v>214</v>
      </c>
      <c r="BA141" t="s">
        <v>3686</v>
      </c>
      <c r="BB141">
        <v>0</v>
      </c>
    </row>
    <row r="142" spans="1:54" x14ac:dyDescent="0.25">
      <c r="A142">
        <v>334485</v>
      </c>
      <c r="B142" t="s">
        <v>144</v>
      </c>
      <c r="D142" t="s">
        <v>214</v>
      </c>
      <c r="O142" t="s">
        <v>214</v>
      </c>
      <c r="P142" t="s">
        <v>214</v>
      </c>
      <c r="Q142" t="s">
        <v>214</v>
      </c>
      <c r="R142" t="s">
        <v>214</v>
      </c>
      <c r="S142" t="s">
        <v>214</v>
      </c>
      <c r="T142" t="s">
        <v>214</v>
      </c>
      <c r="U142" t="s">
        <v>214</v>
      </c>
      <c r="V142" t="s">
        <v>214</v>
      </c>
      <c r="W142" t="s">
        <v>214</v>
      </c>
      <c r="X142" t="s">
        <v>214</v>
      </c>
      <c r="Y142" t="s">
        <v>214</v>
      </c>
      <c r="Z142" t="s">
        <v>214</v>
      </c>
      <c r="AA142" t="s">
        <v>214</v>
      </c>
      <c r="AB142" t="s">
        <v>214</v>
      </c>
      <c r="BA142" t="s">
        <v>3686</v>
      </c>
      <c r="BB142">
        <v>0</v>
      </c>
    </row>
    <row r="143" spans="1:54" x14ac:dyDescent="0.25">
      <c r="A143">
        <v>334530</v>
      </c>
      <c r="B143" t="s">
        <v>144</v>
      </c>
      <c r="H143" t="s">
        <v>214</v>
      </c>
      <c r="J143" t="s">
        <v>214</v>
      </c>
      <c r="O143" t="s">
        <v>214</v>
      </c>
      <c r="P143" t="s">
        <v>214</v>
      </c>
      <c r="Q143" t="s">
        <v>214</v>
      </c>
      <c r="R143" t="s">
        <v>214</v>
      </c>
      <c r="S143" t="s">
        <v>214</v>
      </c>
      <c r="T143" t="s">
        <v>214</v>
      </c>
      <c r="V143" t="s">
        <v>214</v>
      </c>
      <c r="W143" t="s">
        <v>214</v>
      </c>
      <c r="X143" t="s">
        <v>214</v>
      </c>
      <c r="Y143" t="s">
        <v>214</v>
      </c>
      <c r="Z143" t="s">
        <v>214</v>
      </c>
      <c r="AA143" t="s">
        <v>214</v>
      </c>
      <c r="AB143" t="s">
        <v>214</v>
      </c>
      <c r="BA143" t="s">
        <v>3686</v>
      </c>
      <c r="BB143">
        <v>0</v>
      </c>
    </row>
    <row r="144" spans="1:54" x14ac:dyDescent="0.25">
      <c r="A144">
        <v>334633</v>
      </c>
      <c r="B144" t="s">
        <v>144</v>
      </c>
      <c r="O144" t="s">
        <v>214</v>
      </c>
      <c r="P144" t="s">
        <v>214</v>
      </c>
      <c r="Q144" t="s">
        <v>214</v>
      </c>
      <c r="W144" t="s">
        <v>214</v>
      </c>
      <c r="Y144" t="s">
        <v>214</v>
      </c>
      <c r="Z144" t="s">
        <v>214</v>
      </c>
      <c r="AB144" t="s">
        <v>214</v>
      </c>
      <c r="BA144" t="s">
        <v>3686</v>
      </c>
      <c r="BB144">
        <v>0</v>
      </c>
    </row>
    <row r="145" spans="1:54" x14ac:dyDescent="0.25">
      <c r="A145">
        <v>334686</v>
      </c>
      <c r="B145" t="s">
        <v>144</v>
      </c>
      <c r="M145" t="s">
        <v>214</v>
      </c>
      <c r="O145" t="s">
        <v>214</v>
      </c>
      <c r="P145" t="s">
        <v>214</v>
      </c>
      <c r="Q145" t="s">
        <v>214</v>
      </c>
      <c r="R145" t="s">
        <v>214</v>
      </c>
      <c r="S145" t="s">
        <v>214</v>
      </c>
      <c r="T145" t="s">
        <v>214</v>
      </c>
      <c r="U145" t="s">
        <v>214</v>
      </c>
      <c r="V145" t="s">
        <v>214</v>
      </c>
      <c r="W145" t="s">
        <v>214</v>
      </c>
      <c r="X145" t="s">
        <v>214</v>
      </c>
      <c r="Y145" t="s">
        <v>214</v>
      </c>
      <c r="Z145" t="s">
        <v>214</v>
      </c>
      <c r="AA145" t="s">
        <v>214</v>
      </c>
      <c r="AB145" t="s">
        <v>214</v>
      </c>
      <c r="BA145" t="s">
        <v>3686</v>
      </c>
      <c r="BB145">
        <v>0</v>
      </c>
    </row>
    <row r="146" spans="1:54" x14ac:dyDescent="0.25">
      <c r="A146">
        <v>321124</v>
      </c>
      <c r="B146" t="s">
        <v>144</v>
      </c>
      <c r="J146" t="s">
        <v>214</v>
      </c>
      <c r="K146" t="s">
        <v>214</v>
      </c>
      <c r="M146" t="s">
        <v>214</v>
      </c>
      <c r="O146" t="s">
        <v>214</v>
      </c>
      <c r="P146" t="s">
        <v>214</v>
      </c>
      <c r="Q146" t="s">
        <v>214</v>
      </c>
      <c r="R146" t="s">
        <v>214</v>
      </c>
      <c r="S146" t="s">
        <v>214</v>
      </c>
      <c r="T146" t="s">
        <v>214</v>
      </c>
      <c r="U146" t="s">
        <v>214</v>
      </c>
      <c r="V146" t="s">
        <v>214</v>
      </c>
      <c r="W146" t="s">
        <v>214</v>
      </c>
      <c r="AA146" t="s">
        <v>214</v>
      </c>
      <c r="AB146" t="s">
        <v>214</v>
      </c>
      <c r="BA146" t="s">
        <v>3686</v>
      </c>
      <c r="BB146">
        <v>0</v>
      </c>
    </row>
    <row r="147" spans="1:54" x14ac:dyDescent="0.25">
      <c r="A147">
        <v>332943</v>
      </c>
      <c r="B147" t="s">
        <v>144</v>
      </c>
      <c r="I147" t="s">
        <v>214</v>
      </c>
      <c r="J147" t="s">
        <v>214</v>
      </c>
      <c r="N147" t="s">
        <v>214</v>
      </c>
      <c r="O147" t="s">
        <v>214</v>
      </c>
      <c r="P147" t="s">
        <v>214</v>
      </c>
      <c r="R147" t="s">
        <v>214</v>
      </c>
      <c r="T147" t="s">
        <v>214</v>
      </c>
      <c r="U147" t="s">
        <v>214</v>
      </c>
      <c r="V147" t="s">
        <v>214</v>
      </c>
      <c r="Y147" t="s">
        <v>214</v>
      </c>
      <c r="Z147" t="s">
        <v>214</v>
      </c>
      <c r="AA147" t="s">
        <v>214</v>
      </c>
      <c r="AB147" t="s">
        <v>214</v>
      </c>
      <c r="BA147" t="s">
        <v>3686</v>
      </c>
      <c r="BB147">
        <v>0</v>
      </c>
    </row>
    <row r="148" spans="1:54" x14ac:dyDescent="0.25">
      <c r="A148">
        <v>337123</v>
      </c>
      <c r="B148" t="s">
        <v>144</v>
      </c>
      <c r="M148" t="s">
        <v>214</v>
      </c>
      <c r="O148" t="s">
        <v>214</v>
      </c>
      <c r="P148" t="s">
        <v>214</v>
      </c>
      <c r="S148" t="s">
        <v>214</v>
      </c>
      <c r="W148" t="s">
        <v>214</v>
      </c>
      <c r="AB148" t="s">
        <v>214</v>
      </c>
      <c r="BA148" t="s">
        <v>3686</v>
      </c>
      <c r="BB148">
        <v>0</v>
      </c>
    </row>
    <row r="149" spans="1:54" x14ac:dyDescent="0.25">
      <c r="A149">
        <v>316922</v>
      </c>
      <c r="B149" t="s">
        <v>144</v>
      </c>
      <c r="M149" t="s">
        <v>214</v>
      </c>
      <c r="N149" t="s">
        <v>214</v>
      </c>
      <c r="P149" t="s">
        <v>214</v>
      </c>
      <c r="Q149" t="s">
        <v>214</v>
      </c>
      <c r="W149" t="s">
        <v>214</v>
      </c>
      <c r="X149" t="s">
        <v>214</v>
      </c>
      <c r="Y149" t="s">
        <v>214</v>
      </c>
      <c r="Z149" t="s">
        <v>214</v>
      </c>
      <c r="AA149" t="s">
        <v>214</v>
      </c>
      <c r="AB149" t="s">
        <v>214</v>
      </c>
      <c r="BA149" t="s">
        <v>3686</v>
      </c>
      <c r="BB149">
        <v>0</v>
      </c>
    </row>
    <row r="150" spans="1:54" x14ac:dyDescent="0.25">
      <c r="A150">
        <v>320162</v>
      </c>
      <c r="B150" t="s">
        <v>144</v>
      </c>
      <c r="M150" t="s">
        <v>214</v>
      </c>
      <c r="N150" t="s">
        <v>214</v>
      </c>
      <c r="P150" t="s">
        <v>214</v>
      </c>
      <c r="Q150" t="s">
        <v>214</v>
      </c>
      <c r="R150" t="s">
        <v>214</v>
      </c>
      <c r="T150" t="s">
        <v>214</v>
      </c>
      <c r="U150" t="s">
        <v>214</v>
      </c>
      <c r="V150" t="s">
        <v>214</v>
      </c>
      <c r="W150" t="s">
        <v>214</v>
      </c>
      <c r="X150" t="s">
        <v>214</v>
      </c>
      <c r="Y150" t="s">
        <v>214</v>
      </c>
      <c r="Z150" t="s">
        <v>214</v>
      </c>
      <c r="AA150" t="s">
        <v>214</v>
      </c>
      <c r="AB150" t="s">
        <v>214</v>
      </c>
      <c r="BA150" t="s">
        <v>3686</v>
      </c>
      <c r="BB150">
        <v>0</v>
      </c>
    </row>
    <row r="151" spans="1:54" x14ac:dyDescent="0.25">
      <c r="A151">
        <v>320691</v>
      </c>
      <c r="B151" t="s">
        <v>144</v>
      </c>
      <c r="N151" t="s">
        <v>214</v>
      </c>
      <c r="P151" t="s">
        <v>214</v>
      </c>
      <c r="R151" t="s">
        <v>214</v>
      </c>
      <c r="U151" t="s">
        <v>214</v>
      </c>
      <c r="V151" t="s">
        <v>214</v>
      </c>
      <c r="W151" t="s">
        <v>214</v>
      </c>
      <c r="X151" t="s">
        <v>214</v>
      </c>
      <c r="Y151" t="s">
        <v>214</v>
      </c>
      <c r="Z151" t="s">
        <v>214</v>
      </c>
      <c r="AA151" t="s">
        <v>214</v>
      </c>
      <c r="AB151" t="s">
        <v>214</v>
      </c>
      <c r="BA151" t="s">
        <v>3686</v>
      </c>
      <c r="BB151">
        <v>0</v>
      </c>
    </row>
    <row r="152" spans="1:54" x14ac:dyDescent="0.25">
      <c r="A152">
        <v>320920</v>
      </c>
      <c r="B152" t="s">
        <v>144</v>
      </c>
      <c r="N152" t="s">
        <v>214</v>
      </c>
      <c r="P152" t="s">
        <v>214</v>
      </c>
      <c r="Y152" t="s">
        <v>214</v>
      </c>
      <c r="Z152" t="s">
        <v>214</v>
      </c>
      <c r="AA152" t="s">
        <v>214</v>
      </c>
      <c r="AB152" t="s">
        <v>214</v>
      </c>
      <c r="BA152" t="s">
        <v>3686</v>
      </c>
      <c r="BB152">
        <v>0</v>
      </c>
    </row>
    <row r="153" spans="1:54" x14ac:dyDescent="0.25">
      <c r="A153">
        <v>321267</v>
      </c>
      <c r="B153" t="s">
        <v>144</v>
      </c>
      <c r="C153" t="s">
        <v>214</v>
      </c>
      <c r="P153" t="s">
        <v>214</v>
      </c>
      <c r="R153" t="s">
        <v>214</v>
      </c>
      <c r="W153" t="s">
        <v>214</v>
      </c>
      <c r="X153" t="s">
        <v>214</v>
      </c>
      <c r="Y153" t="s">
        <v>214</v>
      </c>
      <c r="Z153" t="s">
        <v>214</v>
      </c>
      <c r="AA153" t="s">
        <v>214</v>
      </c>
      <c r="AB153" t="s">
        <v>214</v>
      </c>
      <c r="BA153" t="s">
        <v>3686</v>
      </c>
      <c r="BB153">
        <v>0</v>
      </c>
    </row>
    <row r="154" spans="1:54" x14ac:dyDescent="0.25">
      <c r="A154">
        <v>321702</v>
      </c>
      <c r="B154" t="s">
        <v>144</v>
      </c>
      <c r="I154" t="s">
        <v>214</v>
      </c>
      <c r="K154" t="s">
        <v>214</v>
      </c>
      <c r="N154" t="s">
        <v>214</v>
      </c>
      <c r="P154" t="s">
        <v>214</v>
      </c>
      <c r="Q154" t="s">
        <v>214</v>
      </c>
      <c r="R154" t="s">
        <v>214</v>
      </c>
      <c r="S154" t="s">
        <v>214</v>
      </c>
      <c r="T154" t="s">
        <v>214</v>
      </c>
      <c r="U154" t="s">
        <v>214</v>
      </c>
      <c r="V154" t="s">
        <v>214</v>
      </c>
      <c r="W154" t="s">
        <v>214</v>
      </c>
      <c r="X154" t="s">
        <v>214</v>
      </c>
      <c r="Y154" t="s">
        <v>214</v>
      </c>
      <c r="Z154" t="s">
        <v>214</v>
      </c>
      <c r="AA154" t="s">
        <v>214</v>
      </c>
      <c r="AB154" t="s">
        <v>214</v>
      </c>
      <c r="BA154" t="s">
        <v>3686</v>
      </c>
      <c r="BB154">
        <v>0</v>
      </c>
    </row>
    <row r="155" spans="1:54" x14ac:dyDescent="0.25">
      <c r="A155">
        <v>325356</v>
      </c>
      <c r="B155" t="s">
        <v>144</v>
      </c>
      <c r="H155" t="s">
        <v>214</v>
      </c>
      <c r="I155" t="s">
        <v>214</v>
      </c>
      <c r="J155" t="s">
        <v>214</v>
      </c>
      <c r="N155" t="s">
        <v>214</v>
      </c>
      <c r="P155" t="s">
        <v>214</v>
      </c>
      <c r="Q155" t="s">
        <v>214</v>
      </c>
      <c r="R155" t="s">
        <v>214</v>
      </c>
      <c r="S155" t="s">
        <v>214</v>
      </c>
      <c r="T155" t="s">
        <v>214</v>
      </c>
      <c r="V155" t="s">
        <v>214</v>
      </c>
      <c r="W155" t="s">
        <v>214</v>
      </c>
      <c r="X155" t="s">
        <v>214</v>
      </c>
      <c r="Y155" t="s">
        <v>214</v>
      </c>
      <c r="Z155" t="s">
        <v>214</v>
      </c>
      <c r="AA155" t="s">
        <v>214</v>
      </c>
      <c r="AB155" t="s">
        <v>214</v>
      </c>
      <c r="BA155" t="s">
        <v>3686</v>
      </c>
      <c r="BB155">
        <v>0</v>
      </c>
    </row>
    <row r="156" spans="1:54" x14ac:dyDescent="0.25">
      <c r="A156">
        <v>325505</v>
      </c>
      <c r="B156" t="s">
        <v>144</v>
      </c>
      <c r="H156" t="s">
        <v>214</v>
      </c>
      <c r="I156" t="s">
        <v>214</v>
      </c>
      <c r="M156" t="s">
        <v>214</v>
      </c>
      <c r="N156" t="s">
        <v>214</v>
      </c>
      <c r="P156" t="s">
        <v>214</v>
      </c>
      <c r="Q156" t="s">
        <v>214</v>
      </c>
      <c r="S156" t="s">
        <v>214</v>
      </c>
      <c r="T156" t="s">
        <v>214</v>
      </c>
      <c r="U156" t="s">
        <v>214</v>
      </c>
      <c r="V156" t="s">
        <v>214</v>
      </c>
      <c r="W156" t="s">
        <v>214</v>
      </c>
      <c r="X156" t="s">
        <v>214</v>
      </c>
      <c r="Y156" t="s">
        <v>214</v>
      </c>
      <c r="Z156" t="s">
        <v>214</v>
      </c>
      <c r="AA156" t="s">
        <v>214</v>
      </c>
      <c r="AB156" t="s">
        <v>214</v>
      </c>
      <c r="BA156" t="s">
        <v>3686</v>
      </c>
      <c r="BB156">
        <v>0</v>
      </c>
    </row>
    <row r="157" spans="1:54" x14ac:dyDescent="0.25">
      <c r="A157">
        <v>325797</v>
      </c>
      <c r="B157" t="s">
        <v>144</v>
      </c>
      <c r="D157" t="s">
        <v>214</v>
      </c>
      <c r="J157" t="s">
        <v>214</v>
      </c>
      <c r="K157" t="s">
        <v>214</v>
      </c>
      <c r="P157" t="s">
        <v>214</v>
      </c>
      <c r="Q157" t="s">
        <v>214</v>
      </c>
      <c r="R157" t="s">
        <v>214</v>
      </c>
      <c r="S157" t="s">
        <v>214</v>
      </c>
      <c r="T157" t="s">
        <v>214</v>
      </c>
      <c r="U157" t="s">
        <v>214</v>
      </c>
      <c r="V157" t="s">
        <v>214</v>
      </c>
      <c r="W157" t="s">
        <v>214</v>
      </c>
      <c r="X157" t="s">
        <v>214</v>
      </c>
      <c r="Y157" t="s">
        <v>214</v>
      </c>
      <c r="Z157" t="s">
        <v>214</v>
      </c>
      <c r="AB157" t="s">
        <v>214</v>
      </c>
      <c r="BA157" t="s">
        <v>3686</v>
      </c>
      <c r="BB157">
        <v>0</v>
      </c>
    </row>
    <row r="158" spans="1:54" x14ac:dyDescent="0.25">
      <c r="A158">
        <v>326205</v>
      </c>
      <c r="B158" t="s">
        <v>144</v>
      </c>
      <c r="H158" t="s">
        <v>214</v>
      </c>
      <c r="M158" t="s">
        <v>214</v>
      </c>
      <c r="N158" t="s">
        <v>214</v>
      </c>
      <c r="P158" t="s">
        <v>214</v>
      </c>
      <c r="Q158" t="s">
        <v>214</v>
      </c>
      <c r="R158" t="s">
        <v>214</v>
      </c>
      <c r="S158" t="s">
        <v>214</v>
      </c>
      <c r="T158" t="s">
        <v>214</v>
      </c>
      <c r="U158" t="s">
        <v>214</v>
      </c>
      <c r="V158" t="s">
        <v>214</v>
      </c>
      <c r="W158" t="s">
        <v>214</v>
      </c>
      <c r="X158" t="s">
        <v>214</v>
      </c>
      <c r="Y158" t="s">
        <v>214</v>
      </c>
      <c r="Z158" t="s">
        <v>214</v>
      </c>
      <c r="AA158" t="s">
        <v>214</v>
      </c>
      <c r="AB158" t="s">
        <v>214</v>
      </c>
      <c r="BA158" t="s">
        <v>3686</v>
      </c>
      <c r="BB158">
        <v>0</v>
      </c>
    </row>
    <row r="159" spans="1:54" x14ac:dyDescent="0.25">
      <c r="A159">
        <v>326338</v>
      </c>
      <c r="B159" t="s">
        <v>144</v>
      </c>
      <c r="I159" t="s">
        <v>214</v>
      </c>
      <c r="M159" t="s">
        <v>214</v>
      </c>
      <c r="N159" t="s">
        <v>214</v>
      </c>
      <c r="P159" t="s">
        <v>214</v>
      </c>
      <c r="R159" t="s">
        <v>214</v>
      </c>
      <c r="V159" t="s">
        <v>214</v>
      </c>
      <c r="W159" t="s">
        <v>214</v>
      </c>
      <c r="Z159" t="s">
        <v>214</v>
      </c>
      <c r="AA159" t="s">
        <v>214</v>
      </c>
      <c r="AB159" t="s">
        <v>214</v>
      </c>
      <c r="BA159" t="s">
        <v>3686</v>
      </c>
      <c r="BB159">
        <v>0</v>
      </c>
    </row>
    <row r="160" spans="1:54" x14ac:dyDescent="0.25">
      <c r="A160">
        <v>326401</v>
      </c>
      <c r="B160" t="s">
        <v>144</v>
      </c>
      <c r="H160" t="s">
        <v>214</v>
      </c>
      <c r="M160" t="s">
        <v>214</v>
      </c>
      <c r="P160" t="s">
        <v>214</v>
      </c>
      <c r="Q160" t="s">
        <v>214</v>
      </c>
      <c r="R160" t="s">
        <v>214</v>
      </c>
      <c r="S160" t="s">
        <v>214</v>
      </c>
      <c r="T160" t="s">
        <v>214</v>
      </c>
      <c r="U160" t="s">
        <v>214</v>
      </c>
      <c r="V160" t="s">
        <v>214</v>
      </c>
      <c r="W160" t="s">
        <v>214</v>
      </c>
      <c r="X160" t="s">
        <v>214</v>
      </c>
      <c r="Y160" t="s">
        <v>214</v>
      </c>
      <c r="Z160" t="s">
        <v>214</v>
      </c>
      <c r="AA160" t="s">
        <v>214</v>
      </c>
      <c r="AB160" t="s">
        <v>214</v>
      </c>
      <c r="BA160" t="s">
        <v>3686</v>
      </c>
      <c r="BB160">
        <v>0</v>
      </c>
    </row>
    <row r="161" spans="1:54" x14ac:dyDescent="0.25">
      <c r="A161">
        <v>327679</v>
      </c>
      <c r="B161" t="s">
        <v>144</v>
      </c>
      <c r="I161" t="s">
        <v>214</v>
      </c>
      <c r="M161" t="s">
        <v>214</v>
      </c>
      <c r="N161" t="s">
        <v>214</v>
      </c>
      <c r="P161" t="s">
        <v>214</v>
      </c>
      <c r="Q161" t="s">
        <v>214</v>
      </c>
      <c r="S161" t="s">
        <v>214</v>
      </c>
      <c r="U161" t="s">
        <v>214</v>
      </c>
      <c r="V161" t="s">
        <v>214</v>
      </c>
      <c r="W161" t="s">
        <v>214</v>
      </c>
      <c r="X161" t="s">
        <v>214</v>
      </c>
      <c r="Y161" t="s">
        <v>214</v>
      </c>
      <c r="Z161" t="s">
        <v>214</v>
      </c>
      <c r="AA161" t="s">
        <v>214</v>
      </c>
      <c r="AB161" t="s">
        <v>214</v>
      </c>
      <c r="BA161" t="s">
        <v>3686</v>
      </c>
      <c r="BB161">
        <v>0</v>
      </c>
    </row>
    <row r="162" spans="1:54" x14ac:dyDescent="0.25">
      <c r="A162">
        <v>327957</v>
      </c>
      <c r="B162" t="s">
        <v>144</v>
      </c>
      <c r="F162" t="s">
        <v>214</v>
      </c>
      <c r="J162" t="s">
        <v>214</v>
      </c>
      <c r="L162" t="s">
        <v>214</v>
      </c>
      <c r="P162" t="s">
        <v>214</v>
      </c>
      <c r="Q162" t="s">
        <v>214</v>
      </c>
      <c r="R162" t="s">
        <v>214</v>
      </c>
      <c r="S162" t="s">
        <v>214</v>
      </c>
      <c r="T162" t="s">
        <v>214</v>
      </c>
      <c r="U162" t="s">
        <v>214</v>
      </c>
      <c r="V162" t="s">
        <v>214</v>
      </c>
      <c r="W162" t="s">
        <v>214</v>
      </c>
      <c r="X162" t="s">
        <v>214</v>
      </c>
      <c r="Y162" t="s">
        <v>214</v>
      </c>
      <c r="Z162" t="s">
        <v>214</v>
      </c>
      <c r="AA162" t="s">
        <v>214</v>
      </c>
      <c r="AB162" t="s">
        <v>214</v>
      </c>
      <c r="BA162" t="s">
        <v>3686</v>
      </c>
      <c r="BB162">
        <v>0</v>
      </c>
    </row>
    <row r="163" spans="1:54" x14ac:dyDescent="0.25">
      <c r="A163">
        <v>329294</v>
      </c>
      <c r="B163" t="s">
        <v>144</v>
      </c>
      <c r="H163" t="s">
        <v>214</v>
      </c>
      <c r="I163" t="s">
        <v>214</v>
      </c>
      <c r="M163" t="s">
        <v>214</v>
      </c>
      <c r="N163" t="s">
        <v>214</v>
      </c>
      <c r="P163" t="s">
        <v>214</v>
      </c>
      <c r="Q163" t="s">
        <v>214</v>
      </c>
      <c r="R163" t="s">
        <v>214</v>
      </c>
      <c r="S163" t="s">
        <v>214</v>
      </c>
      <c r="T163" t="s">
        <v>214</v>
      </c>
      <c r="U163" t="s">
        <v>214</v>
      </c>
      <c r="V163" t="s">
        <v>214</v>
      </c>
      <c r="W163" t="s">
        <v>214</v>
      </c>
      <c r="X163" t="s">
        <v>214</v>
      </c>
      <c r="Y163" t="s">
        <v>214</v>
      </c>
      <c r="Z163" t="s">
        <v>214</v>
      </c>
      <c r="AA163" t="s">
        <v>214</v>
      </c>
      <c r="AB163" t="s">
        <v>214</v>
      </c>
      <c r="BA163" t="s">
        <v>3686</v>
      </c>
      <c r="BB163">
        <v>0</v>
      </c>
    </row>
    <row r="164" spans="1:54" x14ac:dyDescent="0.25">
      <c r="A164">
        <v>329451</v>
      </c>
      <c r="B164" t="s">
        <v>144</v>
      </c>
      <c r="H164" t="s">
        <v>214</v>
      </c>
      <c r="K164" t="s">
        <v>214</v>
      </c>
      <c r="L164" t="s">
        <v>214</v>
      </c>
      <c r="M164" t="s">
        <v>214</v>
      </c>
      <c r="P164" t="s">
        <v>214</v>
      </c>
      <c r="Q164" t="s">
        <v>214</v>
      </c>
      <c r="R164" t="s">
        <v>214</v>
      </c>
      <c r="T164" t="s">
        <v>214</v>
      </c>
      <c r="X164" t="s">
        <v>214</v>
      </c>
      <c r="Y164" t="s">
        <v>214</v>
      </c>
      <c r="Z164" t="s">
        <v>214</v>
      </c>
      <c r="AB164" t="s">
        <v>214</v>
      </c>
      <c r="BA164" t="s">
        <v>3686</v>
      </c>
      <c r="BB164">
        <v>0</v>
      </c>
    </row>
    <row r="165" spans="1:54" x14ac:dyDescent="0.25">
      <c r="A165">
        <v>330525</v>
      </c>
      <c r="B165" t="s">
        <v>144</v>
      </c>
      <c r="H165" t="s">
        <v>214</v>
      </c>
      <c r="J165" t="s">
        <v>214</v>
      </c>
      <c r="M165" t="s">
        <v>214</v>
      </c>
      <c r="P165" t="s">
        <v>214</v>
      </c>
      <c r="Q165" t="s">
        <v>214</v>
      </c>
      <c r="R165" t="s">
        <v>214</v>
      </c>
      <c r="S165" t="s">
        <v>214</v>
      </c>
      <c r="T165" t="s">
        <v>214</v>
      </c>
      <c r="U165" t="s">
        <v>214</v>
      </c>
      <c r="V165" t="s">
        <v>214</v>
      </c>
      <c r="W165" t="s">
        <v>214</v>
      </c>
      <c r="X165" t="s">
        <v>214</v>
      </c>
      <c r="Y165" t="s">
        <v>214</v>
      </c>
      <c r="Z165" t="s">
        <v>214</v>
      </c>
      <c r="AA165" t="s">
        <v>214</v>
      </c>
      <c r="AB165" t="s">
        <v>214</v>
      </c>
      <c r="BA165" t="s">
        <v>3686</v>
      </c>
      <c r="BB165">
        <v>0</v>
      </c>
    </row>
    <row r="166" spans="1:54" x14ac:dyDescent="0.25">
      <c r="A166">
        <v>331666</v>
      </c>
      <c r="B166" t="s">
        <v>144</v>
      </c>
      <c r="C166" t="s">
        <v>214</v>
      </c>
      <c r="J166" t="s">
        <v>214</v>
      </c>
      <c r="M166" t="s">
        <v>214</v>
      </c>
      <c r="P166" t="s">
        <v>214</v>
      </c>
      <c r="Q166" t="s">
        <v>214</v>
      </c>
      <c r="W166" t="s">
        <v>214</v>
      </c>
      <c r="Y166" t="s">
        <v>214</v>
      </c>
      <c r="Z166" t="s">
        <v>214</v>
      </c>
      <c r="AA166" t="s">
        <v>214</v>
      </c>
      <c r="AB166" t="s">
        <v>214</v>
      </c>
      <c r="BA166" t="s">
        <v>3686</v>
      </c>
      <c r="BB166">
        <v>0</v>
      </c>
    </row>
    <row r="167" spans="1:54" x14ac:dyDescent="0.25">
      <c r="A167">
        <v>332432</v>
      </c>
      <c r="B167" t="s">
        <v>144</v>
      </c>
      <c r="F167" t="s">
        <v>214</v>
      </c>
      <c r="M167" t="s">
        <v>214</v>
      </c>
      <c r="P167" t="s">
        <v>214</v>
      </c>
      <c r="R167" t="s">
        <v>214</v>
      </c>
      <c r="X167" t="s">
        <v>214</v>
      </c>
      <c r="Z167" t="s">
        <v>214</v>
      </c>
      <c r="AB167" t="s">
        <v>214</v>
      </c>
      <c r="BA167" t="s">
        <v>3686</v>
      </c>
      <c r="BB167">
        <v>0</v>
      </c>
    </row>
    <row r="168" spans="1:54" x14ac:dyDescent="0.25">
      <c r="A168">
        <v>332760</v>
      </c>
      <c r="B168" t="s">
        <v>144</v>
      </c>
      <c r="H168" t="s">
        <v>214</v>
      </c>
      <c r="P168" t="s">
        <v>214</v>
      </c>
      <c r="Q168" t="s">
        <v>214</v>
      </c>
      <c r="R168" t="s">
        <v>214</v>
      </c>
      <c r="S168" t="s">
        <v>214</v>
      </c>
      <c r="U168" t="s">
        <v>214</v>
      </c>
      <c r="V168" t="s">
        <v>214</v>
      </c>
      <c r="W168" t="s">
        <v>214</v>
      </c>
      <c r="X168" t="s">
        <v>214</v>
      </c>
      <c r="Y168" t="s">
        <v>214</v>
      </c>
      <c r="Z168" t="s">
        <v>214</v>
      </c>
      <c r="AA168" t="s">
        <v>214</v>
      </c>
      <c r="AB168" t="s">
        <v>214</v>
      </c>
      <c r="BA168" t="s">
        <v>3686</v>
      </c>
      <c r="BB168">
        <v>0</v>
      </c>
    </row>
    <row r="169" spans="1:54" x14ac:dyDescent="0.25">
      <c r="A169">
        <v>333093</v>
      </c>
      <c r="B169" t="s">
        <v>144</v>
      </c>
      <c r="H169" t="s">
        <v>214</v>
      </c>
      <c r="J169" t="s">
        <v>214</v>
      </c>
      <c r="N169" t="s">
        <v>214</v>
      </c>
      <c r="P169" t="s">
        <v>214</v>
      </c>
      <c r="Q169" t="s">
        <v>214</v>
      </c>
      <c r="R169" t="s">
        <v>214</v>
      </c>
      <c r="S169" t="s">
        <v>214</v>
      </c>
      <c r="T169" t="s">
        <v>214</v>
      </c>
      <c r="U169" t="s">
        <v>214</v>
      </c>
      <c r="V169" t="s">
        <v>214</v>
      </c>
      <c r="W169" t="s">
        <v>214</v>
      </c>
      <c r="X169" t="s">
        <v>214</v>
      </c>
      <c r="Y169" t="s">
        <v>214</v>
      </c>
      <c r="Z169" t="s">
        <v>214</v>
      </c>
      <c r="AA169" t="s">
        <v>214</v>
      </c>
      <c r="AB169" t="s">
        <v>214</v>
      </c>
      <c r="BA169" t="s">
        <v>3686</v>
      </c>
      <c r="BB169">
        <v>0</v>
      </c>
    </row>
    <row r="170" spans="1:54" x14ac:dyDescent="0.25">
      <c r="A170">
        <v>333988</v>
      </c>
      <c r="B170" t="s">
        <v>144</v>
      </c>
      <c r="J170" t="s">
        <v>214</v>
      </c>
      <c r="K170" t="s">
        <v>214</v>
      </c>
      <c r="P170" t="s">
        <v>214</v>
      </c>
      <c r="R170" t="s">
        <v>214</v>
      </c>
      <c r="S170" t="s">
        <v>214</v>
      </c>
      <c r="U170" t="s">
        <v>214</v>
      </c>
      <c r="W170" t="s">
        <v>214</v>
      </c>
      <c r="X170" t="s">
        <v>214</v>
      </c>
      <c r="Y170" t="s">
        <v>214</v>
      </c>
      <c r="Z170" t="s">
        <v>214</v>
      </c>
      <c r="AA170" t="s">
        <v>214</v>
      </c>
      <c r="AB170" t="s">
        <v>214</v>
      </c>
      <c r="BA170" t="s">
        <v>3686</v>
      </c>
      <c r="BB170">
        <v>0</v>
      </c>
    </row>
    <row r="171" spans="1:54" x14ac:dyDescent="0.25">
      <c r="A171">
        <v>334098</v>
      </c>
      <c r="B171" t="s">
        <v>144</v>
      </c>
      <c r="I171" t="s">
        <v>214</v>
      </c>
      <c r="N171" t="s">
        <v>214</v>
      </c>
      <c r="P171" t="s">
        <v>214</v>
      </c>
      <c r="Q171" t="s">
        <v>214</v>
      </c>
      <c r="R171" t="s">
        <v>214</v>
      </c>
      <c r="S171" t="s">
        <v>214</v>
      </c>
      <c r="T171" t="s">
        <v>214</v>
      </c>
      <c r="U171" t="s">
        <v>214</v>
      </c>
      <c r="V171" t="s">
        <v>214</v>
      </c>
      <c r="W171" t="s">
        <v>214</v>
      </c>
      <c r="X171" t="s">
        <v>214</v>
      </c>
      <c r="Y171" t="s">
        <v>214</v>
      </c>
      <c r="Z171" t="s">
        <v>214</v>
      </c>
      <c r="AA171" t="s">
        <v>214</v>
      </c>
      <c r="AB171" t="s">
        <v>214</v>
      </c>
      <c r="BA171" t="s">
        <v>3686</v>
      </c>
      <c r="BB171">
        <v>0</v>
      </c>
    </row>
    <row r="172" spans="1:54" x14ac:dyDescent="0.25">
      <c r="A172">
        <v>334136</v>
      </c>
      <c r="B172" t="s">
        <v>144</v>
      </c>
      <c r="K172" t="s">
        <v>214</v>
      </c>
      <c r="P172" t="s">
        <v>214</v>
      </c>
      <c r="V172" t="s">
        <v>214</v>
      </c>
      <c r="Y172" t="s">
        <v>214</v>
      </c>
      <c r="Z172" t="s">
        <v>214</v>
      </c>
      <c r="AB172" t="s">
        <v>214</v>
      </c>
      <c r="BA172" t="s">
        <v>3686</v>
      </c>
      <c r="BB172">
        <v>0</v>
      </c>
    </row>
    <row r="173" spans="1:54" x14ac:dyDescent="0.25">
      <c r="A173">
        <v>334184</v>
      </c>
      <c r="B173" t="s">
        <v>144</v>
      </c>
      <c r="I173" t="s">
        <v>214</v>
      </c>
      <c r="N173" t="s">
        <v>214</v>
      </c>
      <c r="P173" t="s">
        <v>214</v>
      </c>
      <c r="U173" t="s">
        <v>214</v>
      </c>
      <c r="W173" t="s">
        <v>214</v>
      </c>
      <c r="X173" t="s">
        <v>214</v>
      </c>
      <c r="Y173" t="s">
        <v>214</v>
      </c>
      <c r="Z173" t="s">
        <v>214</v>
      </c>
      <c r="AA173" t="s">
        <v>214</v>
      </c>
      <c r="AB173" t="s">
        <v>214</v>
      </c>
      <c r="BA173" t="s">
        <v>3686</v>
      </c>
      <c r="BB173">
        <v>0</v>
      </c>
    </row>
    <row r="174" spans="1:54" x14ac:dyDescent="0.25">
      <c r="A174">
        <v>334288</v>
      </c>
      <c r="B174" t="s">
        <v>144</v>
      </c>
      <c r="P174" t="s">
        <v>214</v>
      </c>
      <c r="R174" t="s">
        <v>214</v>
      </c>
      <c r="T174" t="s">
        <v>214</v>
      </c>
      <c r="W174" t="s">
        <v>214</v>
      </c>
      <c r="X174" t="s">
        <v>214</v>
      </c>
      <c r="Y174" t="s">
        <v>214</v>
      </c>
      <c r="Z174" t="s">
        <v>214</v>
      </c>
      <c r="AA174" t="s">
        <v>214</v>
      </c>
      <c r="AB174" t="s">
        <v>214</v>
      </c>
      <c r="BA174" t="s">
        <v>3686</v>
      </c>
      <c r="BB174">
        <v>0</v>
      </c>
    </row>
    <row r="175" spans="1:54" x14ac:dyDescent="0.25">
      <c r="A175">
        <v>334387</v>
      </c>
      <c r="B175" t="s">
        <v>144</v>
      </c>
      <c r="G175" t="s">
        <v>214</v>
      </c>
      <c r="L175" t="s">
        <v>214</v>
      </c>
      <c r="P175" t="s">
        <v>214</v>
      </c>
      <c r="Q175" t="s">
        <v>214</v>
      </c>
      <c r="R175" t="s">
        <v>214</v>
      </c>
      <c r="S175" t="s">
        <v>214</v>
      </c>
      <c r="T175" t="s">
        <v>214</v>
      </c>
      <c r="U175" t="s">
        <v>214</v>
      </c>
      <c r="V175" t="s">
        <v>214</v>
      </c>
      <c r="W175" t="s">
        <v>214</v>
      </c>
      <c r="X175" t="s">
        <v>214</v>
      </c>
      <c r="Y175" t="s">
        <v>214</v>
      </c>
      <c r="Z175" t="s">
        <v>214</v>
      </c>
      <c r="AA175" t="s">
        <v>214</v>
      </c>
      <c r="AB175" t="s">
        <v>214</v>
      </c>
      <c r="BA175" t="s">
        <v>3686</v>
      </c>
      <c r="BB175">
        <v>0</v>
      </c>
    </row>
    <row r="176" spans="1:54" x14ac:dyDescent="0.25">
      <c r="A176">
        <v>334436</v>
      </c>
      <c r="B176" t="s">
        <v>144</v>
      </c>
      <c r="J176" t="s">
        <v>214</v>
      </c>
      <c r="P176" t="s">
        <v>214</v>
      </c>
      <c r="R176" t="s">
        <v>214</v>
      </c>
      <c r="S176" t="s">
        <v>214</v>
      </c>
      <c r="W176" t="s">
        <v>214</v>
      </c>
      <c r="X176" t="s">
        <v>214</v>
      </c>
      <c r="Y176" t="s">
        <v>214</v>
      </c>
      <c r="Z176" t="s">
        <v>214</v>
      </c>
      <c r="AA176" t="s">
        <v>214</v>
      </c>
      <c r="AB176" t="s">
        <v>214</v>
      </c>
      <c r="BA176" t="s">
        <v>3686</v>
      </c>
      <c r="BB176">
        <v>0</v>
      </c>
    </row>
    <row r="177" spans="1:54" x14ac:dyDescent="0.25">
      <c r="A177">
        <v>334473</v>
      </c>
      <c r="B177" t="s">
        <v>144</v>
      </c>
      <c r="H177" t="s">
        <v>214</v>
      </c>
      <c r="K177" t="s">
        <v>214</v>
      </c>
      <c r="P177" t="s">
        <v>214</v>
      </c>
      <c r="R177" t="s">
        <v>214</v>
      </c>
      <c r="S177" t="s">
        <v>214</v>
      </c>
      <c r="W177" t="s">
        <v>214</v>
      </c>
      <c r="X177" t="s">
        <v>214</v>
      </c>
      <c r="Y177" t="s">
        <v>214</v>
      </c>
      <c r="Z177" t="s">
        <v>214</v>
      </c>
      <c r="AA177" t="s">
        <v>214</v>
      </c>
      <c r="AB177" t="s">
        <v>214</v>
      </c>
      <c r="BA177" t="s">
        <v>3686</v>
      </c>
      <c r="BB177">
        <v>0</v>
      </c>
    </row>
    <row r="178" spans="1:54" x14ac:dyDescent="0.25">
      <c r="A178">
        <v>334498</v>
      </c>
      <c r="B178" t="s">
        <v>144</v>
      </c>
      <c r="G178" t="s">
        <v>214</v>
      </c>
      <c r="M178" t="s">
        <v>214</v>
      </c>
      <c r="N178" t="s">
        <v>214</v>
      </c>
      <c r="P178" t="s">
        <v>214</v>
      </c>
      <c r="Q178" t="s">
        <v>214</v>
      </c>
      <c r="R178" t="s">
        <v>214</v>
      </c>
      <c r="S178" t="s">
        <v>214</v>
      </c>
      <c r="T178" t="s">
        <v>214</v>
      </c>
      <c r="V178" t="s">
        <v>214</v>
      </c>
      <c r="W178" t="s">
        <v>214</v>
      </c>
      <c r="X178" t="s">
        <v>214</v>
      </c>
      <c r="Y178" t="s">
        <v>214</v>
      </c>
      <c r="Z178" t="s">
        <v>214</v>
      </c>
      <c r="AA178" t="s">
        <v>214</v>
      </c>
      <c r="AB178" t="s">
        <v>214</v>
      </c>
      <c r="BA178" t="s">
        <v>3686</v>
      </c>
      <c r="BB178">
        <v>0</v>
      </c>
    </row>
    <row r="179" spans="1:54" x14ac:dyDescent="0.25">
      <c r="A179">
        <v>334637</v>
      </c>
      <c r="B179" t="s">
        <v>144</v>
      </c>
      <c r="H179" t="s">
        <v>214</v>
      </c>
      <c r="L179" t="s">
        <v>214</v>
      </c>
      <c r="P179" t="s">
        <v>214</v>
      </c>
      <c r="Q179" t="s">
        <v>214</v>
      </c>
      <c r="R179" t="s">
        <v>214</v>
      </c>
      <c r="S179" t="s">
        <v>214</v>
      </c>
      <c r="T179" t="s">
        <v>214</v>
      </c>
      <c r="U179" t="s">
        <v>214</v>
      </c>
      <c r="V179" t="s">
        <v>214</v>
      </c>
      <c r="W179" t="s">
        <v>214</v>
      </c>
      <c r="X179" t="s">
        <v>214</v>
      </c>
      <c r="Y179" t="s">
        <v>214</v>
      </c>
      <c r="Z179" t="s">
        <v>214</v>
      </c>
      <c r="AA179" t="s">
        <v>214</v>
      </c>
      <c r="AB179" t="s">
        <v>214</v>
      </c>
      <c r="BA179" t="s">
        <v>3686</v>
      </c>
      <c r="BB179">
        <v>0</v>
      </c>
    </row>
    <row r="180" spans="1:54" x14ac:dyDescent="0.25">
      <c r="A180">
        <v>334697</v>
      </c>
      <c r="B180" t="s">
        <v>144</v>
      </c>
      <c r="P180" t="s">
        <v>214</v>
      </c>
      <c r="Q180" t="s">
        <v>214</v>
      </c>
      <c r="R180" t="s">
        <v>214</v>
      </c>
      <c r="S180" t="s">
        <v>214</v>
      </c>
      <c r="T180" t="s">
        <v>214</v>
      </c>
      <c r="U180" t="s">
        <v>214</v>
      </c>
      <c r="V180" t="s">
        <v>214</v>
      </c>
      <c r="W180" t="s">
        <v>214</v>
      </c>
      <c r="X180" t="s">
        <v>214</v>
      </c>
      <c r="Y180" t="s">
        <v>214</v>
      </c>
      <c r="Z180" t="s">
        <v>214</v>
      </c>
      <c r="AA180" t="s">
        <v>214</v>
      </c>
      <c r="AB180" t="s">
        <v>214</v>
      </c>
      <c r="BA180" t="s">
        <v>3686</v>
      </c>
      <c r="BB180">
        <v>0</v>
      </c>
    </row>
    <row r="181" spans="1:54" x14ac:dyDescent="0.25">
      <c r="A181">
        <v>335007</v>
      </c>
      <c r="B181" t="s">
        <v>144</v>
      </c>
      <c r="H181" t="s">
        <v>214</v>
      </c>
      <c r="M181" t="s">
        <v>214</v>
      </c>
      <c r="N181" t="s">
        <v>214</v>
      </c>
      <c r="P181" t="s">
        <v>214</v>
      </c>
      <c r="Q181" t="s">
        <v>214</v>
      </c>
      <c r="T181" t="s">
        <v>214</v>
      </c>
      <c r="W181" t="s">
        <v>214</v>
      </c>
      <c r="X181" t="s">
        <v>214</v>
      </c>
      <c r="Y181" t="s">
        <v>214</v>
      </c>
      <c r="Z181" t="s">
        <v>214</v>
      </c>
      <c r="AB181" t="s">
        <v>214</v>
      </c>
      <c r="BA181" t="s">
        <v>3686</v>
      </c>
      <c r="BB181">
        <v>0</v>
      </c>
    </row>
    <row r="182" spans="1:54" x14ac:dyDescent="0.25">
      <c r="A182">
        <v>337028</v>
      </c>
      <c r="B182" t="s">
        <v>144</v>
      </c>
      <c r="N182" t="s">
        <v>214</v>
      </c>
      <c r="P182" t="s">
        <v>214</v>
      </c>
      <c r="Q182" t="s">
        <v>214</v>
      </c>
      <c r="U182" t="s">
        <v>214</v>
      </c>
      <c r="W182" t="s">
        <v>214</v>
      </c>
      <c r="AA182" t="s">
        <v>214</v>
      </c>
      <c r="AB182" t="s">
        <v>214</v>
      </c>
      <c r="BA182" t="s">
        <v>3686</v>
      </c>
      <c r="BB182">
        <v>0</v>
      </c>
    </row>
    <row r="183" spans="1:54" x14ac:dyDescent="0.25">
      <c r="A183">
        <v>337042</v>
      </c>
      <c r="B183" t="s">
        <v>144</v>
      </c>
      <c r="D183" t="s">
        <v>214</v>
      </c>
      <c r="M183" t="s">
        <v>214</v>
      </c>
      <c r="N183" t="s">
        <v>214</v>
      </c>
      <c r="P183" t="s">
        <v>214</v>
      </c>
      <c r="S183" t="s">
        <v>214</v>
      </c>
      <c r="U183" t="s">
        <v>214</v>
      </c>
      <c r="W183" t="s">
        <v>214</v>
      </c>
      <c r="X183" t="s">
        <v>214</v>
      </c>
      <c r="Y183" t="s">
        <v>214</v>
      </c>
      <c r="Z183" t="s">
        <v>214</v>
      </c>
      <c r="AB183" t="s">
        <v>214</v>
      </c>
      <c r="BA183" t="s">
        <v>3686</v>
      </c>
      <c r="BB183">
        <v>0</v>
      </c>
    </row>
    <row r="184" spans="1:54" x14ac:dyDescent="0.25">
      <c r="A184">
        <v>337054</v>
      </c>
      <c r="B184" t="s">
        <v>144</v>
      </c>
      <c r="N184" t="s">
        <v>214</v>
      </c>
      <c r="P184" t="s">
        <v>214</v>
      </c>
      <c r="U184" t="s">
        <v>214</v>
      </c>
      <c r="W184" t="s">
        <v>214</v>
      </c>
      <c r="Z184" t="s">
        <v>214</v>
      </c>
      <c r="AB184" t="s">
        <v>214</v>
      </c>
      <c r="BA184" t="s">
        <v>3686</v>
      </c>
      <c r="BB184">
        <v>0</v>
      </c>
    </row>
    <row r="185" spans="1:54" x14ac:dyDescent="0.25">
      <c r="A185">
        <v>337069</v>
      </c>
      <c r="B185" t="s">
        <v>144</v>
      </c>
      <c r="P185" t="s">
        <v>214</v>
      </c>
      <c r="U185" t="s">
        <v>214</v>
      </c>
      <c r="W185" t="s">
        <v>214</v>
      </c>
      <c r="Y185" t="s">
        <v>214</v>
      </c>
      <c r="Z185" t="s">
        <v>214</v>
      </c>
      <c r="AA185" t="s">
        <v>214</v>
      </c>
      <c r="AB185" t="s">
        <v>214</v>
      </c>
      <c r="BA185" t="s">
        <v>3686</v>
      </c>
      <c r="BB185">
        <v>0</v>
      </c>
    </row>
    <row r="186" spans="1:54" x14ac:dyDescent="0.25">
      <c r="A186">
        <v>337094</v>
      </c>
      <c r="B186" t="s">
        <v>144</v>
      </c>
      <c r="N186" t="s">
        <v>214</v>
      </c>
      <c r="P186" t="s">
        <v>214</v>
      </c>
      <c r="T186" t="s">
        <v>214</v>
      </c>
      <c r="U186" t="s">
        <v>214</v>
      </c>
      <c r="V186" t="s">
        <v>214</v>
      </c>
      <c r="Z186" t="s">
        <v>214</v>
      </c>
      <c r="AA186" t="s">
        <v>214</v>
      </c>
      <c r="AB186" t="s">
        <v>214</v>
      </c>
      <c r="BA186" t="s">
        <v>3686</v>
      </c>
      <c r="BB186">
        <v>0</v>
      </c>
    </row>
    <row r="187" spans="1:54" x14ac:dyDescent="0.25">
      <c r="A187">
        <v>337106</v>
      </c>
      <c r="B187" t="s">
        <v>144</v>
      </c>
      <c r="N187" t="s">
        <v>214</v>
      </c>
      <c r="P187" t="s">
        <v>214</v>
      </c>
      <c r="Q187" t="s">
        <v>214</v>
      </c>
      <c r="U187" t="s">
        <v>214</v>
      </c>
      <c r="W187" t="s">
        <v>214</v>
      </c>
      <c r="AA187" t="s">
        <v>214</v>
      </c>
      <c r="AB187" t="s">
        <v>214</v>
      </c>
      <c r="BA187" t="s">
        <v>3686</v>
      </c>
      <c r="BB187">
        <v>0</v>
      </c>
    </row>
    <row r="188" spans="1:54" x14ac:dyDescent="0.25">
      <c r="A188">
        <v>337110</v>
      </c>
      <c r="B188" t="s">
        <v>144</v>
      </c>
      <c r="C188" t="s">
        <v>214</v>
      </c>
      <c r="F188" t="s">
        <v>214</v>
      </c>
      <c r="K188" t="s">
        <v>214</v>
      </c>
      <c r="N188" t="s">
        <v>214</v>
      </c>
      <c r="P188" t="s">
        <v>214</v>
      </c>
      <c r="Q188" t="s">
        <v>214</v>
      </c>
      <c r="U188" t="s">
        <v>214</v>
      </c>
      <c r="W188" t="s">
        <v>214</v>
      </c>
      <c r="AA188" t="s">
        <v>214</v>
      </c>
      <c r="AB188" t="s">
        <v>214</v>
      </c>
      <c r="BA188" t="s">
        <v>3686</v>
      </c>
      <c r="BB188">
        <v>0</v>
      </c>
    </row>
    <row r="189" spans="1:54" x14ac:dyDescent="0.25">
      <c r="A189">
        <v>337135</v>
      </c>
      <c r="B189" t="s">
        <v>144</v>
      </c>
      <c r="H189" t="s">
        <v>214</v>
      </c>
      <c r="I189" t="s">
        <v>214</v>
      </c>
      <c r="L189" t="s">
        <v>214</v>
      </c>
      <c r="N189" t="s">
        <v>214</v>
      </c>
      <c r="P189" t="s">
        <v>214</v>
      </c>
      <c r="Q189" t="s">
        <v>214</v>
      </c>
      <c r="R189" t="s">
        <v>214</v>
      </c>
      <c r="S189" t="s">
        <v>214</v>
      </c>
      <c r="T189" t="s">
        <v>214</v>
      </c>
      <c r="V189" t="s">
        <v>214</v>
      </c>
      <c r="W189" t="s">
        <v>214</v>
      </c>
      <c r="X189" t="s">
        <v>214</v>
      </c>
      <c r="Y189" t="s">
        <v>214</v>
      </c>
      <c r="Z189" t="s">
        <v>214</v>
      </c>
      <c r="AA189" t="s">
        <v>214</v>
      </c>
      <c r="AB189" t="s">
        <v>214</v>
      </c>
      <c r="BA189" t="s">
        <v>3686</v>
      </c>
      <c r="BB189">
        <v>0</v>
      </c>
    </row>
    <row r="190" spans="1:54" x14ac:dyDescent="0.25">
      <c r="A190">
        <v>337149</v>
      </c>
      <c r="B190" t="s">
        <v>144</v>
      </c>
      <c r="K190" t="s">
        <v>214</v>
      </c>
      <c r="N190" t="s">
        <v>214</v>
      </c>
      <c r="P190" t="s">
        <v>214</v>
      </c>
      <c r="Q190" t="s">
        <v>214</v>
      </c>
      <c r="T190" t="s">
        <v>214</v>
      </c>
      <c r="Z190" t="s">
        <v>214</v>
      </c>
      <c r="AA190" t="s">
        <v>214</v>
      </c>
      <c r="AB190" t="s">
        <v>214</v>
      </c>
      <c r="BA190" t="s">
        <v>3686</v>
      </c>
      <c r="BB190">
        <v>0</v>
      </c>
    </row>
    <row r="191" spans="1:54" x14ac:dyDescent="0.25">
      <c r="A191">
        <v>337155</v>
      </c>
      <c r="B191" t="s">
        <v>144</v>
      </c>
      <c r="F191" t="s">
        <v>214</v>
      </c>
      <c r="K191" t="s">
        <v>214</v>
      </c>
      <c r="L191" t="s">
        <v>214</v>
      </c>
      <c r="P191" t="s">
        <v>214</v>
      </c>
      <c r="Q191" t="s">
        <v>214</v>
      </c>
      <c r="R191" t="s">
        <v>214</v>
      </c>
      <c r="S191" t="s">
        <v>214</v>
      </c>
      <c r="T191" t="s">
        <v>214</v>
      </c>
      <c r="U191" t="s">
        <v>214</v>
      </c>
      <c r="W191" t="s">
        <v>214</v>
      </c>
      <c r="X191" t="s">
        <v>214</v>
      </c>
      <c r="Y191" t="s">
        <v>214</v>
      </c>
      <c r="Z191" t="s">
        <v>214</v>
      </c>
      <c r="AA191" t="s">
        <v>214</v>
      </c>
      <c r="AB191" t="s">
        <v>214</v>
      </c>
      <c r="BA191" t="s">
        <v>3686</v>
      </c>
      <c r="BB191">
        <v>0</v>
      </c>
    </row>
    <row r="192" spans="1:54" x14ac:dyDescent="0.25">
      <c r="A192">
        <v>337256</v>
      </c>
      <c r="B192" t="s">
        <v>144</v>
      </c>
      <c r="M192" t="s">
        <v>214</v>
      </c>
      <c r="N192" t="s">
        <v>214</v>
      </c>
      <c r="P192" t="s">
        <v>214</v>
      </c>
      <c r="Q192" t="s">
        <v>214</v>
      </c>
      <c r="T192" t="s">
        <v>214</v>
      </c>
      <c r="U192" t="s">
        <v>214</v>
      </c>
      <c r="W192" t="s">
        <v>214</v>
      </c>
      <c r="Y192" t="s">
        <v>214</v>
      </c>
      <c r="Z192" t="s">
        <v>214</v>
      </c>
      <c r="AA192" t="s">
        <v>214</v>
      </c>
      <c r="AB192" t="s">
        <v>214</v>
      </c>
      <c r="BA192" t="s">
        <v>3686</v>
      </c>
      <c r="BB192">
        <v>0</v>
      </c>
    </row>
    <row r="193" spans="1:54" x14ac:dyDescent="0.25">
      <c r="A193">
        <v>337257</v>
      </c>
      <c r="B193" t="s">
        <v>144</v>
      </c>
      <c r="E193" t="s">
        <v>214</v>
      </c>
      <c r="F193" t="s">
        <v>214</v>
      </c>
      <c r="L193" t="s">
        <v>214</v>
      </c>
      <c r="M193" t="s">
        <v>214</v>
      </c>
      <c r="P193" t="s">
        <v>214</v>
      </c>
      <c r="R193" t="s">
        <v>214</v>
      </c>
      <c r="T193" t="s">
        <v>214</v>
      </c>
      <c r="W193" t="s">
        <v>214</v>
      </c>
      <c r="X193" t="s">
        <v>214</v>
      </c>
      <c r="Z193" t="s">
        <v>214</v>
      </c>
      <c r="AA193" t="s">
        <v>214</v>
      </c>
      <c r="AB193" t="s">
        <v>214</v>
      </c>
      <c r="BA193" t="s">
        <v>3686</v>
      </c>
      <c r="BB193">
        <v>0</v>
      </c>
    </row>
    <row r="194" spans="1:54" x14ac:dyDescent="0.25">
      <c r="A194">
        <v>332971</v>
      </c>
      <c r="B194" t="s">
        <v>144</v>
      </c>
      <c r="D194" t="s">
        <v>214</v>
      </c>
      <c r="M194" t="s">
        <v>214</v>
      </c>
      <c r="P194" t="s">
        <v>214</v>
      </c>
      <c r="Q194" t="s">
        <v>214</v>
      </c>
      <c r="R194" t="s">
        <v>214</v>
      </c>
      <c r="T194" t="s">
        <v>214</v>
      </c>
      <c r="V194" t="s">
        <v>214</v>
      </c>
      <c r="W194" t="s">
        <v>214</v>
      </c>
      <c r="X194" t="s">
        <v>214</v>
      </c>
      <c r="Y194" t="s">
        <v>214</v>
      </c>
      <c r="Z194" t="s">
        <v>214</v>
      </c>
      <c r="AA194" t="s">
        <v>214</v>
      </c>
      <c r="AB194" t="s">
        <v>214</v>
      </c>
      <c r="BA194" t="s">
        <v>3686</v>
      </c>
      <c r="BB194">
        <v>0</v>
      </c>
    </row>
    <row r="195" spans="1:54" x14ac:dyDescent="0.25">
      <c r="A195">
        <v>337147</v>
      </c>
      <c r="B195" t="s">
        <v>144</v>
      </c>
      <c r="L195" t="s">
        <v>214</v>
      </c>
      <c r="P195" t="s">
        <v>214</v>
      </c>
      <c r="U195" t="s">
        <v>214</v>
      </c>
      <c r="W195" t="s">
        <v>214</v>
      </c>
      <c r="Y195" t="s">
        <v>214</v>
      </c>
      <c r="Z195" t="s">
        <v>214</v>
      </c>
      <c r="AB195" t="s">
        <v>214</v>
      </c>
      <c r="BA195" t="s">
        <v>3686</v>
      </c>
      <c r="BB195">
        <v>0</v>
      </c>
    </row>
    <row r="196" spans="1:54" x14ac:dyDescent="0.25">
      <c r="A196">
        <v>337213</v>
      </c>
      <c r="B196" t="s">
        <v>144</v>
      </c>
      <c r="G196" t="s">
        <v>214</v>
      </c>
      <c r="K196" t="s">
        <v>214</v>
      </c>
      <c r="N196" t="s">
        <v>214</v>
      </c>
      <c r="P196" t="s">
        <v>214</v>
      </c>
      <c r="Q196" t="s">
        <v>214</v>
      </c>
      <c r="S196" t="s">
        <v>214</v>
      </c>
      <c r="V196" t="s">
        <v>214</v>
      </c>
      <c r="W196" t="s">
        <v>214</v>
      </c>
      <c r="X196" t="s">
        <v>214</v>
      </c>
      <c r="Y196" t="s">
        <v>214</v>
      </c>
      <c r="Z196" t="s">
        <v>214</v>
      </c>
      <c r="AA196" t="s">
        <v>214</v>
      </c>
      <c r="AB196" t="s">
        <v>214</v>
      </c>
      <c r="BA196" t="s">
        <v>3686</v>
      </c>
      <c r="BB196">
        <v>0</v>
      </c>
    </row>
    <row r="197" spans="1:54" x14ac:dyDescent="0.25">
      <c r="A197">
        <v>334529</v>
      </c>
      <c r="B197" t="s">
        <v>144</v>
      </c>
      <c r="N197" t="s">
        <v>214</v>
      </c>
      <c r="O197" t="s">
        <v>214</v>
      </c>
      <c r="Q197" t="s">
        <v>214</v>
      </c>
      <c r="W197" t="s">
        <v>214</v>
      </c>
      <c r="X197" t="s">
        <v>214</v>
      </c>
      <c r="Y197" t="s">
        <v>214</v>
      </c>
      <c r="Z197" t="s">
        <v>214</v>
      </c>
      <c r="AA197" t="s">
        <v>214</v>
      </c>
      <c r="AB197" t="s">
        <v>214</v>
      </c>
      <c r="BA197" t="s">
        <v>3686</v>
      </c>
      <c r="BB197">
        <v>0</v>
      </c>
    </row>
    <row r="198" spans="1:54" x14ac:dyDescent="0.25">
      <c r="A198">
        <v>337066</v>
      </c>
      <c r="B198" t="s">
        <v>144</v>
      </c>
      <c r="M198" t="s">
        <v>214</v>
      </c>
      <c r="O198" t="s">
        <v>214</v>
      </c>
      <c r="V198" t="s">
        <v>214</v>
      </c>
      <c r="Y198" t="s">
        <v>214</v>
      </c>
      <c r="Z198" t="s">
        <v>214</v>
      </c>
      <c r="AB198" t="s">
        <v>214</v>
      </c>
      <c r="BA198" t="s">
        <v>3686</v>
      </c>
      <c r="BB198">
        <v>0</v>
      </c>
    </row>
    <row r="199" spans="1:54" x14ac:dyDescent="0.25">
      <c r="A199">
        <v>330175</v>
      </c>
      <c r="B199" t="s">
        <v>144</v>
      </c>
      <c r="L199" t="s">
        <v>214</v>
      </c>
      <c r="M199" t="s">
        <v>214</v>
      </c>
      <c r="N199" t="s">
        <v>214</v>
      </c>
      <c r="O199" t="s">
        <v>214</v>
      </c>
      <c r="T199" t="s">
        <v>214</v>
      </c>
      <c r="V199" t="s">
        <v>214</v>
      </c>
      <c r="W199" t="s">
        <v>214</v>
      </c>
      <c r="X199" t="s">
        <v>214</v>
      </c>
      <c r="Y199" t="s">
        <v>214</v>
      </c>
      <c r="Z199" t="s">
        <v>214</v>
      </c>
      <c r="AA199" t="s">
        <v>214</v>
      </c>
      <c r="AB199" t="s">
        <v>214</v>
      </c>
      <c r="BA199" t="s">
        <v>3686</v>
      </c>
      <c r="BB199">
        <v>0</v>
      </c>
    </row>
    <row r="200" spans="1:54" x14ac:dyDescent="0.25">
      <c r="A200">
        <v>305771</v>
      </c>
      <c r="B200" t="s">
        <v>144</v>
      </c>
      <c r="W200" t="s">
        <v>214</v>
      </c>
      <c r="X200" t="s">
        <v>214</v>
      </c>
      <c r="Y200" t="s">
        <v>214</v>
      </c>
      <c r="Z200" t="s">
        <v>214</v>
      </c>
      <c r="AB200" t="s">
        <v>214</v>
      </c>
      <c r="BA200" t="s">
        <v>3686</v>
      </c>
      <c r="BB200">
        <v>0</v>
      </c>
    </row>
    <row r="201" spans="1:54" x14ac:dyDescent="0.25">
      <c r="A201">
        <v>315673</v>
      </c>
      <c r="B201" t="s">
        <v>144</v>
      </c>
      <c r="I201" t="s">
        <v>214</v>
      </c>
      <c r="N201" t="s">
        <v>214</v>
      </c>
      <c r="U201" t="s">
        <v>214</v>
      </c>
      <c r="V201" t="s">
        <v>214</v>
      </c>
      <c r="AA201" t="s">
        <v>214</v>
      </c>
      <c r="AB201" t="s">
        <v>214</v>
      </c>
      <c r="BA201" t="s">
        <v>3686</v>
      </c>
      <c r="BB201">
        <v>0</v>
      </c>
    </row>
    <row r="202" spans="1:54" x14ac:dyDescent="0.25">
      <c r="A202">
        <v>321097</v>
      </c>
      <c r="B202" t="s">
        <v>144</v>
      </c>
      <c r="N202" t="s">
        <v>214</v>
      </c>
      <c r="V202" t="s">
        <v>214</v>
      </c>
      <c r="W202" t="s">
        <v>214</v>
      </c>
      <c r="Y202" t="s">
        <v>214</v>
      </c>
      <c r="Z202" t="s">
        <v>214</v>
      </c>
      <c r="AB202" t="s">
        <v>214</v>
      </c>
      <c r="BA202" t="s">
        <v>3686</v>
      </c>
      <c r="BB202">
        <v>0</v>
      </c>
    </row>
    <row r="203" spans="1:54" x14ac:dyDescent="0.25">
      <c r="A203">
        <v>322696</v>
      </c>
      <c r="B203" t="s">
        <v>144</v>
      </c>
      <c r="N203" t="s">
        <v>214</v>
      </c>
      <c r="R203" t="s">
        <v>214</v>
      </c>
      <c r="V203" t="s">
        <v>214</v>
      </c>
      <c r="X203" t="s">
        <v>214</v>
      </c>
      <c r="Y203" t="s">
        <v>214</v>
      </c>
      <c r="Z203" t="s">
        <v>214</v>
      </c>
      <c r="AA203" t="s">
        <v>214</v>
      </c>
      <c r="AB203" t="s">
        <v>214</v>
      </c>
      <c r="BA203" t="s">
        <v>3686</v>
      </c>
      <c r="BB203">
        <v>0</v>
      </c>
    </row>
    <row r="204" spans="1:54" x14ac:dyDescent="0.25">
      <c r="A204">
        <v>327991</v>
      </c>
      <c r="B204" t="s">
        <v>144</v>
      </c>
      <c r="H204" t="s">
        <v>214</v>
      </c>
      <c r="I204" t="s">
        <v>214</v>
      </c>
      <c r="M204" t="s">
        <v>214</v>
      </c>
      <c r="N204" t="s">
        <v>214</v>
      </c>
      <c r="Q204" t="s">
        <v>214</v>
      </c>
      <c r="V204" t="s">
        <v>214</v>
      </c>
      <c r="W204" t="s">
        <v>214</v>
      </c>
      <c r="X204" t="s">
        <v>214</v>
      </c>
      <c r="Z204" t="s">
        <v>214</v>
      </c>
      <c r="AA204" t="s">
        <v>214</v>
      </c>
      <c r="AB204" t="s">
        <v>214</v>
      </c>
      <c r="BA204" t="s">
        <v>3686</v>
      </c>
      <c r="BB204">
        <v>0</v>
      </c>
    </row>
    <row r="205" spans="1:54" x14ac:dyDescent="0.25">
      <c r="A205">
        <v>328093</v>
      </c>
      <c r="B205" t="s">
        <v>144</v>
      </c>
      <c r="J205" t="s">
        <v>214</v>
      </c>
      <c r="M205" t="s">
        <v>214</v>
      </c>
      <c r="R205" t="s">
        <v>214</v>
      </c>
      <c r="U205" t="s">
        <v>214</v>
      </c>
      <c r="W205" t="s">
        <v>214</v>
      </c>
      <c r="X205" t="s">
        <v>214</v>
      </c>
      <c r="Y205" t="s">
        <v>214</v>
      </c>
      <c r="Z205" t="s">
        <v>214</v>
      </c>
      <c r="AA205" t="s">
        <v>214</v>
      </c>
      <c r="AB205" t="s">
        <v>214</v>
      </c>
      <c r="BA205" t="s">
        <v>3686</v>
      </c>
      <c r="BB205">
        <v>0</v>
      </c>
    </row>
    <row r="206" spans="1:54" x14ac:dyDescent="0.25">
      <c r="A206">
        <v>332654</v>
      </c>
      <c r="B206" t="s">
        <v>144</v>
      </c>
      <c r="H206" t="s">
        <v>214</v>
      </c>
      <c r="N206" t="s">
        <v>214</v>
      </c>
      <c r="V206" t="s">
        <v>214</v>
      </c>
      <c r="AA206" t="s">
        <v>214</v>
      </c>
      <c r="AB206" t="s">
        <v>214</v>
      </c>
      <c r="BA206" t="s">
        <v>3686</v>
      </c>
      <c r="BB206">
        <v>0</v>
      </c>
    </row>
    <row r="207" spans="1:54" x14ac:dyDescent="0.25">
      <c r="A207">
        <v>337048</v>
      </c>
      <c r="B207" t="s">
        <v>144</v>
      </c>
      <c r="M207" t="s">
        <v>214</v>
      </c>
      <c r="U207" t="s">
        <v>214</v>
      </c>
      <c r="W207" t="s">
        <v>214</v>
      </c>
      <c r="Y207" t="s">
        <v>214</v>
      </c>
      <c r="Z207" t="s">
        <v>214</v>
      </c>
      <c r="AB207" t="s">
        <v>214</v>
      </c>
      <c r="BA207" t="s">
        <v>3686</v>
      </c>
      <c r="BB207">
        <v>0</v>
      </c>
    </row>
    <row r="208" spans="1:54" x14ac:dyDescent="0.25">
      <c r="A208">
        <v>337060</v>
      </c>
      <c r="B208" t="s">
        <v>144</v>
      </c>
      <c r="I208" t="s">
        <v>214</v>
      </c>
      <c r="N208" t="s">
        <v>214</v>
      </c>
      <c r="V208" t="s">
        <v>214</v>
      </c>
      <c r="W208" t="s">
        <v>214</v>
      </c>
      <c r="AA208" t="s">
        <v>214</v>
      </c>
      <c r="AB208" t="s">
        <v>214</v>
      </c>
      <c r="BA208" t="s">
        <v>3686</v>
      </c>
      <c r="BB208">
        <v>0</v>
      </c>
    </row>
    <row r="209" spans="1:54" x14ac:dyDescent="0.25">
      <c r="A209">
        <v>333061</v>
      </c>
      <c r="B209" t="s">
        <v>144</v>
      </c>
      <c r="G209" t="s">
        <v>214</v>
      </c>
      <c r="M209" t="s">
        <v>214</v>
      </c>
      <c r="N209" t="s">
        <v>214</v>
      </c>
      <c r="O209" t="s">
        <v>214</v>
      </c>
      <c r="P209" t="s">
        <v>214</v>
      </c>
      <c r="Q209" t="s">
        <v>214</v>
      </c>
      <c r="R209" t="s">
        <v>214</v>
      </c>
      <c r="T209" t="s">
        <v>214</v>
      </c>
      <c r="W209" t="s">
        <v>214</v>
      </c>
      <c r="X209" t="s">
        <v>214</v>
      </c>
      <c r="Y209" t="s">
        <v>214</v>
      </c>
      <c r="Z209" t="s">
        <v>214</v>
      </c>
      <c r="AA209" t="s">
        <v>214</v>
      </c>
      <c r="BA209" t="s">
        <v>3686</v>
      </c>
      <c r="BB209">
        <v>0</v>
      </c>
    </row>
    <row r="210" spans="1:54" x14ac:dyDescent="0.25">
      <c r="A210">
        <v>333298</v>
      </c>
      <c r="B210" t="s">
        <v>144</v>
      </c>
      <c r="F210" t="s">
        <v>214</v>
      </c>
      <c r="H210" t="s">
        <v>214</v>
      </c>
      <c r="N210" t="s">
        <v>214</v>
      </c>
      <c r="O210" t="s">
        <v>214</v>
      </c>
      <c r="P210" t="s">
        <v>214</v>
      </c>
      <c r="Q210" t="s">
        <v>214</v>
      </c>
      <c r="R210" t="s">
        <v>214</v>
      </c>
      <c r="U210" t="s">
        <v>214</v>
      </c>
      <c r="W210" t="s">
        <v>214</v>
      </c>
      <c r="X210" t="s">
        <v>214</v>
      </c>
      <c r="Y210" t="s">
        <v>214</v>
      </c>
      <c r="Z210" t="s">
        <v>214</v>
      </c>
      <c r="BA210" t="s">
        <v>3686</v>
      </c>
      <c r="BB210">
        <v>0</v>
      </c>
    </row>
    <row r="211" spans="1:54" x14ac:dyDescent="0.25">
      <c r="A211">
        <v>337100</v>
      </c>
      <c r="B211" t="s">
        <v>144</v>
      </c>
      <c r="E211" t="s">
        <v>214</v>
      </c>
      <c r="L211" t="s">
        <v>214</v>
      </c>
      <c r="M211" t="s">
        <v>214</v>
      </c>
      <c r="O211" t="s">
        <v>214</v>
      </c>
      <c r="P211" t="s">
        <v>214</v>
      </c>
      <c r="Q211" t="s">
        <v>214</v>
      </c>
      <c r="R211" t="s">
        <v>214</v>
      </c>
      <c r="S211" t="s">
        <v>214</v>
      </c>
      <c r="T211" t="s">
        <v>214</v>
      </c>
      <c r="W211" t="s">
        <v>214</v>
      </c>
      <c r="X211" t="s">
        <v>214</v>
      </c>
      <c r="Y211" t="s">
        <v>214</v>
      </c>
      <c r="Z211" t="s">
        <v>214</v>
      </c>
      <c r="AA211" t="s">
        <v>214</v>
      </c>
      <c r="BA211" t="s">
        <v>3686</v>
      </c>
      <c r="BB211">
        <v>0</v>
      </c>
    </row>
    <row r="212" spans="1:54" x14ac:dyDescent="0.25">
      <c r="A212">
        <v>312011</v>
      </c>
      <c r="B212" t="s">
        <v>144</v>
      </c>
      <c r="P212" t="s">
        <v>214</v>
      </c>
      <c r="W212" t="s">
        <v>214</v>
      </c>
      <c r="X212" t="s">
        <v>214</v>
      </c>
      <c r="Y212" t="s">
        <v>214</v>
      </c>
      <c r="Z212" t="s">
        <v>214</v>
      </c>
      <c r="AA212" t="s">
        <v>214</v>
      </c>
      <c r="BA212" t="s">
        <v>3686</v>
      </c>
      <c r="BB212">
        <v>0</v>
      </c>
    </row>
    <row r="213" spans="1:54" x14ac:dyDescent="0.25">
      <c r="A213">
        <v>331036</v>
      </c>
      <c r="B213" t="s">
        <v>144</v>
      </c>
      <c r="I213" t="s">
        <v>214</v>
      </c>
      <c r="M213" t="s">
        <v>214</v>
      </c>
      <c r="N213" t="s">
        <v>214</v>
      </c>
      <c r="P213" t="s">
        <v>214</v>
      </c>
      <c r="V213" t="s">
        <v>214</v>
      </c>
      <c r="W213" t="s">
        <v>214</v>
      </c>
      <c r="Z213" t="s">
        <v>214</v>
      </c>
      <c r="AA213" t="s">
        <v>214</v>
      </c>
      <c r="BA213" t="s">
        <v>3686</v>
      </c>
      <c r="BB213">
        <v>0</v>
      </c>
    </row>
    <row r="214" spans="1:54" x14ac:dyDescent="0.25">
      <c r="A214">
        <v>331489</v>
      </c>
      <c r="B214" t="s">
        <v>144</v>
      </c>
      <c r="P214" t="s">
        <v>214</v>
      </c>
      <c r="Q214" t="s">
        <v>214</v>
      </c>
      <c r="S214" t="s">
        <v>214</v>
      </c>
      <c r="W214" t="s">
        <v>214</v>
      </c>
      <c r="Y214" t="s">
        <v>214</v>
      </c>
      <c r="Z214" t="s">
        <v>214</v>
      </c>
      <c r="BA214" t="s">
        <v>3686</v>
      </c>
      <c r="BB214">
        <v>0</v>
      </c>
    </row>
    <row r="215" spans="1:54" x14ac:dyDescent="0.25">
      <c r="A215">
        <v>332097</v>
      </c>
      <c r="B215" t="s">
        <v>144</v>
      </c>
      <c r="H215" t="s">
        <v>214</v>
      </c>
      <c r="K215" t="s">
        <v>214</v>
      </c>
      <c r="M215" t="s">
        <v>214</v>
      </c>
      <c r="N215" t="s">
        <v>214</v>
      </c>
      <c r="P215" t="s">
        <v>214</v>
      </c>
      <c r="R215" t="s">
        <v>214</v>
      </c>
      <c r="Z215" t="s">
        <v>214</v>
      </c>
      <c r="AA215" t="s">
        <v>214</v>
      </c>
      <c r="BA215" t="s">
        <v>3686</v>
      </c>
      <c r="BB215">
        <v>0</v>
      </c>
    </row>
    <row r="216" spans="1:54" x14ac:dyDescent="0.25">
      <c r="A216">
        <v>332125</v>
      </c>
      <c r="B216" t="s">
        <v>144</v>
      </c>
      <c r="E216" t="s">
        <v>214</v>
      </c>
      <c r="I216" t="s">
        <v>214</v>
      </c>
      <c r="K216" t="s">
        <v>214</v>
      </c>
      <c r="P216" t="s">
        <v>214</v>
      </c>
      <c r="V216" t="s">
        <v>214</v>
      </c>
      <c r="W216" t="s">
        <v>214</v>
      </c>
      <c r="X216" t="s">
        <v>214</v>
      </c>
      <c r="Y216" t="s">
        <v>214</v>
      </c>
      <c r="Z216" t="s">
        <v>214</v>
      </c>
      <c r="BA216" t="s">
        <v>3686</v>
      </c>
      <c r="BB216">
        <v>0</v>
      </c>
    </row>
    <row r="217" spans="1:54" x14ac:dyDescent="0.25">
      <c r="A217">
        <v>337282</v>
      </c>
      <c r="B217" t="s">
        <v>144</v>
      </c>
      <c r="G217" t="s">
        <v>214</v>
      </c>
      <c r="I217" t="s">
        <v>214</v>
      </c>
      <c r="M217" t="s">
        <v>214</v>
      </c>
      <c r="N217" t="s">
        <v>214</v>
      </c>
      <c r="P217" t="s">
        <v>214</v>
      </c>
      <c r="Q217" t="s">
        <v>214</v>
      </c>
      <c r="R217" t="s">
        <v>214</v>
      </c>
      <c r="V217" t="s">
        <v>214</v>
      </c>
      <c r="W217" t="s">
        <v>214</v>
      </c>
      <c r="X217" t="s">
        <v>214</v>
      </c>
      <c r="Y217" t="s">
        <v>214</v>
      </c>
      <c r="Z217" t="s">
        <v>214</v>
      </c>
      <c r="AA217" t="s">
        <v>214</v>
      </c>
      <c r="BA217" t="s">
        <v>3686</v>
      </c>
      <c r="BB217">
        <v>0</v>
      </c>
    </row>
    <row r="218" spans="1:54" x14ac:dyDescent="0.25">
      <c r="A218">
        <v>321111</v>
      </c>
      <c r="B218" t="s">
        <v>144</v>
      </c>
      <c r="F218" t="s">
        <v>214</v>
      </c>
      <c r="J218" t="s">
        <v>214</v>
      </c>
      <c r="M218" t="s">
        <v>214</v>
      </c>
      <c r="U218" t="s">
        <v>214</v>
      </c>
      <c r="W218" t="s">
        <v>214</v>
      </c>
      <c r="X218" t="s">
        <v>214</v>
      </c>
      <c r="Y218" t="s">
        <v>214</v>
      </c>
      <c r="Z218" t="s">
        <v>214</v>
      </c>
      <c r="BA218" t="s">
        <v>3686</v>
      </c>
      <c r="BB218">
        <v>0</v>
      </c>
    </row>
    <row r="219" spans="1:54" x14ac:dyDescent="0.25">
      <c r="A219">
        <v>334762</v>
      </c>
      <c r="B219" t="s">
        <v>144</v>
      </c>
      <c r="K219" t="s">
        <v>214</v>
      </c>
      <c r="N219" t="s">
        <v>214</v>
      </c>
      <c r="R219" t="s">
        <v>214</v>
      </c>
      <c r="W219" t="s">
        <v>214</v>
      </c>
      <c r="X219" t="s">
        <v>214</v>
      </c>
      <c r="Y219" t="s">
        <v>214</v>
      </c>
      <c r="BA219" t="s">
        <v>3686</v>
      </c>
      <c r="BB219">
        <v>0</v>
      </c>
    </row>
    <row r="220" spans="1:54" x14ac:dyDescent="0.25">
      <c r="A220">
        <v>337041</v>
      </c>
      <c r="B220" t="s">
        <v>144</v>
      </c>
      <c r="I220" t="s">
        <v>214</v>
      </c>
      <c r="N220" t="s">
        <v>214</v>
      </c>
      <c r="Q220" t="s">
        <v>214</v>
      </c>
      <c r="T220" t="s">
        <v>214</v>
      </c>
      <c r="U220" t="s">
        <v>214</v>
      </c>
      <c r="Z220" t="s">
        <v>214</v>
      </c>
      <c r="AA220" t="s">
        <v>214</v>
      </c>
      <c r="BA220" t="s">
        <v>3686</v>
      </c>
      <c r="BB220">
        <v>0</v>
      </c>
    </row>
    <row r="221" spans="1:54" x14ac:dyDescent="0.25">
      <c r="A221">
        <v>337045</v>
      </c>
      <c r="B221" t="s">
        <v>144</v>
      </c>
      <c r="J221" t="s">
        <v>214</v>
      </c>
      <c r="R221" t="s">
        <v>214</v>
      </c>
      <c r="S221" t="s">
        <v>214</v>
      </c>
      <c r="W221" t="s">
        <v>214</v>
      </c>
      <c r="X221" t="s">
        <v>214</v>
      </c>
      <c r="Y221" t="s">
        <v>214</v>
      </c>
      <c r="AA221" t="s">
        <v>214</v>
      </c>
      <c r="BA221" t="s">
        <v>3686</v>
      </c>
      <c r="BB221">
        <v>0</v>
      </c>
    </row>
    <row r="222" spans="1:54" x14ac:dyDescent="0.25">
      <c r="A222">
        <v>337206</v>
      </c>
      <c r="B222" t="s">
        <v>144</v>
      </c>
      <c r="H222" t="s">
        <v>214</v>
      </c>
      <c r="J222" t="s">
        <v>214</v>
      </c>
      <c r="K222" t="s">
        <v>214</v>
      </c>
      <c r="N222" t="s">
        <v>214</v>
      </c>
      <c r="Q222" t="s">
        <v>214</v>
      </c>
      <c r="T222" t="s">
        <v>214</v>
      </c>
      <c r="U222" t="s">
        <v>214</v>
      </c>
      <c r="V222" t="s">
        <v>214</v>
      </c>
      <c r="Z222" t="s">
        <v>214</v>
      </c>
      <c r="AA222" t="s">
        <v>214</v>
      </c>
      <c r="BA222" t="s">
        <v>3686</v>
      </c>
      <c r="BB222">
        <v>0</v>
      </c>
    </row>
    <row r="223" spans="1:54" x14ac:dyDescent="0.25">
      <c r="A223">
        <v>314802</v>
      </c>
      <c r="B223" t="s">
        <v>144</v>
      </c>
      <c r="U223" t="s">
        <v>214</v>
      </c>
      <c r="W223" t="s">
        <v>214</v>
      </c>
      <c r="X223" t="s">
        <v>214</v>
      </c>
      <c r="Y223" t="s">
        <v>214</v>
      </c>
      <c r="Z223" t="s">
        <v>214</v>
      </c>
      <c r="BA223" t="s">
        <v>3686</v>
      </c>
      <c r="BB223">
        <v>0</v>
      </c>
    </row>
    <row r="224" spans="1:54" x14ac:dyDescent="0.25">
      <c r="A224">
        <v>333246</v>
      </c>
      <c r="B224" t="s">
        <v>144</v>
      </c>
      <c r="N224" t="s">
        <v>148</v>
      </c>
      <c r="O224" t="s">
        <v>149</v>
      </c>
      <c r="P224" t="s">
        <v>149</v>
      </c>
      <c r="V224" t="s">
        <v>149</v>
      </c>
      <c r="W224" t="s">
        <v>149</v>
      </c>
      <c r="X224" t="s">
        <v>149</v>
      </c>
      <c r="Y224" t="s">
        <v>149</v>
      </c>
      <c r="AA224" t="s">
        <v>149</v>
      </c>
      <c r="BA224" t="s">
        <v>3465</v>
      </c>
      <c r="BB224">
        <v>0</v>
      </c>
    </row>
    <row r="225" spans="1:54" x14ac:dyDescent="0.25">
      <c r="A225">
        <v>316189</v>
      </c>
      <c r="B225" t="s">
        <v>144</v>
      </c>
      <c r="J225" t="s">
        <v>149</v>
      </c>
      <c r="M225" t="s">
        <v>148</v>
      </c>
      <c r="O225" t="s">
        <v>148</v>
      </c>
      <c r="P225" t="s">
        <v>148</v>
      </c>
      <c r="Q225" t="s">
        <v>148</v>
      </c>
      <c r="R225" t="s">
        <v>148</v>
      </c>
      <c r="V225" t="s">
        <v>148</v>
      </c>
      <c r="Z225" t="s">
        <v>148</v>
      </c>
      <c r="AA225" t="s">
        <v>148</v>
      </c>
      <c r="AB225" t="s">
        <v>146</v>
      </c>
      <c r="BA225" t="s">
        <v>3462</v>
      </c>
      <c r="BB225">
        <v>0</v>
      </c>
    </row>
    <row r="226" spans="1:54" x14ac:dyDescent="0.25">
      <c r="A226">
        <v>337946</v>
      </c>
      <c r="B226" t="s">
        <v>144</v>
      </c>
      <c r="D226" t="s">
        <v>149</v>
      </c>
      <c r="G226" t="s">
        <v>149</v>
      </c>
      <c r="U226" t="s">
        <v>148</v>
      </c>
      <c r="V226" t="s">
        <v>148</v>
      </c>
      <c r="W226" t="s">
        <v>146</v>
      </c>
      <c r="X226" t="s">
        <v>146</v>
      </c>
      <c r="Y226" t="s">
        <v>146</v>
      </c>
      <c r="Z226" t="s">
        <v>146</v>
      </c>
      <c r="AA226" t="s">
        <v>146</v>
      </c>
      <c r="AB226" t="s">
        <v>146</v>
      </c>
      <c r="BA226" t="s">
        <v>3466</v>
      </c>
      <c r="BB226">
        <v>0</v>
      </c>
    </row>
    <row r="227" spans="1:54" x14ac:dyDescent="0.25">
      <c r="A227">
        <v>328027</v>
      </c>
      <c r="B227" t="s">
        <v>144</v>
      </c>
      <c r="K227" t="s">
        <v>149</v>
      </c>
      <c r="L227" t="s">
        <v>149</v>
      </c>
      <c r="P227" t="s">
        <v>146</v>
      </c>
      <c r="R227" t="s">
        <v>146</v>
      </c>
      <c r="S227" t="s">
        <v>148</v>
      </c>
      <c r="T227" t="s">
        <v>148</v>
      </c>
      <c r="V227" t="s">
        <v>146</v>
      </c>
      <c r="W227" t="s">
        <v>146</v>
      </c>
      <c r="X227" t="s">
        <v>146</v>
      </c>
      <c r="Y227" t="s">
        <v>146</v>
      </c>
      <c r="Z227" t="s">
        <v>146</v>
      </c>
      <c r="AA227" t="s">
        <v>146</v>
      </c>
      <c r="AB227" t="s">
        <v>146</v>
      </c>
      <c r="BA227" t="s">
        <v>3458</v>
      </c>
      <c r="BB227">
        <v>0</v>
      </c>
    </row>
    <row r="228" spans="1:54" x14ac:dyDescent="0.25">
      <c r="A228">
        <v>310892</v>
      </c>
      <c r="B228" t="s">
        <v>144</v>
      </c>
      <c r="J228" t="s">
        <v>149</v>
      </c>
      <c r="M228" t="s">
        <v>149</v>
      </c>
      <c r="P228" t="s">
        <v>149</v>
      </c>
      <c r="Q228" t="s">
        <v>149</v>
      </c>
      <c r="U228" t="s">
        <v>149</v>
      </c>
      <c r="W228" t="s">
        <v>149</v>
      </c>
      <c r="X228" t="s">
        <v>149</v>
      </c>
      <c r="Y228" t="s">
        <v>149</v>
      </c>
      <c r="AB228" t="s">
        <v>148</v>
      </c>
      <c r="BA228" t="s">
        <v>3458</v>
      </c>
      <c r="BB228">
        <v>0</v>
      </c>
    </row>
    <row r="229" spans="1:54" x14ac:dyDescent="0.25">
      <c r="A229">
        <v>332365</v>
      </c>
      <c r="B229" t="s">
        <v>144</v>
      </c>
      <c r="K229" t="s">
        <v>148</v>
      </c>
      <c r="L229" t="s">
        <v>148</v>
      </c>
      <c r="O229" t="s">
        <v>149</v>
      </c>
      <c r="P229" t="s">
        <v>146</v>
      </c>
      <c r="Q229" t="s">
        <v>146</v>
      </c>
      <c r="R229" t="s">
        <v>146</v>
      </c>
      <c r="S229" t="s">
        <v>146</v>
      </c>
      <c r="T229" t="s">
        <v>146</v>
      </c>
      <c r="U229" t="s">
        <v>146</v>
      </c>
      <c r="V229" t="s">
        <v>146</v>
      </c>
      <c r="W229" t="s">
        <v>146</v>
      </c>
      <c r="X229" t="s">
        <v>146</v>
      </c>
      <c r="Y229" t="s">
        <v>146</v>
      </c>
      <c r="Z229" t="s">
        <v>146</v>
      </c>
      <c r="AA229" t="s">
        <v>146</v>
      </c>
      <c r="AB229" t="s">
        <v>146</v>
      </c>
      <c r="BA229" t="s">
        <v>3458</v>
      </c>
      <c r="BB229">
        <v>0</v>
      </c>
    </row>
    <row r="230" spans="1:54" x14ac:dyDescent="0.25">
      <c r="A230">
        <v>322736</v>
      </c>
      <c r="B230" t="s">
        <v>144</v>
      </c>
      <c r="F230" t="s">
        <v>146</v>
      </c>
      <c r="M230" t="s">
        <v>146</v>
      </c>
      <c r="O230" t="s">
        <v>148</v>
      </c>
      <c r="Q230" t="s">
        <v>146</v>
      </c>
      <c r="R230" t="s">
        <v>149</v>
      </c>
      <c r="S230" t="s">
        <v>146</v>
      </c>
      <c r="V230" t="s">
        <v>149</v>
      </c>
      <c r="W230" t="s">
        <v>146</v>
      </c>
      <c r="X230" t="s">
        <v>146</v>
      </c>
      <c r="Y230" t="s">
        <v>146</v>
      </c>
      <c r="Z230" t="s">
        <v>146</v>
      </c>
      <c r="AA230" t="s">
        <v>146</v>
      </c>
      <c r="AB230" t="s">
        <v>146</v>
      </c>
      <c r="BA230" t="s">
        <v>3458</v>
      </c>
      <c r="BB230">
        <v>0</v>
      </c>
    </row>
    <row r="231" spans="1:54" x14ac:dyDescent="0.25">
      <c r="A231">
        <v>324441</v>
      </c>
      <c r="B231" t="s">
        <v>144</v>
      </c>
      <c r="M231" t="s">
        <v>214</v>
      </c>
      <c r="N231" t="s">
        <v>214</v>
      </c>
      <c r="O231" t="s">
        <v>214</v>
      </c>
      <c r="P231" t="s">
        <v>214</v>
      </c>
      <c r="V231" t="s">
        <v>214</v>
      </c>
      <c r="W231" t="s">
        <v>214</v>
      </c>
      <c r="Y231" t="s">
        <v>214</v>
      </c>
      <c r="Z231" t="s">
        <v>214</v>
      </c>
      <c r="AA231" t="s">
        <v>214</v>
      </c>
      <c r="AB231" t="s">
        <v>214</v>
      </c>
      <c r="BA231" t="s">
        <v>3471</v>
      </c>
      <c r="BB231">
        <v>0</v>
      </c>
    </row>
    <row r="232" spans="1:54" x14ac:dyDescent="0.25">
      <c r="A232">
        <v>330049</v>
      </c>
      <c r="B232" t="s">
        <v>144</v>
      </c>
      <c r="H232" t="s">
        <v>214</v>
      </c>
      <c r="M232" t="s">
        <v>214</v>
      </c>
      <c r="O232" t="s">
        <v>214</v>
      </c>
      <c r="P232" t="s">
        <v>214</v>
      </c>
      <c r="Q232" t="s">
        <v>214</v>
      </c>
      <c r="R232" t="s">
        <v>214</v>
      </c>
      <c r="S232" t="s">
        <v>214</v>
      </c>
      <c r="T232" t="s">
        <v>214</v>
      </c>
      <c r="V232" t="s">
        <v>214</v>
      </c>
      <c r="W232" t="s">
        <v>214</v>
      </c>
      <c r="X232" t="s">
        <v>214</v>
      </c>
      <c r="Y232" t="s">
        <v>214</v>
      </c>
      <c r="Z232" t="s">
        <v>214</v>
      </c>
      <c r="AA232" t="s">
        <v>214</v>
      </c>
      <c r="AB232" t="s">
        <v>214</v>
      </c>
      <c r="BA232" t="s">
        <v>3471</v>
      </c>
      <c r="BB232">
        <v>0</v>
      </c>
    </row>
    <row r="233" spans="1:54" x14ac:dyDescent="0.25">
      <c r="A233">
        <v>304960</v>
      </c>
      <c r="B233" t="s">
        <v>144</v>
      </c>
      <c r="M233" t="s">
        <v>214</v>
      </c>
      <c r="N233" t="s">
        <v>214</v>
      </c>
      <c r="P233" t="s">
        <v>214</v>
      </c>
      <c r="U233" t="s">
        <v>214</v>
      </c>
      <c r="W233" t="s">
        <v>214</v>
      </c>
      <c r="X233" t="s">
        <v>214</v>
      </c>
      <c r="Y233" t="s">
        <v>214</v>
      </c>
      <c r="Z233" t="s">
        <v>214</v>
      </c>
      <c r="AA233" t="s">
        <v>214</v>
      </c>
      <c r="AB233" t="s">
        <v>214</v>
      </c>
      <c r="BA233" t="s">
        <v>3471</v>
      </c>
      <c r="BB233">
        <v>0</v>
      </c>
    </row>
    <row r="234" spans="1:54" x14ac:dyDescent="0.25">
      <c r="A234">
        <v>323667</v>
      </c>
      <c r="B234" t="s">
        <v>144</v>
      </c>
      <c r="M234" t="s">
        <v>214</v>
      </c>
      <c r="P234" t="s">
        <v>214</v>
      </c>
      <c r="S234" t="s">
        <v>214</v>
      </c>
      <c r="V234" t="s">
        <v>214</v>
      </c>
      <c r="W234" t="s">
        <v>214</v>
      </c>
      <c r="X234" t="s">
        <v>214</v>
      </c>
      <c r="Y234" t="s">
        <v>214</v>
      </c>
      <c r="Z234" t="s">
        <v>214</v>
      </c>
      <c r="AA234" t="s">
        <v>214</v>
      </c>
      <c r="AB234" t="s">
        <v>214</v>
      </c>
      <c r="BA234" t="s">
        <v>3471</v>
      </c>
      <c r="BB234">
        <v>0</v>
      </c>
    </row>
    <row r="235" spans="1:54" x14ac:dyDescent="0.25">
      <c r="A235">
        <v>323744</v>
      </c>
      <c r="B235" t="s">
        <v>144</v>
      </c>
      <c r="D235" t="s">
        <v>214</v>
      </c>
      <c r="P235" t="s">
        <v>214</v>
      </c>
      <c r="Q235" t="s">
        <v>214</v>
      </c>
      <c r="R235" t="s">
        <v>214</v>
      </c>
      <c r="S235" t="s">
        <v>214</v>
      </c>
      <c r="T235" t="s">
        <v>214</v>
      </c>
      <c r="W235" t="s">
        <v>214</v>
      </c>
      <c r="X235" t="s">
        <v>214</v>
      </c>
      <c r="Y235" t="s">
        <v>214</v>
      </c>
      <c r="Z235" t="s">
        <v>214</v>
      </c>
      <c r="AA235" t="s">
        <v>214</v>
      </c>
      <c r="AB235" t="s">
        <v>214</v>
      </c>
      <c r="BA235" t="s">
        <v>3471</v>
      </c>
      <c r="BB235">
        <v>0</v>
      </c>
    </row>
    <row r="236" spans="1:54" x14ac:dyDescent="0.25">
      <c r="A236">
        <v>324107</v>
      </c>
      <c r="B236" t="s">
        <v>144</v>
      </c>
      <c r="H236" t="s">
        <v>214</v>
      </c>
      <c r="M236" t="s">
        <v>214</v>
      </c>
      <c r="O236" t="s">
        <v>214</v>
      </c>
      <c r="W236" t="s">
        <v>214</v>
      </c>
      <c r="X236" t="s">
        <v>214</v>
      </c>
      <c r="Y236" t="s">
        <v>214</v>
      </c>
      <c r="Z236" t="s">
        <v>214</v>
      </c>
      <c r="AA236" t="s">
        <v>214</v>
      </c>
      <c r="AB236" t="s">
        <v>214</v>
      </c>
      <c r="BA236" t="s">
        <v>3471</v>
      </c>
      <c r="BB236">
        <v>0</v>
      </c>
    </row>
    <row r="237" spans="1:54" x14ac:dyDescent="0.25">
      <c r="A237">
        <v>309034</v>
      </c>
      <c r="B237" t="s">
        <v>144</v>
      </c>
      <c r="M237" t="s">
        <v>214</v>
      </c>
      <c r="N237" t="s">
        <v>214</v>
      </c>
      <c r="Q237" t="s">
        <v>214</v>
      </c>
      <c r="T237" t="s">
        <v>214</v>
      </c>
      <c r="U237" t="s">
        <v>214</v>
      </c>
      <c r="W237" t="s">
        <v>214</v>
      </c>
      <c r="Y237" t="s">
        <v>214</v>
      </c>
      <c r="Z237" t="s">
        <v>214</v>
      </c>
      <c r="AA237" t="s">
        <v>214</v>
      </c>
      <c r="AB237" t="s">
        <v>214</v>
      </c>
      <c r="BA237" t="s">
        <v>3471</v>
      </c>
      <c r="BB237">
        <v>0</v>
      </c>
    </row>
    <row r="238" spans="1:54" x14ac:dyDescent="0.25">
      <c r="A238">
        <v>305293</v>
      </c>
      <c r="B238" t="s">
        <v>144</v>
      </c>
      <c r="U238" t="s">
        <v>214</v>
      </c>
      <c r="W238" t="s">
        <v>214</v>
      </c>
      <c r="X238" t="s">
        <v>214</v>
      </c>
      <c r="Y238" t="s">
        <v>214</v>
      </c>
      <c r="Z238" t="s">
        <v>214</v>
      </c>
      <c r="AA238" t="s">
        <v>214</v>
      </c>
      <c r="AB238" t="s">
        <v>214</v>
      </c>
      <c r="BA238" t="s">
        <v>3471</v>
      </c>
      <c r="BB238">
        <v>0</v>
      </c>
    </row>
    <row r="239" spans="1:54" x14ac:dyDescent="0.25">
      <c r="A239">
        <v>325898</v>
      </c>
      <c r="B239" t="s">
        <v>144</v>
      </c>
      <c r="R239" t="s">
        <v>214</v>
      </c>
      <c r="W239" t="s">
        <v>214</v>
      </c>
      <c r="Y239" t="s">
        <v>214</v>
      </c>
      <c r="Z239" t="s">
        <v>214</v>
      </c>
      <c r="AA239" t="s">
        <v>214</v>
      </c>
      <c r="AB239" t="s">
        <v>214</v>
      </c>
      <c r="BA239" t="s">
        <v>3471</v>
      </c>
      <c r="BB239">
        <v>0</v>
      </c>
    </row>
    <row r="240" spans="1:54" x14ac:dyDescent="0.25">
      <c r="A240">
        <v>313484</v>
      </c>
      <c r="B240" t="s">
        <v>144</v>
      </c>
      <c r="H240" t="s">
        <v>214</v>
      </c>
      <c r="N240" t="s">
        <v>214</v>
      </c>
      <c r="P240" t="s">
        <v>214</v>
      </c>
      <c r="U240" t="s">
        <v>214</v>
      </c>
      <c r="W240" t="s">
        <v>214</v>
      </c>
      <c r="X240" t="s">
        <v>214</v>
      </c>
      <c r="Y240" t="s">
        <v>214</v>
      </c>
      <c r="Z240" t="s">
        <v>214</v>
      </c>
      <c r="AA240" t="s">
        <v>214</v>
      </c>
      <c r="BA240" t="s">
        <v>3471</v>
      </c>
      <c r="BB240">
        <v>0</v>
      </c>
    </row>
    <row r="241" spans="1:54" x14ac:dyDescent="0.25">
      <c r="A241">
        <v>310879</v>
      </c>
      <c r="B241" t="s">
        <v>144</v>
      </c>
      <c r="N241" t="s">
        <v>214</v>
      </c>
      <c r="P241" t="s">
        <v>214</v>
      </c>
      <c r="Q241" t="s">
        <v>214</v>
      </c>
      <c r="W241" t="s">
        <v>214</v>
      </c>
      <c r="AA241" t="s">
        <v>214</v>
      </c>
      <c r="BA241" t="s">
        <v>3471</v>
      </c>
      <c r="BB241">
        <v>0</v>
      </c>
    </row>
    <row r="242" spans="1:54" x14ac:dyDescent="0.25">
      <c r="A242">
        <v>322937</v>
      </c>
      <c r="B242" t="s">
        <v>144</v>
      </c>
      <c r="I242" t="s">
        <v>214</v>
      </c>
      <c r="N242" t="s">
        <v>214</v>
      </c>
      <c r="P242" t="s">
        <v>214</v>
      </c>
      <c r="V242" t="s">
        <v>214</v>
      </c>
      <c r="W242" t="s">
        <v>214</v>
      </c>
      <c r="X242" t="s">
        <v>214</v>
      </c>
      <c r="Z242" t="s">
        <v>214</v>
      </c>
      <c r="AA242" t="s">
        <v>214</v>
      </c>
      <c r="BA242" t="s">
        <v>3471</v>
      </c>
      <c r="BB242">
        <v>0</v>
      </c>
    </row>
    <row r="243" spans="1:54" x14ac:dyDescent="0.25">
      <c r="A243">
        <v>305400</v>
      </c>
      <c r="B243" t="s">
        <v>144</v>
      </c>
      <c r="E243" t="s">
        <v>214</v>
      </c>
      <c r="G243" t="s">
        <v>214</v>
      </c>
      <c r="M243" t="s">
        <v>214</v>
      </c>
      <c r="W243" t="s">
        <v>214</v>
      </c>
      <c r="Y243" t="s">
        <v>214</v>
      </c>
      <c r="Z243" t="s">
        <v>214</v>
      </c>
      <c r="AA243" t="s">
        <v>214</v>
      </c>
      <c r="BA243" t="s">
        <v>3471</v>
      </c>
      <c r="BB243">
        <v>0</v>
      </c>
    </row>
    <row r="244" spans="1:54" x14ac:dyDescent="0.25">
      <c r="A244">
        <v>301205</v>
      </c>
      <c r="B244" t="s">
        <v>144</v>
      </c>
      <c r="Q244" t="s">
        <v>214</v>
      </c>
      <c r="R244" t="s">
        <v>214</v>
      </c>
      <c r="U244" t="s">
        <v>214</v>
      </c>
      <c r="W244" t="s">
        <v>214</v>
      </c>
      <c r="AA244" t="s">
        <v>214</v>
      </c>
      <c r="BA244" t="s">
        <v>3471</v>
      </c>
      <c r="BB244">
        <v>0</v>
      </c>
    </row>
    <row r="245" spans="1:54" x14ac:dyDescent="0.25">
      <c r="A245">
        <v>326539</v>
      </c>
      <c r="B245" t="s">
        <v>144</v>
      </c>
      <c r="F245" t="s">
        <v>149</v>
      </c>
      <c r="H245" t="s">
        <v>149</v>
      </c>
      <c r="N245" t="s">
        <v>148</v>
      </c>
      <c r="P245" t="s">
        <v>148</v>
      </c>
      <c r="Q245" t="s">
        <v>148</v>
      </c>
      <c r="R245" t="s">
        <v>146</v>
      </c>
      <c r="S245" t="s">
        <v>146</v>
      </c>
      <c r="T245" t="s">
        <v>146</v>
      </c>
      <c r="U245" t="s">
        <v>146</v>
      </c>
      <c r="V245" t="s">
        <v>146</v>
      </c>
      <c r="W245" t="s">
        <v>146</v>
      </c>
      <c r="X245" t="s">
        <v>146</v>
      </c>
      <c r="Y245" t="s">
        <v>146</v>
      </c>
      <c r="Z245" t="s">
        <v>146</v>
      </c>
      <c r="AA245" t="s">
        <v>146</v>
      </c>
      <c r="AB245" t="s">
        <v>146</v>
      </c>
      <c r="BA245" t="s">
        <v>3464</v>
      </c>
      <c r="BB245">
        <v>0</v>
      </c>
    </row>
    <row r="246" spans="1:54" x14ac:dyDescent="0.25">
      <c r="A246">
        <v>332741</v>
      </c>
      <c r="B246" t="s">
        <v>144</v>
      </c>
      <c r="I246" t="s">
        <v>214</v>
      </c>
      <c r="N246" t="s">
        <v>214</v>
      </c>
      <c r="O246" t="s">
        <v>214</v>
      </c>
      <c r="P246" t="s">
        <v>214</v>
      </c>
      <c r="Q246" t="s">
        <v>214</v>
      </c>
      <c r="R246" t="s">
        <v>214</v>
      </c>
      <c r="S246" t="s">
        <v>214</v>
      </c>
      <c r="T246" t="s">
        <v>214</v>
      </c>
      <c r="U246" t="s">
        <v>214</v>
      </c>
      <c r="V246" t="s">
        <v>214</v>
      </c>
      <c r="W246" t="s">
        <v>214</v>
      </c>
      <c r="X246" t="s">
        <v>214</v>
      </c>
      <c r="Y246" t="s">
        <v>214</v>
      </c>
      <c r="Z246" t="s">
        <v>214</v>
      </c>
      <c r="AA246" t="s">
        <v>214</v>
      </c>
      <c r="AB246" t="s">
        <v>214</v>
      </c>
      <c r="BA246" t="s">
        <v>3457</v>
      </c>
      <c r="BB246">
        <v>0</v>
      </c>
    </row>
    <row r="247" spans="1:54" x14ac:dyDescent="0.25">
      <c r="A247">
        <v>328267</v>
      </c>
      <c r="B247" t="s">
        <v>144</v>
      </c>
      <c r="H247" t="s">
        <v>214</v>
      </c>
      <c r="N247" t="s">
        <v>214</v>
      </c>
      <c r="P247" t="s">
        <v>214</v>
      </c>
      <c r="U247" t="s">
        <v>214</v>
      </c>
      <c r="W247" t="s">
        <v>214</v>
      </c>
      <c r="X247" t="s">
        <v>214</v>
      </c>
      <c r="Z247" t="s">
        <v>214</v>
      </c>
      <c r="AA247" t="s">
        <v>214</v>
      </c>
      <c r="AB247" t="s">
        <v>214</v>
      </c>
      <c r="BA247" t="s">
        <v>3457</v>
      </c>
      <c r="BB247">
        <v>0</v>
      </c>
    </row>
    <row r="248" spans="1:54" x14ac:dyDescent="0.25">
      <c r="A248">
        <v>313431</v>
      </c>
      <c r="B248" t="s">
        <v>144</v>
      </c>
      <c r="H248" t="s">
        <v>214</v>
      </c>
      <c r="N248" t="s">
        <v>214</v>
      </c>
      <c r="W248" t="s">
        <v>214</v>
      </c>
      <c r="X248" t="s">
        <v>214</v>
      </c>
      <c r="Y248" t="s">
        <v>214</v>
      </c>
      <c r="Z248" t="s">
        <v>214</v>
      </c>
      <c r="AA248" t="s">
        <v>214</v>
      </c>
      <c r="AB248" t="s">
        <v>214</v>
      </c>
      <c r="BA248" t="s">
        <v>3457</v>
      </c>
      <c r="BB248">
        <v>0</v>
      </c>
    </row>
    <row r="249" spans="1:54" x14ac:dyDescent="0.25">
      <c r="A249">
        <v>306200</v>
      </c>
      <c r="B249" t="s">
        <v>144</v>
      </c>
      <c r="P249" t="s">
        <v>214</v>
      </c>
      <c r="Q249" t="s">
        <v>214</v>
      </c>
      <c r="R249" t="s">
        <v>214</v>
      </c>
      <c r="S249" t="s">
        <v>214</v>
      </c>
      <c r="T249" t="s">
        <v>214</v>
      </c>
      <c r="U249" t="s">
        <v>214</v>
      </c>
      <c r="W249" t="s">
        <v>214</v>
      </c>
      <c r="X249" t="s">
        <v>214</v>
      </c>
      <c r="Y249" t="s">
        <v>214</v>
      </c>
      <c r="Z249" t="s">
        <v>214</v>
      </c>
      <c r="AA249" t="s">
        <v>214</v>
      </c>
      <c r="AB249" t="s">
        <v>214</v>
      </c>
      <c r="BA249" t="s">
        <v>3460</v>
      </c>
      <c r="BB249">
        <v>0</v>
      </c>
    </row>
    <row r="250" spans="1:54" x14ac:dyDescent="0.25">
      <c r="A250">
        <v>321178</v>
      </c>
      <c r="B250" t="s">
        <v>144</v>
      </c>
      <c r="M250" t="s">
        <v>214</v>
      </c>
      <c r="N250" t="s">
        <v>214</v>
      </c>
      <c r="Q250" t="s">
        <v>214</v>
      </c>
      <c r="W250" t="s">
        <v>214</v>
      </c>
      <c r="X250" t="s">
        <v>214</v>
      </c>
      <c r="Y250" t="s">
        <v>214</v>
      </c>
      <c r="Z250" t="s">
        <v>214</v>
      </c>
      <c r="AB250" t="s">
        <v>214</v>
      </c>
      <c r="BA250" t="s">
        <v>3460</v>
      </c>
      <c r="BB250">
        <v>0</v>
      </c>
    </row>
    <row r="251" spans="1:54" x14ac:dyDescent="0.25">
      <c r="A251">
        <v>322274</v>
      </c>
      <c r="B251" t="s">
        <v>144</v>
      </c>
      <c r="F251" t="s">
        <v>214</v>
      </c>
      <c r="I251" t="s">
        <v>214</v>
      </c>
      <c r="N251" t="s">
        <v>214</v>
      </c>
      <c r="P251" t="s">
        <v>214</v>
      </c>
      <c r="R251" t="s">
        <v>214</v>
      </c>
      <c r="S251" t="s">
        <v>214</v>
      </c>
      <c r="V251" t="s">
        <v>214</v>
      </c>
      <c r="W251" t="s">
        <v>214</v>
      </c>
      <c r="X251" t="s">
        <v>214</v>
      </c>
      <c r="Y251" t="s">
        <v>214</v>
      </c>
      <c r="Z251" t="s">
        <v>214</v>
      </c>
      <c r="AA251" t="s">
        <v>214</v>
      </c>
      <c r="AB251" t="s">
        <v>214</v>
      </c>
      <c r="BA251" t="s">
        <v>3459</v>
      </c>
      <c r="BB251">
        <v>0</v>
      </c>
    </row>
    <row r="252" spans="1:54" x14ac:dyDescent="0.25">
      <c r="A252">
        <v>327461</v>
      </c>
      <c r="B252" t="s">
        <v>144</v>
      </c>
      <c r="G252" t="s">
        <v>214</v>
      </c>
      <c r="I252" t="s">
        <v>214</v>
      </c>
      <c r="L252" t="s">
        <v>214</v>
      </c>
      <c r="W252" t="s">
        <v>214</v>
      </c>
      <c r="X252" t="s">
        <v>214</v>
      </c>
      <c r="Y252" t="s">
        <v>214</v>
      </c>
      <c r="Z252" t="s">
        <v>214</v>
      </c>
      <c r="AA252" t="s">
        <v>214</v>
      </c>
      <c r="AB252" t="s">
        <v>214</v>
      </c>
      <c r="BA252" t="s">
        <v>3459</v>
      </c>
      <c r="BB252">
        <v>0</v>
      </c>
    </row>
    <row r="253" spans="1:54" x14ac:dyDescent="0.25">
      <c r="A253">
        <v>324522</v>
      </c>
      <c r="B253" t="s">
        <v>144</v>
      </c>
      <c r="H253" t="s">
        <v>214</v>
      </c>
      <c r="I253" t="s">
        <v>214</v>
      </c>
      <c r="L253" t="s">
        <v>214</v>
      </c>
      <c r="M253" t="s">
        <v>214</v>
      </c>
      <c r="N253" t="s">
        <v>214</v>
      </c>
      <c r="P253" t="s">
        <v>214</v>
      </c>
      <c r="Q253" t="s">
        <v>214</v>
      </c>
      <c r="R253" t="s">
        <v>214</v>
      </c>
      <c r="T253" t="s">
        <v>214</v>
      </c>
      <c r="U253" t="s">
        <v>214</v>
      </c>
      <c r="V253" t="s">
        <v>214</v>
      </c>
      <c r="W253" t="s">
        <v>214</v>
      </c>
      <c r="X253" t="s">
        <v>214</v>
      </c>
      <c r="Y253" t="s">
        <v>214</v>
      </c>
      <c r="Z253" t="s">
        <v>214</v>
      </c>
      <c r="AA253" t="s">
        <v>214</v>
      </c>
      <c r="AB253" t="s">
        <v>214</v>
      </c>
      <c r="BA253" t="s">
        <v>3463</v>
      </c>
      <c r="BB253">
        <v>0</v>
      </c>
    </row>
    <row r="254" spans="1:54" x14ac:dyDescent="0.25">
      <c r="A254">
        <v>321302</v>
      </c>
      <c r="B254" t="s">
        <v>144</v>
      </c>
      <c r="M254" t="s">
        <v>214</v>
      </c>
      <c r="O254" t="s">
        <v>214</v>
      </c>
      <c r="P254" t="s">
        <v>214</v>
      </c>
      <c r="Q254" t="s">
        <v>214</v>
      </c>
      <c r="S254" t="s">
        <v>214</v>
      </c>
      <c r="W254" t="s">
        <v>214</v>
      </c>
      <c r="X254" t="s">
        <v>214</v>
      </c>
      <c r="Y254" t="s">
        <v>214</v>
      </c>
      <c r="Z254" t="s">
        <v>214</v>
      </c>
      <c r="AB254" t="s">
        <v>214</v>
      </c>
      <c r="BA254" t="s">
        <v>3472</v>
      </c>
      <c r="BB254">
        <v>0</v>
      </c>
    </row>
    <row r="255" spans="1:54" x14ac:dyDescent="0.25">
      <c r="A255">
        <v>323515</v>
      </c>
      <c r="B255" t="s">
        <v>144</v>
      </c>
      <c r="K255" t="s">
        <v>214</v>
      </c>
      <c r="N255" t="s">
        <v>214</v>
      </c>
      <c r="P255" t="s">
        <v>214</v>
      </c>
      <c r="Q255" t="s">
        <v>214</v>
      </c>
      <c r="R255" t="s">
        <v>214</v>
      </c>
      <c r="S255" t="s">
        <v>214</v>
      </c>
      <c r="T255" t="s">
        <v>214</v>
      </c>
      <c r="U255" t="s">
        <v>214</v>
      </c>
      <c r="V255" t="s">
        <v>214</v>
      </c>
      <c r="W255" t="s">
        <v>214</v>
      </c>
      <c r="X255" t="s">
        <v>214</v>
      </c>
      <c r="Y255" t="s">
        <v>214</v>
      </c>
      <c r="Z255" t="s">
        <v>214</v>
      </c>
      <c r="AA255" t="s">
        <v>214</v>
      </c>
      <c r="AB255" t="s">
        <v>214</v>
      </c>
      <c r="BA255" t="s">
        <v>3472</v>
      </c>
      <c r="BB255">
        <v>0</v>
      </c>
    </row>
    <row r="256" spans="1:54" x14ac:dyDescent="0.25">
      <c r="A256">
        <v>332399</v>
      </c>
      <c r="B256" t="s">
        <v>144</v>
      </c>
      <c r="V256" t="s">
        <v>214</v>
      </c>
      <c r="Y256" t="s">
        <v>214</v>
      </c>
      <c r="Z256" t="s">
        <v>214</v>
      </c>
      <c r="AA256" t="s">
        <v>214</v>
      </c>
      <c r="AB256" t="s">
        <v>214</v>
      </c>
      <c r="BA256" t="s">
        <v>3472</v>
      </c>
      <c r="BB256">
        <v>0</v>
      </c>
    </row>
    <row r="257" spans="1:54" x14ac:dyDescent="0.25">
      <c r="A257">
        <v>324360</v>
      </c>
      <c r="B257" t="s">
        <v>144</v>
      </c>
      <c r="I257" t="s">
        <v>214</v>
      </c>
      <c r="M257" t="s">
        <v>214</v>
      </c>
      <c r="N257" t="s">
        <v>214</v>
      </c>
      <c r="P257" t="s">
        <v>214</v>
      </c>
      <c r="Q257" t="s">
        <v>214</v>
      </c>
      <c r="V257" t="s">
        <v>214</v>
      </c>
      <c r="Z257" t="s">
        <v>214</v>
      </c>
      <c r="AA257" t="s">
        <v>214</v>
      </c>
      <c r="BA257" t="s">
        <v>3472</v>
      </c>
      <c r="BB257">
        <v>0</v>
      </c>
    </row>
    <row r="258" spans="1:54" x14ac:dyDescent="0.25">
      <c r="A258">
        <v>319137</v>
      </c>
      <c r="B258" t="s">
        <v>144</v>
      </c>
      <c r="C258" t="s">
        <v>214</v>
      </c>
      <c r="E258" t="s">
        <v>214</v>
      </c>
      <c r="M258" t="s">
        <v>214</v>
      </c>
      <c r="O258" t="s">
        <v>214</v>
      </c>
      <c r="P258" t="s">
        <v>214</v>
      </c>
      <c r="Q258" t="s">
        <v>214</v>
      </c>
      <c r="R258" t="s">
        <v>214</v>
      </c>
      <c r="S258" t="s">
        <v>214</v>
      </c>
      <c r="T258" t="s">
        <v>214</v>
      </c>
      <c r="U258" t="s">
        <v>214</v>
      </c>
      <c r="W258" t="s">
        <v>214</v>
      </c>
      <c r="Z258" t="s">
        <v>214</v>
      </c>
      <c r="AA258" t="s">
        <v>214</v>
      </c>
      <c r="AB258" t="s">
        <v>214</v>
      </c>
      <c r="BA258" t="s">
        <v>3468</v>
      </c>
      <c r="BB258">
        <v>0</v>
      </c>
    </row>
    <row r="259" spans="1:54" x14ac:dyDescent="0.25">
      <c r="A259">
        <v>319508</v>
      </c>
      <c r="B259" t="s">
        <v>144</v>
      </c>
      <c r="H259" t="s">
        <v>214</v>
      </c>
      <c r="O259" t="s">
        <v>214</v>
      </c>
      <c r="P259" t="s">
        <v>214</v>
      </c>
      <c r="W259" t="s">
        <v>214</v>
      </c>
      <c r="X259" t="s">
        <v>214</v>
      </c>
      <c r="Y259" t="s">
        <v>214</v>
      </c>
      <c r="Z259" t="s">
        <v>214</v>
      </c>
      <c r="AA259" t="s">
        <v>214</v>
      </c>
      <c r="AB259" t="s">
        <v>214</v>
      </c>
      <c r="BA259" t="s">
        <v>3468</v>
      </c>
      <c r="BB259">
        <v>0</v>
      </c>
    </row>
    <row r="260" spans="1:54" x14ac:dyDescent="0.25">
      <c r="A260">
        <v>320565</v>
      </c>
      <c r="B260" t="s">
        <v>144</v>
      </c>
      <c r="M260" t="s">
        <v>214</v>
      </c>
      <c r="O260" t="s">
        <v>214</v>
      </c>
      <c r="P260" t="s">
        <v>214</v>
      </c>
      <c r="Q260" t="s">
        <v>214</v>
      </c>
      <c r="W260" t="s">
        <v>214</v>
      </c>
      <c r="X260" t="s">
        <v>214</v>
      </c>
      <c r="Y260" t="s">
        <v>214</v>
      </c>
      <c r="Z260" t="s">
        <v>214</v>
      </c>
      <c r="AB260" t="s">
        <v>214</v>
      </c>
      <c r="BA260" t="s">
        <v>3468</v>
      </c>
      <c r="BB260">
        <v>0</v>
      </c>
    </row>
    <row r="261" spans="1:54" x14ac:dyDescent="0.25">
      <c r="A261">
        <v>321527</v>
      </c>
      <c r="B261" t="s">
        <v>144</v>
      </c>
      <c r="K261" t="s">
        <v>214</v>
      </c>
      <c r="M261" t="s">
        <v>214</v>
      </c>
      <c r="N261" t="s">
        <v>214</v>
      </c>
      <c r="O261" t="s">
        <v>214</v>
      </c>
      <c r="P261" t="s">
        <v>214</v>
      </c>
      <c r="Q261" t="s">
        <v>214</v>
      </c>
      <c r="R261" t="s">
        <v>214</v>
      </c>
      <c r="S261" t="s">
        <v>214</v>
      </c>
      <c r="T261" t="s">
        <v>214</v>
      </c>
      <c r="U261" t="s">
        <v>214</v>
      </c>
      <c r="V261" t="s">
        <v>214</v>
      </c>
      <c r="W261" t="s">
        <v>214</v>
      </c>
      <c r="X261" t="s">
        <v>214</v>
      </c>
      <c r="Y261" t="s">
        <v>214</v>
      </c>
      <c r="Z261" t="s">
        <v>214</v>
      </c>
      <c r="AA261" t="s">
        <v>214</v>
      </c>
      <c r="AB261" t="s">
        <v>214</v>
      </c>
      <c r="BA261" t="s">
        <v>3468</v>
      </c>
      <c r="BB261">
        <v>0</v>
      </c>
    </row>
    <row r="262" spans="1:54" x14ac:dyDescent="0.25">
      <c r="A262">
        <v>326913</v>
      </c>
      <c r="B262" t="s">
        <v>144</v>
      </c>
      <c r="O262" t="s">
        <v>214</v>
      </c>
      <c r="P262" t="s">
        <v>214</v>
      </c>
      <c r="S262" t="s">
        <v>214</v>
      </c>
      <c r="W262" t="s">
        <v>214</v>
      </c>
      <c r="Y262" t="s">
        <v>214</v>
      </c>
      <c r="AB262" t="s">
        <v>214</v>
      </c>
      <c r="BA262" t="s">
        <v>3468</v>
      </c>
      <c r="BB262">
        <v>0</v>
      </c>
    </row>
    <row r="263" spans="1:54" x14ac:dyDescent="0.25">
      <c r="A263">
        <v>327627</v>
      </c>
      <c r="B263" t="s">
        <v>144</v>
      </c>
      <c r="H263" t="s">
        <v>214</v>
      </c>
      <c r="O263" t="s">
        <v>214</v>
      </c>
      <c r="P263" t="s">
        <v>214</v>
      </c>
      <c r="W263" t="s">
        <v>214</v>
      </c>
      <c r="Y263" t="s">
        <v>214</v>
      </c>
      <c r="Z263" t="s">
        <v>214</v>
      </c>
      <c r="AA263" t="s">
        <v>214</v>
      </c>
      <c r="AB263" t="s">
        <v>214</v>
      </c>
      <c r="BA263" t="s">
        <v>3468</v>
      </c>
      <c r="BB263">
        <v>0</v>
      </c>
    </row>
    <row r="264" spans="1:54" x14ac:dyDescent="0.25">
      <c r="A264">
        <v>328111</v>
      </c>
      <c r="B264" t="s">
        <v>144</v>
      </c>
      <c r="J264" t="s">
        <v>214</v>
      </c>
      <c r="M264" t="s">
        <v>214</v>
      </c>
      <c r="N264" t="s">
        <v>214</v>
      </c>
      <c r="O264" t="s">
        <v>214</v>
      </c>
      <c r="P264" t="s">
        <v>214</v>
      </c>
      <c r="Q264" t="s">
        <v>214</v>
      </c>
      <c r="R264" t="s">
        <v>214</v>
      </c>
      <c r="U264" t="s">
        <v>214</v>
      </c>
      <c r="W264" t="s">
        <v>214</v>
      </c>
      <c r="X264" t="s">
        <v>214</v>
      </c>
      <c r="Y264" t="s">
        <v>214</v>
      </c>
      <c r="Z264" t="s">
        <v>214</v>
      </c>
      <c r="AA264" t="s">
        <v>214</v>
      </c>
      <c r="AB264" t="s">
        <v>214</v>
      </c>
      <c r="BA264" t="s">
        <v>3468</v>
      </c>
      <c r="BB264">
        <v>0</v>
      </c>
    </row>
    <row r="265" spans="1:54" x14ac:dyDescent="0.25">
      <c r="A265">
        <v>330264</v>
      </c>
      <c r="B265" t="s">
        <v>144</v>
      </c>
      <c r="O265" t="s">
        <v>214</v>
      </c>
      <c r="P265" t="s">
        <v>214</v>
      </c>
      <c r="Q265" t="s">
        <v>214</v>
      </c>
      <c r="W265" t="s">
        <v>214</v>
      </c>
      <c r="Z265" t="s">
        <v>214</v>
      </c>
      <c r="AA265" t="s">
        <v>214</v>
      </c>
      <c r="AB265" t="s">
        <v>214</v>
      </c>
      <c r="BA265" t="s">
        <v>3468</v>
      </c>
      <c r="BB265">
        <v>0</v>
      </c>
    </row>
    <row r="266" spans="1:54" x14ac:dyDescent="0.25">
      <c r="A266">
        <v>331095</v>
      </c>
      <c r="B266" t="s">
        <v>144</v>
      </c>
      <c r="H266" t="s">
        <v>214</v>
      </c>
      <c r="M266" t="s">
        <v>214</v>
      </c>
      <c r="N266" t="s">
        <v>214</v>
      </c>
      <c r="O266" t="s">
        <v>214</v>
      </c>
      <c r="P266" t="s">
        <v>214</v>
      </c>
      <c r="Q266" t="s">
        <v>214</v>
      </c>
      <c r="S266" t="s">
        <v>214</v>
      </c>
      <c r="T266" t="s">
        <v>214</v>
      </c>
      <c r="W266" t="s">
        <v>214</v>
      </c>
      <c r="Y266" t="s">
        <v>214</v>
      </c>
      <c r="Z266" t="s">
        <v>214</v>
      </c>
      <c r="AA266" t="s">
        <v>214</v>
      </c>
      <c r="AB266" t="s">
        <v>214</v>
      </c>
      <c r="BA266" t="s">
        <v>3468</v>
      </c>
      <c r="BB266">
        <v>0</v>
      </c>
    </row>
    <row r="267" spans="1:54" x14ac:dyDescent="0.25">
      <c r="A267">
        <v>331756</v>
      </c>
      <c r="B267" t="s">
        <v>144</v>
      </c>
      <c r="M267" t="s">
        <v>214</v>
      </c>
      <c r="O267" t="s">
        <v>214</v>
      </c>
      <c r="P267" t="s">
        <v>214</v>
      </c>
      <c r="R267" t="s">
        <v>214</v>
      </c>
      <c r="T267" t="s">
        <v>214</v>
      </c>
      <c r="W267" t="s">
        <v>214</v>
      </c>
      <c r="X267" t="s">
        <v>214</v>
      </c>
      <c r="Y267" t="s">
        <v>214</v>
      </c>
      <c r="Z267" t="s">
        <v>214</v>
      </c>
      <c r="AB267" t="s">
        <v>214</v>
      </c>
      <c r="BA267" t="s">
        <v>3468</v>
      </c>
      <c r="BB267">
        <v>0</v>
      </c>
    </row>
    <row r="268" spans="1:54" x14ac:dyDescent="0.25">
      <c r="A268">
        <v>334213</v>
      </c>
      <c r="B268" t="s">
        <v>144</v>
      </c>
      <c r="G268" t="s">
        <v>214</v>
      </c>
      <c r="K268" t="s">
        <v>214</v>
      </c>
      <c r="O268" t="s">
        <v>214</v>
      </c>
      <c r="P268" t="s">
        <v>214</v>
      </c>
      <c r="W268" t="s">
        <v>214</v>
      </c>
      <c r="Y268" t="s">
        <v>214</v>
      </c>
      <c r="Z268" t="s">
        <v>214</v>
      </c>
      <c r="AA268" t="s">
        <v>214</v>
      </c>
      <c r="AB268" t="s">
        <v>214</v>
      </c>
      <c r="BA268" t="s">
        <v>3468</v>
      </c>
      <c r="BB268">
        <v>0</v>
      </c>
    </row>
    <row r="269" spans="1:54" x14ac:dyDescent="0.25">
      <c r="A269">
        <v>326083</v>
      </c>
      <c r="B269" t="s">
        <v>144</v>
      </c>
      <c r="J269" t="s">
        <v>214</v>
      </c>
      <c r="M269" t="s">
        <v>214</v>
      </c>
      <c r="N269" t="s">
        <v>214</v>
      </c>
      <c r="O269" t="s">
        <v>214</v>
      </c>
      <c r="P269" t="s">
        <v>214</v>
      </c>
      <c r="R269" t="s">
        <v>214</v>
      </c>
      <c r="U269" t="s">
        <v>214</v>
      </c>
      <c r="V269" t="s">
        <v>214</v>
      </c>
      <c r="W269" t="s">
        <v>214</v>
      </c>
      <c r="X269" t="s">
        <v>214</v>
      </c>
      <c r="Y269" t="s">
        <v>214</v>
      </c>
      <c r="Z269" t="s">
        <v>214</v>
      </c>
      <c r="AA269" t="s">
        <v>214</v>
      </c>
      <c r="AB269" t="s">
        <v>214</v>
      </c>
      <c r="BA269" t="s">
        <v>3468</v>
      </c>
      <c r="BB269">
        <v>0</v>
      </c>
    </row>
    <row r="270" spans="1:54" x14ac:dyDescent="0.25">
      <c r="A270">
        <v>334568</v>
      </c>
      <c r="B270" t="s">
        <v>144</v>
      </c>
      <c r="H270" t="s">
        <v>214</v>
      </c>
      <c r="I270" t="s">
        <v>214</v>
      </c>
      <c r="K270" t="s">
        <v>214</v>
      </c>
      <c r="L270" t="s">
        <v>214</v>
      </c>
      <c r="N270" t="s">
        <v>214</v>
      </c>
      <c r="O270" t="s">
        <v>214</v>
      </c>
      <c r="P270" t="s">
        <v>214</v>
      </c>
      <c r="Q270" t="s">
        <v>214</v>
      </c>
      <c r="R270" t="s">
        <v>214</v>
      </c>
      <c r="S270" t="s">
        <v>214</v>
      </c>
      <c r="T270" t="s">
        <v>214</v>
      </c>
      <c r="U270" t="s">
        <v>214</v>
      </c>
      <c r="V270" t="s">
        <v>214</v>
      </c>
      <c r="W270" t="s">
        <v>214</v>
      </c>
      <c r="X270" t="s">
        <v>214</v>
      </c>
      <c r="Y270" t="s">
        <v>214</v>
      </c>
      <c r="Z270" t="s">
        <v>214</v>
      </c>
      <c r="AA270" t="s">
        <v>214</v>
      </c>
      <c r="AB270" t="s">
        <v>214</v>
      </c>
      <c r="BA270" t="s">
        <v>3468</v>
      </c>
      <c r="BB270">
        <v>0</v>
      </c>
    </row>
    <row r="271" spans="1:54" x14ac:dyDescent="0.25">
      <c r="A271">
        <v>326082</v>
      </c>
      <c r="B271" t="s">
        <v>144</v>
      </c>
      <c r="K271" t="s">
        <v>214</v>
      </c>
      <c r="M271" t="s">
        <v>214</v>
      </c>
      <c r="N271" t="s">
        <v>214</v>
      </c>
      <c r="O271" t="s">
        <v>214</v>
      </c>
      <c r="P271" t="s">
        <v>214</v>
      </c>
      <c r="R271" t="s">
        <v>214</v>
      </c>
      <c r="S271" t="s">
        <v>214</v>
      </c>
      <c r="U271" t="s">
        <v>214</v>
      </c>
      <c r="W271" t="s">
        <v>214</v>
      </c>
      <c r="Y271" t="s">
        <v>214</v>
      </c>
      <c r="Z271" t="s">
        <v>214</v>
      </c>
      <c r="AA271" t="s">
        <v>214</v>
      </c>
      <c r="AB271" t="s">
        <v>214</v>
      </c>
      <c r="BA271" t="s">
        <v>3468</v>
      </c>
      <c r="BB271">
        <v>0</v>
      </c>
    </row>
    <row r="272" spans="1:54" x14ac:dyDescent="0.25">
      <c r="A272">
        <v>326404</v>
      </c>
      <c r="B272" t="s">
        <v>144</v>
      </c>
      <c r="D272" t="s">
        <v>214</v>
      </c>
      <c r="K272" t="s">
        <v>214</v>
      </c>
      <c r="O272" t="s">
        <v>214</v>
      </c>
      <c r="P272" t="s">
        <v>214</v>
      </c>
      <c r="Q272" t="s">
        <v>214</v>
      </c>
      <c r="R272" t="s">
        <v>214</v>
      </c>
      <c r="S272" t="s">
        <v>214</v>
      </c>
      <c r="T272" t="s">
        <v>214</v>
      </c>
      <c r="W272" t="s">
        <v>214</v>
      </c>
      <c r="X272" t="s">
        <v>214</v>
      </c>
      <c r="Y272" t="s">
        <v>214</v>
      </c>
      <c r="Z272" t="s">
        <v>214</v>
      </c>
      <c r="AA272" t="s">
        <v>214</v>
      </c>
      <c r="AB272" t="s">
        <v>214</v>
      </c>
      <c r="BA272" t="s">
        <v>3468</v>
      </c>
      <c r="BB272">
        <v>0</v>
      </c>
    </row>
    <row r="273" spans="1:54" x14ac:dyDescent="0.25">
      <c r="A273">
        <v>307429</v>
      </c>
      <c r="B273" t="s">
        <v>144</v>
      </c>
      <c r="K273" t="s">
        <v>214</v>
      </c>
      <c r="M273" t="s">
        <v>214</v>
      </c>
      <c r="O273" t="s">
        <v>214</v>
      </c>
      <c r="P273" t="s">
        <v>214</v>
      </c>
      <c r="Q273" t="s">
        <v>214</v>
      </c>
      <c r="R273" t="s">
        <v>214</v>
      </c>
      <c r="S273" t="s">
        <v>214</v>
      </c>
      <c r="U273" t="s">
        <v>214</v>
      </c>
      <c r="W273" t="s">
        <v>214</v>
      </c>
      <c r="X273" t="s">
        <v>214</v>
      </c>
      <c r="Y273" t="s">
        <v>214</v>
      </c>
      <c r="Z273" t="s">
        <v>214</v>
      </c>
      <c r="AA273" t="s">
        <v>214</v>
      </c>
      <c r="AB273" t="s">
        <v>214</v>
      </c>
      <c r="BA273" t="s">
        <v>3468</v>
      </c>
      <c r="BB273">
        <v>0</v>
      </c>
    </row>
    <row r="274" spans="1:54" x14ac:dyDescent="0.25">
      <c r="A274">
        <v>319817</v>
      </c>
      <c r="B274" t="s">
        <v>144</v>
      </c>
      <c r="K274" t="s">
        <v>214</v>
      </c>
      <c r="O274" t="s">
        <v>214</v>
      </c>
      <c r="P274" t="s">
        <v>214</v>
      </c>
      <c r="R274" t="s">
        <v>214</v>
      </c>
      <c r="W274" t="s">
        <v>214</v>
      </c>
      <c r="X274" t="s">
        <v>214</v>
      </c>
      <c r="Y274" t="s">
        <v>214</v>
      </c>
      <c r="Z274" t="s">
        <v>214</v>
      </c>
      <c r="AB274" t="s">
        <v>214</v>
      </c>
      <c r="BA274" t="s">
        <v>3468</v>
      </c>
      <c r="BB274">
        <v>0</v>
      </c>
    </row>
    <row r="275" spans="1:54" x14ac:dyDescent="0.25">
      <c r="A275">
        <v>325358</v>
      </c>
      <c r="B275" t="s">
        <v>144</v>
      </c>
      <c r="O275" t="s">
        <v>214</v>
      </c>
      <c r="P275" t="s">
        <v>214</v>
      </c>
      <c r="W275" t="s">
        <v>214</v>
      </c>
      <c r="Z275" t="s">
        <v>214</v>
      </c>
      <c r="AB275" t="s">
        <v>214</v>
      </c>
      <c r="BA275" t="s">
        <v>3468</v>
      </c>
      <c r="BB275">
        <v>0</v>
      </c>
    </row>
    <row r="276" spans="1:54" x14ac:dyDescent="0.25">
      <c r="A276">
        <v>330253</v>
      </c>
      <c r="B276" t="s">
        <v>144</v>
      </c>
      <c r="K276" t="s">
        <v>214</v>
      </c>
      <c r="O276" t="s">
        <v>214</v>
      </c>
      <c r="P276" t="s">
        <v>214</v>
      </c>
      <c r="Q276" t="s">
        <v>214</v>
      </c>
      <c r="R276" t="s">
        <v>214</v>
      </c>
      <c r="S276" t="s">
        <v>214</v>
      </c>
      <c r="T276" t="s">
        <v>214</v>
      </c>
      <c r="W276" t="s">
        <v>214</v>
      </c>
      <c r="X276" t="s">
        <v>214</v>
      </c>
      <c r="AB276" t="s">
        <v>214</v>
      </c>
      <c r="BA276" t="s">
        <v>3468</v>
      </c>
      <c r="BB276">
        <v>0</v>
      </c>
    </row>
    <row r="277" spans="1:54" x14ac:dyDescent="0.25">
      <c r="A277">
        <v>334441</v>
      </c>
      <c r="B277" t="s">
        <v>144</v>
      </c>
      <c r="I277" t="s">
        <v>214</v>
      </c>
      <c r="N277" t="s">
        <v>214</v>
      </c>
      <c r="O277" t="s">
        <v>214</v>
      </c>
      <c r="P277" t="s">
        <v>214</v>
      </c>
      <c r="Q277" t="s">
        <v>214</v>
      </c>
      <c r="T277" t="s">
        <v>214</v>
      </c>
      <c r="U277" t="s">
        <v>214</v>
      </c>
      <c r="V277" t="s">
        <v>214</v>
      </c>
      <c r="W277" t="s">
        <v>214</v>
      </c>
      <c r="Y277" t="s">
        <v>214</v>
      </c>
      <c r="Z277" t="s">
        <v>214</v>
      </c>
      <c r="AA277" t="s">
        <v>214</v>
      </c>
      <c r="AB277" t="s">
        <v>214</v>
      </c>
      <c r="BA277" t="s">
        <v>3468</v>
      </c>
      <c r="BB277">
        <v>0</v>
      </c>
    </row>
    <row r="278" spans="1:54" x14ac:dyDescent="0.25">
      <c r="A278">
        <v>328236</v>
      </c>
      <c r="B278" t="s">
        <v>144</v>
      </c>
      <c r="D278" t="s">
        <v>214</v>
      </c>
      <c r="G278" t="s">
        <v>214</v>
      </c>
      <c r="I278" t="s">
        <v>214</v>
      </c>
      <c r="J278" t="s">
        <v>214</v>
      </c>
      <c r="N278" t="s">
        <v>214</v>
      </c>
      <c r="O278" t="s">
        <v>214</v>
      </c>
      <c r="P278" t="s">
        <v>214</v>
      </c>
      <c r="Q278" t="s">
        <v>214</v>
      </c>
      <c r="R278" t="s">
        <v>214</v>
      </c>
      <c r="S278" t="s">
        <v>214</v>
      </c>
      <c r="T278" t="s">
        <v>214</v>
      </c>
      <c r="U278" t="s">
        <v>214</v>
      </c>
      <c r="V278" t="s">
        <v>214</v>
      </c>
      <c r="W278" t="s">
        <v>214</v>
      </c>
      <c r="X278" t="s">
        <v>214</v>
      </c>
      <c r="Y278" t="s">
        <v>214</v>
      </c>
      <c r="Z278" t="s">
        <v>214</v>
      </c>
      <c r="AA278" t="s">
        <v>214</v>
      </c>
      <c r="AB278" t="s">
        <v>214</v>
      </c>
      <c r="BA278" t="s">
        <v>3468</v>
      </c>
      <c r="BB278">
        <v>0</v>
      </c>
    </row>
    <row r="279" spans="1:54" x14ac:dyDescent="0.25">
      <c r="A279">
        <v>307816</v>
      </c>
      <c r="B279" t="s">
        <v>144</v>
      </c>
      <c r="H279" t="s">
        <v>214</v>
      </c>
      <c r="O279" t="s">
        <v>214</v>
      </c>
      <c r="P279" t="s">
        <v>214</v>
      </c>
      <c r="Q279" t="s">
        <v>214</v>
      </c>
      <c r="S279" t="s">
        <v>214</v>
      </c>
      <c r="U279" t="s">
        <v>214</v>
      </c>
      <c r="W279" t="s">
        <v>214</v>
      </c>
      <c r="X279" t="s">
        <v>214</v>
      </c>
      <c r="Y279" t="s">
        <v>214</v>
      </c>
      <c r="Z279" t="s">
        <v>214</v>
      </c>
      <c r="AA279" t="s">
        <v>214</v>
      </c>
      <c r="AB279" t="s">
        <v>214</v>
      </c>
      <c r="BA279" t="s">
        <v>3468</v>
      </c>
      <c r="BB279">
        <v>0</v>
      </c>
    </row>
    <row r="280" spans="1:54" x14ac:dyDescent="0.25">
      <c r="A280">
        <v>323011</v>
      </c>
      <c r="B280" t="s">
        <v>144</v>
      </c>
      <c r="C280" t="s">
        <v>214</v>
      </c>
      <c r="K280" t="s">
        <v>214</v>
      </c>
      <c r="M280" t="s">
        <v>214</v>
      </c>
      <c r="O280" t="s">
        <v>214</v>
      </c>
      <c r="P280" t="s">
        <v>214</v>
      </c>
      <c r="Q280" t="s">
        <v>214</v>
      </c>
      <c r="R280" t="s">
        <v>214</v>
      </c>
      <c r="S280" t="s">
        <v>214</v>
      </c>
      <c r="T280" t="s">
        <v>214</v>
      </c>
      <c r="V280" t="s">
        <v>214</v>
      </c>
      <c r="W280" t="s">
        <v>214</v>
      </c>
      <c r="X280" t="s">
        <v>214</v>
      </c>
      <c r="Y280" t="s">
        <v>214</v>
      </c>
      <c r="Z280" t="s">
        <v>214</v>
      </c>
      <c r="AA280" t="s">
        <v>214</v>
      </c>
      <c r="AB280" t="s">
        <v>214</v>
      </c>
      <c r="BA280" t="s">
        <v>3468</v>
      </c>
      <c r="BB280">
        <v>0</v>
      </c>
    </row>
    <row r="281" spans="1:54" x14ac:dyDescent="0.25">
      <c r="A281">
        <v>323361</v>
      </c>
      <c r="B281" t="s">
        <v>144</v>
      </c>
      <c r="F281" t="s">
        <v>214</v>
      </c>
      <c r="M281" t="s">
        <v>214</v>
      </c>
      <c r="N281" t="s">
        <v>214</v>
      </c>
      <c r="O281" t="s">
        <v>214</v>
      </c>
      <c r="P281" t="s">
        <v>214</v>
      </c>
      <c r="Q281" t="s">
        <v>214</v>
      </c>
      <c r="R281" t="s">
        <v>214</v>
      </c>
      <c r="T281" t="s">
        <v>214</v>
      </c>
      <c r="V281" t="s">
        <v>214</v>
      </c>
      <c r="W281" t="s">
        <v>214</v>
      </c>
      <c r="X281" t="s">
        <v>214</v>
      </c>
      <c r="Y281" t="s">
        <v>214</v>
      </c>
      <c r="Z281" t="s">
        <v>214</v>
      </c>
      <c r="AA281" t="s">
        <v>214</v>
      </c>
      <c r="AB281" t="s">
        <v>214</v>
      </c>
      <c r="BA281" t="s">
        <v>3468</v>
      </c>
      <c r="BB281">
        <v>0</v>
      </c>
    </row>
    <row r="282" spans="1:54" x14ac:dyDescent="0.25">
      <c r="A282">
        <v>329067</v>
      </c>
      <c r="B282" t="s">
        <v>144</v>
      </c>
      <c r="H282" t="s">
        <v>214</v>
      </c>
      <c r="O282" t="s">
        <v>214</v>
      </c>
      <c r="P282" t="s">
        <v>214</v>
      </c>
      <c r="Z282" t="s">
        <v>214</v>
      </c>
      <c r="AB282" t="s">
        <v>214</v>
      </c>
      <c r="BA282" t="s">
        <v>3468</v>
      </c>
      <c r="BB282">
        <v>0</v>
      </c>
    </row>
    <row r="283" spans="1:54" x14ac:dyDescent="0.25">
      <c r="A283">
        <v>332642</v>
      </c>
      <c r="B283" t="s">
        <v>144</v>
      </c>
      <c r="F283" t="s">
        <v>214</v>
      </c>
      <c r="K283" t="s">
        <v>214</v>
      </c>
      <c r="O283" t="s">
        <v>214</v>
      </c>
      <c r="P283" t="s">
        <v>214</v>
      </c>
      <c r="T283" t="s">
        <v>214</v>
      </c>
      <c r="W283" t="s">
        <v>214</v>
      </c>
      <c r="X283" t="s">
        <v>214</v>
      </c>
      <c r="Y283" t="s">
        <v>214</v>
      </c>
      <c r="Z283" t="s">
        <v>214</v>
      </c>
      <c r="AA283" t="s">
        <v>214</v>
      </c>
      <c r="AB283" t="s">
        <v>214</v>
      </c>
      <c r="BA283" t="s">
        <v>3468</v>
      </c>
      <c r="BB283">
        <v>0</v>
      </c>
    </row>
    <row r="284" spans="1:54" x14ac:dyDescent="0.25">
      <c r="A284">
        <v>317676</v>
      </c>
      <c r="B284" t="s">
        <v>144</v>
      </c>
      <c r="I284" t="s">
        <v>214</v>
      </c>
      <c r="P284" t="s">
        <v>214</v>
      </c>
      <c r="Q284" t="s">
        <v>214</v>
      </c>
      <c r="V284" t="s">
        <v>214</v>
      </c>
      <c r="W284" t="s">
        <v>214</v>
      </c>
      <c r="X284" t="s">
        <v>214</v>
      </c>
      <c r="Y284" t="s">
        <v>214</v>
      </c>
      <c r="Z284" t="s">
        <v>214</v>
      </c>
      <c r="AB284" t="s">
        <v>214</v>
      </c>
      <c r="BA284" t="s">
        <v>3468</v>
      </c>
      <c r="BB284">
        <v>0</v>
      </c>
    </row>
    <row r="285" spans="1:54" x14ac:dyDescent="0.25">
      <c r="A285">
        <v>309303</v>
      </c>
      <c r="B285" t="s">
        <v>144</v>
      </c>
      <c r="M285" t="s">
        <v>214</v>
      </c>
      <c r="N285" t="s">
        <v>214</v>
      </c>
      <c r="P285" t="s">
        <v>214</v>
      </c>
      <c r="Q285" t="s">
        <v>214</v>
      </c>
      <c r="R285" t="s">
        <v>214</v>
      </c>
      <c r="S285" t="s">
        <v>214</v>
      </c>
      <c r="T285" t="s">
        <v>214</v>
      </c>
      <c r="U285" t="s">
        <v>214</v>
      </c>
      <c r="W285" t="s">
        <v>214</v>
      </c>
      <c r="X285" t="s">
        <v>214</v>
      </c>
      <c r="Y285" t="s">
        <v>214</v>
      </c>
      <c r="Z285" t="s">
        <v>214</v>
      </c>
      <c r="AA285" t="s">
        <v>214</v>
      </c>
      <c r="AB285" t="s">
        <v>214</v>
      </c>
      <c r="BA285" t="s">
        <v>3468</v>
      </c>
      <c r="BB285">
        <v>0</v>
      </c>
    </row>
    <row r="286" spans="1:54" x14ac:dyDescent="0.25">
      <c r="A286">
        <v>311105</v>
      </c>
      <c r="B286" t="s">
        <v>144</v>
      </c>
      <c r="M286" t="s">
        <v>214</v>
      </c>
      <c r="N286" t="s">
        <v>214</v>
      </c>
      <c r="P286" t="s">
        <v>214</v>
      </c>
      <c r="Q286" t="s">
        <v>214</v>
      </c>
      <c r="R286" t="s">
        <v>214</v>
      </c>
      <c r="S286" t="s">
        <v>214</v>
      </c>
      <c r="T286" t="s">
        <v>214</v>
      </c>
      <c r="W286" t="s">
        <v>214</v>
      </c>
      <c r="X286" t="s">
        <v>214</v>
      </c>
      <c r="Y286" t="s">
        <v>214</v>
      </c>
      <c r="Z286" t="s">
        <v>214</v>
      </c>
      <c r="AA286" t="s">
        <v>214</v>
      </c>
      <c r="AB286" t="s">
        <v>214</v>
      </c>
      <c r="BA286" t="s">
        <v>3468</v>
      </c>
      <c r="BB286">
        <v>0</v>
      </c>
    </row>
    <row r="287" spans="1:54" x14ac:dyDescent="0.25">
      <c r="A287">
        <v>311410</v>
      </c>
      <c r="B287" t="s">
        <v>144</v>
      </c>
      <c r="P287" t="s">
        <v>214</v>
      </c>
      <c r="X287" t="s">
        <v>214</v>
      </c>
      <c r="Y287" t="s">
        <v>214</v>
      </c>
      <c r="Z287" t="s">
        <v>214</v>
      </c>
      <c r="AA287" t="s">
        <v>214</v>
      </c>
      <c r="AB287" t="s">
        <v>214</v>
      </c>
      <c r="BA287" t="s">
        <v>3468</v>
      </c>
      <c r="BB287">
        <v>0</v>
      </c>
    </row>
    <row r="288" spans="1:54" x14ac:dyDescent="0.25">
      <c r="A288">
        <v>312449</v>
      </c>
      <c r="B288" t="s">
        <v>144</v>
      </c>
      <c r="H288" t="s">
        <v>214</v>
      </c>
      <c r="M288" t="s">
        <v>214</v>
      </c>
      <c r="N288" t="s">
        <v>214</v>
      </c>
      <c r="P288" t="s">
        <v>214</v>
      </c>
      <c r="Q288" t="s">
        <v>214</v>
      </c>
      <c r="R288" t="s">
        <v>214</v>
      </c>
      <c r="U288" t="s">
        <v>214</v>
      </c>
      <c r="W288" t="s">
        <v>214</v>
      </c>
      <c r="X288" t="s">
        <v>214</v>
      </c>
      <c r="Y288" t="s">
        <v>214</v>
      </c>
      <c r="Z288" t="s">
        <v>214</v>
      </c>
      <c r="AA288" t="s">
        <v>214</v>
      </c>
      <c r="AB288" t="s">
        <v>214</v>
      </c>
      <c r="BA288" t="s">
        <v>3468</v>
      </c>
      <c r="BB288">
        <v>0</v>
      </c>
    </row>
    <row r="289" spans="1:54" x14ac:dyDescent="0.25">
      <c r="A289">
        <v>312682</v>
      </c>
      <c r="B289" t="s">
        <v>144</v>
      </c>
      <c r="C289" t="s">
        <v>214</v>
      </c>
      <c r="G289" t="s">
        <v>214</v>
      </c>
      <c r="M289" t="s">
        <v>214</v>
      </c>
      <c r="N289" t="s">
        <v>214</v>
      </c>
      <c r="P289" t="s">
        <v>214</v>
      </c>
      <c r="W289" t="s">
        <v>214</v>
      </c>
      <c r="X289" t="s">
        <v>214</v>
      </c>
      <c r="Y289" t="s">
        <v>214</v>
      </c>
      <c r="Z289" t="s">
        <v>214</v>
      </c>
      <c r="AA289" t="s">
        <v>214</v>
      </c>
      <c r="AB289" t="s">
        <v>214</v>
      </c>
      <c r="BA289" t="s">
        <v>3468</v>
      </c>
      <c r="BB289">
        <v>0</v>
      </c>
    </row>
    <row r="290" spans="1:54" x14ac:dyDescent="0.25">
      <c r="A290">
        <v>313085</v>
      </c>
      <c r="B290" t="s">
        <v>144</v>
      </c>
      <c r="M290" t="s">
        <v>214</v>
      </c>
      <c r="N290" t="s">
        <v>214</v>
      </c>
      <c r="P290" t="s">
        <v>214</v>
      </c>
      <c r="Q290" t="s">
        <v>214</v>
      </c>
      <c r="U290" t="s">
        <v>214</v>
      </c>
      <c r="W290" t="s">
        <v>214</v>
      </c>
      <c r="Y290" t="s">
        <v>214</v>
      </c>
      <c r="Z290" t="s">
        <v>214</v>
      </c>
      <c r="AA290" t="s">
        <v>214</v>
      </c>
      <c r="AB290" t="s">
        <v>214</v>
      </c>
      <c r="BA290" t="s">
        <v>3468</v>
      </c>
      <c r="BB290">
        <v>0</v>
      </c>
    </row>
    <row r="291" spans="1:54" x14ac:dyDescent="0.25">
      <c r="A291">
        <v>316176</v>
      </c>
      <c r="B291" t="s">
        <v>144</v>
      </c>
      <c r="J291" t="s">
        <v>214</v>
      </c>
      <c r="M291" t="s">
        <v>214</v>
      </c>
      <c r="N291" t="s">
        <v>214</v>
      </c>
      <c r="P291" t="s">
        <v>214</v>
      </c>
      <c r="Q291" t="s">
        <v>214</v>
      </c>
      <c r="R291" t="s">
        <v>214</v>
      </c>
      <c r="S291" t="s">
        <v>214</v>
      </c>
      <c r="T291" t="s">
        <v>214</v>
      </c>
      <c r="U291" t="s">
        <v>214</v>
      </c>
      <c r="W291" t="s">
        <v>214</v>
      </c>
      <c r="X291" t="s">
        <v>214</v>
      </c>
      <c r="Y291" t="s">
        <v>214</v>
      </c>
      <c r="Z291" t="s">
        <v>214</v>
      </c>
      <c r="AA291" t="s">
        <v>214</v>
      </c>
      <c r="AB291" t="s">
        <v>214</v>
      </c>
      <c r="BA291" t="s">
        <v>3468</v>
      </c>
      <c r="BB291">
        <v>0</v>
      </c>
    </row>
    <row r="292" spans="1:54" x14ac:dyDescent="0.25">
      <c r="A292">
        <v>316315</v>
      </c>
      <c r="B292" t="s">
        <v>144</v>
      </c>
      <c r="I292" t="s">
        <v>214</v>
      </c>
      <c r="M292" t="s">
        <v>214</v>
      </c>
      <c r="N292" t="s">
        <v>214</v>
      </c>
      <c r="P292" t="s">
        <v>214</v>
      </c>
      <c r="Q292" t="s">
        <v>214</v>
      </c>
      <c r="R292" t="s">
        <v>214</v>
      </c>
      <c r="T292" t="s">
        <v>214</v>
      </c>
      <c r="U292" t="s">
        <v>214</v>
      </c>
      <c r="V292" t="s">
        <v>214</v>
      </c>
      <c r="W292" t="s">
        <v>214</v>
      </c>
      <c r="X292" t="s">
        <v>214</v>
      </c>
      <c r="Y292" t="s">
        <v>214</v>
      </c>
      <c r="Z292" t="s">
        <v>214</v>
      </c>
      <c r="AA292" t="s">
        <v>214</v>
      </c>
      <c r="AB292" t="s">
        <v>214</v>
      </c>
      <c r="BA292" t="s">
        <v>3468</v>
      </c>
      <c r="BB292">
        <v>0</v>
      </c>
    </row>
    <row r="293" spans="1:54" x14ac:dyDescent="0.25">
      <c r="A293">
        <v>321846</v>
      </c>
      <c r="B293" t="s">
        <v>144</v>
      </c>
      <c r="I293" t="s">
        <v>214</v>
      </c>
      <c r="M293" t="s">
        <v>214</v>
      </c>
      <c r="N293" t="s">
        <v>214</v>
      </c>
      <c r="P293" t="s">
        <v>214</v>
      </c>
      <c r="R293" t="s">
        <v>214</v>
      </c>
      <c r="V293" t="s">
        <v>214</v>
      </c>
      <c r="W293" t="s">
        <v>214</v>
      </c>
      <c r="AA293" t="s">
        <v>214</v>
      </c>
      <c r="AB293" t="s">
        <v>214</v>
      </c>
      <c r="BA293" t="s">
        <v>3468</v>
      </c>
      <c r="BB293">
        <v>0</v>
      </c>
    </row>
    <row r="294" spans="1:54" x14ac:dyDescent="0.25">
      <c r="A294">
        <v>324824</v>
      </c>
      <c r="B294" t="s">
        <v>144</v>
      </c>
      <c r="H294" t="s">
        <v>214</v>
      </c>
      <c r="I294" t="s">
        <v>214</v>
      </c>
      <c r="J294" t="s">
        <v>214</v>
      </c>
      <c r="M294" t="s">
        <v>214</v>
      </c>
      <c r="P294" t="s">
        <v>214</v>
      </c>
      <c r="Q294" t="s">
        <v>214</v>
      </c>
      <c r="R294" t="s">
        <v>214</v>
      </c>
      <c r="V294" t="s">
        <v>214</v>
      </c>
      <c r="W294" t="s">
        <v>214</v>
      </c>
      <c r="Z294" t="s">
        <v>214</v>
      </c>
      <c r="AA294" t="s">
        <v>214</v>
      </c>
      <c r="AB294" t="s">
        <v>214</v>
      </c>
      <c r="BA294" t="s">
        <v>3468</v>
      </c>
      <c r="BB294">
        <v>0</v>
      </c>
    </row>
    <row r="295" spans="1:54" x14ac:dyDescent="0.25">
      <c r="A295">
        <v>325261</v>
      </c>
      <c r="B295" t="s">
        <v>144</v>
      </c>
      <c r="N295" t="s">
        <v>214</v>
      </c>
      <c r="P295" t="s">
        <v>214</v>
      </c>
      <c r="S295" t="s">
        <v>214</v>
      </c>
      <c r="W295" t="s">
        <v>214</v>
      </c>
      <c r="X295" t="s">
        <v>214</v>
      </c>
      <c r="Z295" t="s">
        <v>214</v>
      </c>
      <c r="AA295" t="s">
        <v>214</v>
      </c>
      <c r="AB295" t="s">
        <v>214</v>
      </c>
      <c r="BA295" t="s">
        <v>3468</v>
      </c>
      <c r="BB295">
        <v>0</v>
      </c>
    </row>
    <row r="296" spans="1:54" x14ac:dyDescent="0.25">
      <c r="A296">
        <v>325493</v>
      </c>
      <c r="B296" t="s">
        <v>144</v>
      </c>
      <c r="G296" t="s">
        <v>214</v>
      </c>
      <c r="K296" t="s">
        <v>214</v>
      </c>
      <c r="M296" t="s">
        <v>214</v>
      </c>
      <c r="P296" t="s">
        <v>214</v>
      </c>
      <c r="R296" t="s">
        <v>214</v>
      </c>
      <c r="W296" t="s">
        <v>214</v>
      </c>
      <c r="Y296" t="s">
        <v>214</v>
      </c>
      <c r="Z296" t="s">
        <v>214</v>
      </c>
      <c r="AB296" t="s">
        <v>214</v>
      </c>
      <c r="BA296" t="s">
        <v>3468</v>
      </c>
      <c r="BB296">
        <v>0</v>
      </c>
    </row>
    <row r="297" spans="1:54" x14ac:dyDescent="0.25">
      <c r="A297">
        <v>327438</v>
      </c>
      <c r="B297" t="s">
        <v>144</v>
      </c>
      <c r="N297" t="s">
        <v>214</v>
      </c>
      <c r="P297" t="s">
        <v>214</v>
      </c>
      <c r="W297" t="s">
        <v>214</v>
      </c>
      <c r="Z297" t="s">
        <v>214</v>
      </c>
      <c r="AA297" t="s">
        <v>214</v>
      </c>
      <c r="AB297" t="s">
        <v>214</v>
      </c>
      <c r="BA297" t="s">
        <v>3468</v>
      </c>
      <c r="BB297">
        <v>0</v>
      </c>
    </row>
    <row r="298" spans="1:54" x14ac:dyDescent="0.25">
      <c r="A298">
        <v>327460</v>
      </c>
      <c r="B298" t="s">
        <v>144</v>
      </c>
      <c r="I298" t="s">
        <v>214</v>
      </c>
      <c r="M298" t="s">
        <v>214</v>
      </c>
      <c r="N298" t="s">
        <v>214</v>
      </c>
      <c r="P298" t="s">
        <v>214</v>
      </c>
      <c r="R298" t="s">
        <v>214</v>
      </c>
      <c r="S298" t="s">
        <v>214</v>
      </c>
      <c r="T298" t="s">
        <v>214</v>
      </c>
      <c r="U298" t="s">
        <v>214</v>
      </c>
      <c r="W298" t="s">
        <v>214</v>
      </c>
      <c r="X298" t="s">
        <v>214</v>
      </c>
      <c r="Y298" t="s">
        <v>214</v>
      </c>
      <c r="Z298" t="s">
        <v>214</v>
      </c>
      <c r="AA298" t="s">
        <v>214</v>
      </c>
      <c r="AB298" t="s">
        <v>214</v>
      </c>
      <c r="BA298" t="s">
        <v>3468</v>
      </c>
      <c r="BB298">
        <v>0</v>
      </c>
    </row>
    <row r="299" spans="1:54" x14ac:dyDescent="0.25">
      <c r="A299">
        <v>327476</v>
      </c>
      <c r="B299" t="s">
        <v>144</v>
      </c>
      <c r="H299" t="s">
        <v>214</v>
      </c>
      <c r="K299" t="s">
        <v>214</v>
      </c>
      <c r="M299" t="s">
        <v>214</v>
      </c>
      <c r="N299" t="s">
        <v>214</v>
      </c>
      <c r="P299" t="s">
        <v>214</v>
      </c>
      <c r="T299" t="s">
        <v>214</v>
      </c>
      <c r="W299" t="s">
        <v>214</v>
      </c>
      <c r="X299" t="s">
        <v>214</v>
      </c>
      <c r="AB299" t="s">
        <v>214</v>
      </c>
      <c r="BA299" t="s">
        <v>3468</v>
      </c>
      <c r="BB299">
        <v>0</v>
      </c>
    </row>
    <row r="300" spans="1:54" x14ac:dyDescent="0.25">
      <c r="A300">
        <v>327989</v>
      </c>
      <c r="B300" t="s">
        <v>144</v>
      </c>
      <c r="G300" t="s">
        <v>214</v>
      </c>
      <c r="K300" t="s">
        <v>214</v>
      </c>
      <c r="P300" t="s">
        <v>214</v>
      </c>
      <c r="Q300" t="s">
        <v>214</v>
      </c>
      <c r="R300" t="s">
        <v>214</v>
      </c>
      <c r="S300" t="s">
        <v>214</v>
      </c>
      <c r="T300" t="s">
        <v>214</v>
      </c>
      <c r="W300" t="s">
        <v>214</v>
      </c>
      <c r="X300" t="s">
        <v>214</v>
      </c>
      <c r="Y300" t="s">
        <v>214</v>
      </c>
      <c r="Z300" t="s">
        <v>214</v>
      </c>
      <c r="AA300" t="s">
        <v>214</v>
      </c>
      <c r="AB300" t="s">
        <v>214</v>
      </c>
      <c r="BA300" t="s">
        <v>3468</v>
      </c>
      <c r="BB300">
        <v>0</v>
      </c>
    </row>
    <row r="301" spans="1:54" x14ac:dyDescent="0.25">
      <c r="A301">
        <v>328481</v>
      </c>
      <c r="B301" t="s">
        <v>144</v>
      </c>
      <c r="N301" t="s">
        <v>214</v>
      </c>
      <c r="P301" t="s">
        <v>214</v>
      </c>
      <c r="Q301" t="s">
        <v>214</v>
      </c>
      <c r="S301" t="s">
        <v>214</v>
      </c>
      <c r="W301" t="s">
        <v>214</v>
      </c>
      <c r="Y301" t="s">
        <v>214</v>
      </c>
      <c r="Z301" t="s">
        <v>214</v>
      </c>
      <c r="AA301" t="s">
        <v>214</v>
      </c>
      <c r="AB301" t="s">
        <v>214</v>
      </c>
      <c r="BA301" t="s">
        <v>3468</v>
      </c>
      <c r="BB301">
        <v>0</v>
      </c>
    </row>
    <row r="302" spans="1:54" x14ac:dyDescent="0.25">
      <c r="A302">
        <v>328958</v>
      </c>
      <c r="B302" t="s">
        <v>144</v>
      </c>
      <c r="J302" t="s">
        <v>214</v>
      </c>
      <c r="L302" t="s">
        <v>214</v>
      </c>
      <c r="P302" t="s">
        <v>214</v>
      </c>
      <c r="R302" t="s">
        <v>214</v>
      </c>
      <c r="T302" t="s">
        <v>214</v>
      </c>
      <c r="V302" t="s">
        <v>214</v>
      </c>
      <c r="W302" t="s">
        <v>214</v>
      </c>
      <c r="X302" t="s">
        <v>214</v>
      </c>
      <c r="Y302" t="s">
        <v>214</v>
      </c>
      <c r="Z302" t="s">
        <v>214</v>
      </c>
      <c r="AA302" t="s">
        <v>214</v>
      </c>
      <c r="AB302" t="s">
        <v>214</v>
      </c>
      <c r="BA302" t="s">
        <v>3468</v>
      </c>
      <c r="BB302">
        <v>0</v>
      </c>
    </row>
    <row r="303" spans="1:54" x14ac:dyDescent="0.25">
      <c r="A303">
        <v>330115</v>
      </c>
      <c r="B303" t="s">
        <v>144</v>
      </c>
      <c r="M303" t="s">
        <v>214</v>
      </c>
      <c r="P303" t="s">
        <v>214</v>
      </c>
      <c r="W303" t="s">
        <v>214</v>
      </c>
      <c r="X303" t="s">
        <v>214</v>
      </c>
      <c r="Y303" t="s">
        <v>214</v>
      </c>
      <c r="Z303" t="s">
        <v>214</v>
      </c>
      <c r="AB303" t="s">
        <v>214</v>
      </c>
      <c r="BA303" t="s">
        <v>3468</v>
      </c>
      <c r="BB303">
        <v>0</v>
      </c>
    </row>
    <row r="304" spans="1:54" x14ac:dyDescent="0.25">
      <c r="A304">
        <v>330189</v>
      </c>
      <c r="B304" t="s">
        <v>144</v>
      </c>
      <c r="H304" t="s">
        <v>214</v>
      </c>
      <c r="I304" t="s">
        <v>214</v>
      </c>
      <c r="N304" t="s">
        <v>214</v>
      </c>
      <c r="P304" t="s">
        <v>214</v>
      </c>
      <c r="Q304" t="s">
        <v>214</v>
      </c>
      <c r="V304" t="s">
        <v>214</v>
      </c>
      <c r="W304" t="s">
        <v>214</v>
      </c>
      <c r="X304" t="s">
        <v>214</v>
      </c>
      <c r="Z304" t="s">
        <v>214</v>
      </c>
      <c r="AA304" t="s">
        <v>214</v>
      </c>
      <c r="AB304" t="s">
        <v>214</v>
      </c>
      <c r="BA304" t="s">
        <v>3468</v>
      </c>
      <c r="BB304">
        <v>0</v>
      </c>
    </row>
    <row r="305" spans="1:54" x14ac:dyDescent="0.25">
      <c r="A305">
        <v>330562</v>
      </c>
      <c r="B305" t="s">
        <v>144</v>
      </c>
      <c r="H305" t="s">
        <v>214</v>
      </c>
      <c r="N305" t="s">
        <v>214</v>
      </c>
      <c r="P305" t="s">
        <v>214</v>
      </c>
      <c r="R305" t="s">
        <v>214</v>
      </c>
      <c r="U305" t="s">
        <v>214</v>
      </c>
      <c r="V305" t="s">
        <v>214</v>
      </c>
      <c r="W305" t="s">
        <v>214</v>
      </c>
      <c r="X305" t="s">
        <v>214</v>
      </c>
      <c r="Z305" t="s">
        <v>214</v>
      </c>
      <c r="AA305" t="s">
        <v>214</v>
      </c>
      <c r="AB305" t="s">
        <v>214</v>
      </c>
      <c r="BA305" t="s">
        <v>3468</v>
      </c>
      <c r="BB305">
        <v>0</v>
      </c>
    </row>
    <row r="306" spans="1:54" x14ac:dyDescent="0.25">
      <c r="A306">
        <v>331673</v>
      </c>
      <c r="B306" t="s">
        <v>144</v>
      </c>
      <c r="C306" t="s">
        <v>214</v>
      </c>
      <c r="F306" t="s">
        <v>214</v>
      </c>
      <c r="G306" t="s">
        <v>214</v>
      </c>
      <c r="N306" t="s">
        <v>214</v>
      </c>
      <c r="P306" t="s">
        <v>214</v>
      </c>
      <c r="S306" t="s">
        <v>214</v>
      </c>
      <c r="T306" t="s">
        <v>214</v>
      </c>
      <c r="W306" t="s">
        <v>214</v>
      </c>
      <c r="Y306" t="s">
        <v>214</v>
      </c>
      <c r="Z306" t="s">
        <v>214</v>
      </c>
      <c r="AA306" t="s">
        <v>214</v>
      </c>
      <c r="AB306" t="s">
        <v>214</v>
      </c>
      <c r="BA306" t="s">
        <v>3468</v>
      </c>
      <c r="BB306">
        <v>0</v>
      </c>
    </row>
    <row r="307" spans="1:54" x14ac:dyDescent="0.25">
      <c r="A307">
        <v>333212</v>
      </c>
      <c r="B307" t="s">
        <v>144</v>
      </c>
      <c r="G307" t="s">
        <v>214</v>
      </c>
      <c r="H307" t="s">
        <v>214</v>
      </c>
      <c r="J307" t="s">
        <v>214</v>
      </c>
      <c r="N307" t="s">
        <v>214</v>
      </c>
      <c r="P307" t="s">
        <v>214</v>
      </c>
      <c r="Q307" t="s">
        <v>214</v>
      </c>
      <c r="R307" t="s">
        <v>214</v>
      </c>
      <c r="S307" t="s">
        <v>214</v>
      </c>
      <c r="W307" t="s">
        <v>214</v>
      </c>
      <c r="X307" t="s">
        <v>214</v>
      </c>
      <c r="Y307" t="s">
        <v>214</v>
      </c>
      <c r="Z307" t="s">
        <v>214</v>
      </c>
      <c r="AA307" t="s">
        <v>214</v>
      </c>
      <c r="AB307" t="s">
        <v>214</v>
      </c>
      <c r="BA307" t="s">
        <v>3468</v>
      </c>
      <c r="BB307">
        <v>0</v>
      </c>
    </row>
    <row r="308" spans="1:54" x14ac:dyDescent="0.25">
      <c r="A308">
        <v>309393</v>
      </c>
      <c r="B308" t="s">
        <v>144</v>
      </c>
      <c r="M308" t="s">
        <v>214</v>
      </c>
      <c r="N308" t="s">
        <v>214</v>
      </c>
      <c r="P308" t="s">
        <v>214</v>
      </c>
      <c r="Q308" t="s">
        <v>214</v>
      </c>
      <c r="R308" t="s">
        <v>214</v>
      </c>
      <c r="S308" t="s">
        <v>214</v>
      </c>
      <c r="T308" t="s">
        <v>214</v>
      </c>
      <c r="W308" t="s">
        <v>214</v>
      </c>
      <c r="X308" t="s">
        <v>214</v>
      </c>
      <c r="Y308" t="s">
        <v>214</v>
      </c>
      <c r="Z308" t="s">
        <v>214</v>
      </c>
      <c r="AA308" t="s">
        <v>214</v>
      </c>
      <c r="AB308" t="s">
        <v>214</v>
      </c>
      <c r="BA308" t="s">
        <v>3468</v>
      </c>
      <c r="BB308">
        <v>0</v>
      </c>
    </row>
    <row r="309" spans="1:54" x14ac:dyDescent="0.25">
      <c r="A309">
        <v>313560</v>
      </c>
      <c r="B309" t="s">
        <v>144</v>
      </c>
      <c r="P309" t="s">
        <v>214</v>
      </c>
      <c r="Q309" t="s">
        <v>214</v>
      </c>
      <c r="W309" t="s">
        <v>214</v>
      </c>
      <c r="X309" t="s">
        <v>214</v>
      </c>
      <c r="Y309" t="s">
        <v>214</v>
      </c>
      <c r="AA309" t="s">
        <v>214</v>
      </c>
      <c r="AB309" t="s">
        <v>214</v>
      </c>
      <c r="BA309" t="s">
        <v>3468</v>
      </c>
      <c r="BB309">
        <v>0</v>
      </c>
    </row>
    <row r="310" spans="1:54" x14ac:dyDescent="0.25">
      <c r="A310">
        <v>319353</v>
      </c>
      <c r="B310" t="s">
        <v>144</v>
      </c>
      <c r="J310" t="s">
        <v>214</v>
      </c>
      <c r="K310" t="s">
        <v>214</v>
      </c>
      <c r="P310" t="s">
        <v>214</v>
      </c>
      <c r="Q310" t="s">
        <v>214</v>
      </c>
      <c r="R310" t="s">
        <v>214</v>
      </c>
      <c r="T310" t="s">
        <v>214</v>
      </c>
      <c r="U310" t="s">
        <v>214</v>
      </c>
      <c r="V310" t="s">
        <v>214</v>
      </c>
      <c r="W310" t="s">
        <v>214</v>
      </c>
      <c r="X310" t="s">
        <v>214</v>
      </c>
      <c r="Y310" t="s">
        <v>214</v>
      </c>
      <c r="Z310" t="s">
        <v>214</v>
      </c>
      <c r="AA310" t="s">
        <v>214</v>
      </c>
      <c r="AB310" t="s">
        <v>214</v>
      </c>
      <c r="BA310" t="s">
        <v>3468</v>
      </c>
      <c r="BB310">
        <v>0</v>
      </c>
    </row>
    <row r="311" spans="1:54" x14ac:dyDescent="0.25">
      <c r="A311">
        <v>320297</v>
      </c>
      <c r="B311" t="s">
        <v>144</v>
      </c>
      <c r="H311" t="s">
        <v>214</v>
      </c>
      <c r="N311" t="s">
        <v>214</v>
      </c>
      <c r="P311" t="s">
        <v>214</v>
      </c>
      <c r="W311" t="s">
        <v>214</v>
      </c>
      <c r="Y311" t="s">
        <v>214</v>
      </c>
      <c r="Z311" t="s">
        <v>214</v>
      </c>
      <c r="AA311" t="s">
        <v>214</v>
      </c>
      <c r="AB311" t="s">
        <v>214</v>
      </c>
      <c r="BA311" t="s">
        <v>3468</v>
      </c>
      <c r="BB311">
        <v>0</v>
      </c>
    </row>
    <row r="312" spans="1:54" x14ac:dyDescent="0.25">
      <c r="A312">
        <v>320382</v>
      </c>
      <c r="B312" t="s">
        <v>144</v>
      </c>
      <c r="I312" t="s">
        <v>214</v>
      </c>
      <c r="M312" t="s">
        <v>214</v>
      </c>
      <c r="N312" t="s">
        <v>214</v>
      </c>
      <c r="P312" t="s">
        <v>214</v>
      </c>
      <c r="Q312" t="s">
        <v>214</v>
      </c>
      <c r="R312" t="s">
        <v>214</v>
      </c>
      <c r="T312" t="s">
        <v>214</v>
      </c>
      <c r="W312" t="s">
        <v>214</v>
      </c>
      <c r="X312" t="s">
        <v>214</v>
      </c>
      <c r="Y312" t="s">
        <v>214</v>
      </c>
      <c r="Z312" t="s">
        <v>214</v>
      </c>
      <c r="AA312" t="s">
        <v>214</v>
      </c>
      <c r="AB312" t="s">
        <v>214</v>
      </c>
      <c r="BA312" t="s">
        <v>3468</v>
      </c>
      <c r="BB312">
        <v>0</v>
      </c>
    </row>
    <row r="313" spans="1:54" x14ac:dyDescent="0.25">
      <c r="A313">
        <v>325767</v>
      </c>
      <c r="B313" t="s">
        <v>144</v>
      </c>
      <c r="M313" t="s">
        <v>214</v>
      </c>
      <c r="P313" t="s">
        <v>214</v>
      </c>
      <c r="V313" t="s">
        <v>214</v>
      </c>
      <c r="W313" t="s">
        <v>214</v>
      </c>
      <c r="Z313" t="s">
        <v>214</v>
      </c>
      <c r="AA313" t="s">
        <v>214</v>
      </c>
      <c r="AB313" t="s">
        <v>214</v>
      </c>
      <c r="BA313" t="s">
        <v>3468</v>
      </c>
      <c r="BB313">
        <v>0</v>
      </c>
    </row>
    <row r="314" spans="1:54" x14ac:dyDescent="0.25">
      <c r="A314">
        <v>327864</v>
      </c>
      <c r="B314" t="s">
        <v>144</v>
      </c>
      <c r="H314" t="s">
        <v>214</v>
      </c>
      <c r="I314" t="s">
        <v>214</v>
      </c>
      <c r="N314" t="s">
        <v>214</v>
      </c>
      <c r="P314" t="s">
        <v>214</v>
      </c>
      <c r="Z314" t="s">
        <v>214</v>
      </c>
      <c r="AB314" t="s">
        <v>214</v>
      </c>
      <c r="BA314" t="s">
        <v>3468</v>
      </c>
      <c r="BB314">
        <v>0</v>
      </c>
    </row>
    <row r="315" spans="1:54" x14ac:dyDescent="0.25">
      <c r="A315">
        <v>326741</v>
      </c>
      <c r="B315" t="s">
        <v>144</v>
      </c>
      <c r="M315" t="s">
        <v>214</v>
      </c>
      <c r="O315" t="s">
        <v>214</v>
      </c>
      <c r="W315" t="s">
        <v>214</v>
      </c>
      <c r="Z315" t="s">
        <v>214</v>
      </c>
      <c r="AB315" t="s">
        <v>214</v>
      </c>
      <c r="BA315" t="s">
        <v>3468</v>
      </c>
      <c r="BB315">
        <v>0</v>
      </c>
    </row>
    <row r="316" spans="1:54" x14ac:dyDescent="0.25">
      <c r="A316">
        <v>332277</v>
      </c>
      <c r="B316" t="s">
        <v>144</v>
      </c>
      <c r="H316" t="s">
        <v>214</v>
      </c>
      <c r="M316" t="s">
        <v>214</v>
      </c>
      <c r="O316" t="s">
        <v>214</v>
      </c>
      <c r="W316" t="s">
        <v>214</v>
      </c>
      <c r="X316" t="s">
        <v>214</v>
      </c>
      <c r="AA316" t="s">
        <v>214</v>
      </c>
      <c r="AB316" t="s">
        <v>214</v>
      </c>
      <c r="BA316" t="s">
        <v>3468</v>
      </c>
      <c r="BB316">
        <v>0</v>
      </c>
    </row>
    <row r="317" spans="1:54" x14ac:dyDescent="0.25">
      <c r="A317">
        <v>326294</v>
      </c>
      <c r="B317" t="s">
        <v>144</v>
      </c>
      <c r="F317" t="s">
        <v>214</v>
      </c>
      <c r="M317" t="s">
        <v>214</v>
      </c>
      <c r="O317" t="s">
        <v>214</v>
      </c>
      <c r="Q317" t="s">
        <v>214</v>
      </c>
      <c r="W317" t="s">
        <v>214</v>
      </c>
      <c r="Y317" t="s">
        <v>214</v>
      </c>
      <c r="Z317" t="s">
        <v>214</v>
      </c>
      <c r="AB317" t="s">
        <v>214</v>
      </c>
      <c r="BA317" t="s">
        <v>3468</v>
      </c>
      <c r="BB317">
        <v>0</v>
      </c>
    </row>
    <row r="318" spans="1:54" x14ac:dyDescent="0.25">
      <c r="A318">
        <v>330852</v>
      </c>
      <c r="B318" t="s">
        <v>144</v>
      </c>
      <c r="H318" t="s">
        <v>214</v>
      </c>
      <c r="L318" t="s">
        <v>214</v>
      </c>
      <c r="M318" t="s">
        <v>214</v>
      </c>
      <c r="O318" t="s">
        <v>214</v>
      </c>
      <c r="W318" t="s">
        <v>214</v>
      </c>
      <c r="AA318" t="s">
        <v>214</v>
      </c>
      <c r="AB318" t="s">
        <v>214</v>
      </c>
      <c r="BA318" t="s">
        <v>3468</v>
      </c>
      <c r="BB318">
        <v>0</v>
      </c>
    </row>
    <row r="319" spans="1:54" x14ac:dyDescent="0.25">
      <c r="A319">
        <v>327888</v>
      </c>
      <c r="B319" t="s">
        <v>144</v>
      </c>
      <c r="I319" t="s">
        <v>214</v>
      </c>
      <c r="M319" t="s">
        <v>214</v>
      </c>
      <c r="N319" t="s">
        <v>214</v>
      </c>
      <c r="O319" t="s">
        <v>214</v>
      </c>
      <c r="Q319" t="s">
        <v>214</v>
      </c>
      <c r="T319" t="s">
        <v>214</v>
      </c>
      <c r="V319" t="s">
        <v>214</v>
      </c>
      <c r="W319" t="s">
        <v>214</v>
      </c>
      <c r="X319" t="s">
        <v>214</v>
      </c>
      <c r="Y319" t="s">
        <v>214</v>
      </c>
      <c r="Z319" t="s">
        <v>214</v>
      </c>
      <c r="AA319" t="s">
        <v>214</v>
      </c>
      <c r="AB319" t="s">
        <v>214</v>
      </c>
      <c r="BA319" t="s">
        <v>3468</v>
      </c>
      <c r="BB319">
        <v>0</v>
      </c>
    </row>
    <row r="320" spans="1:54" x14ac:dyDescent="0.25">
      <c r="A320">
        <v>330512</v>
      </c>
      <c r="B320" t="s">
        <v>144</v>
      </c>
      <c r="H320" t="s">
        <v>214</v>
      </c>
      <c r="M320" t="s">
        <v>214</v>
      </c>
      <c r="N320" t="s">
        <v>214</v>
      </c>
      <c r="O320" t="s">
        <v>214</v>
      </c>
      <c r="R320" t="s">
        <v>214</v>
      </c>
      <c r="U320" t="s">
        <v>214</v>
      </c>
      <c r="W320" t="s">
        <v>214</v>
      </c>
      <c r="X320" t="s">
        <v>214</v>
      </c>
      <c r="Y320" t="s">
        <v>214</v>
      </c>
      <c r="Z320" t="s">
        <v>214</v>
      </c>
      <c r="AA320" t="s">
        <v>214</v>
      </c>
      <c r="AB320" t="s">
        <v>214</v>
      </c>
      <c r="BA320" t="s">
        <v>3468</v>
      </c>
      <c r="BB320">
        <v>0</v>
      </c>
    </row>
    <row r="321" spans="1:54" x14ac:dyDescent="0.25">
      <c r="A321">
        <v>333510</v>
      </c>
      <c r="B321" t="s">
        <v>144</v>
      </c>
      <c r="K321" t="s">
        <v>214</v>
      </c>
      <c r="N321" t="s">
        <v>214</v>
      </c>
      <c r="O321" t="s">
        <v>214</v>
      </c>
      <c r="Q321" t="s">
        <v>214</v>
      </c>
      <c r="T321" t="s">
        <v>214</v>
      </c>
      <c r="W321" t="s">
        <v>214</v>
      </c>
      <c r="Y321" t="s">
        <v>214</v>
      </c>
      <c r="AB321" t="s">
        <v>214</v>
      </c>
      <c r="BA321" t="s">
        <v>3468</v>
      </c>
      <c r="BB321">
        <v>0</v>
      </c>
    </row>
    <row r="322" spans="1:54" x14ac:dyDescent="0.25">
      <c r="A322">
        <v>310687</v>
      </c>
      <c r="B322" t="s">
        <v>144</v>
      </c>
      <c r="M322" t="s">
        <v>214</v>
      </c>
      <c r="N322" t="s">
        <v>214</v>
      </c>
      <c r="Y322" t="s">
        <v>214</v>
      </c>
      <c r="Z322" t="s">
        <v>214</v>
      </c>
      <c r="AA322" t="s">
        <v>214</v>
      </c>
      <c r="AB322" t="s">
        <v>214</v>
      </c>
      <c r="BA322" t="s">
        <v>3468</v>
      </c>
      <c r="BB322">
        <v>0</v>
      </c>
    </row>
    <row r="323" spans="1:54" x14ac:dyDescent="0.25">
      <c r="A323">
        <v>317020</v>
      </c>
      <c r="B323" t="s">
        <v>144</v>
      </c>
      <c r="Q323" t="s">
        <v>214</v>
      </c>
      <c r="T323" t="s">
        <v>214</v>
      </c>
      <c r="W323" t="s">
        <v>214</v>
      </c>
      <c r="Y323" t="s">
        <v>214</v>
      </c>
      <c r="Z323" t="s">
        <v>214</v>
      </c>
      <c r="AA323" t="s">
        <v>214</v>
      </c>
      <c r="AB323" t="s">
        <v>214</v>
      </c>
      <c r="BA323" t="s">
        <v>3468</v>
      </c>
      <c r="BB323">
        <v>0</v>
      </c>
    </row>
    <row r="324" spans="1:54" x14ac:dyDescent="0.25">
      <c r="A324">
        <v>320671</v>
      </c>
      <c r="B324" t="s">
        <v>144</v>
      </c>
      <c r="I324" t="s">
        <v>214</v>
      </c>
      <c r="K324" t="s">
        <v>214</v>
      </c>
      <c r="M324" t="s">
        <v>214</v>
      </c>
      <c r="N324" t="s">
        <v>214</v>
      </c>
      <c r="Q324" t="s">
        <v>214</v>
      </c>
      <c r="V324" t="s">
        <v>214</v>
      </c>
      <c r="W324" t="s">
        <v>214</v>
      </c>
      <c r="Y324" t="s">
        <v>214</v>
      </c>
      <c r="Z324" t="s">
        <v>214</v>
      </c>
      <c r="AA324" t="s">
        <v>214</v>
      </c>
      <c r="AB324" t="s">
        <v>214</v>
      </c>
      <c r="BA324" t="s">
        <v>3468</v>
      </c>
      <c r="BB324">
        <v>0</v>
      </c>
    </row>
    <row r="325" spans="1:54" x14ac:dyDescent="0.25">
      <c r="A325">
        <v>325112</v>
      </c>
      <c r="B325" t="s">
        <v>144</v>
      </c>
      <c r="M325" t="s">
        <v>214</v>
      </c>
      <c r="Q325" t="s">
        <v>214</v>
      </c>
      <c r="R325" t="s">
        <v>214</v>
      </c>
      <c r="W325" t="s">
        <v>214</v>
      </c>
      <c r="X325" t="s">
        <v>214</v>
      </c>
      <c r="Z325" t="s">
        <v>214</v>
      </c>
      <c r="AB325" t="s">
        <v>214</v>
      </c>
      <c r="BA325" t="s">
        <v>3468</v>
      </c>
      <c r="BB325">
        <v>0</v>
      </c>
    </row>
    <row r="326" spans="1:54" x14ac:dyDescent="0.25">
      <c r="A326">
        <v>325119</v>
      </c>
      <c r="B326" t="s">
        <v>144</v>
      </c>
      <c r="I326" t="s">
        <v>214</v>
      </c>
      <c r="N326" t="s">
        <v>214</v>
      </c>
      <c r="V326" t="s">
        <v>214</v>
      </c>
      <c r="W326" t="s">
        <v>214</v>
      </c>
      <c r="Y326" t="s">
        <v>214</v>
      </c>
      <c r="AA326" t="s">
        <v>214</v>
      </c>
      <c r="AB326" t="s">
        <v>214</v>
      </c>
      <c r="BA326" t="s">
        <v>3468</v>
      </c>
      <c r="BB326">
        <v>0</v>
      </c>
    </row>
    <row r="327" spans="1:54" x14ac:dyDescent="0.25">
      <c r="A327">
        <v>328541</v>
      </c>
      <c r="B327" t="s">
        <v>144</v>
      </c>
      <c r="I327" t="s">
        <v>214</v>
      </c>
      <c r="N327" t="s">
        <v>214</v>
      </c>
      <c r="V327" t="s">
        <v>214</v>
      </c>
      <c r="W327" t="s">
        <v>214</v>
      </c>
      <c r="X327" t="s">
        <v>214</v>
      </c>
      <c r="Z327" t="s">
        <v>214</v>
      </c>
      <c r="AA327" t="s">
        <v>214</v>
      </c>
      <c r="AB327" t="s">
        <v>214</v>
      </c>
      <c r="BA327" t="s">
        <v>3468</v>
      </c>
      <c r="BB327">
        <v>0</v>
      </c>
    </row>
    <row r="328" spans="1:54" x14ac:dyDescent="0.25">
      <c r="A328">
        <v>328803</v>
      </c>
      <c r="B328" t="s">
        <v>144</v>
      </c>
      <c r="I328" t="s">
        <v>214</v>
      </c>
      <c r="K328" t="s">
        <v>214</v>
      </c>
      <c r="L328" t="s">
        <v>214</v>
      </c>
      <c r="M328" t="s">
        <v>214</v>
      </c>
      <c r="Q328" t="s">
        <v>214</v>
      </c>
      <c r="R328" t="s">
        <v>214</v>
      </c>
      <c r="X328" t="s">
        <v>214</v>
      </c>
      <c r="AB328" t="s">
        <v>214</v>
      </c>
      <c r="BA328" t="s">
        <v>3468</v>
      </c>
      <c r="BB328">
        <v>0</v>
      </c>
    </row>
    <row r="329" spans="1:54" x14ac:dyDescent="0.25">
      <c r="A329">
        <v>304370</v>
      </c>
      <c r="B329" t="s">
        <v>144</v>
      </c>
      <c r="D329" t="s">
        <v>214</v>
      </c>
      <c r="H329" t="s">
        <v>214</v>
      </c>
      <c r="M329" t="s">
        <v>214</v>
      </c>
      <c r="N329" t="s">
        <v>214</v>
      </c>
      <c r="O329" t="s">
        <v>214</v>
      </c>
      <c r="P329" t="s">
        <v>214</v>
      </c>
      <c r="X329" t="s">
        <v>214</v>
      </c>
      <c r="AA329" t="s">
        <v>214</v>
      </c>
      <c r="BA329" t="s">
        <v>3468</v>
      </c>
      <c r="BB329">
        <v>0</v>
      </c>
    </row>
    <row r="330" spans="1:54" x14ac:dyDescent="0.25">
      <c r="A330">
        <v>330970</v>
      </c>
      <c r="B330" t="s">
        <v>144</v>
      </c>
      <c r="K330" t="s">
        <v>214</v>
      </c>
      <c r="M330" t="s">
        <v>214</v>
      </c>
      <c r="O330" t="s">
        <v>214</v>
      </c>
      <c r="P330" t="s">
        <v>214</v>
      </c>
      <c r="R330" t="s">
        <v>214</v>
      </c>
      <c r="W330" t="s">
        <v>214</v>
      </c>
      <c r="Z330" t="s">
        <v>214</v>
      </c>
      <c r="BA330" t="s">
        <v>3468</v>
      </c>
      <c r="BB330">
        <v>0</v>
      </c>
    </row>
    <row r="331" spans="1:54" x14ac:dyDescent="0.25">
      <c r="A331">
        <v>318979</v>
      </c>
      <c r="B331" t="s">
        <v>144</v>
      </c>
      <c r="D331" t="s">
        <v>214</v>
      </c>
      <c r="G331" t="s">
        <v>214</v>
      </c>
      <c r="H331" t="s">
        <v>214</v>
      </c>
      <c r="I331" t="s">
        <v>214</v>
      </c>
      <c r="N331" t="s">
        <v>214</v>
      </c>
      <c r="P331" t="s">
        <v>214</v>
      </c>
      <c r="U331" t="s">
        <v>214</v>
      </c>
      <c r="V331" t="s">
        <v>214</v>
      </c>
      <c r="W331" t="s">
        <v>214</v>
      </c>
      <c r="X331" t="s">
        <v>214</v>
      </c>
      <c r="Y331" t="s">
        <v>214</v>
      </c>
      <c r="AA331" t="s">
        <v>214</v>
      </c>
      <c r="BA331" t="s">
        <v>3468</v>
      </c>
      <c r="BB331">
        <v>0</v>
      </c>
    </row>
    <row r="332" spans="1:54" x14ac:dyDescent="0.25">
      <c r="A332">
        <v>320868</v>
      </c>
      <c r="B332" t="s">
        <v>144</v>
      </c>
      <c r="H332" t="s">
        <v>214</v>
      </c>
      <c r="I332" t="s">
        <v>214</v>
      </c>
      <c r="N332" t="s">
        <v>214</v>
      </c>
      <c r="P332" t="s">
        <v>214</v>
      </c>
      <c r="Q332" t="s">
        <v>214</v>
      </c>
      <c r="V332" t="s">
        <v>214</v>
      </c>
      <c r="X332" t="s">
        <v>214</v>
      </c>
      <c r="Z332" t="s">
        <v>214</v>
      </c>
      <c r="AA332" t="s">
        <v>214</v>
      </c>
      <c r="BA332" t="s">
        <v>3468</v>
      </c>
      <c r="BB332">
        <v>0</v>
      </c>
    </row>
    <row r="333" spans="1:54" x14ac:dyDescent="0.25">
      <c r="A333">
        <v>323775</v>
      </c>
      <c r="B333" t="s">
        <v>144</v>
      </c>
      <c r="I333" t="s">
        <v>214</v>
      </c>
      <c r="M333" t="s">
        <v>214</v>
      </c>
      <c r="P333" t="s">
        <v>214</v>
      </c>
      <c r="R333" t="s">
        <v>214</v>
      </c>
      <c r="V333" t="s">
        <v>214</v>
      </c>
      <c r="W333" t="s">
        <v>214</v>
      </c>
      <c r="Y333" t="s">
        <v>214</v>
      </c>
      <c r="Z333" t="s">
        <v>214</v>
      </c>
      <c r="AA333" t="s">
        <v>214</v>
      </c>
      <c r="BA333" t="s">
        <v>3468</v>
      </c>
      <c r="BB333">
        <v>0</v>
      </c>
    </row>
    <row r="334" spans="1:54" x14ac:dyDescent="0.25">
      <c r="A334">
        <v>329591</v>
      </c>
      <c r="B334" t="s">
        <v>144</v>
      </c>
      <c r="P334" t="s">
        <v>214</v>
      </c>
      <c r="Q334" t="s">
        <v>214</v>
      </c>
      <c r="W334" t="s">
        <v>214</v>
      </c>
      <c r="Z334" t="s">
        <v>214</v>
      </c>
      <c r="AA334" t="s">
        <v>214</v>
      </c>
      <c r="BA334" t="s">
        <v>3468</v>
      </c>
      <c r="BB334">
        <v>0</v>
      </c>
    </row>
    <row r="335" spans="1:54" x14ac:dyDescent="0.25">
      <c r="A335">
        <v>330879</v>
      </c>
      <c r="B335" t="s">
        <v>144</v>
      </c>
      <c r="H335" t="s">
        <v>214</v>
      </c>
      <c r="M335" t="s">
        <v>214</v>
      </c>
      <c r="P335" t="s">
        <v>214</v>
      </c>
      <c r="R335" t="s">
        <v>214</v>
      </c>
      <c r="U335" t="s">
        <v>214</v>
      </c>
      <c r="V335" t="s">
        <v>214</v>
      </c>
      <c r="W335" t="s">
        <v>214</v>
      </c>
      <c r="BA335" t="s">
        <v>3468</v>
      </c>
      <c r="BB335">
        <v>0</v>
      </c>
    </row>
    <row r="336" spans="1:54" x14ac:dyDescent="0.25">
      <c r="A336">
        <v>332428</v>
      </c>
      <c r="B336" t="s">
        <v>144</v>
      </c>
      <c r="G336" t="s">
        <v>214</v>
      </c>
      <c r="P336" t="s">
        <v>214</v>
      </c>
      <c r="W336" t="s">
        <v>214</v>
      </c>
      <c r="Y336" t="s">
        <v>214</v>
      </c>
      <c r="Z336" t="s">
        <v>214</v>
      </c>
      <c r="BA336" t="s">
        <v>3468</v>
      </c>
      <c r="BB336">
        <v>0</v>
      </c>
    </row>
    <row r="337" spans="1:54" x14ac:dyDescent="0.25">
      <c r="A337">
        <v>332567</v>
      </c>
      <c r="B337" t="s">
        <v>144</v>
      </c>
      <c r="J337" t="s">
        <v>214</v>
      </c>
      <c r="L337" t="s">
        <v>214</v>
      </c>
      <c r="M337" t="s">
        <v>214</v>
      </c>
      <c r="P337" t="s">
        <v>214</v>
      </c>
      <c r="W337" t="s">
        <v>214</v>
      </c>
      <c r="Z337" t="s">
        <v>214</v>
      </c>
      <c r="BA337" t="s">
        <v>3468</v>
      </c>
      <c r="BB337">
        <v>0</v>
      </c>
    </row>
    <row r="338" spans="1:54" x14ac:dyDescent="0.25">
      <c r="A338">
        <v>331230</v>
      </c>
      <c r="B338" t="s">
        <v>144</v>
      </c>
      <c r="P338" t="s">
        <v>214</v>
      </c>
      <c r="Q338" t="s">
        <v>214</v>
      </c>
      <c r="V338" t="s">
        <v>214</v>
      </c>
      <c r="W338" t="s">
        <v>214</v>
      </c>
      <c r="Y338" t="s">
        <v>214</v>
      </c>
      <c r="Z338" t="s">
        <v>214</v>
      </c>
      <c r="BA338" t="s">
        <v>3468</v>
      </c>
      <c r="BB338">
        <v>0</v>
      </c>
    </row>
    <row r="339" spans="1:54" x14ac:dyDescent="0.25">
      <c r="A339">
        <v>318875</v>
      </c>
      <c r="B339" t="s">
        <v>144</v>
      </c>
      <c r="I339" t="s">
        <v>214</v>
      </c>
      <c r="Q339" t="s">
        <v>214</v>
      </c>
      <c r="V339" t="s">
        <v>214</v>
      </c>
      <c r="W339" t="s">
        <v>214</v>
      </c>
      <c r="Z339" t="s">
        <v>214</v>
      </c>
      <c r="AA339" t="s">
        <v>214</v>
      </c>
      <c r="BA339" t="s">
        <v>3468</v>
      </c>
      <c r="BB339">
        <v>0</v>
      </c>
    </row>
    <row r="340" spans="1:54" x14ac:dyDescent="0.25">
      <c r="A340">
        <v>308365</v>
      </c>
      <c r="B340" t="s">
        <v>144</v>
      </c>
      <c r="M340" t="s">
        <v>214</v>
      </c>
      <c r="N340" t="s">
        <v>214</v>
      </c>
      <c r="Q340" t="s">
        <v>214</v>
      </c>
      <c r="T340" t="s">
        <v>214</v>
      </c>
      <c r="AA340" t="s">
        <v>214</v>
      </c>
      <c r="BA340" t="s">
        <v>3468</v>
      </c>
      <c r="BB340">
        <v>0</v>
      </c>
    </row>
    <row r="341" spans="1:54" x14ac:dyDescent="0.25">
      <c r="A341">
        <v>324336</v>
      </c>
      <c r="B341" t="s">
        <v>144</v>
      </c>
      <c r="I341" t="s">
        <v>214</v>
      </c>
      <c r="N341" t="s">
        <v>214</v>
      </c>
      <c r="V341" t="s">
        <v>214</v>
      </c>
      <c r="Z341" t="s">
        <v>214</v>
      </c>
      <c r="AA341" t="s">
        <v>214</v>
      </c>
      <c r="BA341" t="s">
        <v>3468</v>
      </c>
      <c r="BB341">
        <v>0</v>
      </c>
    </row>
    <row r="342" spans="1:54" x14ac:dyDescent="0.25">
      <c r="A342">
        <v>325293</v>
      </c>
      <c r="B342" t="s">
        <v>144</v>
      </c>
      <c r="M342" t="s">
        <v>214</v>
      </c>
      <c r="Q342" t="s">
        <v>214</v>
      </c>
      <c r="W342" t="s">
        <v>214</v>
      </c>
      <c r="X342" t="s">
        <v>214</v>
      </c>
      <c r="Y342" t="s">
        <v>214</v>
      </c>
      <c r="Z342" t="s">
        <v>214</v>
      </c>
      <c r="AA342" t="s">
        <v>214</v>
      </c>
      <c r="BA342" t="s">
        <v>3468</v>
      </c>
      <c r="BB342">
        <v>0</v>
      </c>
    </row>
    <row r="343" spans="1:54" x14ac:dyDescent="0.25">
      <c r="A343">
        <v>326034</v>
      </c>
      <c r="B343" t="s">
        <v>144</v>
      </c>
      <c r="D343" t="s">
        <v>214</v>
      </c>
      <c r="F343" t="s">
        <v>214</v>
      </c>
      <c r="H343" t="s">
        <v>214</v>
      </c>
      <c r="K343" t="s">
        <v>214</v>
      </c>
      <c r="S343" t="s">
        <v>214</v>
      </c>
      <c r="V343" t="s">
        <v>214</v>
      </c>
      <c r="W343" t="s">
        <v>214</v>
      </c>
      <c r="Y343" t="s">
        <v>214</v>
      </c>
      <c r="Z343" t="s">
        <v>214</v>
      </c>
      <c r="AA343" t="s">
        <v>214</v>
      </c>
      <c r="BA343" t="s">
        <v>3468</v>
      </c>
      <c r="BB343">
        <v>0</v>
      </c>
    </row>
    <row r="344" spans="1:54" x14ac:dyDescent="0.25">
      <c r="A344">
        <v>301907</v>
      </c>
      <c r="B344" t="s">
        <v>144</v>
      </c>
      <c r="G344" t="s">
        <v>214</v>
      </c>
      <c r="H344" t="s">
        <v>214</v>
      </c>
      <c r="N344" t="s">
        <v>214</v>
      </c>
      <c r="O344" t="s">
        <v>214</v>
      </c>
      <c r="P344" t="s">
        <v>214</v>
      </c>
      <c r="W344" t="s">
        <v>214</v>
      </c>
      <c r="Y344" t="s">
        <v>214</v>
      </c>
      <c r="AA344" t="s">
        <v>214</v>
      </c>
      <c r="AB344" t="s">
        <v>214</v>
      </c>
      <c r="BA344" t="s">
        <v>3469</v>
      </c>
      <c r="BB344">
        <v>0</v>
      </c>
    </row>
    <row r="345" spans="1:54" x14ac:dyDescent="0.25">
      <c r="A345">
        <v>321645</v>
      </c>
      <c r="B345" t="s">
        <v>144</v>
      </c>
      <c r="H345" t="s">
        <v>214</v>
      </c>
      <c r="M345" t="s">
        <v>214</v>
      </c>
      <c r="N345" t="s">
        <v>214</v>
      </c>
      <c r="O345" t="s">
        <v>214</v>
      </c>
      <c r="P345" t="s">
        <v>214</v>
      </c>
      <c r="Q345" t="s">
        <v>214</v>
      </c>
      <c r="R345" t="s">
        <v>214</v>
      </c>
      <c r="S345" t="s">
        <v>214</v>
      </c>
      <c r="T345" t="s">
        <v>214</v>
      </c>
      <c r="V345" t="s">
        <v>214</v>
      </c>
      <c r="W345" t="s">
        <v>214</v>
      </c>
      <c r="X345" t="s">
        <v>214</v>
      </c>
      <c r="Y345" t="s">
        <v>214</v>
      </c>
      <c r="Z345" t="s">
        <v>214</v>
      </c>
      <c r="AA345" t="s">
        <v>214</v>
      </c>
      <c r="AB345" t="s">
        <v>214</v>
      </c>
      <c r="BA345" t="s">
        <v>3469</v>
      </c>
      <c r="BB345">
        <v>0</v>
      </c>
    </row>
    <row r="346" spans="1:54" x14ac:dyDescent="0.25">
      <c r="A346">
        <v>322308</v>
      </c>
      <c r="B346" t="s">
        <v>144</v>
      </c>
      <c r="I346" t="s">
        <v>214</v>
      </c>
      <c r="N346" t="s">
        <v>214</v>
      </c>
      <c r="O346" t="s">
        <v>214</v>
      </c>
      <c r="P346" t="s">
        <v>214</v>
      </c>
      <c r="Q346" t="s">
        <v>214</v>
      </c>
      <c r="U346" t="s">
        <v>214</v>
      </c>
      <c r="V346" t="s">
        <v>214</v>
      </c>
      <c r="W346" t="s">
        <v>214</v>
      </c>
      <c r="Y346" t="s">
        <v>214</v>
      </c>
      <c r="Z346" t="s">
        <v>214</v>
      </c>
      <c r="AA346" t="s">
        <v>214</v>
      </c>
      <c r="AB346" t="s">
        <v>214</v>
      </c>
      <c r="BA346" t="s">
        <v>3469</v>
      </c>
      <c r="BB346">
        <v>0</v>
      </c>
    </row>
    <row r="347" spans="1:54" x14ac:dyDescent="0.25">
      <c r="A347">
        <v>323195</v>
      </c>
      <c r="B347" t="s">
        <v>144</v>
      </c>
      <c r="F347" t="s">
        <v>214</v>
      </c>
      <c r="I347" t="s">
        <v>214</v>
      </c>
      <c r="N347" t="s">
        <v>214</v>
      </c>
      <c r="O347" t="s">
        <v>214</v>
      </c>
      <c r="P347" t="s">
        <v>214</v>
      </c>
      <c r="S347" t="s">
        <v>214</v>
      </c>
      <c r="V347" t="s">
        <v>214</v>
      </c>
      <c r="W347" t="s">
        <v>214</v>
      </c>
      <c r="X347" t="s">
        <v>214</v>
      </c>
      <c r="Y347" t="s">
        <v>214</v>
      </c>
      <c r="Z347" t="s">
        <v>214</v>
      </c>
      <c r="AA347" t="s">
        <v>214</v>
      </c>
      <c r="AB347" t="s">
        <v>214</v>
      </c>
      <c r="BA347" t="s">
        <v>3469</v>
      </c>
      <c r="BB347">
        <v>0</v>
      </c>
    </row>
    <row r="348" spans="1:54" x14ac:dyDescent="0.25">
      <c r="A348">
        <v>324297</v>
      </c>
      <c r="B348" t="s">
        <v>144</v>
      </c>
      <c r="O348" t="s">
        <v>214</v>
      </c>
      <c r="P348" t="s">
        <v>214</v>
      </c>
      <c r="Q348" t="s">
        <v>214</v>
      </c>
      <c r="V348" t="s">
        <v>214</v>
      </c>
      <c r="W348" t="s">
        <v>214</v>
      </c>
      <c r="X348" t="s">
        <v>214</v>
      </c>
      <c r="Z348" t="s">
        <v>214</v>
      </c>
      <c r="AA348" t="s">
        <v>214</v>
      </c>
      <c r="AB348" t="s">
        <v>214</v>
      </c>
      <c r="BA348" t="s">
        <v>3469</v>
      </c>
      <c r="BB348">
        <v>0</v>
      </c>
    </row>
    <row r="349" spans="1:54" x14ac:dyDescent="0.25">
      <c r="A349">
        <v>324949</v>
      </c>
      <c r="B349" t="s">
        <v>144</v>
      </c>
      <c r="E349" t="s">
        <v>214</v>
      </c>
      <c r="F349" t="s">
        <v>214</v>
      </c>
      <c r="L349" t="s">
        <v>214</v>
      </c>
      <c r="O349" t="s">
        <v>214</v>
      </c>
      <c r="P349" t="s">
        <v>214</v>
      </c>
      <c r="Q349" t="s">
        <v>214</v>
      </c>
      <c r="T349" t="s">
        <v>214</v>
      </c>
      <c r="W349" t="s">
        <v>214</v>
      </c>
      <c r="X349" t="s">
        <v>214</v>
      </c>
      <c r="Y349" t="s">
        <v>214</v>
      </c>
      <c r="Z349" t="s">
        <v>214</v>
      </c>
      <c r="AA349" t="s">
        <v>214</v>
      </c>
      <c r="AB349" t="s">
        <v>214</v>
      </c>
      <c r="BA349" t="s">
        <v>3469</v>
      </c>
      <c r="BB349">
        <v>0</v>
      </c>
    </row>
    <row r="350" spans="1:54" x14ac:dyDescent="0.25">
      <c r="A350">
        <v>325813</v>
      </c>
      <c r="B350" t="s">
        <v>144</v>
      </c>
      <c r="M350" t="s">
        <v>214</v>
      </c>
      <c r="O350" t="s">
        <v>214</v>
      </c>
      <c r="P350" t="s">
        <v>214</v>
      </c>
      <c r="S350" t="s">
        <v>214</v>
      </c>
      <c r="Y350" t="s">
        <v>214</v>
      </c>
      <c r="Z350" t="s">
        <v>214</v>
      </c>
      <c r="AB350" t="s">
        <v>214</v>
      </c>
      <c r="BA350" t="s">
        <v>3469</v>
      </c>
      <c r="BB350">
        <v>0</v>
      </c>
    </row>
    <row r="351" spans="1:54" x14ac:dyDescent="0.25">
      <c r="A351">
        <v>327759</v>
      </c>
      <c r="B351" t="s">
        <v>144</v>
      </c>
      <c r="H351" t="s">
        <v>214</v>
      </c>
      <c r="M351" t="s">
        <v>214</v>
      </c>
      <c r="O351" t="s">
        <v>214</v>
      </c>
      <c r="P351" t="s">
        <v>214</v>
      </c>
      <c r="Q351" t="s">
        <v>214</v>
      </c>
      <c r="T351" t="s">
        <v>214</v>
      </c>
      <c r="U351" t="s">
        <v>214</v>
      </c>
      <c r="V351" t="s">
        <v>214</v>
      </c>
      <c r="W351" t="s">
        <v>214</v>
      </c>
      <c r="X351" t="s">
        <v>214</v>
      </c>
      <c r="Y351" t="s">
        <v>214</v>
      </c>
      <c r="Z351" t="s">
        <v>214</v>
      </c>
      <c r="AA351" t="s">
        <v>214</v>
      </c>
      <c r="AB351" t="s">
        <v>214</v>
      </c>
      <c r="BA351" t="s">
        <v>3469</v>
      </c>
      <c r="BB351">
        <v>0</v>
      </c>
    </row>
    <row r="352" spans="1:54" x14ac:dyDescent="0.25">
      <c r="A352">
        <v>328582</v>
      </c>
      <c r="B352" t="s">
        <v>144</v>
      </c>
      <c r="H352" t="s">
        <v>214</v>
      </c>
      <c r="I352" t="s">
        <v>214</v>
      </c>
      <c r="N352" t="s">
        <v>214</v>
      </c>
      <c r="O352" t="s">
        <v>214</v>
      </c>
      <c r="P352" t="s">
        <v>214</v>
      </c>
      <c r="Q352" t="s">
        <v>214</v>
      </c>
      <c r="R352" t="s">
        <v>214</v>
      </c>
      <c r="V352" t="s">
        <v>214</v>
      </c>
      <c r="W352" t="s">
        <v>214</v>
      </c>
      <c r="Y352" t="s">
        <v>214</v>
      </c>
      <c r="Z352" t="s">
        <v>214</v>
      </c>
      <c r="AA352" t="s">
        <v>214</v>
      </c>
      <c r="AB352" t="s">
        <v>214</v>
      </c>
      <c r="BA352" t="s">
        <v>3469</v>
      </c>
      <c r="BB352">
        <v>0</v>
      </c>
    </row>
    <row r="353" spans="1:54" x14ac:dyDescent="0.25">
      <c r="A353">
        <v>329106</v>
      </c>
      <c r="B353" t="s">
        <v>144</v>
      </c>
      <c r="D353" t="s">
        <v>214</v>
      </c>
      <c r="I353" t="s">
        <v>214</v>
      </c>
      <c r="N353" t="s">
        <v>214</v>
      </c>
      <c r="O353" t="s">
        <v>214</v>
      </c>
      <c r="P353" t="s">
        <v>214</v>
      </c>
      <c r="Q353" t="s">
        <v>214</v>
      </c>
      <c r="R353" t="s">
        <v>214</v>
      </c>
      <c r="T353" t="s">
        <v>214</v>
      </c>
      <c r="V353" t="s">
        <v>214</v>
      </c>
      <c r="W353" t="s">
        <v>214</v>
      </c>
      <c r="X353" t="s">
        <v>214</v>
      </c>
      <c r="Y353" t="s">
        <v>214</v>
      </c>
      <c r="Z353" t="s">
        <v>214</v>
      </c>
      <c r="AA353" t="s">
        <v>214</v>
      </c>
      <c r="AB353" t="s">
        <v>214</v>
      </c>
      <c r="BA353" t="s">
        <v>3469</v>
      </c>
      <c r="BB353">
        <v>0</v>
      </c>
    </row>
    <row r="354" spans="1:54" x14ac:dyDescent="0.25">
      <c r="A354">
        <v>329130</v>
      </c>
      <c r="B354" t="s">
        <v>144</v>
      </c>
      <c r="C354" t="s">
        <v>214</v>
      </c>
      <c r="F354" t="s">
        <v>214</v>
      </c>
      <c r="J354" t="s">
        <v>214</v>
      </c>
      <c r="O354" t="s">
        <v>214</v>
      </c>
      <c r="P354" t="s">
        <v>214</v>
      </c>
      <c r="R354" t="s">
        <v>214</v>
      </c>
      <c r="T354" t="s">
        <v>214</v>
      </c>
      <c r="W354" t="s">
        <v>214</v>
      </c>
      <c r="Z354" t="s">
        <v>214</v>
      </c>
      <c r="AA354" t="s">
        <v>214</v>
      </c>
      <c r="AB354" t="s">
        <v>214</v>
      </c>
      <c r="BA354" t="s">
        <v>3469</v>
      </c>
      <c r="BB354">
        <v>0</v>
      </c>
    </row>
    <row r="355" spans="1:54" x14ac:dyDescent="0.25">
      <c r="A355">
        <v>329587</v>
      </c>
      <c r="B355" t="s">
        <v>144</v>
      </c>
      <c r="F355" t="s">
        <v>214</v>
      </c>
      <c r="J355" t="s">
        <v>214</v>
      </c>
      <c r="M355" t="s">
        <v>214</v>
      </c>
      <c r="O355" t="s">
        <v>214</v>
      </c>
      <c r="P355" t="s">
        <v>214</v>
      </c>
      <c r="Q355" t="s">
        <v>214</v>
      </c>
      <c r="V355" t="s">
        <v>214</v>
      </c>
      <c r="W355" t="s">
        <v>214</v>
      </c>
      <c r="X355" t="s">
        <v>214</v>
      </c>
      <c r="Y355" t="s">
        <v>214</v>
      </c>
      <c r="Z355" t="s">
        <v>214</v>
      </c>
      <c r="AA355" t="s">
        <v>214</v>
      </c>
      <c r="AB355" t="s">
        <v>214</v>
      </c>
      <c r="BA355" t="s">
        <v>3469</v>
      </c>
      <c r="BB355">
        <v>0</v>
      </c>
    </row>
    <row r="356" spans="1:54" x14ac:dyDescent="0.25">
      <c r="A356">
        <v>330662</v>
      </c>
      <c r="B356" t="s">
        <v>144</v>
      </c>
      <c r="G356" t="s">
        <v>214</v>
      </c>
      <c r="H356" t="s">
        <v>214</v>
      </c>
      <c r="O356" t="s">
        <v>214</v>
      </c>
      <c r="P356" t="s">
        <v>214</v>
      </c>
      <c r="T356" t="s">
        <v>214</v>
      </c>
      <c r="W356" t="s">
        <v>214</v>
      </c>
      <c r="Y356" t="s">
        <v>214</v>
      </c>
      <c r="Z356" t="s">
        <v>214</v>
      </c>
      <c r="AB356" t="s">
        <v>214</v>
      </c>
      <c r="BA356" t="s">
        <v>3469</v>
      </c>
      <c r="BB356">
        <v>0</v>
      </c>
    </row>
    <row r="357" spans="1:54" x14ac:dyDescent="0.25">
      <c r="A357">
        <v>331901</v>
      </c>
      <c r="B357" t="s">
        <v>144</v>
      </c>
      <c r="D357" t="s">
        <v>214</v>
      </c>
      <c r="J357" t="s">
        <v>214</v>
      </c>
      <c r="M357" t="s">
        <v>214</v>
      </c>
      <c r="O357" t="s">
        <v>214</v>
      </c>
      <c r="P357" t="s">
        <v>214</v>
      </c>
      <c r="Q357" t="s">
        <v>214</v>
      </c>
      <c r="R357" t="s">
        <v>214</v>
      </c>
      <c r="S357" t="s">
        <v>214</v>
      </c>
      <c r="T357" t="s">
        <v>214</v>
      </c>
      <c r="U357" t="s">
        <v>214</v>
      </c>
      <c r="W357" t="s">
        <v>214</v>
      </c>
      <c r="X357" t="s">
        <v>214</v>
      </c>
      <c r="Y357" t="s">
        <v>214</v>
      </c>
      <c r="Z357" t="s">
        <v>214</v>
      </c>
      <c r="AB357" t="s">
        <v>214</v>
      </c>
      <c r="BA357" t="s">
        <v>3469</v>
      </c>
      <c r="BB357">
        <v>0</v>
      </c>
    </row>
    <row r="358" spans="1:54" x14ac:dyDescent="0.25">
      <c r="A358">
        <v>332558</v>
      </c>
      <c r="B358" t="s">
        <v>144</v>
      </c>
      <c r="F358" t="s">
        <v>214</v>
      </c>
      <c r="H358" t="s">
        <v>214</v>
      </c>
      <c r="I358" t="s">
        <v>214</v>
      </c>
      <c r="O358" t="s">
        <v>214</v>
      </c>
      <c r="P358" t="s">
        <v>214</v>
      </c>
      <c r="Q358" t="s">
        <v>214</v>
      </c>
      <c r="Z358" t="s">
        <v>214</v>
      </c>
      <c r="AB358" t="s">
        <v>214</v>
      </c>
      <c r="BA358" t="s">
        <v>3469</v>
      </c>
      <c r="BB358">
        <v>0</v>
      </c>
    </row>
    <row r="359" spans="1:54" x14ac:dyDescent="0.25">
      <c r="A359">
        <v>332675</v>
      </c>
      <c r="B359" t="s">
        <v>144</v>
      </c>
      <c r="C359" t="s">
        <v>214</v>
      </c>
      <c r="N359" t="s">
        <v>214</v>
      </c>
      <c r="O359" t="s">
        <v>214</v>
      </c>
      <c r="P359" t="s">
        <v>214</v>
      </c>
      <c r="Q359" t="s">
        <v>214</v>
      </c>
      <c r="U359" t="s">
        <v>214</v>
      </c>
      <c r="W359" t="s">
        <v>214</v>
      </c>
      <c r="Y359" t="s">
        <v>214</v>
      </c>
      <c r="Z359" t="s">
        <v>214</v>
      </c>
      <c r="AA359" t="s">
        <v>214</v>
      </c>
      <c r="AB359" t="s">
        <v>214</v>
      </c>
      <c r="BA359" t="s">
        <v>3469</v>
      </c>
      <c r="BB359">
        <v>0</v>
      </c>
    </row>
    <row r="360" spans="1:54" x14ac:dyDescent="0.25">
      <c r="A360">
        <v>332780</v>
      </c>
      <c r="B360" t="s">
        <v>144</v>
      </c>
      <c r="H360" t="s">
        <v>214</v>
      </c>
      <c r="N360" t="s">
        <v>214</v>
      </c>
      <c r="O360" t="s">
        <v>214</v>
      </c>
      <c r="P360" t="s">
        <v>214</v>
      </c>
      <c r="Q360" t="s">
        <v>214</v>
      </c>
      <c r="R360" t="s">
        <v>214</v>
      </c>
      <c r="T360" t="s">
        <v>214</v>
      </c>
      <c r="U360" t="s">
        <v>214</v>
      </c>
      <c r="V360" t="s">
        <v>214</v>
      </c>
      <c r="W360" t="s">
        <v>214</v>
      </c>
      <c r="X360" t="s">
        <v>214</v>
      </c>
      <c r="Z360" t="s">
        <v>214</v>
      </c>
      <c r="AA360" t="s">
        <v>214</v>
      </c>
      <c r="AB360" t="s">
        <v>214</v>
      </c>
      <c r="BA360" t="s">
        <v>3469</v>
      </c>
      <c r="BB360">
        <v>0</v>
      </c>
    </row>
    <row r="361" spans="1:54" x14ac:dyDescent="0.25">
      <c r="A361">
        <v>332856</v>
      </c>
      <c r="B361" t="s">
        <v>144</v>
      </c>
      <c r="H361" t="s">
        <v>214</v>
      </c>
      <c r="K361" t="s">
        <v>214</v>
      </c>
      <c r="M361" t="s">
        <v>214</v>
      </c>
      <c r="O361" t="s">
        <v>214</v>
      </c>
      <c r="P361" t="s">
        <v>214</v>
      </c>
      <c r="R361" t="s">
        <v>214</v>
      </c>
      <c r="T361" t="s">
        <v>214</v>
      </c>
      <c r="W361" t="s">
        <v>214</v>
      </c>
      <c r="X361" t="s">
        <v>214</v>
      </c>
      <c r="Y361" t="s">
        <v>214</v>
      </c>
      <c r="Z361" t="s">
        <v>214</v>
      </c>
      <c r="AA361" t="s">
        <v>214</v>
      </c>
      <c r="AB361" t="s">
        <v>214</v>
      </c>
      <c r="BA361" t="s">
        <v>3469</v>
      </c>
      <c r="BB361">
        <v>0</v>
      </c>
    </row>
    <row r="362" spans="1:54" x14ac:dyDescent="0.25">
      <c r="A362">
        <v>333824</v>
      </c>
      <c r="B362" t="s">
        <v>144</v>
      </c>
      <c r="I362" t="s">
        <v>214</v>
      </c>
      <c r="K362" t="s">
        <v>214</v>
      </c>
      <c r="N362" t="s">
        <v>214</v>
      </c>
      <c r="O362" t="s">
        <v>214</v>
      </c>
      <c r="P362" t="s">
        <v>214</v>
      </c>
      <c r="S362" t="s">
        <v>214</v>
      </c>
      <c r="T362" t="s">
        <v>214</v>
      </c>
      <c r="U362" t="s">
        <v>214</v>
      </c>
      <c r="V362" t="s">
        <v>214</v>
      </c>
      <c r="W362" t="s">
        <v>214</v>
      </c>
      <c r="X362" t="s">
        <v>214</v>
      </c>
      <c r="Y362" t="s">
        <v>214</v>
      </c>
      <c r="Z362" t="s">
        <v>214</v>
      </c>
      <c r="AA362" t="s">
        <v>214</v>
      </c>
      <c r="AB362" t="s">
        <v>214</v>
      </c>
      <c r="BA362" t="s">
        <v>3469</v>
      </c>
      <c r="BB362">
        <v>0</v>
      </c>
    </row>
    <row r="363" spans="1:54" x14ac:dyDescent="0.25">
      <c r="A363">
        <v>333858</v>
      </c>
      <c r="B363" t="s">
        <v>144</v>
      </c>
      <c r="D363" t="s">
        <v>214</v>
      </c>
      <c r="H363" t="s">
        <v>214</v>
      </c>
      <c r="K363" t="s">
        <v>214</v>
      </c>
      <c r="O363" t="s">
        <v>214</v>
      </c>
      <c r="P363" t="s">
        <v>214</v>
      </c>
      <c r="R363" t="s">
        <v>214</v>
      </c>
      <c r="S363" t="s">
        <v>214</v>
      </c>
      <c r="T363" t="s">
        <v>214</v>
      </c>
      <c r="U363" t="s">
        <v>214</v>
      </c>
      <c r="W363" t="s">
        <v>214</v>
      </c>
      <c r="X363" t="s">
        <v>214</v>
      </c>
      <c r="Y363" t="s">
        <v>214</v>
      </c>
      <c r="Z363" t="s">
        <v>214</v>
      </c>
      <c r="AA363" t="s">
        <v>214</v>
      </c>
      <c r="AB363" t="s">
        <v>214</v>
      </c>
      <c r="BA363" t="s">
        <v>3469</v>
      </c>
      <c r="BB363">
        <v>0</v>
      </c>
    </row>
    <row r="364" spans="1:54" x14ac:dyDescent="0.25">
      <c r="A364">
        <v>333865</v>
      </c>
      <c r="B364" t="s">
        <v>144</v>
      </c>
      <c r="F364" t="s">
        <v>214</v>
      </c>
      <c r="J364" t="s">
        <v>214</v>
      </c>
      <c r="K364" t="s">
        <v>214</v>
      </c>
      <c r="O364" t="s">
        <v>214</v>
      </c>
      <c r="P364" t="s">
        <v>214</v>
      </c>
      <c r="Q364" t="s">
        <v>214</v>
      </c>
      <c r="R364" t="s">
        <v>214</v>
      </c>
      <c r="S364" t="s">
        <v>214</v>
      </c>
      <c r="T364" t="s">
        <v>214</v>
      </c>
      <c r="W364" t="s">
        <v>214</v>
      </c>
      <c r="X364" t="s">
        <v>214</v>
      </c>
      <c r="Y364" t="s">
        <v>214</v>
      </c>
      <c r="Z364" t="s">
        <v>214</v>
      </c>
      <c r="AA364" t="s">
        <v>214</v>
      </c>
      <c r="AB364" t="s">
        <v>214</v>
      </c>
      <c r="BA364" t="s">
        <v>3469</v>
      </c>
      <c r="BB364">
        <v>0</v>
      </c>
    </row>
    <row r="365" spans="1:54" x14ac:dyDescent="0.25">
      <c r="A365">
        <v>334199</v>
      </c>
      <c r="B365" t="s">
        <v>144</v>
      </c>
      <c r="M365" t="s">
        <v>214</v>
      </c>
      <c r="O365" t="s">
        <v>214</v>
      </c>
      <c r="P365" t="s">
        <v>214</v>
      </c>
      <c r="Q365" t="s">
        <v>214</v>
      </c>
      <c r="T365" t="s">
        <v>214</v>
      </c>
      <c r="W365" t="s">
        <v>214</v>
      </c>
      <c r="X365" t="s">
        <v>214</v>
      </c>
      <c r="Y365" t="s">
        <v>214</v>
      </c>
      <c r="Z365" t="s">
        <v>214</v>
      </c>
      <c r="AA365" t="s">
        <v>214</v>
      </c>
      <c r="AB365" t="s">
        <v>214</v>
      </c>
      <c r="BA365" t="s">
        <v>3469</v>
      </c>
      <c r="BB365">
        <v>0</v>
      </c>
    </row>
    <row r="366" spans="1:54" x14ac:dyDescent="0.25">
      <c r="A366">
        <v>334376</v>
      </c>
      <c r="B366" t="s">
        <v>144</v>
      </c>
      <c r="D366" t="s">
        <v>214</v>
      </c>
      <c r="M366" t="s">
        <v>214</v>
      </c>
      <c r="O366" t="s">
        <v>214</v>
      </c>
      <c r="P366" t="s">
        <v>214</v>
      </c>
      <c r="R366" t="s">
        <v>214</v>
      </c>
      <c r="S366" t="s">
        <v>214</v>
      </c>
      <c r="T366" t="s">
        <v>214</v>
      </c>
      <c r="W366" t="s">
        <v>214</v>
      </c>
      <c r="X366" t="s">
        <v>214</v>
      </c>
      <c r="Y366" t="s">
        <v>214</v>
      </c>
      <c r="Z366" t="s">
        <v>214</v>
      </c>
      <c r="AA366" t="s">
        <v>214</v>
      </c>
      <c r="AB366" t="s">
        <v>214</v>
      </c>
      <c r="BA366" t="s">
        <v>3469</v>
      </c>
      <c r="BB366">
        <v>0</v>
      </c>
    </row>
    <row r="367" spans="1:54" x14ac:dyDescent="0.25">
      <c r="A367">
        <v>334670</v>
      </c>
      <c r="B367" t="s">
        <v>144</v>
      </c>
      <c r="G367" t="s">
        <v>214</v>
      </c>
      <c r="J367" t="s">
        <v>214</v>
      </c>
      <c r="K367" t="s">
        <v>214</v>
      </c>
      <c r="O367" t="s">
        <v>214</v>
      </c>
      <c r="P367" t="s">
        <v>214</v>
      </c>
      <c r="Q367" t="s">
        <v>214</v>
      </c>
      <c r="R367" t="s">
        <v>214</v>
      </c>
      <c r="S367" t="s">
        <v>214</v>
      </c>
      <c r="W367" t="s">
        <v>214</v>
      </c>
      <c r="X367" t="s">
        <v>214</v>
      </c>
      <c r="Y367" t="s">
        <v>214</v>
      </c>
      <c r="Z367" t="s">
        <v>214</v>
      </c>
      <c r="AA367" t="s">
        <v>214</v>
      </c>
      <c r="AB367" t="s">
        <v>214</v>
      </c>
      <c r="BA367" t="s">
        <v>3469</v>
      </c>
      <c r="BB367">
        <v>0</v>
      </c>
    </row>
    <row r="368" spans="1:54" x14ac:dyDescent="0.25">
      <c r="A368">
        <v>336851</v>
      </c>
      <c r="B368" t="s">
        <v>144</v>
      </c>
      <c r="C368" t="s">
        <v>214</v>
      </c>
      <c r="F368" t="s">
        <v>214</v>
      </c>
      <c r="K368" t="s">
        <v>214</v>
      </c>
      <c r="O368" t="s">
        <v>214</v>
      </c>
      <c r="P368" t="s">
        <v>214</v>
      </c>
      <c r="U368" t="s">
        <v>214</v>
      </c>
      <c r="W368" t="s">
        <v>214</v>
      </c>
      <c r="X368" t="s">
        <v>214</v>
      </c>
      <c r="Z368" t="s">
        <v>214</v>
      </c>
      <c r="AB368" t="s">
        <v>214</v>
      </c>
      <c r="BA368" t="s">
        <v>3469</v>
      </c>
      <c r="BB368">
        <v>0</v>
      </c>
    </row>
    <row r="369" spans="1:54" x14ac:dyDescent="0.25">
      <c r="A369">
        <v>336973</v>
      </c>
      <c r="B369" t="s">
        <v>144</v>
      </c>
      <c r="J369" t="s">
        <v>214</v>
      </c>
      <c r="O369" t="s">
        <v>214</v>
      </c>
      <c r="P369" t="s">
        <v>214</v>
      </c>
      <c r="S369" t="s">
        <v>214</v>
      </c>
      <c r="T369" t="s">
        <v>214</v>
      </c>
      <c r="W369" t="s">
        <v>214</v>
      </c>
      <c r="X369" t="s">
        <v>214</v>
      </c>
      <c r="Y369" t="s">
        <v>214</v>
      </c>
      <c r="Z369" t="s">
        <v>214</v>
      </c>
      <c r="AA369" t="s">
        <v>214</v>
      </c>
      <c r="AB369" t="s">
        <v>214</v>
      </c>
      <c r="BA369" t="s">
        <v>3469</v>
      </c>
      <c r="BB369">
        <v>0</v>
      </c>
    </row>
    <row r="370" spans="1:54" x14ac:dyDescent="0.25">
      <c r="A370">
        <v>337252</v>
      </c>
      <c r="B370" t="s">
        <v>144</v>
      </c>
      <c r="I370" t="s">
        <v>214</v>
      </c>
      <c r="J370" t="s">
        <v>214</v>
      </c>
      <c r="N370" t="s">
        <v>214</v>
      </c>
      <c r="O370" t="s">
        <v>214</v>
      </c>
      <c r="P370" t="s">
        <v>214</v>
      </c>
      <c r="R370" t="s">
        <v>214</v>
      </c>
      <c r="V370" t="s">
        <v>214</v>
      </c>
      <c r="W370" t="s">
        <v>214</v>
      </c>
      <c r="X370" t="s">
        <v>214</v>
      </c>
      <c r="Y370" t="s">
        <v>214</v>
      </c>
      <c r="Z370" t="s">
        <v>214</v>
      </c>
      <c r="AA370" t="s">
        <v>214</v>
      </c>
      <c r="AB370" t="s">
        <v>214</v>
      </c>
      <c r="BA370" t="s">
        <v>3469</v>
      </c>
      <c r="BB370">
        <v>0</v>
      </c>
    </row>
    <row r="371" spans="1:54" x14ac:dyDescent="0.25">
      <c r="A371">
        <v>331335</v>
      </c>
      <c r="B371" t="s">
        <v>144</v>
      </c>
      <c r="G371" t="s">
        <v>214</v>
      </c>
      <c r="H371" t="s">
        <v>214</v>
      </c>
      <c r="M371" t="s">
        <v>214</v>
      </c>
      <c r="N371" t="s">
        <v>214</v>
      </c>
      <c r="O371" t="s">
        <v>214</v>
      </c>
      <c r="P371" t="s">
        <v>214</v>
      </c>
      <c r="Q371" t="s">
        <v>214</v>
      </c>
      <c r="R371" t="s">
        <v>214</v>
      </c>
      <c r="S371" t="s">
        <v>214</v>
      </c>
      <c r="T371" t="s">
        <v>214</v>
      </c>
      <c r="U371" t="s">
        <v>214</v>
      </c>
      <c r="V371" t="s">
        <v>214</v>
      </c>
      <c r="W371" t="s">
        <v>214</v>
      </c>
      <c r="X371" t="s">
        <v>214</v>
      </c>
      <c r="Y371" t="s">
        <v>214</v>
      </c>
      <c r="Z371" t="s">
        <v>214</v>
      </c>
      <c r="AA371" t="s">
        <v>214</v>
      </c>
      <c r="AB371" t="s">
        <v>214</v>
      </c>
      <c r="BA371" t="s">
        <v>3469</v>
      </c>
      <c r="BB371">
        <v>0</v>
      </c>
    </row>
    <row r="372" spans="1:54" x14ac:dyDescent="0.25">
      <c r="A372">
        <v>335896</v>
      </c>
      <c r="B372" t="s">
        <v>144</v>
      </c>
      <c r="G372" t="s">
        <v>214</v>
      </c>
      <c r="H372" t="s">
        <v>214</v>
      </c>
      <c r="J372" t="s">
        <v>214</v>
      </c>
      <c r="K372" t="s">
        <v>214</v>
      </c>
      <c r="O372" t="s">
        <v>214</v>
      </c>
      <c r="P372" t="s">
        <v>214</v>
      </c>
      <c r="Q372" t="s">
        <v>214</v>
      </c>
      <c r="R372" t="s">
        <v>214</v>
      </c>
      <c r="S372" t="s">
        <v>214</v>
      </c>
      <c r="T372" t="s">
        <v>214</v>
      </c>
      <c r="V372" t="s">
        <v>214</v>
      </c>
      <c r="W372" t="s">
        <v>214</v>
      </c>
      <c r="X372" t="s">
        <v>214</v>
      </c>
      <c r="Y372" t="s">
        <v>214</v>
      </c>
      <c r="Z372" t="s">
        <v>214</v>
      </c>
      <c r="AA372" t="s">
        <v>214</v>
      </c>
      <c r="AB372" t="s">
        <v>214</v>
      </c>
      <c r="BA372" t="s">
        <v>3469</v>
      </c>
      <c r="BB372">
        <v>0</v>
      </c>
    </row>
    <row r="373" spans="1:54" x14ac:dyDescent="0.25">
      <c r="A373">
        <v>330732</v>
      </c>
      <c r="B373" t="s">
        <v>144</v>
      </c>
      <c r="H373" t="s">
        <v>214</v>
      </c>
      <c r="N373" t="s">
        <v>214</v>
      </c>
      <c r="O373" t="s">
        <v>214</v>
      </c>
      <c r="P373" t="s">
        <v>214</v>
      </c>
      <c r="Q373" t="s">
        <v>214</v>
      </c>
      <c r="R373" t="s">
        <v>214</v>
      </c>
      <c r="U373" t="s">
        <v>214</v>
      </c>
      <c r="V373" t="s">
        <v>214</v>
      </c>
      <c r="W373" t="s">
        <v>214</v>
      </c>
      <c r="X373" t="s">
        <v>214</v>
      </c>
      <c r="Y373" t="s">
        <v>214</v>
      </c>
      <c r="AA373" t="s">
        <v>214</v>
      </c>
      <c r="AB373" t="s">
        <v>214</v>
      </c>
      <c r="BA373" t="s">
        <v>3469</v>
      </c>
      <c r="BB373">
        <v>0</v>
      </c>
    </row>
    <row r="374" spans="1:54" x14ac:dyDescent="0.25">
      <c r="A374">
        <v>330927</v>
      </c>
      <c r="B374" t="s">
        <v>144</v>
      </c>
      <c r="C374" t="s">
        <v>214</v>
      </c>
      <c r="H374" t="s">
        <v>214</v>
      </c>
      <c r="O374" t="s">
        <v>214</v>
      </c>
      <c r="P374" t="s">
        <v>214</v>
      </c>
      <c r="W374" t="s">
        <v>214</v>
      </c>
      <c r="Y374" t="s">
        <v>214</v>
      </c>
      <c r="Z374" t="s">
        <v>214</v>
      </c>
      <c r="AA374" t="s">
        <v>214</v>
      </c>
      <c r="AB374" t="s">
        <v>214</v>
      </c>
      <c r="BA374" t="s">
        <v>3469</v>
      </c>
      <c r="BB374">
        <v>0</v>
      </c>
    </row>
    <row r="375" spans="1:54" x14ac:dyDescent="0.25">
      <c r="A375">
        <v>316836</v>
      </c>
      <c r="B375" t="s">
        <v>144</v>
      </c>
      <c r="P375" t="s">
        <v>214</v>
      </c>
      <c r="R375" t="s">
        <v>214</v>
      </c>
      <c r="X375" t="s">
        <v>214</v>
      </c>
      <c r="Y375" t="s">
        <v>214</v>
      </c>
      <c r="Z375" t="s">
        <v>214</v>
      </c>
      <c r="AA375" t="s">
        <v>214</v>
      </c>
      <c r="AB375" t="s">
        <v>214</v>
      </c>
      <c r="BA375" t="s">
        <v>3469</v>
      </c>
      <c r="BB375">
        <v>0</v>
      </c>
    </row>
    <row r="376" spans="1:54" x14ac:dyDescent="0.25">
      <c r="A376">
        <v>317124</v>
      </c>
      <c r="B376" t="s">
        <v>144</v>
      </c>
      <c r="D376" t="s">
        <v>214</v>
      </c>
      <c r="I376" t="s">
        <v>214</v>
      </c>
      <c r="K376" t="s">
        <v>214</v>
      </c>
      <c r="N376" t="s">
        <v>214</v>
      </c>
      <c r="P376" t="s">
        <v>214</v>
      </c>
      <c r="Q376" t="s">
        <v>214</v>
      </c>
      <c r="R376" t="s">
        <v>214</v>
      </c>
      <c r="S376" t="s">
        <v>214</v>
      </c>
      <c r="T376" t="s">
        <v>214</v>
      </c>
      <c r="U376" t="s">
        <v>214</v>
      </c>
      <c r="V376" t="s">
        <v>214</v>
      </c>
      <c r="W376" t="s">
        <v>214</v>
      </c>
      <c r="X376" t="s">
        <v>214</v>
      </c>
      <c r="Y376" t="s">
        <v>214</v>
      </c>
      <c r="Z376" t="s">
        <v>214</v>
      </c>
      <c r="AA376" t="s">
        <v>214</v>
      </c>
      <c r="AB376" t="s">
        <v>214</v>
      </c>
      <c r="BA376" t="s">
        <v>3469</v>
      </c>
      <c r="BB376">
        <v>0</v>
      </c>
    </row>
    <row r="377" spans="1:54" x14ac:dyDescent="0.25">
      <c r="A377">
        <v>320485</v>
      </c>
      <c r="B377" t="s">
        <v>144</v>
      </c>
      <c r="I377" t="s">
        <v>214</v>
      </c>
      <c r="N377" t="s">
        <v>214</v>
      </c>
      <c r="P377" t="s">
        <v>214</v>
      </c>
      <c r="V377" t="s">
        <v>214</v>
      </c>
      <c r="AA377" t="s">
        <v>214</v>
      </c>
      <c r="AB377" t="s">
        <v>214</v>
      </c>
      <c r="BA377" t="s">
        <v>3469</v>
      </c>
      <c r="BB377">
        <v>0</v>
      </c>
    </row>
    <row r="378" spans="1:54" x14ac:dyDescent="0.25">
      <c r="A378">
        <v>320858</v>
      </c>
      <c r="B378" t="s">
        <v>144</v>
      </c>
      <c r="E378" t="s">
        <v>214</v>
      </c>
      <c r="H378" t="s">
        <v>214</v>
      </c>
      <c r="J378" t="s">
        <v>214</v>
      </c>
      <c r="P378" t="s">
        <v>214</v>
      </c>
      <c r="Q378" t="s">
        <v>214</v>
      </c>
      <c r="S378" t="s">
        <v>214</v>
      </c>
      <c r="W378" t="s">
        <v>214</v>
      </c>
      <c r="X378" t="s">
        <v>214</v>
      </c>
      <c r="Y378" t="s">
        <v>214</v>
      </c>
      <c r="AB378" t="s">
        <v>214</v>
      </c>
      <c r="BA378" t="s">
        <v>3469</v>
      </c>
      <c r="BB378">
        <v>0</v>
      </c>
    </row>
    <row r="379" spans="1:54" x14ac:dyDescent="0.25">
      <c r="A379">
        <v>326135</v>
      </c>
      <c r="B379" t="s">
        <v>144</v>
      </c>
      <c r="H379" t="s">
        <v>214</v>
      </c>
      <c r="I379" t="s">
        <v>214</v>
      </c>
      <c r="N379" t="s">
        <v>214</v>
      </c>
      <c r="P379" t="s">
        <v>214</v>
      </c>
      <c r="Q379" t="s">
        <v>214</v>
      </c>
      <c r="R379" t="s">
        <v>214</v>
      </c>
      <c r="S379" t="s">
        <v>214</v>
      </c>
      <c r="V379" t="s">
        <v>214</v>
      </c>
      <c r="W379" t="s">
        <v>214</v>
      </c>
      <c r="X379" t="s">
        <v>214</v>
      </c>
      <c r="Y379" t="s">
        <v>214</v>
      </c>
      <c r="Z379" t="s">
        <v>214</v>
      </c>
      <c r="AA379" t="s">
        <v>214</v>
      </c>
      <c r="AB379" t="s">
        <v>214</v>
      </c>
      <c r="BA379" t="s">
        <v>3469</v>
      </c>
      <c r="BB379">
        <v>0</v>
      </c>
    </row>
    <row r="380" spans="1:54" x14ac:dyDescent="0.25">
      <c r="A380">
        <v>326408</v>
      </c>
      <c r="B380" t="s">
        <v>144</v>
      </c>
      <c r="P380" t="s">
        <v>214</v>
      </c>
      <c r="Q380" t="s">
        <v>214</v>
      </c>
      <c r="R380" t="s">
        <v>214</v>
      </c>
      <c r="S380" t="s">
        <v>214</v>
      </c>
      <c r="T380" t="s">
        <v>214</v>
      </c>
      <c r="W380" t="s">
        <v>214</v>
      </c>
      <c r="X380" t="s">
        <v>214</v>
      </c>
      <c r="Y380" t="s">
        <v>214</v>
      </c>
      <c r="Z380" t="s">
        <v>214</v>
      </c>
      <c r="AA380" t="s">
        <v>214</v>
      </c>
      <c r="AB380" t="s">
        <v>214</v>
      </c>
      <c r="BA380" t="s">
        <v>3469</v>
      </c>
      <c r="BB380">
        <v>0</v>
      </c>
    </row>
    <row r="381" spans="1:54" x14ac:dyDescent="0.25">
      <c r="A381">
        <v>329463</v>
      </c>
      <c r="B381" t="s">
        <v>144</v>
      </c>
      <c r="G381" t="s">
        <v>214</v>
      </c>
      <c r="H381" t="s">
        <v>214</v>
      </c>
      <c r="I381" t="s">
        <v>214</v>
      </c>
      <c r="P381" t="s">
        <v>214</v>
      </c>
      <c r="Q381" t="s">
        <v>214</v>
      </c>
      <c r="R381" t="s">
        <v>214</v>
      </c>
      <c r="S381" t="s">
        <v>214</v>
      </c>
      <c r="T381" t="s">
        <v>214</v>
      </c>
      <c r="V381" t="s">
        <v>214</v>
      </c>
      <c r="W381" t="s">
        <v>214</v>
      </c>
      <c r="X381" t="s">
        <v>214</v>
      </c>
      <c r="Y381" t="s">
        <v>214</v>
      </c>
      <c r="Z381" t="s">
        <v>214</v>
      </c>
      <c r="AA381" t="s">
        <v>214</v>
      </c>
      <c r="AB381" t="s">
        <v>214</v>
      </c>
      <c r="BA381" t="s">
        <v>3469</v>
      </c>
      <c r="BB381">
        <v>0</v>
      </c>
    </row>
    <row r="382" spans="1:54" x14ac:dyDescent="0.25">
      <c r="A382">
        <v>329581</v>
      </c>
      <c r="B382" t="s">
        <v>144</v>
      </c>
      <c r="F382" t="s">
        <v>214</v>
      </c>
      <c r="H382" t="s">
        <v>214</v>
      </c>
      <c r="I382" t="s">
        <v>214</v>
      </c>
      <c r="K382" t="s">
        <v>214</v>
      </c>
      <c r="P382" t="s">
        <v>214</v>
      </c>
      <c r="W382" t="s">
        <v>214</v>
      </c>
      <c r="Z382" t="s">
        <v>214</v>
      </c>
      <c r="AA382" t="s">
        <v>214</v>
      </c>
      <c r="AB382" t="s">
        <v>214</v>
      </c>
      <c r="BA382" t="s">
        <v>3469</v>
      </c>
      <c r="BB382">
        <v>0</v>
      </c>
    </row>
    <row r="383" spans="1:54" x14ac:dyDescent="0.25">
      <c r="A383">
        <v>329695</v>
      </c>
      <c r="B383" t="s">
        <v>144</v>
      </c>
      <c r="G383" t="s">
        <v>214</v>
      </c>
      <c r="J383" t="s">
        <v>214</v>
      </c>
      <c r="K383" t="s">
        <v>214</v>
      </c>
      <c r="P383" t="s">
        <v>214</v>
      </c>
      <c r="Q383" t="s">
        <v>214</v>
      </c>
      <c r="R383" t="s">
        <v>214</v>
      </c>
      <c r="S383" t="s">
        <v>214</v>
      </c>
      <c r="T383" t="s">
        <v>214</v>
      </c>
      <c r="U383" t="s">
        <v>214</v>
      </c>
      <c r="V383" t="s">
        <v>214</v>
      </c>
      <c r="W383" t="s">
        <v>214</v>
      </c>
      <c r="X383" t="s">
        <v>214</v>
      </c>
      <c r="Y383" t="s">
        <v>214</v>
      </c>
      <c r="Z383" t="s">
        <v>214</v>
      </c>
      <c r="AA383" t="s">
        <v>214</v>
      </c>
      <c r="AB383" t="s">
        <v>214</v>
      </c>
      <c r="BA383" t="s">
        <v>3469</v>
      </c>
      <c r="BB383">
        <v>0</v>
      </c>
    </row>
    <row r="384" spans="1:54" x14ac:dyDescent="0.25">
      <c r="A384">
        <v>331407</v>
      </c>
      <c r="B384" t="s">
        <v>144</v>
      </c>
      <c r="G384" t="s">
        <v>214</v>
      </c>
      <c r="H384" t="s">
        <v>214</v>
      </c>
      <c r="K384" t="s">
        <v>214</v>
      </c>
      <c r="P384" t="s">
        <v>214</v>
      </c>
      <c r="S384" t="s">
        <v>214</v>
      </c>
      <c r="W384" t="s">
        <v>214</v>
      </c>
      <c r="X384" t="s">
        <v>214</v>
      </c>
      <c r="Y384" t="s">
        <v>214</v>
      </c>
      <c r="Z384" t="s">
        <v>214</v>
      </c>
      <c r="AB384" t="s">
        <v>214</v>
      </c>
      <c r="BA384" t="s">
        <v>3469</v>
      </c>
      <c r="BB384">
        <v>0</v>
      </c>
    </row>
    <row r="385" spans="1:54" x14ac:dyDescent="0.25">
      <c r="A385">
        <v>331426</v>
      </c>
      <c r="B385" t="s">
        <v>144</v>
      </c>
      <c r="I385" t="s">
        <v>214</v>
      </c>
      <c r="M385" t="s">
        <v>214</v>
      </c>
      <c r="P385" t="s">
        <v>214</v>
      </c>
      <c r="R385" t="s">
        <v>214</v>
      </c>
      <c r="S385" t="s">
        <v>214</v>
      </c>
      <c r="T385" t="s">
        <v>214</v>
      </c>
      <c r="U385" t="s">
        <v>214</v>
      </c>
      <c r="V385" t="s">
        <v>214</v>
      </c>
      <c r="W385" t="s">
        <v>214</v>
      </c>
      <c r="X385" t="s">
        <v>214</v>
      </c>
      <c r="Y385" t="s">
        <v>214</v>
      </c>
      <c r="Z385" t="s">
        <v>214</v>
      </c>
      <c r="AA385" t="s">
        <v>214</v>
      </c>
      <c r="AB385" t="s">
        <v>214</v>
      </c>
      <c r="BA385" t="s">
        <v>3469</v>
      </c>
      <c r="BB385">
        <v>0</v>
      </c>
    </row>
    <row r="386" spans="1:54" x14ac:dyDescent="0.25">
      <c r="A386">
        <v>331851</v>
      </c>
      <c r="B386" t="s">
        <v>144</v>
      </c>
      <c r="C386" t="s">
        <v>214</v>
      </c>
      <c r="D386" t="s">
        <v>214</v>
      </c>
      <c r="G386" t="s">
        <v>214</v>
      </c>
      <c r="K386" t="s">
        <v>214</v>
      </c>
      <c r="P386" t="s">
        <v>214</v>
      </c>
      <c r="S386" t="s">
        <v>214</v>
      </c>
      <c r="T386" t="s">
        <v>214</v>
      </c>
      <c r="U386" t="s">
        <v>214</v>
      </c>
      <c r="V386" t="s">
        <v>214</v>
      </c>
      <c r="W386" t="s">
        <v>214</v>
      </c>
      <c r="X386" t="s">
        <v>214</v>
      </c>
      <c r="Y386" t="s">
        <v>214</v>
      </c>
      <c r="Z386" t="s">
        <v>214</v>
      </c>
      <c r="AA386" t="s">
        <v>214</v>
      </c>
      <c r="AB386" t="s">
        <v>214</v>
      </c>
      <c r="BA386" t="s">
        <v>3469</v>
      </c>
      <c r="BB386">
        <v>0</v>
      </c>
    </row>
    <row r="387" spans="1:54" x14ac:dyDescent="0.25">
      <c r="A387">
        <v>332016</v>
      </c>
      <c r="B387" t="s">
        <v>144</v>
      </c>
      <c r="H387" t="s">
        <v>214</v>
      </c>
      <c r="N387" t="s">
        <v>214</v>
      </c>
      <c r="P387" t="s">
        <v>214</v>
      </c>
      <c r="S387" t="s">
        <v>214</v>
      </c>
      <c r="T387" t="s">
        <v>214</v>
      </c>
      <c r="W387" t="s">
        <v>214</v>
      </c>
      <c r="X387" t="s">
        <v>214</v>
      </c>
      <c r="Y387" t="s">
        <v>214</v>
      </c>
      <c r="Z387" t="s">
        <v>214</v>
      </c>
      <c r="AA387" t="s">
        <v>214</v>
      </c>
      <c r="AB387" t="s">
        <v>214</v>
      </c>
      <c r="BA387" t="s">
        <v>3469</v>
      </c>
      <c r="BB387">
        <v>0</v>
      </c>
    </row>
    <row r="388" spans="1:54" x14ac:dyDescent="0.25">
      <c r="A388">
        <v>332140</v>
      </c>
      <c r="B388" t="s">
        <v>144</v>
      </c>
      <c r="I388" t="s">
        <v>214</v>
      </c>
      <c r="N388" t="s">
        <v>214</v>
      </c>
      <c r="P388" t="s">
        <v>214</v>
      </c>
      <c r="R388" t="s">
        <v>214</v>
      </c>
      <c r="V388" t="s">
        <v>214</v>
      </c>
      <c r="W388" t="s">
        <v>214</v>
      </c>
      <c r="X388" t="s">
        <v>214</v>
      </c>
      <c r="Y388" t="s">
        <v>214</v>
      </c>
      <c r="Z388" t="s">
        <v>214</v>
      </c>
      <c r="AA388" t="s">
        <v>214</v>
      </c>
      <c r="AB388" t="s">
        <v>214</v>
      </c>
      <c r="BA388" t="s">
        <v>3469</v>
      </c>
      <c r="BB388">
        <v>0</v>
      </c>
    </row>
    <row r="389" spans="1:54" x14ac:dyDescent="0.25">
      <c r="A389">
        <v>332380</v>
      </c>
      <c r="B389" t="s">
        <v>144</v>
      </c>
      <c r="I389" t="s">
        <v>214</v>
      </c>
      <c r="K389" t="s">
        <v>214</v>
      </c>
      <c r="M389" t="s">
        <v>214</v>
      </c>
      <c r="P389" t="s">
        <v>214</v>
      </c>
      <c r="S389" t="s">
        <v>214</v>
      </c>
      <c r="T389" t="s">
        <v>214</v>
      </c>
      <c r="W389" t="s">
        <v>214</v>
      </c>
      <c r="Y389" t="s">
        <v>214</v>
      </c>
      <c r="Z389" t="s">
        <v>214</v>
      </c>
      <c r="AA389" t="s">
        <v>214</v>
      </c>
      <c r="AB389" t="s">
        <v>214</v>
      </c>
      <c r="BA389" t="s">
        <v>3469</v>
      </c>
      <c r="BB389">
        <v>0</v>
      </c>
    </row>
    <row r="390" spans="1:54" x14ac:dyDescent="0.25">
      <c r="A390">
        <v>332421</v>
      </c>
      <c r="B390" t="s">
        <v>144</v>
      </c>
      <c r="M390" t="s">
        <v>214</v>
      </c>
      <c r="N390" t="s">
        <v>214</v>
      </c>
      <c r="P390" t="s">
        <v>214</v>
      </c>
      <c r="V390" t="s">
        <v>214</v>
      </c>
      <c r="Z390" t="s">
        <v>214</v>
      </c>
      <c r="AA390" t="s">
        <v>214</v>
      </c>
      <c r="AB390" t="s">
        <v>214</v>
      </c>
      <c r="BA390" t="s">
        <v>3469</v>
      </c>
      <c r="BB390">
        <v>0</v>
      </c>
    </row>
    <row r="391" spans="1:54" x14ac:dyDescent="0.25">
      <c r="A391">
        <v>332581</v>
      </c>
      <c r="B391" t="s">
        <v>144</v>
      </c>
      <c r="H391" t="s">
        <v>214</v>
      </c>
      <c r="J391" t="s">
        <v>214</v>
      </c>
      <c r="P391" t="s">
        <v>214</v>
      </c>
      <c r="Q391" t="s">
        <v>214</v>
      </c>
      <c r="R391" t="s">
        <v>214</v>
      </c>
      <c r="T391" t="s">
        <v>214</v>
      </c>
      <c r="U391" t="s">
        <v>214</v>
      </c>
      <c r="V391" t="s">
        <v>214</v>
      </c>
      <c r="W391" t="s">
        <v>214</v>
      </c>
      <c r="X391" t="s">
        <v>214</v>
      </c>
      <c r="Y391" t="s">
        <v>214</v>
      </c>
      <c r="Z391" t="s">
        <v>214</v>
      </c>
      <c r="AA391" t="s">
        <v>214</v>
      </c>
      <c r="AB391" t="s">
        <v>214</v>
      </c>
      <c r="BA391" t="s">
        <v>3469</v>
      </c>
      <c r="BB391">
        <v>0</v>
      </c>
    </row>
    <row r="392" spans="1:54" x14ac:dyDescent="0.25">
      <c r="A392">
        <v>333089</v>
      </c>
      <c r="B392" t="s">
        <v>144</v>
      </c>
      <c r="P392" t="s">
        <v>214</v>
      </c>
      <c r="R392" t="s">
        <v>214</v>
      </c>
      <c r="S392" t="s">
        <v>214</v>
      </c>
      <c r="T392" t="s">
        <v>214</v>
      </c>
      <c r="V392" t="s">
        <v>214</v>
      </c>
      <c r="W392" t="s">
        <v>214</v>
      </c>
      <c r="X392" t="s">
        <v>214</v>
      </c>
      <c r="Y392" t="s">
        <v>214</v>
      </c>
      <c r="Z392" t="s">
        <v>214</v>
      </c>
      <c r="AA392" t="s">
        <v>214</v>
      </c>
      <c r="AB392" t="s">
        <v>214</v>
      </c>
      <c r="BA392" t="s">
        <v>3469</v>
      </c>
      <c r="BB392">
        <v>0</v>
      </c>
    </row>
    <row r="393" spans="1:54" x14ac:dyDescent="0.25">
      <c r="A393">
        <v>333902</v>
      </c>
      <c r="B393" t="s">
        <v>144</v>
      </c>
      <c r="M393" t="s">
        <v>214</v>
      </c>
      <c r="P393" t="s">
        <v>214</v>
      </c>
      <c r="W393" t="s">
        <v>214</v>
      </c>
      <c r="Y393" t="s">
        <v>214</v>
      </c>
      <c r="AA393" t="s">
        <v>214</v>
      </c>
      <c r="AB393" t="s">
        <v>214</v>
      </c>
      <c r="BA393" t="s">
        <v>3469</v>
      </c>
      <c r="BB393">
        <v>0</v>
      </c>
    </row>
    <row r="394" spans="1:54" x14ac:dyDescent="0.25">
      <c r="A394">
        <v>334080</v>
      </c>
      <c r="B394" t="s">
        <v>144</v>
      </c>
      <c r="C394" t="s">
        <v>214</v>
      </c>
      <c r="H394" t="s">
        <v>214</v>
      </c>
      <c r="J394" t="s">
        <v>214</v>
      </c>
      <c r="K394" t="s">
        <v>214</v>
      </c>
      <c r="P394" t="s">
        <v>214</v>
      </c>
      <c r="Q394" t="s">
        <v>214</v>
      </c>
      <c r="T394" t="s">
        <v>214</v>
      </c>
      <c r="W394" t="s">
        <v>214</v>
      </c>
      <c r="X394" t="s">
        <v>214</v>
      </c>
      <c r="Y394" t="s">
        <v>214</v>
      </c>
      <c r="Z394" t="s">
        <v>214</v>
      </c>
      <c r="AA394" t="s">
        <v>214</v>
      </c>
      <c r="AB394" t="s">
        <v>214</v>
      </c>
      <c r="BA394" t="s">
        <v>3469</v>
      </c>
      <c r="BB394">
        <v>0</v>
      </c>
    </row>
    <row r="395" spans="1:54" x14ac:dyDescent="0.25">
      <c r="A395">
        <v>334082</v>
      </c>
      <c r="B395" t="s">
        <v>144</v>
      </c>
      <c r="H395" t="s">
        <v>214</v>
      </c>
      <c r="J395" t="s">
        <v>214</v>
      </c>
      <c r="P395" t="s">
        <v>214</v>
      </c>
      <c r="Q395" t="s">
        <v>214</v>
      </c>
      <c r="R395" t="s">
        <v>214</v>
      </c>
      <c r="S395" t="s">
        <v>214</v>
      </c>
      <c r="T395" t="s">
        <v>214</v>
      </c>
      <c r="W395" t="s">
        <v>214</v>
      </c>
      <c r="X395" t="s">
        <v>214</v>
      </c>
      <c r="Y395" t="s">
        <v>214</v>
      </c>
      <c r="Z395" t="s">
        <v>214</v>
      </c>
      <c r="AA395" t="s">
        <v>214</v>
      </c>
      <c r="AB395" t="s">
        <v>214</v>
      </c>
      <c r="BA395" t="s">
        <v>3469</v>
      </c>
      <c r="BB395">
        <v>0</v>
      </c>
    </row>
    <row r="396" spans="1:54" x14ac:dyDescent="0.25">
      <c r="A396">
        <v>334234</v>
      </c>
      <c r="B396" t="s">
        <v>144</v>
      </c>
      <c r="H396" t="s">
        <v>214</v>
      </c>
      <c r="P396" t="s">
        <v>214</v>
      </c>
      <c r="Q396" t="s">
        <v>214</v>
      </c>
      <c r="R396" t="s">
        <v>214</v>
      </c>
      <c r="S396" t="s">
        <v>214</v>
      </c>
      <c r="V396" t="s">
        <v>214</v>
      </c>
      <c r="W396" t="s">
        <v>214</v>
      </c>
      <c r="X396" t="s">
        <v>214</v>
      </c>
      <c r="Y396" t="s">
        <v>214</v>
      </c>
      <c r="Z396" t="s">
        <v>214</v>
      </c>
      <c r="AA396" t="s">
        <v>214</v>
      </c>
      <c r="AB396" t="s">
        <v>214</v>
      </c>
      <c r="BA396" t="s">
        <v>3469</v>
      </c>
      <c r="BB396">
        <v>0</v>
      </c>
    </row>
    <row r="397" spans="1:54" x14ac:dyDescent="0.25">
      <c r="A397">
        <v>334411</v>
      </c>
      <c r="B397" t="s">
        <v>144</v>
      </c>
      <c r="P397" t="s">
        <v>214</v>
      </c>
      <c r="W397" t="s">
        <v>214</v>
      </c>
      <c r="Y397" t="s">
        <v>214</v>
      </c>
      <c r="Z397" t="s">
        <v>214</v>
      </c>
      <c r="AB397" t="s">
        <v>214</v>
      </c>
      <c r="BA397" t="s">
        <v>3469</v>
      </c>
      <c r="BB397">
        <v>0</v>
      </c>
    </row>
    <row r="398" spans="1:54" x14ac:dyDescent="0.25">
      <c r="A398">
        <v>334484</v>
      </c>
      <c r="B398" t="s">
        <v>144</v>
      </c>
      <c r="H398" t="s">
        <v>214</v>
      </c>
      <c r="I398" t="s">
        <v>214</v>
      </c>
      <c r="P398" t="s">
        <v>214</v>
      </c>
      <c r="R398" t="s">
        <v>214</v>
      </c>
      <c r="W398" t="s">
        <v>214</v>
      </c>
      <c r="X398" t="s">
        <v>214</v>
      </c>
      <c r="Y398" t="s">
        <v>214</v>
      </c>
      <c r="Z398" t="s">
        <v>214</v>
      </c>
      <c r="AA398" t="s">
        <v>214</v>
      </c>
      <c r="AB398" t="s">
        <v>214</v>
      </c>
      <c r="BA398" t="s">
        <v>3469</v>
      </c>
      <c r="BB398">
        <v>0</v>
      </c>
    </row>
    <row r="399" spans="1:54" x14ac:dyDescent="0.25">
      <c r="A399">
        <v>334488</v>
      </c>
      <c r="B399" t="s">
        <v>144</v>
      </c>
      <c r="H399" t="s">
        <v>214</v>
      </c>
      <c r="I399" t="s">
        <v>214</v>
      </c>
      <c r="J399" t="s">
        <v>214</v>
      </c>
      <c r="P399" t="s">
        <v>214</v>
      </c>
      <c r="Q399" t="s">
        <v>214</v>
      </c>
      <c r="W399" t="s">
        <v>214</v>
      </c>
      <c r="AB399" t="s">
        <v>214</v>
      </c>
      <c r="BA399" t="s">
        <v>3469</v>
      </c>
      <c r="BB399">
        <v>0</v>
      </c>
    </row>
    <row r="400" spans="1:54" x14ac:dyDescent="0.25">
      <c r="A400">
        <v>334611</v>
      </c>
      <c r="B400" t="s">
        <v>144</v>
      </c>
      <c r="E400" t="s">
        <v>214</v>
      </c>
      <c r="J400" t="s">
        <v>214</v>
      </c>
      <c r="N400" t="s">
        <v>214</v>
      </c>
      <c r="P400" t="s">
        <v>214</v>
      </c>
      <c r="Q400" t="s">
        <v>214</v>
      </c>
      <c r="R400" t="s">
        <v>214</v>
      </c>
      <c r="T400" t="s">
        <v>214</v>
      </c>
      <c r="W400" t="s">
        <v>214</v>
      </c>
      <c r="X400" t="s">
        <v>214</v>
      </c>
      <c r="Y400" t="s">
        <v>214</v>
      </c>
      <c r="Z400" t="s">
        <v>214</v>
      </c>
      <c r="AA400" t="s">
        <v>214</v>
      </c>
      <c r="AB400" t="s">
        <v>214</v>
      </c>
      <c r="BA400" t="s">
        <v>3469</v>
      </c>
      <c r="BB400">
        <v>0</v>
      </c>
    </row>
    <row r="401" spans="1:54" x14ac:dyDescent="0.25">
      <c r="A401">
        <v>334751</v>
      </c>
      <c r="B401" t="s">
        <v>144</v>
      </c>
      <c r="H401" t="s">
        <v>214</v>
      </c>
      <c r="N401" t="s">
        <v>214</v>
      </c>
      <c r="P401" t="s">
        <v>214</v>
      </c>
      <c r="R401" t="s">
        <v>214</v>
      </c>
      <c r="V401" t="s">
        <v>214</v>
      </c>
      <c r="W401" t="s">
        <v>214</v>
      </c>
      <c r="X401" t="s">
        <v>214</v>
      </c>
      <c r="Z401" t="s">
        <v>214</v>
      </c>
      <c r="AB401" t="s">
        <v>214</v>
      </c>
      <c r="BA401" t="s">
        <v>3469</v>
      </c>
      <c r="BB401">
        <v>0</v>
      </c>
    </row>
    <row r="402" spans="1:54" x14ac:dyDescent="0.25">
      <c r="A402">
        <v>334814</v>
      </c>
      <c r="B402" t="s">
        <v>144</v>
      </c>
      <c r="H402" t="s">
        <v>214</v>
      </c>
      <c r="K402" t="s">
        <v>214</v>
      </c>
      <c r="P402" t="s">
        <v>214</v>
      </c>
      <c r="R402" t="s">
        <v>214</v>
      </c>
      <c r="S402" t="s">
        <v>214</v>
      </c>
      <c r="W402" t="s">
        <v>214</v>
      </c>
      <c r="Y402" t="s">
        <v>214</v>
      </c>
      <c r="AB402" t="s">
        <v>214</v>
      </c>
      <c r="BA402" t="s">
        <v>3469</v>
      </c>
      <c r="BB402">
        <v>0</v>
      </c>
    </row>
    <row r="403" spans="1:54" x14ac:dyDescent="0.25">
      <c r="A403">
        <v>336775</v>
      </c>
      <c r="B403" t="s">
        <v>144</v>
      </c>
      <c r="J403" t="s">
        <v>214</v>
      </c>
      <c r="L403" t="s">
        <v>214</v>
      </c>
      <c r="N403" t="s">
        <v>214</v>
      </c>
      <c r="P403" t="s">
        <v>214</v>
      </c>
      <c r="R403" t="s">
        <v>214</v>
      </c>
      <c r="V403" t="s">
        <v>214</v>
      </c>
      <c r="X403" t="s">
        <v>214</v>
      </c>
      <c r="Y403" t="s">
        <v>214</v>
      </c>
      <c r="AA403" t="s">
        <v>214</v>
      </c>
      <c r="AB403" t="s">
        <v>214</v>
      </c>
      <c r="BA403" t="s">
        <v>3469</v>
      </c>
      <c r="BB403">
        <v>0</v>
      </c>
    </row>
    <row r="404" spans="1:54" x14ac:dyDescent="0.25">
      <c r="A404">
        <v>336883</v>
      </c>
      <c r="B404" t="s">
        <v>144</v>
      </c>
      <c r="G404" t="s">
        <v>214</v>
      </c>
      <c r="J404" t="s">
        <v>214</v>
      </c>
      <c r="K404" t="s">
        <v>214</v>
      </c>
      <c r="M404" t="s">
        <v>214</v>
      </c>
      <c r="P404" t="s">
        <v>214</v>
      </c>
      <c r="Q404" t="s">
        <v>214</v>
      </c>
      <c r="S404" t="s">
        <v>214</v>
      </c>
      <c r="T404" t="s">
        <v>214</v>
      </c>
      <c r="W404" t="s">
        <v>214</v>
      </c>
      <c r="X404" t="s">
        <v>214</v>
      </c>
      <c r="Y404" t="s">
        <v>214</v>
      </c>
      <c r="Z404" t="s">
        <v>214</v>
      </c>
      <c r="AA404" t="s">
        <v>214</v>
      </c>
      <c r="AB404" t="s">
        <v>214</v>
      </c>
      <c r="BA404" t="s">
        <v>3469</v>
      </c>
      <c r="BB404">
        <v>0</v>
      </c>
    </row>
    <row r="405" spans="1:54" x14ac:dyDescent="0.25">
      <c r="A405">
        <v>336995</v>
      </c>
      <c r="B405" t="s">
        <v>144</v>
      </c>
      <c r="D405" t="s">
        <v>214</v>
      </c>
      <c r="N405" t="s">
        <v>214</v>
      </c>
      <c r="P405" t="s">
        <v>214</v>
      </c>
      <c r="R405" t="s">
        <v>214</v>
      </c>
      <c r="T405" t="s">
        <v>214</v>
      </c>
      <c r="U405" t="s">
        <v>214</v>
      </c>
      <c r="V405" t="s">
        <v>214</v>
      </c>
      <c r="W405" t="s">
        <v>214</v>
      </c>
      <c r="X405" t="s">
        <v>214</v>
      </c>
      <c r="Y405" t="s">
        <v>214</v>
      </c>
      <c r="Z405" t="s">
        <v>214</v>
      </c>
      <c r="AB405" t="s">
        <v>214</v>
      </c>
      <c r="BA405" t="s">
        <v>3469</v>
      </c>
      <c r="BB405">
        <v>0</v>
      </c>
    </row>
    <row r="406" spans="1:54" x14ac:dyDescent="0.25">
      <c r="A406">
        <v>335245</v>
      </c>
      <c r="B406" t="s">
        <v>144</v>
      </c>
      <c r="G406" t="s">
        <v>214</v>
      </c>
      <c r="H406" t="s">
        <v>214</v>
      </c>
      <c r="K406" t="s">
        <v>214</v>
      </c>
      <c r="M406" t="s">
        <v>214</v>
      </c>
      <c r="N406" t="s">
        <v>214</v>
      </c>
      <c r="P406" t="s">
        <v>214</v>
      </c>
      <c r="Q406" t="s">
        <v>214</v>
      </c>
      <c r="R406" t="s">
        <v>214</v>
      </c>
      <c r="S406" t="s">
        <v>214</v>
      </c>
      <c r="T406" t="s">
        <v>214</v>
      </c>
      <c r="U406" t="s">
        <v>214</v>
      </c>
      <c r="V406" t="s">
        <v>214</v>
      </c>
      <c r="W406" t="s">
        <v>214</v>
      </c>
      <c r="X406" t="s">
        <v>214</v>
      </c>
      <c r="Y406" t="s">
        <v>214</v>
      </c>
      <c r="Z406" t="s">
        <v>214</v>
      </c>
      <c r="AA406" t="s">
        <v>214</v>
      </c>
      <c r="AB406" t="s">
        <v>214</v>
      </c>
      <c r="BA406" t="s">
        <v>3469</v>
      </c>
      <c r="BB406">
        <v>0</v>
      </c>
    </row>
    <row r="407" spans="1:54" x14ac:dyDescent="0.25">
      <c r="A407">
        <v>335711</v>
      </c>
      <c r="B407" t="s">
        <v>144</v>
      </c>
      <c r="C407" t="s">
        <v>214</v>
      </c>
      <c r="F407" t="s">
        <v>214</v>
      </c>
      <c r="H407" t="s">
        <v>214</v>
      </c>
      <c r="K407" t="s">
        <v>214</v>
      </c>
      <c r="P407" t="s">
        <v>214</v>
      </c>
      <c r="R407" t="s">
        <v>214</v>
      </c>
      <c r="S407" t="s">
        <v>214</v>
      </c>
      <c r="T407" t="s">
        <v>214</v>
      </c>
      <c r="U407" t="s">
        <v>214</v>
      </c>
      <c r="W407" t="s">
        <v>214</v>
      </c>
      <c r="X407" t="s">
        <v>214</v>
      </c>
      <c r="Y407" t="s">
        <v>214</v>
      </c>
      <c r="Z407" t="s">
        <v>214</v>
      </c>
      <c r="AA407" t="s">
        <v>214</v>
      </c>
      <c r="AB407" t="s">
        <v>214</v>
      </c>
      <c r="BA407" t="s">
        <v>3469</v>
      </c>
      <c r="BB407">
        <v>0</v>
      </c>
    </row>
    <row r="408" spans="1:54" x14ac:dyDescent="0.25">
      <c r="A408">
        <v>335793</v>
      </c>
      <c r="B408" t="s">
        <v>144</v>
      </c>
      <c r="H408" t="s">
        <v>214</v>
      </c>
      <c r="I408" t="s">
        <v>214</v>
      </c>
      <c r="N408" t="s">
        <v>214</v>
      </c>
      <c r="P408" t="s">
        <v>214</v>
      </c>
      <c r="Q408" t="s">
        <v>214</v>
      </c>
      <c r="R408" t="s">
        <v>214</v>
      </c>
      <c r="S408" t="s">
        <v>214</v>
      </c>
      <c r="T408" t="s">
        <v>214</v>
      </c>
      <c r="U408" t="s">
        <v>214</v>
      </c>
      <c r="V408" t="s">
        <v>214</v>
      </c>
      <c r="W408" t="s">
        <v>214</v>
      </c>
      <c r="X408" t="s">
        <v>214</v>
      </c>
      <c r="Y408" t="s">
        <v>214</v>
      </c>
      <c r="Z408" t="s">
        <v>214</v>
      </c>
      <c r="AA408" t="s">
        <v>214</v>
      </c>
      <c r="AB408" t="s">
        <v>214</v>
      </c>
      <c r="BA408" t="s">
        <v>3469</v>
      </c>
      <c r="BB408">
        <v>0</v>
      </c>
    </row>
    <row r="409" spans="1:54" x14ac:dyDescent="0.25">
      <c r="A409">
        <v>335856</v>
      </c>
      <c r="B409" t="s">
        <v>144</v>
      </c>
      <c r="I409" t="s">
        <v>214</v>
      </c>
      <c r="N409" t="s">
        <v>214</v>
      </c>
      <c r="P409" t="s">
        <v>214</v>
      </c>
      <c r="Q409" t="s">
        <v>214</v>
      </c>
      <c r="R409" t="s">
        <v>214</v>
      </c>
      <c r="U409" t="s">
        <v>214</v>
      </c>
      <c r="V409" t="s">
        <v>214</v>
      </c>
      <c r="W409" t="s">
        <v>214</v>
      </c>
      <c r="X409" t="s">
        <v>214</v>
      </c>
      <c r="Y409" t="s">
        <v>214</v>
      </c>
      <c r="Z409" t="s">
        <v>214</v>
      </c>
      <c r="AA409" t="s">
        <v>214</v>
      </c>
      <c r="AB409" t="s">
        <v>214</v>
      </c>
      <c r="BA409" t="s">
        <v>3469</v>
      </c>
      <c r="BB409">
        <v>0</v>
      </c>
    </row>
    <row r="410" spans="1:54" x14ac:dyDescent="0.25">
      <c r="A410">
        <v>325598</v>
      </c>
      <c r="B410" t="s">
        <v>144</v>
      </c>
      <c r="I410" t="s">
        <v>214</v>
      </c>
      <c r="N410" t="s">
        <v>214</v>
      </c>
      <c r="O410" t="s">
        <v>214</v>
      </c>
      <c r="V410" t="s">
        <v>214</v>
      </c>
      <c r="W410" t="s">
        <v>214</v>
      </c>
      <c r="AA410" t="s">
        <v>214</v>
      </c>
      <c r="AB410" t="s">
        <v>214</v>
      </c>
      <c r="BA410" t="s">
        <v>3469</v>
      </c>
      <c r="BB410">
        <v>0</v>
      </c>
    </row>
    <row r="411" spans="1:54" x14ac:dyDescent="0.25">
      <c r="A411">
        <v>331872</v>
      </c>
      <c r="B411" t="s">
        <v>144</v>
      </c>
      <c r="O411" t="s">
        <v>214</v>
      </c>
      <c r="W411" t="s">
        <v>214</v>
      </c>
      <c r="Y411" t="s">
        <v>214</v>
      </c>
      <c r="Z411" t="s">
        <v>214</v>
      </c>
      <c r="AB411" t="s">
        <v>214</v>
      </c>
      <c r="BA411" t="s">
        <v>3469</v>
      </c>
      <c r="BB411">
        <v>0</v>
      </c>
    </row>
    <row r="412" spans="1:54" x14ac:dyDescent="0.25">
      <c r="A412">
        <v>333327</v>
      </c>
      <c r="B412" t="s">
        <v>144</v>
      </c>
      <c r="I412" t="s">
        <v>214</v>
      </c>
      <c r="M412" t="s">
        <v>214</v>
      </c>
      <c r="O412" t="s">
        <v>214</v>
      </c>
      <c r="V412" t="s">
        <v>214</v>
      </c>
      <c r="W412" t="s">
        <v>214</v>
      </c>
      <c r="AB412" t="s">
        <v>214</v>
      </c>
      <c r="BA412" t="s">
        <v>3469</v>
      </c>
      <c r="BB412">
        <v>0</v>
      </c>
    </row>
    <row r="413" spans="1:54" x14ac:dyDescent="0.25">
      <c r="A413">
        <v>323562</v>
      </c>
      <c r="B413" t="s">
        <v>144</v>
      </c>
      <c r="C413" t="s">
        <v>214</v>
      </c>
      <c r="D413" t="s">
        <v>214</v>
      </c>
      <c r="E413" t="s">
        <v>214</v>
      </c>
      <c r="G413" t="s">
        <v>214</v>
      </c>
      <c r="R413" t="s">
        <v>214</v>
      </c>
      <c r="T413" t="s">
        <v>214</v>
      </c>
      <c r="U413" t="s">
        <v>214</v>
      </c>
      <c r="V413" t="s">
        <v>214</v>
      </c>
      <c r="W413" t="s">
        <v>214</v>
      </c>
      <c r="X413" t="s">
        <v>214</v>
      </c>
      <c r="Y413" t="s">
        <v>214</v>
      </c>
      <c r="Z413" t="s">
        <v>214</v>
      </c>
      <c r="AA413" t="s">
        <v>214</v>
      </c>
      <c r="AB413" t="s">
        <v>214</v>
      </c>
      <c r="BA413" t="s">
        <v>3469</v>
      </c>
      <c r="BB413">
        <v>0</v>
      </c>
    </row>
    <row r="414" spans="1:54" x14ac:dyDescent="0.25">
      <c r="A414">
        <v>329111</v>
      </c>
      <c r="B414" t="s">
        <v>144</v>
      </c>
      <c r="C414" t="s">
        <v>214</v>
      </c>
      <c r="Q414" t="s">
        <v>214</v>
      </c>
      <c r="S414" t="s">
        <v>214</v>
      </c>
      <c r="U414" t="s">
        <v>214</v>
      </c>
      <c r="Z414" t="s">
        <v>214</v>
      </c>
      <c r="AB414" t="s">
        <v>214</v>
      </c>
      <c r="BA414" t="s">
        <v>3469</v>
      </c>
      <c r="BB414">
        <v>0</v>
      </c>
    </row>
    <row r="415" spans="1:54" x14ac:dyDescent="0.25">
      <c r="A415">
        <v>333913</v>
      </c>
      <c r="B415" t="s">
        <v>144</v>
      </c>
      <c r="F415" t="s">
        <v>214</v>
      </c>
      <c r="G415" t="s">
        <v>214</v>
      </c>
      <c r="H415" t="s">
        <v>214</v>
      </c>
      <c r="J415" t="s">
        <v>214</v>
      </c>
      <c r="S415" t="s">
        <v>214</v>
      </c>
      <c r="T415" t="s">
        <v>214</v>
      </c>
      <c r="V415" t="s">
        <v>214</v>
      </c>
      <c r="W415" t="s">
        <v>214</v>
      </c>
      <c r="X415" t="s">
        <v>214</v>
      </c>
      <c r="Y415" t="s">
        <v>214</v>
      </c>
      <c r="Z415" t="s">
        <v>214</v>
      </c>
      <c r="AB415" t="s">
        <v>214</v>
      </c>
      <c r="BA415" t="s">
        <v>3469</v>
      </c>
      <c r="BB415">
        <v>0</v>
      </c>
    </row>
    <row r="416" spans="1:54" x14ac:dyDescent="0.25">
      <c r="A416">
        <v>334710</v>
      </c>
      <c r="B416" t="s">
        <v>144</v>
      </c>
      <c r="G416" t="s">
        <v>214</v>
      </c>
      <c r="H416" t="s">
        <v>214</v>
      </c>
      <c r="J416" t="s">
        <v>214</v>
      </c>
      <c r="R416" t="s">
        <v>214</v>
      </c>
      <c r="W416" t="s">
        <v>214</v>
      </c>
      <c r="X416" t="s">
        <v>214</v>
      </c>
      <c r="Y416" t="s">
        <v>214</v>
      </c>
      <c r="Z416" t="s">
        <v>214</v>
      </c>
      <c r="AA416" t="s">
        <v>214</v>
      </c>
      <c r="AB416" t="s">
        <v>214</v>
      </c>
      <c r="BA416" t="s">
        <v>3469</v>
      </c>
      <c r="BB416">
        <v>0</v>
      </c>
    </row>
    <row r="417" spans="1:54" x14ac:dyDescent="0.25">
      <c r="A417">
        <v>336747</v>
      </c>
      <c r="B417" t="s">
        <v>144</v>
      </c>
      <c r="Q417" t="s">
        <v>214</v>
      </c>
      <c r="W417" t="s">
        <v>214</v>
      </c>
      <c r="X417" t="s">
        <v>214</v>
      </c>
      <c r="Y417" t="s">
        <v>214</v>
      </c>
      <c r="Z417" t="s">
        <v>214</v>
      </c>
      <c r="AA417" t="s">
        <v>214</v>
      </c>
      <c r="AB417" t="s">
        <v>214</v>
      </c>
      <c r="BA417" t="s">
        <v>3469</v>
      </c>
      <c r="BB417">
        <v>0</v>
      </c>
    </row>
    <row r="418" spans="1:54" x14ac:dyDescent="0.25">
      <c r="A418">
        <v>336767</v>
      </c>
      <c r="B418" t="s">
        <v>144</v>
      </c>
      <c r="I418" t="s">
        <v>214</v>
      </c>
      <c r="N418" t="s">
        <v>214</v>
      </c>
      <c r="V418" t="s">
        <v>214</v>
      </c>
      <c r="W418" t="s">
        <v>214</v>
      </c>
      <c r="AA418" t="s">
        <v>214</v>
      </c>
      <c r="AB418" t="s">
        <v>214</v>
      </c>
      <c r="BA418" t="s">
        <v>3469</v>
      </c>
      <c r="BB418">
        <v>0</v>
      </c>
    </row>
    <row r="419" spans="1:54" x14ac:dyDescent="0.25">
      <c r="A419">
        <v>336833</v>
      </c>
      <c r="B419" t="s">
        <v>144</v>
      </c>
      <c r="N419" t="s">
        <v>214</v>
      </c>
      <c r="W419" t="s">
        <v>214</v>
      </c>
      <c r="X419" t="s">
        <v>214</v>
      </c>
      <c r="Y419" t="s">
        <v>214</v>
      </c>
      <c r="Z419" t="s">
        <v>214</v>
      </c>
      <c r="AB419" t="s">
        <v>214</v>
      </c>
      <c r="BA419" t="s">
        <v>3469</v>
      </c>
      <c r="BB419">
        <v>0</v>
      </c>
    </row>
    <row r="420" spans="1:54" x14ac:dyDescent="0.25">
      <c r="A420">
        <v>339619</v>
      </c>
      <c r="B420" t="s">
        <v>144</v>
      </c>
      <c r="F420" t="s">
        <v>214</v>
      </c>
      <c r="M420" t="s">
        <v>214</v>
      </c>
      <c r="R420" t="s">
        <v>214</v>
      </c>
      <c r="S420" t="s">
        <v>214</v>
      </c>
      <c r="U420" t="s">
        <v>214</v>
      </c>
      <c r="W420" t="s">
        <v>214</v>
      </c>
      <c r="Y420" t="s">
        <v>214</v>
      </c>
      <c r="AA420" t="s">
        <v>214</v>
      </c>
      <c r="AB420" t="s">
        <v>214</v>
      </c>
      <c r="BA420" t="s">
        <v>3469</v>
      </c>
      <c r="BB420">
        <v>0</v>
      </c>
    </row>
    <row r="421" spans="1:54" x14ac:dyDescent="0.25">
      <c r="A421">
        <v>325028</v>
      </c>
      <c r="B421" t="s">
        <v>144</v>
      </c>
      <c r="G421" t="s">
        <v>214</v>
      </c>
      <c r="J421" t="s">
        <v>214</v>
      </c>
      <c r="O421" t="s">
        <v>214</v>
      </c>
      <c r="P421" t="s">
        <v>214</v>
      </c>
      <c r="X421" t="s">
        <v>214</v>
      </c>
      <c r="Y421" t="s">
        <v>214</v>
      </c>
      <c r="Z421" t="s">
        <v>214</v>
      </c>
      <c r="BA421" t="s">
        <v>3469</v>
      </c>
      <c r="BB421">
        <v>0</v>
      </c>
    </row>
    <row r="422" spans="1:54" x14ac:dyDescent="0.25">
      <c r="A422">
        <v>332743</v>
      </c>
      <c r="B422" t="s">
        <v>144</v>
      </c>
      <c r="K422" t="s">
        <v>214</v>
      </c>
      <c r="M422" t="s">
        <v>214</v>
      </c>
      <c r="O422" t="s">
        <v>214</v>
      </c>
      <c r="P422" t="s">
        <v>214</v>
      </c>
      <c r="Q422" t="s">
        <v>214</v>
      </c>
      <c r="R422" t="s">
        <v>214</v>
      </c>
      <c r="V422" t="s">
        <v>214</v>
      </c>
      <c r="W422" t="s">
        <v>214</v>
      </c>
      <c r="X422" t="s">
        <v>214</v>
      </c>
      <c r="Z422" t="s">
        <v>214</v>
      </c>
      <c r="AA422" t="s">
        <v>214</v>
      </c>
      <c r="BA422" t="s">
        <v>3469</v>
      </c>
      <c r="BB422">
        <v>0</v>
      </c>
    </row>
    <row r="423" spans="1:54" x14ac:dyDescent="0.25">
      <c r="A423">
        <v>324612</v>
      </c>
      <c r="B423" t="s">
        <v>144</v>
      </c>
      <c r="H423" t="s">
        <v>214</v>
      </c>
      <c r="J423" t="s">
        <v>214</v>
      </c>
      <c r="P423" t="s">
        <v>214</v>
      </c>
      <c r="R423" t="s">
        <v>214</v>
      </c>
      <c r="T423" t="s">
        <v>214</v>
      </c>
      <c r="Z423" t="s">
        <v>214</v>
      </c>
      <c r="AA423" t="s">
        <v>214</v>
      </c>
      <c r="BA423" t="s">
        <v>3469</v>
      </c>
      <c r="BB423">
        <v>0</v>
      </c>
    </row>
    <row r="424" spans="1:54" x14ac:dyDescent="0.25">
      <c r="A424">
        <v>325728</v>
      </c>
      <c r="B424" t="s">
        <v>144</v>
      </c>
      <c r="F424" t="s">
        <v>214</v>
      </c>
      <c r="G424" t="s">
        <v>214</v>
      </c>
      <c r="M424" t="s">
        <v>214</v>
      </c>
      <c r="P424" t="s">
        <v>214</v>
      </c>
      <c r="S424" t="s">
        <v>214</v>
      </c>
      <c r="W424" t="s">
        <v>214</v>
      </c>
      <c r="X424" t="s">
        <v>214</v>
      </c>
      <c r="Y424" t="s">
        <v>214</v>
      </c>
      <c r="Z424" t="s">
        <v>214</v>
      </c>
      <c r="BA424" t="s">
        <v>3469</v>
      </c>
      <c r="BB424">
        <v>0</v>
      </c>
    </row>
    <row r="425" spans="1:54" x14ac:dyDescent="0.25">
      <c r="A425">
        <v>329327</v>
      </c>
      <c r="B425" t="s">
        <v>144</v>
      </c>
      <c r="C425" t="s">
        <v>214</v>
      </c>
      <c r="N425" t="s">
        <v>214</v>
      </c>
      <c r="P425" t="s">
        <v>214</v>
      </c>
      <c r="W425" t="s">
        <v>214</v>
      </c>
      <c r="AA425" t="s">
        <v>214</v>
      </c>
      <c r="BA425" t="s">
        <v>3469</v>
      </c>
      <c r="BB425">
        <v>0</v>
      </c>
    </row>
    <row r="426" spans="1:54" x14ac:dyDescent="0.25">
      <c r="A426">
        <v>334577</v>
      </c>
      <c r="B426" t="s">
        <v>144</v>
      </c>
      <c r="J426" t="s">
        <v>214</v>
      </c>
      <c r="P426" t="s">
        <v>214</v>
      </c>
      <c r="R426" t="s">
        <v>214</v>
      </c>
      <c r="S426" t="s">
        <v>214</v>
      </c>
      <c r="W426" t="s">
        <v>214</v>
      </c>
      <c r="X426" t="s">
        <v>214</v>
      </c>
      <c r="Y426" t="s">
        <v>214</v>
      </c>
      <c r="Z426" t="s">
        <v>214</v>
      </c>
      <c r="BA426" t="s">
        <v>3469</v>
      </c>
      <c r="BB426">
        <v>0</v>
      </c>
    </row>
    <row r="427" spans="1:54" x14ac:dyDescent="0.25">
      <c r="A427">
        <v>336784</v>
      </c>
      <c r="B427" t="s">
        <v>144</v>
      </c>
      <c r="H427" t="s">
        <v>214</v>
      </c>
      <c r="I427" t="s">
        <v>214</v>
      </c>
      <c r="N427" t="s">
        <v>214</v>
      </c>
      <c r="P427" t="s">
        <v>214</v>
      </c>
      <c r="V427" t="s">
        <v>214</v>
      </c>
      <c r="W427" t="s">
        <v>214</v>
      </c>
      <c r="X427" t="s">
        <v>214</v>
      </c>
      <c r="Z427" t="s">
        <v>214</v>
      </c>
      <c r="AA427" t="s">
        <v>214</v>
      </c>
      <c r="BA427" t="s">
        <v>3469</v>
      </c>
      <c r="BB427">
        <v>0</v>
      </c>
    </row>
    <row r="428" spans="1:54" x14ac:dyDescent="0.25">
      <c r="A428">
        <v>336787</v>
      </c>
      <c r="B428" t="s">
        <v>144</v>
      </c>
      <c r="P428" t="s">
        <v>214</v>
      </c>
      <c r="Q428" t="s">
        <v>214</v>
      </c>
      <c r="R428" t="s">
        <v>214</v>
      </c>
      <c r="W428" t="s">
        <v>214</v>
      </c>
      <c r="Y428" t="s">
        <v>214</v>
      </c>
      <c r="Z428" t="s">
        <v>214</v>
      </c>
      <c r="AA428" t="s">
        <v>214</v>
      </c>
      <c r="BA428" t="s">
        <v>3469</v>
      </c>
      <c r="BB428">
        <v>0</v>
      </c>
    </row>
    <row r="429" spans="1:54" x14ac:dyDescent="0.25">
      <c r="A429">
        <v>321968</v>
      </c>
      <c r="B429" t="s">
        <v>144</v>
      </c>
      <c r="D429" t="s">
        <v>214</v>
      </c>
      <c r="Q429" t="s">
        <v>214</v>
      </c>
      <c r="T429" t="s">
        <v>214</v>
      </c>
      <c r="W429" t="s">
        <v>214</v>
      </c>
      <c r="Z429" t="s">
        <v>214</v>
      </c>
      <c r="BA429" t="s">
        <v>3469</v>
      </c>
      <c r="BB429">
        <v>0</v>
      </c>
    </row>
    <row r="430" spans="1:54" x14ac:dyDescent="0.25">
      <c r="A430">
        <v>320312</v>
      </c>
      <c r="B430" t="s">
        <v>144</v>
      </c>
      <c r="M430" t="s">
        <v>214</v>
      </c>
      <c r="N430" t="s">
        <v>214</v>
      </c>
      <c r="O430" t="s">
        <v>214</v>
      </c>
      <c r="P430" t="s">
        <v>214</v>
      </c>
      <c r="R430" t="s">
        <v>214</v>
      </c>
      <c r="W430" t="s">
        <v>214</v>
      </c>
      <c r="Z430" t="s">
        <v>214</v>
      </c>
      <c r="AB430" t="s">
        <v>214</v>
      </c>
      <c r="BA430" t="s">
        <v>3467</v>
      </c>
      <c r="BB430">
        <v>0</v>
      </c>
    </row>
    <row r="431" spans="1:54" x14ac:dyDescent="0.25">
      <c r="A431">
        <v>323568</v>
      </c>
      <c r="B431" t="s">
        <v>144</v>
      </c>
      <c r="K431" t="s">
        <v>214</v>
      </c>
      <c r="M431" t="s">
        <v>214</v>
      </c>
      <c r="O431" t="s">
        <v>214</v>
      </c>
      <c r="P431" t="s">
        <v>214</v>
      </c>
      <c r="T431" t="s">
        <v>214</v>
      </c>
      <c r="W431" t="s">
        <v>214</v>
      </c>
      <c r="X431" t="s">
        <v>214</v>
      </c>
      <c r="Y431" t="s">
        <v>214</v>
      </c>
      <c r="Z431" t="s">
        <v>214</v>
      </c>
      <c r="AB431" t="s">
        <v>214</v>
      </c>
      <c r="BA431" t="s">
        <v>3467</v>
      </c>
      <c r="BB431">
        <v>0</v>
      </c>
    </row>
    <row r="432" spans="1:54" x14ac:dyDescent="0.25">
      <c r="A432">
        <v>326399</v>
      </c>
      <c r="B432" t="s">
        <v>144</v>
      </c>
      <c r="F432" t="s">
        <v>214</v>
      </c>
      <c r="H432" t="s">
        <v>214</v>
      </c>
      <c r="M432" t="s">
        <v>214</v>
      </c>
      <c r="O432" t="s">
        <v>214</v>
      </c>
      <c r="P432" t="s">
        <v>214</v>
      </c>
      <c r="Q432" t="s">
        <v>214</v>
      </c>
      <c r="R432" t="s">
        <v>214</v>
      </c>
      <c r="U432" t="s">
        <v>214</v>
      </c>
      <c r="W432" t="s">
        <v>214</v>
      </c>
      <c r="X432" t="s">
        <v>214</v>
      </c>
      <c r="Y432" t="s">
        <v>214</v>
      </c>
      <c r="AA432" t="s">
        <v>214</v>
      </c>
      <c r="AB432" t="s">
        <v>214</v>
      </c>
      <c r="BA432" t="s">
        <v>3467</v>
      </c>
      <c r="BB432">
        <v>0</v>
      </c>
    </row>
    <row r="433" spans="1:54" x14ac:dyDescent="0.25">
      <c r="A433">
        <v>327148</v>
      </c>
      <c r="B433" t="s">
        <v>144</v>
      </c>
      <c r="M433" t="s">
        <v>214</v>
      </c>
      <c r="O433" t="s">
        <v>214</v>
      </c>
      <c r="P433" t="s">
        <v>214</v>
      </c>
      <c r="W433" t="s">
        <v>214</v>
      </c>
      <c r="Y433" t="s">
        <v>214</v>
      </c>
      <c r="Z433" t="s">
        <v>214</v>
      </c>
      <c r="AB433" t="s">
        <v>214</v>
      </c>
      <c r="BA433" t="s">
        <v>3467</v>
      </c>
      <c r="BB433">
        <v>0</v>
      </c>
    </row>
    <row r="434" spans="1:54" x14ac:dyDescent="0.25">
      <c r="A434">
        <v>327424</v>
      </c>
      <c r="B434" t="s">
        <v>144</v>
      </c>
      <c r="G434" t="s">
        <v>214</v>
      </c>
      <c r="M434" t="s">
        <v>214</v>
      </c>
      <c r="O434" t="s">
        <v>214</v>
      </c>
      <c r="P434" t="s">
        <v>214</v>
      </c>
      <c r="Y434" t="s">
        <v>214</v>
      </c>
      <c r="Z434" t="s">
        <v>214</v>
      </c>
      <c r="AA434" t="s">
        <v>214</v>
      </c>
      <c r="AB434" t="s">
        <v>214</v>
      </c>
      <c r="BA434" t="s">
        <v>3467</v>
      </c>
      <c r="BB434">
        <v>0</v>
      </c>
    </row>
    <row r="435" spans="1:54" x14ac:dyDescent="0.25">
      <c r="A435">
        <v>328398</v>
      </c>
      <c r="B435" t="s">
        <v>144</v>
      </c>
      <c r="M435" t="s">
        <v>214</v>
      </c>
      <c r="O435" t="s">
        <v>214</v>
      </c>
      <c r="P435" t="s">
        <v>214</v>
      </c>
      <c r="R435" t="s">
        <v>214</v>
      </c>
      <c r="Z435" t="s">
        <v>214</v>
      </c>
      <c r="AB435" t="s">
        <v>214</v>
      </c>
      <c r="BA435" t="s">
        <v>3467</v>
      </c>
      <c r="BB435">
        <v>0</v>
      </c>
    </row>
    <row r="436" spans="1:54" x14ac:dyDescent="0.25">
      <c r="A436">
        <v>329099</v>
      </c>
      <c r="B436" t="s">
        <v>144</v>
      </c>
      <c r="I436" t="s">
        <v>214</v>
      </c>
      <c r="N436" t="s">
        <v>214</v>
      </c>
      <c r="O436" t="s">
        <v>214</v>
      </c>
      <c r="P436" t="s">
        <v>214</v>
      </c>
      <c r="V436" t="s">
        <v>214</v>
      </c>
      <c r="W436" t="s">
        <v>214</v>
      </c>
      <c r="Y436" t="s">
        <v>214</v>
      </c>
      <c r="AA436" t="s">
        <v>214</v>
      </c>
      <c r="AB436" t="s">
        <v>214</v>
      </c>
      <c r="BA436" t="s">
        <v>3467</v>
      </c>
      <c r="BB436">
        <v>0</v>
      </c>
    </row>
    <row r="437" spans="1:54" x14ac:dyDescent="0.25">
      <c r="A437">
        <v>329778</v>
      </c>
      <c r="B437" t="s">
        <v>144</v>
      </c>
      <c r="F437" t="s">
        <v>214</v>
      </c>
      <c r="G437" t="s">
        <v>214</v>
      </c>
      <c r="M437" t="s">
        <v>214</v>
      </c>
      <c r="O437" t="s">
        <v>214</v>
      </c>
      <c r="P437" t="s">
        <v>214</v>
      </c>
      <c r="W437" t="s">
        <v>214</v>
      </c>
      <c r="X437" t="s">
        <v>214</v>
      </c>
      <c r="Y437" t="s">
        <v>214</v>
      </c>
      <c r="Z437" t="s">
        <v>214</v>
      </c>
      <c r="AB437" t="s">
        <v>214</v>
      </c>
      <c r="BA437" t="s">
        <v>3467</v>
      </c>
      <c r="BB437">
        <v>0</v>
      </c>
    </row>
    <row r="438" spans="1:54" x14ac:dyDescent="0.25">
      <c r="A438">
        <v>332238</v>
      </c>
      <c r="B438" t="s">
        <v>144</v>
      </c>
      <c r="I438" t="s">
        <v>214</v>
      </c>
      <c r="N438" t="s">
        <v>214</v>
      </c>
      <c r="O438" t="s">
        <v>214</v>
      </c>
      <c r="P438" t="s">
        <v>214</v>
      </c>
      <c r="Q438" t="s">
        <v>214</v>
      </c>
      <c r="R438" t="s">
        <v>214</v>
      </c>
      <c r="S438" t="s">
        <v>214</v>
      </c>
      <c r="T438" t="s">
        <v>214</v>
      </c>
      <c r="U438" t="s">
        <v>214</v>
      </c>
      <c r="V438" t="s">
        <v>214</v>
      </c>
      <c r="W438" t="s">
        <v>214</v>
      </c>
      <c r="X438" t="s">
        <v>214</v>
      </c>
      <c r="Y438" t="s">
        <v>214</v>
      </c>
      <c r="Z438" t="s">
        <v>214</v>
      </c>
      <c r="AA438" t="s">
        <v>214</v>
      </c>
      <c r="AB438" t="s">
        <v>214</v>
      </c>
      <c r="BA438" t="s">
        <v>3467</v>
      </c>
      <c r="BB438">
        <v>0</v>
      </c>
    </row>
    <row r="439" spans="1:54" x14ac:dyDescent="0.25">
      <c r="A439">
        <v>326910</v>
      </c>
      <c r="B439" t="s">
        <v>144</v>
      </c>
      <c r="C439" t="s">
        <v>214</v>
      </c>
      <c r="E439" t="s">
        <v>214</v>
      </c>
      <c r="G439" t="s">
        <v>214</v>
      </c>
      <c r="K439" t="s">
        <v>214</v>
      </c>
      <c r="M439" t="s">
        <v>214</v>
      </c>
      <c r="O439" t="s">
        <v>214</v>
      </c>
      <c r="P439" t="s">
        <v>214</v>
      </c>
      <c r="Q439" t="s">
        <v>214</v>
      </c>
      <c r="R439" t="s">
        <v>214</v>
      </c>
      <c r="S439" t="s">
        <v>214</v>
      </c>
      <c r="T439" t="s">
        <v>214</v>
      </c>
      <c r="U439" t="s">
        <v>214</v>
      </c>
      <c r="V439" t="s">
        <v>214</v>
      </c>
      <c r="W439" t="s">
        <v>214</v>
      </c>
      <c r="X439" t="s">
        <v>214</v>
      </c>
      <c r="Y439" t="s">
        <v>214</v>
      </c>
      <c r="Z439" t="s">
        <v>214</v>
      </c>
      <c r="AA439" t="s">
        <v>214</v>
      </c>
      <c r="AB439" t="s">
        <v>214</v>
      </c>
      <c r="BA439" t="s">
        <v>3467</v>
      </c>
      <c r="BB439">
        <v>0</v>
      </c>
    </row>
    <row r="440" spans="1:54" x14ac:dyDescent="0.25">
      <c r="A440">
        <v>329534</v>
      </c>
      <c r="B440" t="s">
        <v>144</v>
      </c>
      <c r="C440" t="s">
        <v>214</v>
      </c>
      <c r="I440" t="s">
        <v>214</v>
      </c>
      <c r="K440" t="s">
        <v>214</v>
      </c>
      <c r="N440" t="s">
        <v>214</v>
      </c>
      <c r="O440" t="s">
        <v>214</v>
      </c>
      <c r="P440" t="s">
        <v>214</v>
      </c>
      <c r="V440" t="s">
        <v>214</v>
      </c>
      <c r="W440" t="s">
        <v>214</v>
      </c>
      <c r="X440" t="s">
        <v>214</v>
      </c>
      <c r="Y440" t="s">
        <v>214</v>
      </c>
      <c r="Z440" t="s">
        <v>214</v>
      </c>
      <c r="AA440" t="s">
        <v>214</v>
      </c>
      <c r="AB440" t="s">
        <v>214</v>
      </c>
      <c r="BA440" t="s">
        <v>3467</v>
      </c>
      <c r="BB440">
        <v>0</v>
      </c>
    </row>
    <row r="441" spans="1:54" x14ac:dyDescent="0.25">
      <c r="A441">
        <v>329923</v>
      </c>
      <c r="B441" t="s">
        <v>144</v>
      </c>
      <c r="G441" t="s">
        <v>214</v>
      </c>
      <c r="K441" t="s">
        <v>214</v>
      </c>
      <c r="N441" t="s">
        <v>214</v>
      </c>
      <c r="O441" t="s">
        <v>214</v>
      </c>
      <c r="P441" t="s">
        <v>214</v>
      </c>
      <c r="T441" t="s">
        <v>214</v>
      </c>
      <c r="W441" t="s">
        <v>214</v>
      </c>
      <c r="X441" t="s">
        <v>214</v>
      </c>
      <c r="Y441" t="s">
        <v>214</v>
      </c>
      <c r="Z441" t="s">
        <v>214</v>
      </c>
      <c r="AA441" t="s">
        <v>214</v>
      </c>
      <c r="AB441" t="s">
        <v>214</v>
      </c>
      <c r="BA441" t="s">
        <v>3467</v>
      </c>
      <c r="BB441">
        <v>0</v>
      </c>
    </row>
    <row r="442" spans="1:54" x14ac:dyDescent="0.25">
      <c r="A442">
        <v>333169</v>
      </c>
      <c r="B442" t="s">
        <v>144</v>
      </c>
      <c r="E442" t="s">
        <v>214</v>
      </c>
      <c r="F442" t="s">
        <v>214</v>
      </c>
      <c r="G442" t="s">
        <v>214</v>
      </c>
      <c r="J442" t="s">
        <v>214</v>
      </c>
      <c r="M442" t="s">
        <v>214</v>
      </c>
      <c r="O442" t="s">
        <v>214</v>
      </c>
      <c r="P442" t="s">
        <v>214</v>
      </c>
      <c r="Q442" t="s">
        <v>214</v>
      </c>
      <c r="R442" t="s">
        <v>214</v>
      </c>
      <c r="S442" t="s">
        <v>214</v>
      </c>
      <c r="T442" t="s">
        <v>214</v>
      </c>
      <c r="U442" t="s">
        <v>214</v>
      </c>
      <c r="V442" t="s">
        <v>214</v>
      </c>
      <c r="W442" t="s">
        <v>214</v>
      </c>
      <c r="X442" t="s">
        <v>214</v>
      </c>
      <c r="Y442" t="s">
        <v>214</v>
      </c>
      <c r="Z442" t="s">
        <v>214</v>
      </c>
      <c r="AA442" t="s">
        <v>214</v>
      </c>
      <c r="AB442" t="s">
        <v>214</v>
      </c>
      <c r="BA442" t="s">
        <v>3467</v>
      </c>
      <c r="BB442">
        <v>0</v>
      </c>
    </row>
    <row r="443" spans="1:54" x14ac:dyDescent="0.25">
      <c r="A443">
        <v>306111</v>
      </c>
      <c r="B443" t="s">
        <v>144</v>
      </c>
      <c r="M443" t="s">
        <v>214</v>
      </c>
      <c r="O443" t="s">
        <v>214</v>
      </c>
      <c r="P443" t="s">
        <v>214</v>
      </c>
      <c r="Q443" t="s">
        <v>214</v>
      </c>
      <c r="W443" t="s">
        <v>214</v>
      </c>
      <c r="X443" t="s">
        <v>214</v>
      </c>
      <c r="Y443" t="s">
        <v>214</v>
      </c>
      <c r="Z443" t="s">
        <v>214</v>
      </c>
      <c r="AB443" t="s">
        <v>214</v>
      </c>
      <c r="BA443" t="s">
        <v>3467</v>
      </c>
      <c r="BB443">
        <v>0</v>
      </c>
    </row>
    <row r="444" spans="1:54" x14ac:dyDescent="0.25">
      <c r="A444">
        <v>320272</v>
      </c>
      <c r="B444" t="s">
        <v>144</v>
      </c>
      <c r="H444" t="s">
        <v>214</v>
      </c>
      <c r="M444" t="s">
        <v>214</v>
      </c>
      <c r="N444" t="s">
        <v>214</v>
      </c>
      <c r="O444" t="s">
        <v>214</v>
      </c>
      <c r="P444" t="s">
        <v>214</v>
      </c>
      <c r="V444" t="s">
        <v>214</v>
      </c>
      <c r="W444" t="s">
        <v>214</v>
      </c>
      <c r="Z444" t="s">
        <v>214</v>
      </c>
      <c r="AA444" t="s">
        <v>214</v>
      </c>
      <c r="AB444" t="s">
        <v>214</v>
      </c>
      <c r="BA444" t="s">
        <v>3467</v>
      </c>
      <c r="BB444">
        <v>0</v>
      </c>
    </row>
    <row r="445" spans="1:54" x14ac:dyDescent="0.25">
      <c r="A445">
        <v>320713</v>
      </c>
      <c r="B445" t="s">
        <v>144</v>
      </c>
      <c r="F445" t="s">
        <v>214</v>
      </c>
      <c r="I445" t="s">
        <v>214</v>
      </c>
      <c r="O445" t="s">
        <v>214</v>
      </c>
      <c r="P445" t="s">
        <v>214</v>
      </c>
      <c r="W445" t="s">
        <v>214</v>
      </c>
      <c r="Y445" t="s">
        <v>214</v>
      </c>
      <c r="Z445" t="s">
        <v>214</v>
      </c>
      <c r="AB445" t="s">
        <v>214</v>
      </c>
      <c r="BA445" t="s">
        <v>3467</v>
      </c>
      <c r="BB445">
        <v>0</v>
      </c>
    </row>
    <row r="446" spans="1:54" x14ac:dyDescent="0.25">
      <c r="A446">
        <v>326966</v>
      </c>
      <c r="B446" t="s">
        <v>144</v>
      </c>
      <c r="H446" t="s">
        <v>214</v>
      </c>
      <c r="M446" t="s">
        <v>214</v>
      </c>
      <c r="O446" t="s">
        <v>214</v>
      </c>
      <c r="P446" t="s">
        <v>214</v>
      </c>
      <c r="T446" t="s">
        <v>214</v>
      </c>
      <c r="W446" t="s">
        <v>214</v>
      </c>
      <c r="Y446" t="s">
        <v>214</v>
      </c>
      <c r="AB446" t="s">
        <v>214</v>
      </c>
      <c r="BA446" t="s">
        <v>3467</v>
      </c>
      <c r="BB446">
        <v>0</v>
      </c>
    </row>
    <row r="447" spans="1:54" x14ac:dyDescent="0.25">
      <c r="A447">
        <v>332585</v>
      </c>
      <c r="B447" t="s">
        <v>144</v>
      </c>
      <c r="G447" t="s">
        <v>214</v>
      </c>
      <c r="J447" t="s">
        <v>214</v>
      </c>
      <c r="L447" t="s">
        <v>214</v>
      </c>
      <c r="O447" t="s">
        <v>214</v>
      </c>
      <c r="P447" t="s">
        <v>214</v>
      </c>
      <c r="R447" t="s">
        <v>214</v>
      </c>
      <c r="W447" t="s">
        <v>214</v>
      </c>
      <c r="X447" t="s">
        <v>214</v>
      </c>
      <c r="Y447" t="s">
        <v>214</v>
      </c>
      <c r="Z447" t="s">
        <v>214</v>
      </c>
      <c r="AA447" t="s">
        <v>214</v>
      </c>
      <c r="AB447" t="s">
        <v>214</v>
      </c>
      <c r="BA447" t="s">
        <v>3467</v>
      </c>
      <c r="BB447">
        <v>0</v>
      </c>
    </row>
    <row r="448" spans="1:54" x14ac:dyDescent="0.25">
      <c r="A448">
        <v>332911</v>
      </c>
      <c r="B448" t="s">
        <v>144</v>
      </c>
      <c r="C448" t="s">
        <v>214</v>
      </c>
      <c r="G448" t="s">
        <v>214</v>
      </c>
      <c r="H448" t="s">
        <v>214</v>
      </c>
      <c r="O448" t="s">
        <v>214</v>
      </c>
      <c r="P448" t="s">
        <v>214</v>
      </c>
      <c r="Q448" t="s">
        <v>214</v>
      </c>
      <c r="R448" t="s">
        <v>214</v>
      </c>
      <c r="S448" t="s">
        <v>214</v>
      </c>
      <c r="U448" t="s">
        <v>214</v>
      </c>
      <c r="V448" t="s">
        <v>214</v>
      </c>
      <c r="W448" t="s">
        <v>214</v>
      </c>
      <c r="X448" t="s">
        <v>214</v>
      </c>
      <c r="Y448" t="s">
        <v>214</v>
      </c>
      <c r="Z448" t="s">
        <v>214</v>
      </c>
      <c r="AA448" t="s">
        <v>214</v>
      </c>
      <c r="AB448" t="s">
        <v>214</v>
      </c>
      <c r="BA448" t="s">
        <v>3467</v>
      </c>
      <c r="BB448">
        <v>0</v>
      </c>
    </row>
    <row r="449" spans="1:54" x14ac:dyDescent="0.25">
      <c r="A449">
        <v>323791</v>
      </c>
      <c r="B449" t="s">
        <v>144</v>
      </c>
      <c r="H449" t="s">
        <v>214</v>
      </c>
      <c r="M449" t="s">
        <v>214</v>
      </c>
      <c r="N449" t="s">
        <v>214</v>
      </c>
      <c r="O449" t="s">
        <v>214</v>
      </c>
      <c r="P449" t="s">
        <v>214</v>
      </c>
      <c r="Q449" t="s">
        <v>214</v>
      </c>
      <c r="V449" t="s">
        <v>214</v>
      </c>
      <c r="Z449" t="s">
        <v>214</v>
      </c>
      <c r="AA449" t="s">
        <v>214</v>
      </c>
      <c r="AB449" t="s">
        <v>214</v>
      </c>
      <c r="BA449" t="s">
        <v>3467</v>
      </c>
      <c r="BB449">
        <v>0</v>
      </c>
    </row>
    <row r="450" spans="1:54" x14ac:dyDescent="0.25">
      <c r="A450">
        <v>324702</v>
      </c>
      <c r="B450" t="s">
        <v>144</v>
      </c>
      <c r="H450" t="s">
        <v>214</v>
      </c>
      <c r="O450" t="s">
        <v>214</v>
      </c>
      <c r="P450" t="s">
        <v>214</v>
      </c>
      <c r="V450" t="s">
        <v>214</v>
      </c>
      <c r="W450" t="s">
        <v>214</v>
      </c>
      <c r="Y450" t="s">
        <v>214</v>
      </c>
      <c r="Z450" t="s">
        <v>214</v>
      </c>
      <c r="AA450" t="s">
        <v>214</v>
      </c>
      <c r="AB450" t="s">
        <v>214</v>
      </c>
      <c r="BA450" t="s">
        <v>3467</v>
      </c>
      <c r="BB450">
        <v>0</v>
      </c>
    </row>
    <row r="451" spans="1:54" x14ac:dyDescent="0.25">
      <c r="A451">
        <v>325550</v>
      </c>
      <c r="B451" t="s">
        <v>144</v>
      </c>
      <c r="E451" t="s">
        <v>214</v>
      </c>
      <c r="K451" t="s">
        <v>214</v>
      </c>
      <c r="O451" t="s">
        <v>214</v>
      </c>
      <c r="P451" t="s">
        <v>214</v>
      </c>
      <c r="R451" t="s">
        <v>214</v>
      </c>
      <c r="V451" t="s">
        <v>214</v>
      </c>
      <c r="W451" t="s">
        <v>214</v>
      </c>
      <c r="Y451" t="s">
        <v>214</v>
      </c>
      <c r="Z451" t="s">
        <v>214</v>
      </c>
      <c r="AA451" t="s">
        <v>214</v>
      </c>
      <c r="AB451" t="s">
        <v>214</v>
      </c>
      <c r="BA451" t="s">
        <v>3467</v>
      </c>
      <c r="BB451">
        <v>0</v>
      </c>
    </row>
    <row r="452" spans="1:54" x14ac:dyDescent="0.25">
      <c r="A452">
        <v>328169</v>
      </c>
      <c r="B452" t="s">
        <v>144</v>
      </c>
      <c r="C452" t="s">
        <v>214</v>
      </c>
      <c r="G452" t="s">
        <v>214</v>
      </c>
      <c r="N452" t="s">
        <v>214</v>
      </c>
      <c r="O452" t="s">
        <v>214</v>
      </c>
      <c r="P452" t="s">
        <v>214</v>
      </c>
      <c r="S452" t="s">
        <v>214</v>
      </c>
      <c r="T452" t="s">
        <v>214</v>
      </c>
      <c r="U452" t="s">
        <v>214</v>
      </c>
      <c r="V452" t="s">
        <v>214</v>
      </c>
      <c r="W452" t="s">
        <v>214</v>
      </c>
      <c r="X452" t="s">
        <v>214</v>
      </c>
      <c r="Y452" t="s">
        <v>214</v>
      </c>
      <c r="Z452" t="s">
        <v>214</v>
      </c>
      <c r="AA452" t="s">
        <v>214</v>
      </c>
      <c r="AB452" t="s">
        <v>214</v>
      </c>
      <c r="BA452" t="s">
        <v>3467</v>
      </c>
      <c r="BB452">
        <v>0</v>
      </c>
    </row>
    <row r="453" spans="1:54" x14ac:dyDescent="0.25">
      <c r="A453">
        <v>329717</v>
      </c>
      <c r="B453" t="s">
        <v>144</v>
      </c>
      <c r="H453" t="s">
        <v>214</v>
      </c>
      <c r="M453" t="s">
        <v>214</v>
      </c>
      <c r="O453" t="s">
        <v>214</v>
      </c>
      <c r="P453" t="s">
        <v>214</v>
      </c>
      <c r="T453" t="s">
        <v>214</v>
      </c>
      <c r="W453" t="s">
        <v>214</v>
      </c>
      <c r="Y453" t="s">
        <v>214</v>
      </c>
      <c r="Z453" t="s">
        <v>214</v>
      </c>
      <c r="AB453" t="s">
        <v>214</v>
      </c>
      <c r="BA453" t="s">
        <v>3467</v>
      </c>
      <c r="BB453">
        <v>0</v>
      </c>
    </row>
    <row r="454" spans="1:54" x14ac:dyDescent="0.25">
      <c r="A454">
        <v>330221</v>
      </c>
      <c r="B454" t="s">
        <v>144</v>
      </c>
      <c r="K454" t="s">
        <v>214</v>
      </c>
      <c r="O454" t="s">
        <v>214</v>
      </c>
      <c r="P454" t="s">
        <v>214</v>
      </c>
      <c r="Q454" t="s">
        <v>214</v>
      </c>
      <c r="R454" t="s">
        <v>214</v>
      </c>
      <c r="W454" t="s">
        <v>214</v>
      </c>
      <c r="X454" t="s">
        <v>214</v>
      </c>
      <c r="Y454" t="s">
        <v>214</v>
      </c>
      <c r="Z454" t="s">
        <v>214</v>
      </c>
      <c r="AA454" t="s">
        <v>214</v>
      </c>
      <c r="AB454" t="s">
        <v>214</v>
      </c>
      <c r="BA454" t="s">
        <v>3467</v>
      </c>
      <c r="BB454">
        <v>0</v>
      </c>
    </row>
    <row r="455" spans="1:54" x14ac:dyDescent="0.25">
      <c r="A455">
        <v>332332</v>
      </c>
      <c r="B455" t="s">
        <v>144</v>
      </c>
      <c r="H455" t="s">
        <v>214</v>
      </c>
      <c r="I455" t="s">
        <v>214</v>
      </c>
      <c r="N455" t="s">
        <v>214</v>
      </c>
      <c r="O455" t="s">
        <v>214</v>
      </c>
      <c r="P455" t="s">
        <v>214</v>
      </c>
      <c r="Q455" t="s">
        <v>214</v>
      </c>
      <c r="R455" t="s">
        <v>214</v>
      </c>
      <c r="S455" t="s">
        <v>214</v>
      </c>
      <c r="T455" t="s">
        <v>214</v>
      </c>
      <c r="U455" t="s">
        <v>214</v>
      </c>
      <c r="V455" t="s">
        <v>214</v>
      </c>
      <c r="W455" t="s">
        <v>214</v>
      </c>
      <c r="X455" t="s">
        <v>214</v>
      </c>
      <c r="Y455" t="s">
        <v>214</v>
      </c>
      <c r="Z455" t="s">
        <v>214</v>
      </c>
      <c r="AA455" t="s">
        <v>214</v>
      </c>
      <c r="AB455" t="s">
        <v>214</v>
      </c>
      <c r="BA455" t="s">
        <v>3467</v>
      </c>
      <c r="BB455">
        <v>0</v>
      </c>
    </row>
    <row r="456" spans="1:54" x14ac:dyDescent="0.25">
      <c r="A456">
        <v>332378</v>
      </c>
      <c r="B456" t="s">
        <v>144</v>
      </c>
      <c r="G456" t="s">
        <v>214</v>
      </c>
      <c r="H456" t="s">
        <v>214</v>
      </c>
      <c r="N456" t="s">
        <v>214</v>
      </c>
      <c r="O456" t="s">
        <v>214</v>
      </c>
      <c r="P456" t="s">
        <v>214</v>
      </c>
      <c r="Q456" t="s">
        <v>214</v>
      </c>
      <c r="R456" t="s">
        <v>214</v>
      </c>
      <c r="S456" t="s">
        <v>214</v>
      </c>
      <c r="T456" t="s">
        <v>214</v>
      </c>
      <c r="U456" t="s">
        <v>214</v>
      </c>
      <c r="V456" t="s">
        <v>214</v>
      </c>
      <c r="W456" t="s">
        <v>214</v>
      </c>
      <c r="X456" t="s">
        <v>214</v>
      </c>
      <c r="Y456" t="s">
        <v>214</v>
      </c>
      <c r="Z456" t="s">
        <v>214</v>
      </c>
      <c r="AA456" t="s">
        <v>214</v>
      </c>
      <c r="AB456" t="s">
        <v>214</v>
      </c>
      <c r="BA456" t="s">
        <v>3467</v>
      </c>
      <c r="BB456">
        <v>0</v>
      </c>
    </row>
    <row r="457" spans="1:54" x14ac:dyDescent="0.25">
      <c r="A457">
        <v>334790</v>
      </c>
      <c r="B457" t="s">
        <v>144</v>
      </c>
      <c r="F457" t="s">
        <v>214</v>
      </c>
      <c r="G457" t="s">
        <v>214</v>
      </c>
      <c r="L457" t="s">
        <v>214</v>
      </c>
      <c r="N457" t="s">
        <v>214</v>
      </c>
      <c r="O457" t="s">
        <v>214</v>
      </c>
      <c r="P457" t="s">
        <v>214</v>
      </c>
      <c r="Q457" t="s">
        <v>214</v>
      </c>
      <c r="R457" t="s">
        <v>214</v>
      </c>
      <c r="S457" t="s">
        <v>214</v>
      </c>
      <c r="T457" t="s">
        <v>214</v>
      </c>
      <c r="U457" t="s">
        <v>214</v>
      </c>
      <c r="V457" t="s">
        <v>214</v>
      </c>
      <c r="W457" t="s">
        <v>214</v>
      </c>
      <c r="X457" t="s">
        <v>214</v>
      </c>
      <c r="Y457" t="s">
        <v>214</v>
      </c>
      <c r="Z457" t="s">
        <v>214</v>
      </c>
      <c r="AA457" t="s">
        <v>214</v>
      </c>
      <c r="AB457" t="s">
        <v>214</v>
      </c>
      <c r="BA457" t="s">
        <v>3467</v>
      </c>
      <c r="BB457">
        <v>0</v>
      </c>
    </row>
    <row r="458" spans="1:54" x14ac:dyDescent="0.25">
      <c r="A458">
        <v>318261</v>
      </c>
      <c r="B458" t="s">
        <v>144</v>
      </c>
      <c r="J458" t="s">
        <v>214</v>
      </c>
      <c r="M458" t="s">
        <v>214</v>
      </c>
      <c r="P458" t="s">
        <v>214</v>
      </c>
      <c r="Q458" t="s">
        <v>214</v>
      </c>
      <c r="W458" t="s">
        <v>214</v>
      </c>
      <c r="Z458" t="s">
        <v>214</v>
      </c>
      <c r="AB458" t="s">
        <v>214</v>
      </c>
      <c r="BA458" t="s">
        <v>3467</v>
      </c>
      <c r="BB458">
        <v>0</v>
      </c>
    </row>
    <row r="459" spans="1:54" x14ac:dyDescent="0.25">
      <c r="A459">
        <v>319128</v>
      </c>
      <c r="B459" t="s">
        <v>144</v>
      </c>
      <c r="F459" t="s">
        <v>214</v>
      </c>
      <c r="K459" t="s">
        <v>214</v>
      </c>
      <c r="N459" t="s">
        <v>214</v>
      </c>
      <c r="P459" t="s">
        <v>214</v>
      </c>
      <c r="Q459" t="s">
        <v>214</v>
      </c>
      <c r="V459" t="s">
        <v>214</v>
      </c>
      <c r="W459" t="s">
        <v>214</v>
      </c>
      <c r="X459" t="s">
        <v>214</v>
      </c>
      <c r="Y459" t="s">
        <v>214</v>
      </c>
      <c r="Z459" t="s">
        <v>214</v>
      </c>
      <c r="AA459" t="s">
        <v>214</v>
      </c>
      <c r="AB459" t="s">
        <v>214</v>
      </c>
      <c r="BA459" t="s">
        <v>3467</v>
      </c>
      <c r="BB459">
        <v>0</v>
      </c>
    </row>
    <row r="460" spans="1:54" x14ac:dyDescent="0.25">
      <c r="A460">
        <v>320064</v>
      </c>
      <c r="B460" t="s">
        <v>144</v>
      </c>
      <c r="H460" t="s">
        <v>214</v>
      </c>
      <c r="N460" t="s">
        <v>214</v>
      </c>
      <c r="P460" t="s">
        <v>214</v>
      </c>
      <c r="U460" t="s">
        <v>214</v>
      </c>
      <c r="V460" t="s">
        <v>214</v>
      </c>
      <c r="W460" t="s">
        <v>214</v>
      </c>
      <c r="Y460" t="s">
        <v>214</v>
      </c>
      <c r="Z460" t="s">
        <v>214</v>
      </c>
      <c r="AA460" t="s">
        <v>214</v>
      </c>
      <c r="AB460" t="s">
        <v>214</v>
      </c>
      <c r="BA460" t="s">
        <v>3467</v>
      </c>
      <c r="BB460">
        <v>0</v>
      </c>
    </row>
    <row r="461" spans="1:54" x14ac:dyDescent="0.25">
      <c r="A461">
        <v>321849</v>
      </c>
      <c r="B461" t="s">
        <v>144</v>
      </c>
      <c r="P461" t="s">
        <v>214</v>
      </c>
      <c r="Q461" t="s">
        <v>214</v>
      </c>
      <c r="U461" t="s">
        <v>214</v>
      </c>
      <c r="W461" t="s">
        <v>214</v>
      </c>
      <c r="X461" t="s">
        <v>214</v>
      </c>
      <c r="Y461" t="s">
        <v>214</v>
      </c>
      <c r="Z461" t="s">
        <v>214</v>
      </c>
      <c r="AA461" t="s">
        <v>214</v>
      </c>
      <c r="AB461" t="s">
        <v>214</v>
      </c>
      <c r="BA461" t="s">
        <v>3467</v>
      </c>
      <c r="BB461">
        <v>0</v>
      </c>
    </row>
    <row r="462" spans="1:54" x14ac:dyDescent="0.25">
      <c r="A462">
        <v>322614</v>
      </c>
      <c r="B462" t="s">
        <v>144</v>
      </c>
      <c r="H462" t="s">
        <v>214</v>
      </c>
      <c r="K462" t="s">
        <v>214</v>
      </c>
      <c r="N462" t="s">
        <v>214</v>
      </c>
      <c r="P462" t="s">
        <v>214</v>
      </c>
      <c r="Q462" t="s">
        <v>214</v>
      </c>
      <c r="R462" t="s">
        <v>214</v>
      </c>
      <c r="S462" t="s">
        <v>214</v>
      </c>
      <c r="T462" t="s">
        <v>214</v>
      </c>
      <c r="U462" t="s">
        <v>214</v>
      </c>
      <c r="V462" t="s">
        <v>214</v>
      </c>
      <c r="W462" t="s">
        <v>214</v>
      </c>
      <c r="X462" t="s">
        <v>214</v>
      </c>
      <c r="Y462" t="s">
        <v>214</v>
      </c>
      <c r="Z462" t="s">
        <v>214</v>
      </c>
      <c r="AA462" t="s">
        <v>214</v>
      </c>
      <c r="AB462" t="s">
        <v>214</v>
      </c>
      <c r="BA462" t="s">
        <v>3467</v>
      </c>
      <c r="BB462">
        <v>0</v>
      </c>
    </row>
    <row r="463" spans="1:54" x14ac:dyDescent="0.25">
      <c r="A463">
        <v>324133</v>
      </c>
      <c r="B463" t="s">
        <v>144</v>
      </c>
      <c r="N463" t="s">
        <v>214</v>
      </c>
      <c r="P463" t="s">
        <v>214</v>
      </c>
      <c r="W463" t="s">
        <v>214</v>
      </c>
      <c r="Z463" t="s">
        <v>214</v>
      </c>
      <c r="AA463" t="s">
        <v>214</v>
      </c>
      <c r="AB463" t="s">
        <v>214</v>
      </c>
      <c r="BA463" t="s">
        <v>3467</v>
      </c>
      <c r="BB463">
        <v>0</v>
      </c>
    </row>
    <row r="464" spans="1:54" x14ac:dyDescent="0.25">
      <c r="A464">
        <v>325725</v>
      </c>
      <c r="B464" t="s">
        <v>144</v>
      </c>
      <c r="F464" t="s">
        <v>214</v>
      </c>
      <c r="G464" t="s">
        <v>214</v>
      </c>
      <c r="K464" t="s">
        <v>214</v>
      </c>
      <c r="M464" t="s">
        <v>214</v>
      </c>
      <c r="P464" t="s">
        <v>214</v>
      </c>
      <c r="Q464" t="s">
        <v>214</v>
      </c>
      <c r="R464" t="s">
        <v>214</v>
      </c>
      <c r="T464" t="s">
        <v>214</v>
      </c>
      <c r="U464" t="s">
        <v>214</v>
      </c>
      <c r="W464" t="s">
        <v>214</v>
      </c>
      <c r="X464" t="s">
        <v>214</v>
      </c>
      <c r="Y464" t="s">
        <v>214</v>
      </c>
      <c r="Z464" t="s">
        <v>214</v>
      </c>
      <c r="AA464" t="s">
        <v>214</v>
      </c>
      <c r="AB464" t="s">
        <v>214</v>
      </c>
      <c r="BA464" t="s">
        <v>3467</v>
      </c>
      <c r="BB464">
        <v>0</v>
      </c>
    </row>
    <row r="465" spans="1:54" x14ac:dyDescent="0.25">
      <c r="A465">
        <v>326060</v>
      </c>
      <c r="B465" t="s">
        <v>144</v>
      </c>
      <c r="I465" t="s">
        <v>214</v>
      </c>
      <c r="P465" t="s">
        <v>214</v>
      </c>
      <c r="W465" t="s">
        <v>214</v>
      </c>
      <c r="Z465" t="s">
        <v>214</v>
      </c>
      <c r="AB465" t="s">
        <v>214</v>
      </c>
      <c r="BA465" t="s">
        <v>3467</v>
      </c>
      <c r="BB465">
        <v>0</v>
      </c>
    </row>
    <row r="466" spans="1:54" x14ac:dyDescent="0.25">
      <c r="A466">
        <v>326358</v>
      </c>
      <c r="B466" t="s">
        <v>144</v>
      </c>
      <c r="I466" t="s">
        <v>214</v>
      </c>
      <c r="N466" t="s">
        <v>214</v>
      </c>
      <c r="P466" t="s">
        <v>214</v>
      </c>
      <c r="V466" t="s">
        <v>214</v>
      </c>
      <c r="W466" t="s">
        <v>214</v>
      </c>
      <c r="X466" t="s">
        <v>214</v>
      </c>
      <c r="Z466" t="s">
        <v>214</v>
      </c>
      <c r="AA466" t="s">
        <v>214</v>
      </c>
      <c r="AB466" t="s">
        <v>214</v>
      </c>
      <c r="BA466" t="s">
        <v>3467</v>
      </c>
      <c r="BB466">
        <v>0</v>
      </c>
    </row>
    <row r="467" spans="1:54" x14ac:dyDescent="0.25">
      <c r="A467">
        <v>326409</v>
      </c>
      <c r="B467" t="s">
        <v>144</v>
      </c>
      <c r="H467" t="s">
        <v>214</v>
      </c>
      <c r="I467" t="s">
        <v>214</v>
      </c>
      <c r="N467" t="s">
        <v>214</v>
      </c>
      <c r="P467" t="s">
        <v>214</v>
      </c>
      <c r="S467" t="s">
        <v>214</v>
      </c>
      <c r="X467" t="s">
        <v>214</v>
      </c>
      <c r="Y467" t="s">
        <v>214</v>
      </c>
      <c r="Z467" t="s">
        <v>214</v>
      </c>
      <c r="AB467" t="s">
        <v>214</v>
      </c>
      <c r="BA467" t="s">
        <v>3467</v>
      </c>
      <c r="BB467">
        <v>0</v>
      </c>
    </row>
    <row r="468" spans="1:54" x14ac:dyDescent="0.25">
      <c r="A468">
        <v>327185</v>
      </c>
      <c r="B468" t="s">
        <v>144</v>
      </c>
      <c r="F468" t="s">
        <v>214</v>
      </c>
      <c r="P468" t="s">
        <v>214</v>
      </c>
      <c r="W468" t="s">
        <v>214</v>
      </c>
      <c r="Y468" t="s">
        <v>214</v>
      </c>
      <c r="Z468" t="s">
        <v>214</v>
      </c>
      <c r="AB468" t="s">
        <v>214</v>
      </c>
      <c r="BA468" t="s">
        <v>3467</v>
      </c>
      <c r="BB468">
        <v>0</v>
      </c>
    </row>
    <row r="469" spans="1:54" x14ac:dyDescent="0.25">
      <c r="A469">
        <v>328473</v>
      </c>
      <c r="B469" t="s">
        <v>144</v>
      </c>
      <c r="P469" t="s">
        <v>214</v>
      </c>
      <c r="W469" t="s">
        <v>214</v>
      </c>
      <c r="Z469" t="s">
        <v>214</v>
      </c>
      <c r="AA469" t="s">
        <v>214</v>
      </c>
      <c r="AB469" t="s">
        <v>214</v>
      </c>
      <c r="BA469" t="s">
        <v>3467</v>
      </c>
      <c r="BB469">
        <v>0</v>
      </c>
    </row>
    <row r="470" spans="1:54" x14ac:dyDescent="0.25">
      <c r="A470">
        <v>329423</v>
      </c>
      <c r="B470" t="s">
        <v>144</v>
      </c>
      <c r="J470" t="s">
        <v>214</v>
      </c>
      <c r="M470" t="s">
        <v>214</v>
      </c>
      <c r="P470" t="s">
        <v>214</v>
      </c>
      <c r="Q470" t="s">
        <v>214</v>
      </c>
      <c r="T470" t="s">
        <v>214</v>
      </c>
      <c r="W470" t="s">
        <v>214</v>
      </c>
      <c r="Z470" t="s">
        <v>214</v>
      </c>
      <c r="AB470" t="s">
        <v>214</v>
      </c>
      <c r="BA470" t="s">
        <v>3467</v>
      </c>
      <c r="BB470">
        <v>0</v>
      </c>
    </row>
    <row r="471" spans="1:54" x14ac:dyDescent="0.25">
      <c r="A471">
        <v>329589</v>
      </c>
      <c r="B471" t="s">
        <v>144</v>
      </c>
      <c r="N471" t="s">
        <v>214</v>
      </c>
      <c r="P471" t="s">
        <v>214</v>
      </c>
      <c r="Q471" t="s">
        <v>214</v>
      </c>
      <c r="U471" t="s">
        <v>214</v>
      </c>
      <c r="V471" t="s">
        <v>214</v>
      </c>
      <c r="W471" t="s">
        <v>214</v>
      </c>
      <c r="X471" t="s">
        <v>214</v>
      </c>
      <c r="Y471" t="s">
        <v>214</v>
      </c>
      <c r="Z471" t="s">
        <v>214</v>
      </c>
      <c r="AA471" t="s">
        <v>214</v>
      </c>
      <c r="AB471" t="s">
        <v>214</v>
      </c>
      <c r="BA471" t="s">
        <v>3467</v>
      </c>
      <c r="BB471">
        <v>0</v>
      </c>
    </row>
    <row r="472" spans="1:54" x14ac:dyDescent="0.25">
      <c r="A472">
        <v>329697</v>
      </c>
      <c r="B472" t="s">
        <v>144</v>
      </c>
      <c r="G472" t="s">
        <v>214</v>
      </c>
      <c r="I472" t="s">
        <v>214</v>
      </c>
      <c r="J472" t="s">
        <v>214</v>
      </c>
      <c r="K472" t="s">
        <v>214</v>
      </c>
      <c r="P472" t="s">
        <v>214</v>
      </c>
      <c r="Q472" t="s">
        <v>214</v>
      </c>
      <c r="R472" t="s">
        <v>214</v>
      </c>
      <c r="S472" t="s">
        <v>214</v>
      </c>
      <c r="T472" t="s">
        <v>214</v>
      </c>
      <c r="U472" t="s">
        <v>214</v>
      </c>
      <c r="V472" t="s">
        <v>214</v>
      </c>
      <c r="W472" t="s">
        <v>214</v>
      </c>
      <c r="X472" t="s">
        <v>214</v>
      </c>
      <c r="Y472" t="s">
        <v>214</v>
      </c>
      <c r="Z472" t="s">
        <v>214</v>
      </c>
      <c r="AA472" t="s">
        <v>214</v>
      </c>
      <c r="AB472" t="s">
        <v>214</v>
      </c>
      <c r="BA472" t="s">
        <v>3467</v>
      </c>
      <c r="BB472">
        <v>0</v>
      </c>
    </row>
    <row r="473" spans="1:54" x14ac:dyDescent="0.25">
      <c r="A473">
        <v>329737</v>
      </c>
      <c r="B473" t="s">
        <v>144</v>
      </c>
      <c r="E473" t="s">
        <v>214</v>
      </c>
      <c r="H473" t="s">
        <v>214</v>
      </c>
      <c r="J473" t="s">
        <v>214</v>
      </c>
      <c r="M473" t="s">
        <v>214</v>
      </c>
      <c r="P473" t="s">
        <v>214</v>
      </c>
      <c r="Q473" t="s">
        <v>214</v>
      </c>
      <c r="R473" t="s">
        <v>214</v>
      </c>
      <c r="S473" t="s">
        <v>214</v>
      </c>
      <c r="U473" t="s">
        <v>214</v>
      </c>
      <c r="W473" t="s">
        <v>214</v>
      </c>
      <c r="Y473" t="s">
        <v>214</v>
      </c>
      <c r="Z473" t="s">
        <v>214</v>
      </c>
      <c r="AB473" t="s">
        <v>214</v>
      </c>
      <c r="BA473" t="s">
        <v>3467</v>
      </c>
      <c r="BB473">
        <v>0</v>
      </c>
    </row>
    <row r="474" spans="1:54" x14ac:dyDescent="0.25">
      <c r="A474">
        <v>330109</v>
      </c>
      <c r="B474" t="s">
        <v>144</v>
      </c>
      <c r="K474" t="s">
        <v>214</v>
      </c>
      <c r="P474" t="s">
        <v>214</v>
      </c>
      <c r="Q474" t="s">
        <v>214</v>
      </c>
      <c r="R474" t="s">
        <v>214</v>
      </c>
      <c r="S474" t="s">
        <v>214</v>
      </c>
      <c r="T474" t="s">
        <v>214</v>
      </c>
      <c r="V474" t="s">
        <v>214</v>
      </c>
      <c r="W474" t="s">
        <v>214</v>
      </c>
      <c r="X474" t="s">
        <v>214</v>
      </c>
      <c r="Y474" t="s">
        <v>214</v>
      </c>
      <c r="Z474" t="s">
        <v>214</v>
      </c>
      <c r="AA474" t="s">
        <v>214</v>
      </c>
      <c r="AB474" t="s">
        <v>214</v>
      </c>
      <c r="BA474" t="s">
        <v>3467</v>
      </c>
      <c r="BB474">
        <v>0</v>
      </c>
    </row>
    <row r="475" spans="1:54" x14ac:dyDescent="0.25">
      <c r="A475">
        <v>330928</v>
      </c>
      <c r="B475" t="s">
        <v>144</v>
      </c>
      <c r="J475" t="s">
        <v>214</v>
      </c>
      <c r="K475" t="s">
        <v>214</v>
      </c>
      <c r="M475" t="s">
        <v>214</v>
      </c>
      <c r="N475" t="s">
        <v>214</v>
      </c>
      <c r="P475" t="s">
        <v>214</v>
      </c>
      <c r="T475" t="s">
        <v>214</v>
      </c>
      <c r="W475" t="s">
        <v>214</v>
      </c>
      <c r="Y475" t="s">
        <v>214</v>
      </c>
      <c r="Z475" t="s">
        <v>214</v>
      </c>
      <c r="AA475" t="s">
        <v>214</v>
      </c>
      <c r="AB475" t="s">
        <v>214</v>
      </c>
      <c r="BA475" t="s">
        <v>3467</v>
      </c>
      <c r="BB475">
        <v>0</v>
      </c>
    </row>
    <row r="476" spans="1:54" x14ac:dyDescent="0.25">
      <c r="A476">
        <v>331157</v>
      </c>
      <c r="B476" t="s">
        <v>144</v>
      </c>
      <c r="M476" t="s">
        <v>214</v>
      </c>
      <c r="P476" t="s">
        <v>214</v>
      </c>
      <c r="Q476" t="s">
        <v>214</v>
      </c>
      <c r="R476" t="s">
        <v>214</v>
      </c>
      <c r="T476" t="s">
        <v>214</v>
      </c>
      <c r="W476" t="s">
        <v>214</v>
      </c>
      <c r="Z476" t="s">
        <v>214</v>
      </c>
      <c r="AB476" t="s">
        <v>214</v>
      </c>
      <c r="BA476" t="s">
        <v>3467</v>
      </c>
      <c r="BB476">
        <v>0</v>
      </c>
    </row>
    <row r="477" spans="1:54" x14ac:dyDescent="0.25">
      <c r="A477">
        <v>331670</v>
      </c>
      <c r="B477" t="s">
        <v>144</v>
      </c>
      <c r="C477" t="s">
        <v>214</v>
      </c>
      <c r="G477" t="s">
        <v>214</v>
      </c>
      <c r="M477" t="s">
        <v>214</v>
      </c>
      <c r="P477" t="s">
        <v>214</v>
      </c>
      <c r="Q477" t="s">
        <v>214</v>
      </c>
      <c r="R477" t="s">
        <v>214</v>
      </c>
      <c r="S477" t="s">
        <v>214</v>
      </c>
      <c r="T477" t="s">
        <v>214</v>
      </c>
      <c r="U477" t="s">
        <v>214</v>
      </c>
      <c r="V477" t="s">
        <v>214</v>
      </c>
      <c r="W477" t="s">
        <v>214</v>
      </c>
      <c r="X477" t="s">
        <v>214</v>
      </c>
      <c r="Y477" t="s">
        <v>214</v>
      </c>
      <c r="Z477" t="s">
        <v>214</v>
      </c>
      <c r="AA477" t="s">
        <v>214</v>
      </c>
      <c r="AB477" t="s">
        <v>214</v>
      </c>
      <c r="BA477" t="s">
        <v>3467</v>
      </c>
      <c r="BB477">
        <v>0</v>
      </c>
    </row>
    <row r="478" spans="1:54" x14ac:dyDescent="0.25">
      <c r="A478">
        <v>331707</v>
      </c>
      <c r="B478" t="s">
        <v>144</v>
      </c>
      <c r="F478" t="s">
        <v>214</v>
      </c>
      <c r="H478" t="s">
        <v>214</v>
      </c>
      <c r="K478" t="s">
        <v>214</v>
      </c>
      <c r="L478" t="s">
        <v>214</v>
      </c>
      <c r="P478" t="s">
        <v>214</v>
      </c>
      <c r="Q478" t="s">
        <v>214</v>
      </c>
      <c r="R478" t="s">
        <v>214</v>
      </c>
      <c r="S478" t="s">
        <v>214</v>
      </c>
      <c r="T478" t="s">
        <v>214</v>
      </c>
      <c r="U478" t="s">
        <v>214</v>
      </c>
      <c r="V478" t="s">
        <v>214</v>
      </c>
      <c r="W478" t="s">
        <v>214</v>
      </c>
      <c r="X478" t="s">
        <v>214</v>
      </c>
      <c r="Y478" t="s">
        <v>214</v>
      </c>
      <c r="Z478" t="s">
        <v>214</v>
      </c>
      <c r="AA478" t="s">
        <v>214</v>
      </c>
      <c r="AB478" t="s">
        <v>214</v>
      </c>
      <c r="BA478" t="s">
        <v>3467</v>
      </c>
      <c r="BB478">
        <v>0</v>
      </c>
    </row>
    <row r="479" spans="1:54" x14ac:dyDescent="0.25">
      <c r="A479">
        <v>332858</v>
      </c>
      <c r="B479" t="s">
        <v>144</v>
      </c>
      <c r="I479" t="s">
        <v>214</v>
      </c>
      <c r="K479" t="s">
        <v>214</v>
      </c>
      <c r="L479" t="s">
        <v>214</v>
      </c>
      <c r="N479" t="s">
        <v>214</v>
      </c>
      <c r="P479" t="s">
        <v>214</v>
      </c>
      <c r="Q479" t="s">
        <v>214</v>
      </c>
      <c r="R479" t="s">
        <v>214</v>
      </c>
      <c r="S479" t="s">
        <v>214</v>
      </c>
      <c r="T479" t="s">
        <v>214</v>
      </c>
      <c r="U479" t="s">
        <v>214</v>
      </c>
      <c r="V479" t="s">
        <v>214</v>
      </c>
      <c r="W479" t="s">
        <v>214</v>
      </c>
      <c r="X479" t="s">
        <v>214</v>
      </c>
      <c r="Y479" t="s">
        <v>214</v>
      </c>
      <c r="Z479" t="s">
        <v>214</v>
      </c>
      <c r="AA479" t="s">
        <v>214</v>
      </c>
      <c r="AB479" t="s">
        <v>214</v>
      </c>
      <c r="BA479" t="s">
        <v>3467</v>
      </c>
      <c r="BB479">
        <v>0</v>
      </c>
    </row>
    <row r="480" spans="1:54" x14ac:dyDescent="0.25">
      <c r="A480">
        <v>333206</v>
      </c>
      <c r="B480" t="s">
        <v>144</v>
      </c>
      <c r="G480" t="s">
        <v>214</v>
      </c>
      <c r="H480" t="s">
        <v>214</v>
      </c>
      <c r="I480" t="s">
        <v>214</v>
      </c>
      <c r="K480" t="s">
        <v>214</v>
      </c>
      <c r="N480" t="s">
        <v>214</v>
      </c>
      <c r="P480" t="s">
        <v>214</v>
      </c>
      <c r="Q480" t="s">
        <v>214</v>
      </c>
      <c r="R480" t="s">
        <v>214</v>
      </c>
      <c r="T480" t="s">
        <v>214</v>
      </c>
      <c r="V480" t="s">
        <v>214</v>
      </c>
      <c r="W480" t="s">
        <v>214</v>
      </c>
      <c r="X480" t="s">
        <v>214</v>
      </c>
      <c r="Y480" t="s">
        <v>214</v>
      </c>
      <c r="Z480" t="s">
        <v>214</v>
      </c>
      <c r="AA480" t="s">
        <v>214</v>
      </c>
      <c r="AB480" t="s">
        <v>214</v>
      </c>
      <c r="BA480" t="s">
        <v>3467</v>
      </c>
      <c r="BB480">
        <v>0</v>
      </c>
    </row>
    <row r="481" spans="1:54" x14ac:dyDescent="0.25">
      <c r="A481">
        <v>309829</v>
      </c>
      <c r="B481" t="s">
        <v>144</v>
      </c>
      <c r="D481" t="s">
        <v>214</v>
      </c>
      <c r="M481" t="s">
        <v>214</v>
      </c>
      <c r="N481" t="s">
        <v>214</v>
      </c>
      <c r="P481" t="s">
        <v>214</v>
      </c>
      <c r="S481" t="s">
        <v>214</v>
      </c>
      <c r="W481" t="s">
        <v>214</v>
      </c>
      <c r="Y481" t="s">
        <v>214</v>
      </c>
      <c r="Z481" t="s">
        <v>214</v>
      </c>
      <c r="AA481" t="s">
        <v>214</v>
      </c>
      <c r="AB481" t="s">
        <v>214</v>
      </c>
      <c r="BA481" t="s">
        <v>3467</v>
      </c>
      <c r="BB481">
        <v>0</v>
      </c>
    </row>
    <row r="482" spans="1:54" x14ac:dyDescent="0.25">
      <c r="A482">
        <v>332813</v>
      </c>
      <c r="B482" t="s">
        <v>144</v>
      </c>
      <c r="P482" t="s">
        <v>214</v>
      </c>
      <c r="Q482" t="s">
        <v>214</v>
      </c>
      <c r="W482" t="s">
        <v>214</v>
      </c>
      <c r="Z482" t="s">
        <v>214</v>
      </c>
      <c r="AA482" t="s">
        <v>214</v>
      </c>
      <c r="AB482" t="s">
        <v>214</v>
      </c>
      <c r="BA482" t="s">
        <v>3467</v>
      </c>
      <c r="BB482">
        <v>0</v>
      </c>
    </row>
    <row r="483" spans="1:54" x14ac:dyDescent="0.25">
      <c r="A483">
        <v>334974</v>
      </c>
      <c r="B483" t="s">
        <v>144</v>
      </c>
      <c r="P483" t="s">
        <v>214</v>
      </c>
      <c r="S483" t="s">
        <v>214</v>
      </c>
      <c r="U483" t="s">
        <v>214</v>
      </c>
      <c r="V483" t="s">
        <v>214</v>
      </c>
      <c r="W483" t="s">
        <v>214</v>
      </c>
      <c r="AA483" t="s">
        <v>214</v>
      </c>
      <c r="AB483" t="s">
        <v>214</v>
      </c>
      <c r="BA483" t="s">
        <v>3467</v>
      </c>
      <c r="BB483">
        <v>0</v>
      </c>
    </row>
    <row r="484" spans="1:54" x14ac:dyDescent="0.25">
      <c r="A484">
        <v>319593</v>
      </c>
      <c r="B484" t="s">
        <v>144</v>
      </c>
      <c r="I484" t="s">
        <v>214</v>
      </c>
      <c r="J484" t="s">
        <v>214</v>
      </c>
      <c r="M484" t="s">
        <v>214</v>
      </c>
      <c r="N484" t="s">
        <v>214</v>
      </c>
      <c r="P484" t="s">
        <v>214</v>
      </c>
      <c r="Q484" t="s">
        <v>214</v>
      </c>
      <c r="R484" t="s">
        <v>214</v>
      </c>
      <c r="S484" t="s">
        <v>214</v>
      </c>
      <c r="T484" t="s">
        <v>214</v>
      </c>
      <c r="U484" t="s">
        <v>214</v>
      </c>
      <c r="V484" t="s">
        <v>214</v>
      </c>
      <c r="W484" t="s">
        <v>214</v>
      </c>
      <c r="X484" t="s">
        <v>214</v>
      </c>
      <c r="Y484" t="s">
        <v>214</v>
      </c>
      <c r="Z484" t="s">
        <v>214</v>
      </c>
      <c r="AA484" t="s">
        <v>214</v>
      </c>
      <c r="AB484" t="s">
        <v>214</v>
      </c>
      <c r="BA484" t="s">
        <v>3467</v>
      </c>
      <c r="BB484">
        <v>0</v>
      </c>
    </row>
    <row r="485" spans="1:54" x14ac:dyDescent="0.25">
      <c r="A485">
        <v>320381</v>
      </c>
      <c r="B485" t="s">
        <v>144</v>
      </c>
      <c r="E485" t="s">
        <v>214</v>
      </c>
      <c r="K485" t="s">
        <v>214</v>
      </c>
      <c r="M485" t="s">
        <v>214</v>
      </c>
      <c r="P485" t="s">
        <v>214</v>
      </c>
      <c r="Q485" t="s">
        <v>214</v>
      </c>
      <c r="W485" t="s">
        <v>214</v>
      </c>
      <c r="X485" t="s">
        <v>214</v>
      </c>
      <c r="Z485" t="s">
        <v>214</v>
      </c>
      <c r="AB485" t="s">
        <v>214</v>
      </c>
      <c r="BA485" t="s">
        <v>3467</v>
      </c>
      <c r="BB485">
        <v>0</v>
      </c>
    </row>
    <row r="486" spans="1:54" x14ac:dyDescent="0.25">
      <c r="A486">
        <v>325361</v>
      </c>
      <c r="B486" t="s">
        <v>144</v>
      </c>
      <c r="M486" t="s">
        <v>214</v>
      </c>
      <c r="P486" t="s">
        <v>214</v>
      </c>
      <c r="R486" t="s">
        <v>214</v>
      </c>
      <c r="V486" t="s">
        <v>214</v>
      </c>
      <c r="Y486" t="s">
        <v>214</v>
      </c>
      <c r="Z486" t="s">
        <v>214</v>
      </c>
      <c r="AA486" t="s">
        <v>214</v>
      </c>
      <c r="AB486" t="s">
        <v>214</v>
      </c>
      <c r="BA486" t="s">
        <v>3467</v>
      </c>
      <c r="BB486">
        <v>0</v>
      </c>
    </row>
    <row r="487" spans="1:54" x14ac:dyDescent="0.25">
      <c r="A487">
        <v>326275</v>
      </c>
      <c r="B487" t="s">
        <v>144</v>
      </c>
      <c r="J487" t="s">
        <v>214</v>
      </c>
      <c r="P487" t="s">
        <v>214</v>
      </c>
      <c r="U487" t="s">
        <v>214</v>
      </c>
      <c r="W487" t="s">
        <v>214</v>
      </c>
      <c r="X487" t="s">
        <v>214</v>
      </c>
      <c r="AB487" t="s">
        <v>214</v>
      </c>
      <c r="BA487" t="s">
        <v>3467</v>
      </c>
      <c r="BB487">
        <v>0</v>
      </c>
    </row>
    <row r="488" spans="1:54" x14ac:dyDescent="0.25">
      <c r="A488">
        <v>328527</v>
      </c>
      <c r="B488" t="s">
        <v>144</v>
      </c>
      <c r="C488" t="s">
        <v>214</v>
      </c>
      <c r="K488" t="s">
        <v>214</v>
      </c>
      <c r="L488" t="s">
        <v>214</v>
      </c>
      <c r="P488" t="s">
        <v>214</v>
      </c>
      <c r="S488" t="s">
        <v>214</v>
      </c>
      <c r="T488" t="s">
        <v>214</v>
      </c>
      <c r="W488" t="s">
        <v>214</v>
      </c>
      <c r="Y488" t="s">
        <v>214</v>
      </c>
      <c r="AA488" t="s">
        <v>214</v>
      </c>
      <c r="AB488" t="s">
        <v>214</v>
      </c>
      <c r="BA488" t="s">
        <v>3467</v>
      </c>
      <c r="BB488">
        <v>0</v>
      </c>
    </row>
    <row r="489" spans="1:54" x14ac:dyDescent="0.25">
      <c r="A489">
        <v>331093</v>
      </c>
      <c r="B489" t="s">
        <v>144</v>
      </c>
      <c r="E489" t="s">
        <v>214</v>
      </c>
      <c r="F489" t="s">
        <v>214</v>
      </c>
      <c r="H489" t="s">
        <v>214</v>
      </c>
      <c r="K489" t="s">
        <v>214</v>
      </c>
      <c r="P489" t="s">
        <v>214</v>
      </c>
      <c r="Q489" t="s">
        <v>214</v>
      </c>
      <c r="T489" t="s">
        <v>214</v>
      </c>
      <c r="U489" t="s">
        <v>214</v>
      </c>
      <c r="V489" t="s">
        <v>214</v>
      </c>
      <c r="W489" t="s">
        <v>214</v>
      </c>
      <c r="X489" t="s">
        <v>214</v>
      </c>
      <c r="Y489" t="s">
        <v>214</v>
      </c>
      <c r="Z489" t="s">
        <v>214</v>
      </c>
      <c r="AA489" t="s">
        <v>214</v>
      </c>
      <c r="AB489" t="s">
        <v>214</v>
      </c>
      <c r="BA489" t="s">
        <v>3467</v>
      </c>
      <c r="BB489">
        <v>0</v>
      </c>
    </row>
    <row r="490" spans="1:54" x14ac:dyDescent="0.25">
      <c r="A490">
        <v>334520</v>
      </c>
      <c r="B490" t="s">
        <v>144</v>
      </c>
      <c r="N490" t="s">
        <v>214</v>
      </c>
      <c r="P490" t="s">
        <v>214</v>
      </c>
      <c r="Q490" t="s">
        <v>214</v>
      </c>
      <c r="R490" t="s">
        <v>214</v>
      </c>
      <c r="V490" t="s">
        <v>214</v>
      </c>
      <c r="W490" t="s">
        <v>214</v>
      </c>
      <c r="X490" t="s">
        <v>214</v>
      </c>
      <c r="Y490" t="s">
        <v>214</v>
      </c>
      <c r="AA490" t="s">
        <v>214</v>
      </c>
      <c r="AB490" t="s">
        <v>214</v>
      </c>
      <c r="BA490" t="s">
        <v>3467</v>
      </c>
      <c r="BB490">
        <v>0</v>
      </c>
    </row>
    <row r="491" spans="1:54" x14ac:dyDescent="0.25">
      <c r="A491">
        <v>312557</v>
      </c>
      <c r="B491" t="s">
        <v>144</v>
      </c>
      <c r="N491" t="s">
        <v>214</v>
      </c>
      <c r="O491" t="s">
        <v>214</v>
      </c>
      <c r="W491" t="s">
        <v>214</v>
      </c>
      <c r="Y491" t="s">
        <v>214</v>
      </c>
      <c r="AB491" t="s">
        <v>214</v>
      </c>
      <c r="BA491" t="s">
        <v>3467</v>
      </c>
      <c r="BB491">
        <v>0</v>
      </c>
    </row>
    <row r="492" spans="1:54" x14ac:dyDescent="0.25">
      <c r="A492">
        <v>325089</v>
      </c>
      <c r="B492" t="s">
        <v>144</v>
      </c>
      <c r="H492" t="s">
        <v>214</v>
      </c>
      <c r="I492" t="s">
        <v>214</v>
      </c>
      <c r="N492" t="s">
        <v>214</v>
      </c>
      <c r="O492" t="s">
        <v>214</v>
      </c>
      <c r="AA492" t="s">
        <v>214</v>
      </c>
      <c r="AB492" t="s">
        <v>214</v>
      </c>
      <c r="BA492" t="s">
        <v>3467</v>
      </c>
      <c r="BB492">
        <v>0</v>
      </c>
    </row>
    <row r="493" spans="1:54" x14ac:dyDescent="0.25">
      <c r="A493">
        <v>327188</v>
      </c>
      <c r="B493" t="s">
        <v>144</v>
      </c>
      <c r="J493" t="s">
        <v>214</v>
      </c>
      <c r="M493" t="s">
        <v>214</v>
      </c>
      <c r="O493" t="s">
        <v>214</v>
      </c>
      <c r="R493" t="s">
        <v>214</v>
      </c>
      <c r="W493" t="s">
        <v>214</v>
      </c>
      <c r="Z493" t="s">
        <v>214</v>
      </c>
      <c r="AB493" t="s">
        <v>214</v>
      </c>
      <c r="BA493" t="s">
        <v>3467</v>
      </c>
      <c r="BB493">
        <v>0</v>
      </c>
    </row>
    <row r="494" spans="1:54" x14ac:dyDescent="0.25">
      <c r="A494">
        <v>311659</v>
      </c>
      <c r="B494" t="s">
        <v>144</v>
      </c>
      <c r="G494" t="s">
        <v>214</v>
      </c>
      <c r="M494" t="s">
        <v>214</v>
      </c>
      <c r="O494" t="s">
        <v>214</v>
      </c>
      <c r="R494" t="s">
        <v>214</v>
      </c>
      <c r="U494" t="s">
        <v>214</v>
      </c>
      <c r="W494" t="s">
        <v>214</v>
      </c>
      <c r="X494" t="s">
        <v>214</v>
      </c>
      <c r="Y494" t="s">
        <v>214</v>
      </c>
      <c r="Z494" t="s">
        <v>214</v>
      </c>
      <c r="AA494" t="s">
        <v>214</v>
      </c>
      <c r="AB494" t="s">
        <v>214</v>
      </c>
      <c r="BA494" t="s">
        <v>3467</v>
      </c>
      <c r="BB494">
        <v>0</v>
      </c>
    </row>
    <row r="495" spans="1:54" x14ac:dyDescent="0.25">
      <c r="A495">
        <v>321566</v>
      </c>
      <c r="B495" t="s">
        <v>144</v>
      </c>
      <c r="M495" t="s">
        <v>214</v>
      </c>
      <c r="O495" t="s">
        <v>214</v>
      </c>
      <c r="Q495" t="s">
        <v>214</v>
      </c>
      <c r="R495" t="s">
        <v>214</v>
      </c>
      <c r="U495" t="s">
        <v>214</v>
      </c>
      <c r="V495" t="s">
        <v>214</v>
      </c>
      <c r="W495" t="s">
        <v>214</v>
      </c>
      <c r="Y495" t="s">
        <v>214</v>
      </c>
      <c r="Z495" t="s">
        <v>214</v>
      </c>
      <c r="AB495" t="s">
        <v>214</v>
      </c>
      <c r="BA495" t="s">
        <v>3467</v>
      </c>
      <c r="BB495">
        <v>0</v>
      </c>
    </row>
    <row r="496" spans="1:54" x14ac:dyDescent="0.25">
      <c r="A496">
        <v>324395</v>
      </c>
      <c r="B496" t="s">
        <v>144</v>
      </c>
      <c r="M496" t="s">
        <v>214</v>
      </c>
      <c r="O496" t="s">
        <v>214</v>
      </c>
      <c r="V496" t="s">
        <v>214</v>
      </c>
      <c r="X496" t="s">
        <v>214</v>
      </c>
      <c r="AB496" t="s">
        <v>214</v>
      </c>
      <c r="BA496" t="s">
        <v>3467</v>
      </c>
      <c r="BB496">
        <v>0</v>
      </c>
    </row>
    <row r="497" spans="1:54" x14ac:dyDescent="0.25">
      <c r="A497">
        <v>328565</v>
      </c>
      <c r="B497" t="s">
        <v>144</v>
      </c>
      <c r="C497" t="s">
        <v>214</v>
      </c>
      <c r="K497" t="s">
        <v>214</v>
      </c>
      <c r="L497" t="s">
        <v>214</v>
      </c>
      <c r="O497" t="s">
        <v>214</v>
      </c>
      <c r="W497" t="s">
        <v>214</v>
      </c>
      <c r="Y497" t="s">
        <v>214</v>
      </c>
      <c r="Z497" t="s">
        <v>214</v>
      </c>
      <c r="AA497" t="s">
        <v>214</v>
      </c>
      <c r="AB497" t="s">
        <v>214</v>
      </c>
      <c r="BA497" t="s">
        <v>3467</v>
      </c>
      <c r="BB497">
        <v>0</v>
      </c>
    </row>
    <row r="498" spans="1:54" x14ac:dyDescent="0.25">
      <c r="A498">
        <v>302790</v>
      </c>
      <c r="B498" t="s">
        <v>144</v>
      </c>
      <c r="E498" t="s">
        <v>214</v>
      </c>
      <c r="M498" t="s">
        <v>214</v>
      </c>
      <c r="Q498" t="s">
        <v>214</v>
      </c>
      <c r="U498" t="s">
        <v>214</v>
      </c>
      <c r="W498" t="s">
        <v>214</v>
      </c>
      <c r="Z498" t="s">
        <v>214</v>
      </c>
      <c r="AB498" t="s">
        <v>214</v>
      </c>
      <c r="BA498" t="s">
        <v>3467</v>
      </c>
      <c r="BB498">
        <v>0</v>
      </c>
    </row>
    <row r="499" spans="1:54" x14ac:dyDescent="0.25">
      <c r="A499">
        <v>331903</v>
      </c>
      <c r="B499" t="s">
        <v>144</v>
      </c>
      <c r="C499" t="s">
        <v>214</v>
      </c>
      <c r="D499" t="s">
        <v>214</v>
      </c>
      <c r="G499" t="s">
        <v>214</v>
      </c>
      <c r="S499" t="s">
        <v>214</v>
      </c>
      <c r="V499" t="s">
        <v>214</v>
      </c>
      <c r="W499" t="s">
        <v>214</v>
      </c>
      <c r="X499" t="s">
        <v>214</v>
      </c>
      <c r="Y499" t="s">
        <v>214</v>
      </c>
      <c r="Z499" t="s">
        <v>214</v>
      </c>
      <c r="AA499" t="s">
        <v>214</v>
      </c>
      <c r="AB499" t="s">
        <v>214</v>
      </c>
      <c r="BA499" t="s">
        <v>3467</v>
      </c>
      <c r="BB499">
        <v>0</v>
      </c>
    </row>
    <row r="500" spans="1:54" x14ac:dyDescent="0.25">
      <c r="A500">
        <v>324900</v>
      </c>
      <c r="B500" t="s">
        <v>144</v>
      </c>
      <c r="I500" t="s">
        <v>214</v>
      </c>
      <c r="W500" t="s">
        <v>214</v>
      </c>
      <c r="Y500" t="s">
        <v>214</v>
      </c>
      <c r="Z500" t="s">
        <v>214</v>
      </c>
      <c r="AA500" t="s">
        <v>214</v>
      </c>
      <c r="AB500" t="s">
        <v>214</v>
      </c>
      <c r="BA500" t="s">
        <v>3467</v>
      </c>
      <c r="BB500">
        <v>0</v>
      </c>
    </row>
    <row r="501" spans="1:54" x14ac:dyDescent="0.25">
      <c r="A501">
        <v>325777</v>
      </c>
      <c r="B501" t="s">
        <v>144</v>
      </c>
      <c r="F501" t="s">
        <v>214</v>
      </c>
      <c r="K501" t="s">
        <v>214</v>
      </c>
      <c r="O501" t="s">
        <v>214</v>
      </c>
      <c r="P501" t="s">
        <v>214</v>
      </c>
      <c r="R501" t="s">
        <v>214</v>
      </c>
      <c r="X501" t="s">
        <v>214</v>
      </c>
      <c r="Y501" t="s">
        <v>214</v>
      </c>
      <c r="BA501" t="s">
        <v>3467</v>
      </c>
      <c r="BB501">
        <v>0</v>
      </c>
    </row>
    <row r="502" spans="1:54" x14ac:dyDescent="0.25">
      <c r="A502">
        <v>331016</v>
      </c>
      <c r="B502" t="s">
        <v>144</v>
      </c>
      <c r="J502" t="s">
        <v>214</v>
      </c>
      <c r="L502" t="s">
        <v>214</v>
      </c>
      <c r="O502" t="s">
        <v>214</v>
      </c>
      <c r="P502" t="s">
        <v>214</v>
      </c>
      <c r="R502" t="s">
        <v>214</v>
      </c>
      <c r="T502" t="s">
        <v>214</v>
      </c>
      <c r="Z502" t="s">
        <v>214</v>
      </c>
      <c r="BA502" t="s">
        <v>3467</v>
      </c>
      <c r="BB502">
        <v>0</v>
      </c>
    </row>
    <row r="503" spans="1:54" x14ac:dyDescent="0.25">
      <c r="A503">
        <v>302851</v>
      </c>
      <c r="B503" t="s">
        <v>144</v>
      </c>
      <c r="E503" t="s">
        <v>214</v>
      </c>
      <c r="N503" t="s">
        <v>214</v>
      </c>
      <c r="P503" t="s">
        <v>214</v>
      </c>
      <c r="Q503" t="s">
        <v>214</v>
      </c>
      <c r="U503" t="s">
        <v>214</v>
      </c>
      <c r="W503" t="s">
        <v>214</v>
      </c>
      <c r="Z503" t="s">
        <v>214</v>
      </c>
      <c r="AA503" t="s">
        <v>214</v>
      </c>
      <c r="BA503" t="s">
        <v>3467</v>
      </c>
      <c r="BB503">
        <v>0</v>
      </c>
    </row>
    <row r="504" spans="1:54" x14ac:dyDescent="0.25">
      <c r="A504">
        <v>318619</v>
      </c>
      <c r="B504" t="s">
        <v>144</v>
      </c>
      <c r="K504" t="s">
        <v>214</v>
      </c>
      <c r="M504" t="s">
        <v>214</v>
      </c>
      <c r="N504" t="s">
        <v>214</v>
      </c>
      <c r="P504" t="s">
        <v>214</v>
      </c>
      <c r="V504" t="s">
        <v>214</v>
      </c>
      <c r="W504" t="s">
        <v>214</v>
      </c>
      <c r="Z504" t="s">
        <v>214</v>
      </c>
      <c r="BA504" t="s">
        <v>3467</v>
      </c>
      <c r="BB504">
        <v>0</v>
      </c>
    </row>
    <row r="505" spans="1:54" x14ac:dyDescent="0.25">
      <c r="A505">
        <v>319101</v>
      </c>
      <c r="B505" t="s">
        <v>144</v>
      </c>
      <c r="H505" t="s">
        <v>214</v>
      </c>
      <c r="N505" t="s">
        <v>214</v>
      </c>
      <c r="P505" t="s">
        <v>214</v>
      </c>
      <c r="Q505" t="s">
        <v>214</v>
      </c>
      <c r="R505" t="s">
        <v>214</v>
      </c>
      <c r="Z505" t="s">
        <v>214</v>
      </c>
      <c r="AA505" t="s">
        <v>214</v>
      </c>
      <c r="BA505" t="s">
        <v>3467</v>
      </c>
      <c r="BB505">
        <v>0</v>
      </c>
    </row>
    <row r="506" spans="1:54" x14ac:dyDescent="0.25">
      <c r="A506">
        <v>319395</v>
      </c>
      <c r="B506" t="s">
        <v>144</v>
      </c>
      <c r="F506" t="s">
        <v>214</v>
      </c>
      <c r="K506" t="s">
        <v>214</v>
      </c>
      <c r="P506" t="s">
        <v>214</v>
      </c>
      <c r="R506" t="s">
        <v>214</v>
      </c>
      <c r="X506" t="s">
        <v>214</v>
      </c>
      <c r="Y506" t="s">
        <v>214</v>
      </c>
      <c r="Z506" t="s">
        <v>214</v>
      </c>
      <c r="BA506" t="s">
        <v>3467</v>
      </c>
      <c r="BB506">
        <v>0</v>
      </c>
    </row>
    <row r="507" spans="1:54" x14ac:dyDescent="0.25">
      <c r="A507">
        <v>319788</v>
      </c>
      <c r="B507" t="s">
        <v>144</v>
      </c>
      <c r="C507" t="s">
        <v>214</v>
      </c>
      <c r="H507" t="s">
        <v>214</v>
      </c>
      <c r="I507" t="s">
        <v>214</v>
      </c>
      <c r="M507" t="s">
        <v>214</v>
      </c>
      <c r="P507" t="s">
        <v>214</v>
      </c>
      <c r="R507" t="s">
        <v>214</v>
      </c>
      <c r="U507" t="s">
        <v>214</v>
      </c>
      <c r="V507" t="s">
        <v>214</v>
      </c>
      <c r="W507" t="s">
        <v>214</v>
      </c>
      <c r="Z507" t="s">
        <v>214</v>
      </c>
      <c r="AA507" t="s">
        <v>214</v>
      </c>
      <c r="BA507" t="s">
        <v>3467</v>
      </c>
      <c r="BB507">
        <v>0</v>
      </c>
    </row>
    <row r="508" spans="1:54" x14ac:dyDescent="0.25">
      <c r="A508">
        <v>321671</v>
      </c>
      <c r="B508" t="s">
        <v>144</v>
      </c>
      <c r="I508" t="s">
        <v>214</v>
      </c>
      <c r="P508" t="s">
        <v>214</v>
      </c>
      <c r="U508" t="s">
        <v>214</v>
      </c>
      <c r="V508" t="s">
        <v>214</v>
      </c>
      <c r="W508" t="s">
        <v>214</v>
      </c>
      <c r="X508" t="s">
        <v>214</v>
      </c>
      <c r="Z508" t="s">
        <v>214</v>
      </c>
      <c r="AA508" t="s">
        <v>214</v>
      </c>
      <c r="BA508" t="s">
        <v>3467</v>
      </c>
      <c r="BB508">
        <v>0</v>
      </c>
    </row>
    <row r="509" spans="1:54" x14ac:dyDescent="0.25">
      <c r="A509">
        <v>323366</v>
      </c>
      <c r="B509" t="s">
        <v>144</v>
      </c>
      <c r="I509" t="s">
        <v>214</v>
      </c>
      <c r="N509" t="s">
        <v>214</v>
      </c>
      <c r="P509" t="s">
        <v>214</v>
      </c>
      <c r="V509" t="s">
        <v>214</v>
      </c>
      <c r="W509" t="s">
        <v>214</v>
      </c>
      <c r="Z509" t="s">
        <v>214</v>
      </c>
      <c r="AA509" t="s">
        <v>214</v>
      </c>
      <c r="BA509" t="s">
        <v>3467</v>
      </c>
      <c r="BB509">
        <v>0</v>
      </c>
    </row>
    <row r="510" spans="1:54" x14ac:dyDescent="0.25">
      <c r="A510">
        <v>324356</v>
      </c>
      <c r="B510" t="s">
        <v>144</v>
      </c>
      <c r="N510" t="s">
        <v>214</v>
      </c>
      <c r="P510" t="s">
        <v>214</v>
      </c>
      <c r="R510" t="s">
        <v>214</v>
      </c>
      <c r="V510" t="s">
        <v>214</v>
      </c>
      <c r="W510" t="s">
        <v>214</v>
      </c>
      <c r="Y510" t="s">
        <v>214</v>
      </c>
      <c r="Z510" t="s">
        <v>214</v>
      </c>
      <c r="AA510" t="s">
        <v>214</v>
      </c>
      <c r="BA510" t="s">
        <v>3467</v>
      </c>
      <c r="BB510">
        <v>0</v>
      </c>
    </row>
    <row r="511" spans="1:54" x14ac:dyDescent="0.25">
      <c r="A511">
        <v>324399</v>
      </c>
      <c r="B511" t="s">
        <v>144</v>
      </c>
      <c r="I511" t="s">
        <v>214</v>
      </c>
      <c r="N511" t="s">
        <v>214</v>
      </c>
      <c r="P511" t="s">
        <v>214</v>
      </c>
      <c r="V511" t="s">
        <v>214</v>
      </c>
      <c r="W511" t="s">
        <v>214</v>
      </c>
      <c r="Z511" t="s">
        <v>214</v>
      </c>
      <c r="AA511" t="s">
        <v>214</v>
      </c>
      <c r="BA511" t="s">
        <v>3467</v>
      </c>
      <c r="BB511">
        <v>0</v>
      </c>
    </row>
    <row r="512" spans="1:54" x14ac:dyDescent="0.25">
      <c r="A512">
        <v>327980</v>
      </c>
      <c r="B512" t="s">
        <v>144</v>
      </c>
      <c r="K512" t="s">
        <v>214</v>
      </c>
      <c r="N512" t="s">
        <v>214</v>
      </c>
      <c r="P512" t="s">
        <v>214</v>
      </c>
      <c r="W512" t="s">
        <v>214</v>
      </c>
      <c r="Z512" t="s">
        <v>214</v>
      </c>
      <c r="AA512" t="s">
        <v>214</v>
      </c>
      <c r="BA512" t="s">
        <v>3467</v>
      </c>
      <c r="BB512">
        <v>0</v>
      </c>
    </row>
    <row r="513" spans="1:54" x14ac:dyDescent="0.25">
      <c r="A513">
        <v>328960</v>
      </c>
      <c r="B513" t="s">
        <v>144</v>
      </c>
      <c r="C513" t="s">
        <v>214</v>
      </c>
      <c r="G513" t="s">
        <v>214</v>
      </c>
      <c r="M513" t="s">
        <v>214</v>
      </c>
      <c r="P513" t="s">
        <v>214</v>
      </c>
      <c r="Q513" t="s">
        <v>214</v>
      </c>
      <c r="R513" t="s">
        <v>214</v>
      </c>
      <c r="W513" t="s">
        <v>214</v>
      </c>
      <c r="Y513" t="s">
        <v>214</v>
      </c>
      <c r="Z513" t="s">
        <v>214</v>
      </c>
      <c r="BA513" t="s">
        <v>3467</v>
      </c>
      <c r="BB513">
        <v>0</v>
      </c>
    </row>
    <row r="514" spans="1:54" x14ac:dyDescent="0.25">
      <c r="A514">
        <v>330576</v>
      </c>
      <c r="B514" t="s">
        <v>144</v>
      </c>
      <c r="I514" t="s">
        <v>214</v>
      </c>
      <c r="N514" t="s">
        <v>214</v>
      </c>
      <c r="P514" t="s">
        <v>214</v>
      </c>
      <c r="V514" t="s">
        <v>214</v>
      </c>
      <c r="AA514" t="s">
        <v>214</v>
      </c>
      <c r="BA514" t="s">
        <v>3467</v>
      </c>
      <c r="BB514">
        <v>0</v>
      </c>
    </row>
    <row r="515" spans="1:54" x14ac:dyDescent="0.25">
      <c r="A515">
        <v>333135</v>
      </c>
      <c r="B515" t="s">
        <v>144</v>
      </c>
      <c r="G515" t="s">
        <v>214</v>
      </c>
      <c r="J515" t="s">
        <v>214</v>
      </c>
      <c r="M515" t="s">
        <v>214</v>
      </c>
      <c r="P515" t="s">
        <v>214</v>
      </c>
      <c r="W515" t="s">
        <v>214</v>
      </c>
      <c r="BA515" t="s">
        <v>3467</v>
      </c>
      <c r="BB515">
        <v>0</v>
      </c>
    </row>
    <row r="516" spans="1:54" x14ac:dyDescent="0.25">
      <c r="A516">
        <v>333291</v>
      </c>
      <c r="B516" t="s">
        <v>144</v>
      </c>
      <c r="N516" t="s">
        <v>214</v>
      </c>
      <c r="P516" t="s">
        <v>214</v>
      </c>
      <c r="W516" t="s">
        <v>214</v>
      </c>
      <c r="Y516" t="s">
        <v>214</v>
      </c>
      <c r="Z516" t="s">
        <v>214</v>
      </c>
      <c r="BA516" t="s">
        <v>3467</v>
      </c>
      <c r="BB516">
        <v>0</v>
      </c>
    </row>
    <row r="517" spans="1:54" x14ac:dyDescent="0.25">
      <c r="A517">
        <v>302171</v>
      </c>
      <c r="B517" t="s">
        <v>144</v>
      </c>
      <c r="H517" t="s">
        <v>214</v>
      </c>
      <c r="P517" t="s">
        <v>214</v>
      </c>
      <c r="W517" t="s">
        <v>214</v>
      </c>
      <c r="Z517" t="s">
        <v>214</v>
      </c>
      <c r="AA517" t="s">
        <v>214</v>
      </c>
      <c r="BA517" t="s">
        <v>3467</v>
      </c>
      <c r="BB517">
        <v>0</v>
      </c>
    </row>
    <row r="518" spans="1:54" x14ac:dyDescent="0.25">
      <c r="A518">
        <v>324064</v>
      </c>
      <c r="B518" t="s">
        <v>144</v>
      </c>
      <c r="O518" t="s">
        <v>214</v>
      </c>
      <c r="V518" t="s">
        <v>214</v>
      </c>
      <c r="W518" t="s">
        <v>214</v>
      </c>
      <c r="Y518" t="s">
        <v>214</v>
      </c>
      <c r="AA518" t="s">
        <v>214</v>
      </c>
      <c r="BA518" t="s">
        <v>3467</v>
      </c>
      <c r="BB518">
        <v>0</v>
      </c>
    </row>
    <row r="519" spans="1:54" x14ac:dyDescent="0.25">
      <c r="A519">
        <v>330898</v>
      </c>
      <c r="B519" t="s">
        <v>144</v>
      </c>
      <c r="H519" t="s">
        <v>214</v>
      </c>
      <c r="O519" t="s">
        <v>214</v>
      </c>
      <c r="V519" t="s">
        <v>214</v>
      </c>
      <c r="W519" t="s">
        <v>214</v>
      </c>
      <c r="Y519" t="s">
        <v>214</v>
      </c>
      <c r="Z519" t="s">
        <v>214</v>
      </c>
      <c r="BA519" t="s">
        <v>3467</v>
      </c>
      <c r="BB519">
        <v>0</v>
      </c>
    </row>
    <row r="520" spans="1:54" x14ac:dyDescent="0.25">
      <c r="A520">
        <v>319960</v>
      </c>
      <c r="B520" t="s">
        <v>144</v>
      </c>
      <c r="H520" t="s">
        <v>214</v>
      </c>
      <c r="N520" t="s">
        <v>214</v>
      </c>
      <c r="Q520" t="s">
        <v>214</v>
      </c>
      <c r="V520" t="s">
        <v>214</v>
      </c>
      <c r="W520" t="s">
        <v>214</v>
      </c>
      <c r="AA520" t="s">
        <v>214</v>
      </c>
      <c r="BA520" t="s">
        <v>3467</v>
      </c>
      <c r="BB520">
        <v>0</v>
      </c>
    </row>
    <row r="521" spans="1:54" x14ac:dyDescent="0.25">
      <c r="A521">
        <v>325252</v>
      </c>
      <c r="B521" t="s">
        <v>144</v>
      </c>
      <c r="N521" t="s">
        <v>214</v>
      </c>
      <c r="V521" t="s">
        <v>214</v>
      </c>
      <c r="W521" t="s">
        <v>214</v>
      </c>
      <c r="Y521" t="s">
        <v>214</v>
      </c>
      <c r="Z521" t="s">
        <v>214</v>
      </c>
      <c r="BA521" t="s">
        <v>3467</v>
      </c>
      <c r="BB521">
        <v>0</v>
      </c>
    </row>
    <row r="522" spans="1:54" x14ac:dyDescent="0.25">
      <c r="A522">
        <v>330720</v>
      </c>
      <c r="B522" t="s">
        <v>144</v>
      </c>
      <c r="K522" t="s">
        <v>214</v>
      </c>
      <c r="L522" t="s">
        <v>214</v>
      </c>
      <c r="R522" t="s">
        <v>214</v>
      </c>
      <c r="S522" t="s">
        <v>214</v>
      </c>
      <c r="T522" t="s">
        <v>214</v>
      </c>
      <c r="W522" t="s">
        <v>214</v>
      </c>
      <c r="Y522" t="s">
        <v>214</v>
      </c>
      <c r="AA522" t="s">
        <v>214</v>
      </c>
      <c r="BA522" t="s">
        <v>3467</v>
      </c>
      <c r="BB522">
        <v>0</v>
      </c>
    </row>
    <row r="523" spans="1:54" x14ac:dyDescent="0.25">
      <c r="A523">
        <v>325907</v>
      </c>
      <c r="B523" t="s">
        <v>144</v>
      </c>
      <c r="M523" t="s">
        <v>214</v>
      </c>
      <c r="N523" t="s">
        <v>214</v>
      </c>
      <c r="O523" t="s">
        <v>214</v>
      </c>
      <c r="P523" t="s">
        <v>214</v>
      </c>
      <c r="Q523" t="s">
        <v>214</v>
      </c>
      <c r="U523" t="s">
        <v>214</v>
      </c>
      <c r="V523" t="s">
        <v>214</v>
      </c>
      <c r="W523" t="s">
        <v>214</v>
      </c>
      <c r="X523" t="s">
        <v>214</v>
      </c>
      <c r="Y523" t="s">
        <v>214</v>
      </c>
      <c r="Z523" t="s">
        <v>214</v>
      </c>
      <c r="AA523" t="s">
        <v>214</v>
      </c>
      <c r="AB523" t="s">
        <v>214</v>
      </c>
      <c r="BA523" t="s">
        <v>3470</v>
      </c>
      <c r="BB523">
        <v>0</v>
      </c>
    </row>
    <row r="524" spans="1:54" x14ac:dyDescent="0.25">
      <c r="A524">
        <v>326792</v>
      </c>
      <c r="B524" t="s">
        <v>144</v>
      </c>
      <c r="D524" t="s">
        <v>214</v>
      </c>
      <c r="H524" t="s">
        <v>214</v>
      </c>
      <c r="J524" t="s">
        <v>214</v>
      </c>
      <c r="O524" t="s">
        <v>214</v>
      </c>
      <c r="P524" t="s">
        <v>214</v>
      </c>
      <c r="R524" t="s">
        <v>214</v>
      </c>
      <c r="W524" t="s">
        <v>214</v>
      </c>
      <c r="Y524" t="s">
        <v>214</v>
      </c>
      <c r="Z524" t="s">
        <v>214</v>
      </c>
      <c r="AB524" t="s">
        <v>214</v>
      </c>
      <c r="BA524" t="s">
        <v>3470</v>
      </c>
      <c r="BB524">
        <v>0</v>
      </c>
    </row>
    <row r="525" spans="1:54" x14ac:dyDescent="0.25">
      <c r="A525">
        <v>331704</v>
      </c>
      <c r="B525" t="s">
        <v>144</v>
      </c>
      <c r="J525" t="s">
        <v>214</v>
      </c>
      <c r="M525" t="s">
        <v>214</v>
      </c>
      <c r="O525" t="s">
        <v>214</v>
      </c>
      <c r="P525" t="s">
        <v>214</v>
      </c>
      <c r="Y525" t="s">
        <v>214</v>
      </c>
      <c r="Z525" t="s">
        <v>214</v>
      </c>
      <c r="AA525" t="s">
        <v>214</v>
      </c>
      <c r="AB525" t="s">
        <v>214</v>
      </c>
      <c r="BA525" t="s">
        <v>3470</v>
      </c>
      <c r="BB525">
        <v>0</v>
      </c>
    </row>
    <row r="526" spans="1:54" x14ac:dyDescent="0.25">
      <c r="A526">
        <v>332721</v>
      </c>
      <c r="B526" t="s">
        <v>144</v>
      </c>
      <c r="O526" t="s">
        <v>214</v>
      </c>
      <c r="P526" t="s">
        <v>214</v>
      </c>
      <c r="T526" t="s">
        <v>214</v>
      </c>
      <c r="W526" t="s">
        <v>214</v>
      </c>
      <c r="Z526" t="s">
        <v>214</v>
      </c>
      <c r="AA526" t="s">
        <v>214</v>
      </c>
      <c r="AB526" t="s">
        <v>214</v>
      </c>
      <c r="BA526" t="s">
        <v>3470</v>
      </c>
      <c r="BB526">
        <v>0</v>
      </c>
    </row>
    <row r="527" spans="1:54" x14ac:dyDescent="0.25">
      <c r="A527">
        <v>332914</v>
      </c>
      <c r="B527" t="s">
        <v>144</v>
      </c>
      <c r="H527" t="s">
        <v>214</v>
      </c>
      <c r="M527" t="s">
        <v>214</v>
      </c>
      <c r="O527" t="s">
        <v>214</v>
      </c>
      <c r="P527" t="s">
        <v>214</v>
      </c>
      <c r="W527" t="s">
        <v>214</v>
      </c>
      <c r="X527" t="s">
        <v>214</v>
      </c>
      <c r="Y527" t="s">
        <v>214</v>
      </c>
      <c r="Z527" t="s">
        <v>214</v>
      </c>
      <c r="AB527" t="s">
        <v>214</v>
      </c>
      <c r="BA527" t="s">
        <v>3470</v>
      </c>
      <c r="BB527">
        <v>0</v>
      </c>
    </row>
    <row r="528" spans="1:54" x14ac:dyDescent="0.25">
      <c r="A528">
        <v>335060</v>
      </c>
      <c r="B528" t="s">
        <v>144</v>
      </c>
      <c r="I528" t="s">
        <v>214</v>
      </c>
      <c r="K528" t="s">
        <v>214</v>
      </c>
      <c r="N528" t="s">
        <v>214</v>
      </c>
      <c r="O528" t="s">
        <v>214</v>
      </c>
      <c r="P528" t="s">
        <v>214</v>
      </c>
      <c r="R528" t="s">
        <v>214</v>
      </c>
      <c r="S528" t="s">
        <v>214</v>
      </c>
      <c r="T528" t="s">
        <v>214</v>
      </c>
      <c r="U528" t="s">
        <v>214</v>
      </c>
      <c r="V528" t="s">
        <v>214</v>
      </c>
      <c r="W528" t="s">
        <v>214</v>
      </c>
      <c r="X528" t="s">
        <v>214</v>
      </c>
      <c r="Y528" t="s">
        <v>214</v>
      </c>
      <c r="Z528" t="s">
        <v>214</v>
      </c>
      <c r="AA528" t="s">
        <v>214</v>
      </c>
      <c r="AB528" t="s">
        <v>214</v>
      </c>
      <c r="BA528" t="s">
        <v>3470</v>
      </c>
      <c r="BB528">
        <v>0</v>
      </c>
    </row>
    <row r="529" spans="1:54" x14ac:dyDescent="0.25">
      <c r="A529">
        <v>335080</v>
      </c>
      <c r="B529" t="s">
        <v>144</v>
      </c>
      <c r="C529" t="s">
        <v>214</v>
      </c>
      <c r="D529" t="s">
        <v>214</v>
      </c>
      <c r="G529" t="s">
        <v>214</v>
      </c>
      <c r="J529" t="s">
        <v>214</v>
      </c>
      <c r="N529" t="s">
        <v>214</v>
      </c>
      <c r="O529" t="s">
        <v>214</v>
      </c>
      <c r="P529" t="s">
        <v>214</v>
      </c>
      <c r="Q529" t="s">
        <v>214</v>
      </c>
      <c r="R529" t="s">
        <v>214</v>
      </c>
      <c r="S529" t="s">
        <v>214</v>
      </c>
      <c r="T529" t="s">
        <v>214</v>
      </c>
      <c r="U529" t="s">
        <v>214</v>
      </c>
      <c r="V529" t="s">
        <v>214</v>
      </c>
      <c r="W529" t="s">
        <v>214</v>
      </c>
      <c r="X529" t="s">
        <v>214</v>
      </c>
      <c r="Y529" t="s">
        <v>214</v>
      </c>
      <c r="Z529" t="s">
        <v>214</v>
      </c>
      <c r="AA529" t="s">
        <v>214</v>
      </c>
      <c r="AB529" t="s">
        <v>214</v>
      </c>
      <c r="BA529" t="s">
        <v>3470</v>
      </c>
      <c r="BB529">
        <v>0</v>
      </c>
    </row>
    <row r="530" spans="1:54" x14ac:dyDescent="0.25">
      <c r="A530">
        <v>335095</v>
      </c>
      <c r="B530" t="s">
        <v>144</v>
      </c>
      <c r="G530" t="s">
        <v>214</v>
      </c>
      <c r="H530" t="s">
        <v>214</v>
      </c>
      <c r="I530" t="s">
        <v>214</v>
      </c>
      <c r="L530" t="s">
        <v>214</v>
      </c>
      <c r="N530" t="s">
        <v>214</v>
      </c>
      <c r="O530" t="s">
        <v>214</v>
      </c>
      <c r="P530" t="s">
        <v>214</v>
      </c>
      <c r="Q530" t="s">
        <v>214</v>
      </c>
      <c r="R530" t="s">
        <v>214</v>
      </c>
      <c r="S530" t="s">
        <v>214</v>
      </c>
      <c r="T530" t="s">
        <v>214</v>
      </c>
      <c r="U530" t="s">
        <v>214</v>
      </c>
      <c r="V530" t="s">
        <v>214</v>
      </c>
      <c r="W530" t="s">
        <v>214</v>
      </c>
      <c r="X530" t="s">
        <v>214</v>
      </c>
      <c r="Y530" t="s">
        <v>214</v>
      </c>
      <c r="Z530" t="s">
        <v>214</v>
      </c>
      <c r="AA530" t="s">
        <v>214</v>
      </c>
      <c r="AB530" t="s">
        <v>214</v>
      </c>
      <c r="BA530" t="s">
        <v>3470</v>
      </c>
      <c r="BB530">
        <v>0</v>
      </c>
    </row>
    <row r="531" spans="1:54" x14ac:dyDescent="0.25">
      <c r="A531">
        <v>336095</v>
      </c>
      <c r="B531" t="s">
        <v>144</v>
      </c>
      <c r="C531" t="s">
        <v>214</v>
      </c>
      <c r="E531" t="s">
        <v>214</v>
      </c>
      <c r="G531" t="s">
        <v>214</v>
      </c>
      <c r="M531" t="s">
        <v>214</v>
      </c>
      <c r="N531" t="s">
        <v>214</v>
      </c>
      <c r="O531" t="s">
        <v>214</v>
      </c>
      <c r="P531" t="s">
        <v>214</v>
      </c>
      <c r="Q531" t="s">
        <v>214</v>
      </c>
      <c r="R531" t="s">
        <v>214</v>
      </c>
      <c r="S531" t="s">
        <v>214</v>
      </c>
      <c r="T531" t="s">
        <v>214</v>
      </c>
      <c r="U531" t="s">
        <v>214</v>
      </c>
      <c r="V531" t="s">
        <v>214</v>
      </c>
      <c r="W531" t="s">
        <v>214</v>
      </c>
      <c r="X531" t="s">
        <v>214</v>
      </c>
      <c r="Y531" t="s">
        <v>214</v>
      </c>
      <c r="Z531" t="s">
        <v>214</v>
      </c>
      <c r="AA531" t="s">
        <v>214</v>
      </c>
      <c r="AB531" t="s">
        <v>214</v>
      </c>
      <c r="BA531" t="s">
        <v>3470</v>
      </c>
      <c r="BB531">
        <v>0</v>
      </c>
    </row>
    <row r="532" spans="1:54" x14ac:dyDescent="0.25">
      <c r="A532">
        <v>336518</v>
      </c>
      <c r="B532" t="s">
        <v>144</v>
      </c>
      <c r="G532" t="s">
        <v>214</v>
      </c>
      <c r="H532" t="s">
        <v>214</v>
      </c>
      <c r="K532" t="s">
        <v>214</v>
      </c>
      <c r="N532" t="s">
        <v>214</v>
      </c>
      <c r="O532" t="s">
        <v>214</v>
      </c>
      <c r="P532" t="s">
        <v>214</v>
      </c>
      <c r="Q532" t="s">
        <v>214</v>
      </c>
      <c r="R532" t="s">
        <v>214</v>
      </c>
      <c r="S532" t="s">
        <v>214</v>
      </c>
      <c r="T532" t="s">
        <v>214</v>
      </c>
      <c r="U532" t="s">
        <v>214</v>
      </c>
      <c r="V532" t="s">
        <v>214</v>
      </c>
      <c r="W532" t="s">
        <v>214</v>
      </c>
      <c r="X532" t="s">
        <v>214</v>
      </c>
      <c r="Y532" t="s">
        <v>214</v>
      </c>
      <c r="Z532" t="s">
        <v>214</v>
      </c>
      <c r="AA532" t="s">
        <v>214</v>
      </c>
      <c r="AB532" t="s">
        <v>214</v>
      </c>
      <c r="BA532" t="s">
        <v>3470</v>
      </c>
      <c r="BB532">
        <v>0</v>
      </c>
    </row>
    <row r="533" spans="1:54" x14ac:dyDescent="0.25">
      <c r="A533">
        <v>336556</v>
      </c>
      <c r="B533" t="s">
        <v>144</v>
      </c>
      <c r="F533" t="s">
        <v>214</v>
      </c>
      <c r="H533" t="s">
        <v>214</v>
      </c>
      <c r="K533" t="s">
        <v>214</v>
      </c>
      <c r="N533" t="s">
        <v>214</v>
      </c>
      <c r="O533" t="s">
        <v>214</v>
      </c>
      <c r="P533" t="s">
        <v>214</v>
      </c>
      <c r="Q533" t="s">
        <v>214</v>
      </c>
      <c r="R533" t="s">
        <v>214</v>
      </c>
      <c r="S533" t="s">
        <v>214</v>
      </c>
      <c r="T533" t="s">
        <v>214</v>
      </c>
      <c r="U533" t="s">
        <v>214</v>
      </c>
      <c r="V533" t="s">
        <v>214</v>
      </c>
      <c r="W533" t="s">
        <v>214</v>
      </c>
      <c r="X533" t="s">
        <v>214</v>
      </c>
      <c r="Y533" t="s">
        <v>214</v>
      </c>
      <c r="Z533" t="s">
        <v>214</v>
      </c>
      <c r="AA533" t="s">
        <v>214</v>
      </c>
      <c r="AB533" t="s">
        <v>214</v>
      </c>
      <c r="BA533" t="s">
        <v>3470</v>
      </c>
      <c r="BB533">
        <v>0</v>
      </c>
    </row>
    <row r="534" spans="1:54" x14ac:dyDescent="0.25">
      <c r="A534">
        <v>336936</v>
      </c>
      <c r="B534" t="s">
        <v>144</v>
      </c>
      <c r="G534" t="s">
        <v>214</v>
      </c>
      <c r="H534" t="s">
        <v>214</v>
      </c>
      <c r="K534" t="s">
        <v>214</v>
      </c>
      <c r="L534" t="s">
        <v>214</v>
      </c>
      <c r="O534" t="s">
        <v>214</v>
      </c>
      <c r="P534" t="s">
        <v>214</v>
      </c>
      <c r="Q534" t="s">
        <v>214</v>
      </c>
      <c r="R534" t="s">
        <v>214</v>
      </c>
      <c r="S534" t="s">
        <v>214</v>
      </c>
      <c r="T534" t="s">
        <v>214</v>
      </c>
      <c r="U534" t="s">
        <v>214</v>
      </c>
      <c r="V534" t="s">
        <v>214</v>
      </c>
      <c r="W534" t="s">
        <v>214</v>
      </c>
      <c r="X534" t="s">
        <v>214</v>
      </c>
      <c r="Y534" t="s">
        <v>214</v>
      </c>
      <c r="Z534" t="s">
        <v>214</v>
      </c>
      <c r="AA534" t="s">
        <v>214</v>
      </c>
      <c r="AB534" t="s">
        <v>214</v>
      </c>
      <c r="BA534" t="s">
        <v>3470</v>
      </c>
      <c r="BB534">
        <v>0</v>
      </c>
    </row>
    <row r="535" spans="1:54" x14ac:dyDescent="0.25">
      <c r="A535">
        <v>336937</v>
      </c>
      <c r="B535" t="s">
        <v>144</v>
      </c>
      <c r="C535" t="s">
        <v>214</v>
      </c>
      <c r="I535" t="s">
        <v>214</v>
      </c>
      <c r="N535" t="s">
        <v>214</v>
      </c>
      <c r="O535" t="s">
        <v>214</v>
      </c>
      <c r="P535" t="s">
        <v>214</v>
      </c>
      <c r="Q535" t="s">
        <v>214</v>
      </c>
      <c r="S535" t="s">
        <v>214</v>
      </c>
      <c r="T535" t="s">
        <v>214</v>
      </c>
      <c r="U535" t="s">
        <v>214</v>
      </c>
      <c r="V535" t="s">
        <v>214</v>
      </c>
      <c r="W535" t="s">
        <v>214</v>
      </c>
      <c r="X535" t="s">
        <v>214</v>
      </c>
      <c r="Y535" t="s">
        <v>214</v>
      </c>
      <c r="Z535" t="s">
        <v>214</v>
      </c>
      <c r="AA535" t="s">
        <v>214</v>
      </c>
      <c r="AB535" t="s">
        <v>214</v>
      </c>
      <c r="BA535" t="s">
        <v>3470</v>
      </c>
      <c r="BB535">
        <v>0</v>
      </c>
    </row>
    <row r="536" spans="1:54" x14ac:dyDescent="0.25">
      <c r="A536">
        <v>336944</v>
      </c>
      <c r="B536" t="s">
        <v>144</v>
      </c>
      <c r="G536" t="s">
        <v>214</v>
      </c>
      <c r="I536" t="s">
        <v>214</v>
      </c>
      <c r="J536" t="s">
        <v>214</v>
      </c>
      <c r="L536" t="s">
        <v>214</v>
      </c>
      <c r="O536" t="s">
        <v>214</v>
      </c>
      <c r="P536" t="s">
        <v>214</v>
      </c>
      <c r="Q536" t="s">
        <v>214</v>
      </c>
      <c r="R536" t="s">
        <v>214</v>
      </c>
      <c r="S536" t="s">
        <v>214</v>
      </c>
      <c r="T536" t="s">
        <v>214</v>
      </c>
      <c r="U536" t="s">
        <v>214</v>
      </c>
      <c r="V536" t="s">
        <v>214</v>
      </c>
      <c r="W536" t="s">
        <v>214</v>
      </c>
      <c r="X536" t="s">
        <v>214</v>
      </c>
      <c r="Y536" t="s">
        <v>214</v>
      </c>
      <c r="Z536" t="s">
        <v>214</v>
      </c>
      <c r="AA536" t="s">
        <v>214</v>
      </c>
      <c r="AB536" t="s">
        <v>214</v>
      </c>
      <c r="BA536" t="s">
        <v>3470</v>
      </c>
      <c r="BB536">
        <v>0</v>
      </c>
    </row>
    <row r="537" spans="1:54" x14ac:dyDescent="0.25">
      <c r="A537">
        <v>335295</v>
      </c>
      <c r="B537" t="s">
        <v>144</v>
      </c>
      <c r="K537" t="s">
        <v>214</v>
      </c>
      <c r="N537" t="s">
        <v>214</v>
      </c>
      <c r="O537" t="s">
        <v>214</v>
      </c>
      <c r="P537" t="s">
        <v>214</v>
      </c>
      <c r="V537" t="s">
        <v>214</v>
      </c>
      <c r="W537" t="s">
        <v>214</v>
      </c>
      <c r="X537" t="s">
        <v>214</v>
      </c>
      <c r="Y537" t="s">
        <v>214</v>
      </c>
      <c r="AA537" t="s">
        <v>214</v>
      </c>
      <c r="AB537" t="s">
        <v>214</v>
      </c>
      <c r="BA537" t="s">
        <v>3470</v>
      </c>
      <c r="BB537">
        <v>0</v>
      </c>
    </row>
    <row r="538" spans="1:54" x14ac:dyDescent="0.25">
      <c r="A538">
        <v>335576</v>
      </c>
      <c r="B538" t="s">
        <v>144</v>
      </c>
      <c r="M538" t="s">
        <v>214</v>
      </c>
      <c r="O538" t="s">
        <v>214</v>
      </c>
      <c r="P538" t="s">
        <v>214</v>
      </c>
      <c r="R538" t="s">
        <v>214</v>
      </c>
      <c r="S538" t="s">
        <v>214</v>
      </c>
      <c r="W538" t="s">
        <v>214</v>
      </c>
      <c r="Y538" t="s">
        <v>214</v>
      </c>
      <c r="Z538" t="s">
        <v>214</v>
      </c>
      <c r="AA538" t="s">
        <v>214</v>
      </c>
      <c r="AB538" t="s">
        <v>214</v>
      </c>
      <c r="BA538" t="s">
        <v>3470</v>
      </c>
      <c r="BB538">
        <v>0</v>
      </c>
    </row>
    <row r="539" spans="1:54" x14ac:dyDescent="0.25">
      <c r="A539">
        <v>336856</v>
      </c>
      <c r="B539" t="s">
        <v>144</v>
      </c>
      <c r="H539" t="s">
        <v>214</v>
      </c>
      <c r="L539" t="s">
        <v>214</v>
      </c>
      <c r="O539" t="s">
        <v>214</v>
      </c>
      <c r="P539" t="s">
        <v>214</v>
      </c>
      <c r="Q539" t="s">
        <v>214</v>
      </c>
      <c r="R539" t="s">
        <v>214</v>
      </c>
      <c r="S539" t="s">
        <v>214</v>
      </c>
      <c r="T539" t="s">
        <v>214</v>
      </c>
      <c r="U539" t="s">
        <v>214</v>
      </c>
      <c r="V539" t="s">
        <v>214</v>
      </c>
      <c r="W539" t="s">
        <v>214</v>
      </c>
      <c r="X539" t="s">
        <v>214</v>
      </c>
      <c r="Y539" t="s">
        <v>214</v>
      </c>
      <c r="Z539" t="s">
        <v>214</v>
      </c>
      <c r="AA539" t="s">
        <v>214</v>
      </c>
      <c r="AB539" t="s">
        <v>214</v>
      </c>
      <c r="BA539" t="s">
        <v>3470</v>
      </c>
      <c r="BB539">
        <v>0</v>
      </c>
    </row>
    <row r="540" spans="1:54" x14ac:dyDescent="0.25">
      <c r="A540">
        <v>336905</v>
      </c>
      <c r="B540" t="s">
        <v>144</v>
      </c>
      <c r="E540" t="s">
        <v>214</v>
      </c>
      <c r="H540" t="s">
        <v>214</v>
      </c>
      <c r="M540" t="s">
        <v>214</v>
      </c>
      <c r="O540" t="s">
        <v>214</v>
      </c>
      <c r="P540" t="s">
        <v>214</v>
      </c>
      <c r="Q540" t="s">
        <v>214</v>
      </c>
      <c r="R540" t="s">
        <v>214</v>
      </c>
      <c r="S540" t="s">
        <v>214</v>
      </c>
      <c r="T540" t="s">
        <v>214</v>
      </c>
      <c r="U540" t="s">
        <v>214</v>
      </c>
      <c r="V540" t="s">
        <v>214</v>
      </c>
      <c r="W540" t="s">
        <v>214</v>
      </c>
      <c r="X540" t="s">
        <v>214</v>
      </c>
      <c r="Y540" t="s">
        <v>214</v>
      </c>
      <c r="Z540" t="s">
        <v>214</v>
      </c>
      <c r="AA540" t="s">
        <v>214</v>
      </c>
      <c r="AB540" t="s">
        <v>214</v>
      </c>
      <c r="BA540" t="s">
        <v>3470</v>
      </c>
      <c r="BB540">
        <v>0</v>
      </c>
    </row>
    <row r="541" spans="1:54" x14ac:dyDescent="0.25">
      <c r="A541">
        <v>337074</v>
      </c>
      <c r="B541" t="s">
        <v>144</v>
      </c>
      <c r="N541" t="s">
        <v>214</v>
      </c>
      <c r="O541" t="s">
        <v>214</v>
      </c>
      <c r="P541" t="s">
        <v>214</v>
      </c>
      <c r="R541" t="s">
        <v>214</v>
      </c>
      <c r="S541" t="s">
        <v>214</v>
      </c>
      <c r="V541" t="s">
        <v>214</v>
      </c>
      <c r="W541" t="s">
        <v>214</v>
      </c>
      <c r="X541" t="s">
        <v>214</v>
      </c>
      <c r="Z541" t="s">
        <v>214</v>
      </c>
      <c r="AA541" t="s">
        <v>214</v>
      </c>
      <c r="AB541" t="s">
        <v>214</v>
      </c>
      <c r="BA541" t="s">
        <v>3470</v>
      </c>
      <c r="BB541">
        <v>0</v>
      </c>
    </row>
    <row r="542" spans="1:54" x14ac:dyDescent="0.25">
      <c r="A542">
        <v>336752</v>
      </c>
      <c r="B542" t="s">
        <v>144</v>
      </c>
      <c r="G542" t="s">
        <v>214</v>
      </c>
      <c r="I542" t="s">
        <v>214</v>
      </c>
      <c r="M542" t="s">
        <v>214</v>
      </c>
      <c r="N542" t="s">
        <v>214</v>
      </c>
      <c r="O542" t="s">
        <v>214</v>
      </c>
      <c r="P542" t="s">
        <v>214</v>
      </c>
      <c r="Q542" t="s">
        <v>214</v>
      </c>
      <c r="R542" t="s">
        <v>214</v>
      </c>
      <c r="T542" t="s">
        <v>214</v>
      </c>
      <c r="V542" t="s">
        <v>214</v>
      </c>
      <c r="W542" t="s">
        <v>214</v>
      </c>
      <c r="X542" t="s">
        <v>214</v>
      </c>
      <c r="Y542" t="s">
        <v>214</v>
      </c>
      <c r="Z542" t="s">
        <v>214</v>
      </c>
      <c r="AA542" t="s">
        <v>214</v>
      </c>
      <c r="AB542" t="s">
        <v>214</v>
      </c>
      <c r="BA542" t="s">
        <v>3470</v>
      </c>
      <c r="BB542">
        <v>0</v>
      </c>
    </row>
    <row r="543" spans="1:54" x14ac:dyDescent="0.25">
      <c r="A543">
        <v>336822</v>
      </c>
      <c r="B543" t="s">
        <v>144</v>
      </c>
      <c r="J543" t="s">
        <v>214</v>
      </c>
      <c r="M543" t="s">
        <v>214</v>
      </c>
      <c r="N543" t="s">
        <v>214</v>
      </c>
      <c r="O543" t="s">
        <v>214</v>
      </c>
      <c r="P543" t="s">
        <v>214</v>
      </c>
      <c r="R543" t="s">
        <v>214</v>
      </c>
      <c r="S543" t="s">
        <v>214</v>
      </c>
      <c r="T543" t="s">
        <v>214</v>
      </c>
      <c r="V543" t="s">
        <v>214</v>
      </c>
      <c r="W543" t="s">
        <v>214</v>
      </c>
      <c r="X543" t="s">
        <v>214</v>
      </c>
      <c r="Y543" t="s">
        <v>214</v>
      </c>
      <c r="Z543" t="s">
        <v>214</v>
      </c>
      <c r="AA543" t="s">
        <v>214</v>
      </c>
      <c r="AB543" t="s">
        <v>214</v>
      </c>
      <c r="BA543" t="s">
        <v>3470</v>
      </c>
      <c r="BB543">
        <v>0</v>
      </c>
    </row>
    <row r="544" spans="1:54" x14ac:dyDescent="0.25">
      <c r="A544">
        <v>336889</v>
      </c>
      <c r="B544" t="s">
        <v>144</v>
      </c>
      <c r="D544" t="s">
        <v>214</v>
      </c>
      <c r="L544" t="s">
        <v>214</v>
      </c>
      <c r="N544" t="s">
        <v>214</v>
      </c>
      <c r="O544" t="s">
        <v>214</v>
      </c>
      <c r="P544" t="s">
        <v>214</v>
      </c>
      <c r="Q544" t="s">
        <v>214</v>
      </c>
      <c r="R544" t="s">
        <v>214</v>
      </c>
      <c r="S544" t="s">
        <v>214</v>
      </c>
      <c r="T544" t="s">
        <v>214</v>
      </c>
      <c r="U544" t="s">
        <v>214</v>
      </c>
      <c r="W544" t="s">
        <v>214</v>
      </c>
      <c r="X544" t="s">
        <v>214</v>
      </c>
      <c r="Y544" t="s">
        <v>214</v>
      </c>
      <c r="Z544" t="s">
        <v>214</v>
      </c>
      <c r="AA544" t="s">
        <v>214</v>
      </c>
      <c r="AB544" t="s">
        <v>214</v>
      </c>
      <c r="BA544" t="s">
        <v>3470</v>
      </c>
      <c r="BB544">
        <v>0</v>
      </c>
    </row>
    <row r="545" spans="1:54" x14ac:dyDescent="0.25">
      <c r="A545">
        <v>336966</v>
      </c>
      <c r="B545" t="s">
        <v>144</v>
      </c>
      <c r="D545" t="s">
        <v>214</v>
      </c>
      <c r="G545" t="s">
        <v>214</v>
      </c>
      <c r="H545" t="s">
        <v>214</v>
      </c>
      <c r="N545" t="s">
        <v>214</v>
      </c>
      <c r="O545" t="s">
        <v>214</v>
      </c>
      <c r="P545" t="s">
        <v>214</v>
      </c>
      <c r="Q545" t="s">
        <v>214</v>
      </c>
      <c r="S545" t="s">
        <v>214</v>
      </c>
      <c r="T545" t="s">
        <v>214</v>
      </c>
      <c r="V545" t="s">
        <v>214</v>
      </c>
      <c r="W545" t="s">
        <v>214</v>
      </c>
      <c r="X545" t="s">
        <v>214</v>
      </c>
      <c r="Y545" t="s">
        <v>214</v>
      </c>
      <c r="Z545" t="s">
        <v>214</v>
      </c>
      <c r="AA545" t="s">
        <v>214</v>
      </c>
      <c r="AB545" t="s">
        <v>214</v>
      </c>
      <c r="BA545" t="s">
        <v>3470</v>
      </c>
      <c r="BB545">
        <v>0</v>
      </c>
    </row>
    <row r="546" spans="1:54" x14ac:dyDescent="0.25">
      <c r="A546">
        <v>336540</v>
      </c>
      <c r="B546" t="s">
        <v>144</v>
      </c>
      <c r="N546" t="s">
        <v>214</v>
      </c>
      <c r="O546" t="s">
        <v>214</v>
      </c>
      <c r="P546" t="s">
        <v>214</v>
      </c>
      <c r="T546" t="s">
        <v>214</v>
      </c>
      <c r="V546" t="s">
        <v>214</v>
      </c>
      <c r="W546" t="s">
        <v>214</v>
      </c>
      <c r="X546" t="s">
        <v>214</v>
      </c>
      <c r="Y546" t="s">
        <v>214</v>
      </c>
      <c r="Z546" t="s">
        <v>214</v>
      </c>
      <c r="AA546" t="s">
        <v>214</v>
      </c>
      <c r="AB546" t="s">
        <v>214</v>
      </c>
      <c r="BA546" t="s">
        <v>3470</v>
      </c>
      <c r="BB546">
        <v>0</v>
      </c>
    </row>
    <row r="547" spans="1:54" x14ac:dyDescent="0.25">
      <c r="A547">
        <v>325091</v>
      </c>
      <c r="B547" t="s">
        <v>144</v>
      </c>
      <c r="E547" t="s">
        <v>214</v>
      </c>
      <c r="L547" t="s">
        <v>214</v>
      </c>
      <c r="N547" t="s">
        <v>214</v>
      </c>
      <c r="P547" t="s">
        <v>214</v>
      </c>
      <c r="Q547" t="s">
        <v>214</v>
      </c>
      <c r="R547" t="s">
        <v>214</v>
      </c>
      <c r="S547" t="s">
        <v>214</v>
      </c>
      <c r="W547" t="s">
        <v>214</v>
      </c>
      <c r="X547" t="s">
        <v>214</v>
      </c>
      <c r="Y547" t="s">
        <v>214</v>
      </c>
      <c r="Z547" t="s">
        <v>214</v>
      </c>
      <c r="AA547" t="s">
        <v>214</v>
      </c>
      <c r="AB547" t="s">
        <v>214</v>
      </c>
      <c r="BA547" t="s">
        <v>3470</v>
      </c>
      <c r="BB547">
        <v>0</v>
      </c>
    </row>
    <row r="548" spans="1:54" x14ac:dyDescent="0.25">
      <c r="A548">
        <v>325196</v>
      </c>
      <c r="B548" t="s">
        <v>144</v>
      </c>
      <c r="F548" t="s">
        <v>214</v>
      </c>
      <c r="P548" t="s">
        <v>214</v>
      </c>
      <c r="R548" t="s">
        <v>214</v>
      </c>
      <c r="V548" t="s">
        <v>214</v>
      </c>
      <c r="Z548" t="s">
        <v>214</v>
      </c>
      <c r="AA548" t="s">
        <v>214</v>
      </c>
      <c r="AB548" t="s">
        <v>214</v>
      </c>
      <c r="BA548" t="s">
        <v>3470</v>
      </c>
      <c r="BB548">
        <v>0</v>
      </c>
    </row>
    <row r="549" spans="1:54" x14ac:dyDescent="0.25">
      <c r="A549">
        <v>329330</v>
      </c>
      <c r="B549" t="s">
        <v>144</v>
      </c>
      <c r="N549" t="s">
        <v>214</v>
      </c>
      <c r="P549" t="s">
        <v>214</v>
      </c>
      <c r="Q549" t="s">
        <v>214</v>
      </c>
      <c r="AA549" t="s">
        <v>214</v>
      </c>
      <c r="AB549" t="s">
        <v>214</v>
      </c>
      <c r="BA549" t="s">
        <v>3470</v>
      </c>
      <c r="BB549">
        <v>0</v>
      </c>
    </row>
    <row r="550" spans="1:54" x14ac:dyDescent="0.25">
      <c r="A550">
        <v>329362</v>
      </c>
      <c r="B550" t="s">
        <v>144</v>
      </c>
      <c r="G550" t="s">
        <v>214</v>
      </c>
      <c r="P550" t="s">
        <v>214</v>
      </c>
      <c r="R550" t="s">
        <v>214</v>
      </c>
      <c r="T550" t="s">
        <v>214</v>
      </c>
      <c r="V550" t="s">
        <v>214</v>
      </c>
      <c r="Y550" t="s">
        <v>214</v>
      </c>
      <c r="Z550" t="s">
        <v>214</v>
      </c>
      <c r="AB550" t="s">
        <v>214</v>
      </c>
      <c r="BA550" t="s">
        <v>3470</v>
      </c>
      <c r="BB550">
        <v>0</v>
      </c>
    </row>
    <row r="551" spans="1:54" x14ac:dyDescent="0.25">
      <c r="A551">
        <v>329908</v>
      </c>
      <c r="B551" t="s">
        <v>144</v>
      </c>
      <c r="G551" t="s">
        <v>214</v>
      </c>
      <c r="H551" t="s">
        <v>214</v>
      </c>
      <c r="P551" t="s">
        <v>214</v>
      </c>
      <c r="R551" t="s">
        <v>214</v>
      </c>
      <c r="S551" t="s">
        <v>214</v>
      </c>
      <c r="T551" t="s">
        <v>214</v>
      </c>
      <c r="W551" t="s">
        <v>214</v>
      </c>
      <c r="Y551" t="s">
        <v>214</v>
      </c>
      <c r="Z551" t="s">
        <v>214</v>
      </c>
      <c r="AA551" t="s">
        <v>214</v>
      </c>
      <c r="AB551" t="s">
        <v>214</v>
      </c>
      <c r="BA551" t="s">
        <v>3470</v>
      </c>
      <c r="BB551">
        <v>0</v>
      </c>
    </row>
    <row r="552" spans="1:54" x14ac:dyDescent="0.25">
      <c r="A552">
        <v>330019</v>
      </c>
      <c r="B552" t="s">
        <v>144</v>
      </c>
      <c r="P552" t="s">
        <v>214</v>
      </c>
      <c r="R552" t="s">
        <v>214</v>
      </c>
      <c r="W552" t="s">
        <v>214</v>
      </c>
      <c r="X552" t="s">
        <v>214</v>
      </c>
      <c r="Z552" t="s">
        <v>214</v>
      </c>
      <c r="AB552" t="s">
        <v>214</v>
      </c>
      <c r="BA552" t="s">
        <v>3470</v>
      </c>
      <c r="BB552">
        <v>0</v>
      </c>
    </row>
    <row r="553" spans="1:54" x14ac:dyDescent="0.25">
      <c r="A553">
        <v>330742</v>
      </c>
      <c r="B553" t="s">
        <v>144</v>
      </c>
      <c r="C553" t="s">
        <v>214</v>
      </c>
      <c r="P553" t="s">
        <v>214</v>
      </c>
      <c r="Q553" t="s">
        <v>214</v>
      </c>
      <c r="R553" t="s">
        <v>214</v>
      </c>
      <c r="S553" t="s">
        <v>214</v>
      </c>
      <c r="T553" t="s">
        <v>214</v>
      </c>
      <c r="U553" t="s">
        <v>214</v>
      </c>
      <c r="V553" t="s">
        <v>214</v>
      </c>
      <c r="W553" t="s">
        <v>214</v>
      </c>
      <c r="X553" t="s">
        <v>214</v>
      </c>
      <c r="Y553" t="s">
        <v>214</v>
      </c>
      <c r="Z553" t="s">
        <v>214</v>
      </c>
      <c r="AA553" t="s">
        <v>214</v>
      </c>
      <c r="AB553" t="s">
        <v>214</v>
      </c>
      <c r="BA553" t="s">
        <v>3470</v>
      </c>
      <c r="BB553">
        <v>0</v>
      </c>
    </row>
    <row r="554" spans="1:54" x14ac:dyDescent="0.25">
      <c r="A554">
        <v>335881</v>
      </c>
      <c r="B554" t="s">
        <v>144</v>
      </c>
      <c r="L554" t="s">
        <v>214</v>
      </c>
      <c r="P554" t="s">
        <v>214</v>
      </c>
      <c r="T554" t="s">
        <v>214</v>
      </c>
      <c r="Y554" t="s">
        <v>214</v>
      </c>
      <c r="Z554" t="s">
        <v>214</v>
      </c>
      <c r="AB554" t="s">
        <v>214</v>
      </c>
      <c r="BA554" t="s">
        <v>3470</v>
      </c>
      <c r="BB554">
        <v>0</v>
      </c>
    </row>
    <row r="555" spans="1:54" x14ac:dyDescent="0.25">
      <c r="A555">
        <v>336595</v>
      </c>
      <c r="B555" t="s">
        <v>144</v>
      </c>
      <c r="K555" t="s">
        <v>214</v>
      </c>
      <c r="N555" t="s">
        <v>214</v>
      </c>
      <c r="P555" t="s">
        <v>214</v>
      </c>
      <c r="R555" t="s">
        <v>214</v>
      </c>
      <c r="S555" t="s">
        <v>214</v>
      </c>
      <c r="T555" t="s">
        <v>214</v>
      </c>
      <c r="W555" t="s">
        <v>214</v>
      </c>
      <c r="X555" t="s">
        <v>214</v>
      </c>
      <c r="Y555" t="s">
        <v>214</v>
      </c>
      <c r="Z555" t="s">
        <v>214</v>
      </c>
      <c r="AA555" t="s">
        <v>214</v>
      </c>
      <c r="AB555" t="s">
        <v>214</v>
      </c>
      <c r="BA555" t="s">
        <v>3470</v>
      </c>
      <c r="BB555">
        <v>0</v>
      </c>
    </row>
    <row r="556" spans="1:54" x14ac:dyDescent="0.25">
      <c r="A556">
        <v>336895</v>
      </c>
      <c r="B556" t="s">
        <v>144</v>
      </c>
      <c r="G556" t="s">
        <v>214</v>
      </c>
      <c r="H556" t="s">
        <v>214</v>
      </c>
      <c r="L556" t="s">
        <v>214</v>
      </c>
      <c r="P556" t="s">
        <v>214</v>
      </c>
      <c r="R556" t="s">
        <v>214</v>
      </c>
      <c r="V556" t="s">
        <v>214</v>
      </c>
      <c r="W556" t="s">
        <v>214</v>
      </c>
      <c r="Y556" t="s">
        <v>214</v>
      </c>
      <c r="Z556" t="s">
        <v>214</v>
      </c>
      <c r="AA556" t="s">
        <v>214</v>
      </c>
      <c r="AB556" t="s">
        <v>214</v>
      </c>
      <c r="BA556" t="s">
        <v>3470</v>
      </c>
      <c r="BB556">
        <v>0</v>
      </c>
    </row>
    <row r="557" spans="1:54" x14ac:dyDescent="0.25">
      <c r="A557">
        <v>337105</v>
      </c>
      <c r="B557" t="s">
        <v>144</v>
      </c>
      <c r="F557" t="s">
        <v>214</v>
      </c>
      <c r="I557" t="s">
        <v>214</v>
      </c>
      <c r="K557" t="s">
        <v>214</v>
      </c>
      <c r="M557" t="s">
        <v>214</v>
      </c>
      <c r="P557" t="s">
        <v>214</v>
      </c>
      <c r="Q557" t="s">
        <v>214</v>
      </c>
      <c r="R557" t="s">
        <v>214</v>
      </c>
      <c r="S557" t="s">
        <v>214</v>
      </c>
      <c r="U557" t="s">
        <v>214</v>
      </c>
      <c r="V557" t="s">
        <v>214</v>
      </c>
      <c r="W557" t="s">
        <v>214</v>
      </c>
      <c r="X557" t="s">
        <v>214</v>
      </c>
      <c r="Y557" t="s">
        <v>214</v>
      </c>
      <c r="Z557" t="s">
        <v>214</v>
      </c>
      <c r="AA557" t="s">
        <v>214</v>
      </c>
      <c r="AB557" t="s">
        <v>214</v>
      </c>
      <c r="BA557" t="s">
        <v>3470</v>
      </c>
      <c r="BB557">
        <v>0</v>
      </c>
    </row>
    <row r="558" spans="1:54" x14ac:dyDescent="0.25">
      <c r="A558">
        <v>330499</v>
      </c>
      <c r="B558" t="s">
        <v>144</v>
      </c>
      <c r="H558" t="s">
        <v>214</v>
      </c>
      <c r="I558" t="s">
        <v>214</v>
      </c>
      <c r="K558" t="s">
        <v>214</v>
      </c>
      <c r="N558" t="s">
        <v>214</v>
      </c>
      <c r="P558" t="s">
        <v>214</v>
      </c>
      <c r="R558" t="s">
        <v>214</v>
      </c>
      <c r="S558" t="s">
        <v>214</v>
      </c>
      <c r="T558" t="s">
        <v>214</v>
      </c>
      <c r="U558" t="s">
        <v>214</v>
      </c>
      <c r="V558" t="s">
        <v>214</v>
      </c>
      <c r="W558" t="s">
        <v>214</v>
      </c>
      <c r="X558" t="s">
        <v>214</v>
      </c>
      <c r="Y558" t="s">
        <v>214</v>
      </c>
      <c r="Z558" t="s">
        <v>214</v>
      </c>
      <c r="AA558" t="s">
        <v>214</v>
      </c>
      <c r="AB558" t="s">
        <v>214</v>
      </c>
      <c r="BA558" t="s">
        <v>3470</v>
      </c>
      <c r="BB558">
        <v>0</v>
      </c>
    </row>
    <row r="559" spans="1:54" x14ac:dyDescent="0.25">
      <c r="A559">
        <v>335788</v>
      </c>
      <c r="B559" t="s">
        <v>144</v>
      </c>
      <c r="C559" t="s">
        <v>214</v>
      </c>
      <c r="E559" t="s">
        <v>214</v>
      </c>
      <c r="F559" t="s">
        <v>214</v>
      </c>
      <c r="G559" t="s">
        <v>214</v>
      </c>
      <c r="J559" t="s">
        <v>214</v>
      </c>
      <c r="K559" t="s">
        <v>214</v>
      </c>
      <c r="P559" t="s">
        <v>214</v>
      </c>
      <c r="Q559" t="s">
        <v>214</v>
      </c>
      <c r="R559" t="s">
        <v>214</v>
      </c>
      <c r="S559" t="s">
        <v>214</v>
      </c>
      <c r="T559" t="s">
        <v>214</v>
      </c>
      <c r="U559" t="s">
        <v>214</v>
      </c>
      <c r="V559" t="s">
        <v>214</v>
      </c>
      <c r="W559" t="s">
        <v>214</v>
      </c>
      <c r="X559" t="s">
        <v>214</v>
      </c>
      <c r="Y559" t="s">
        <v>214</v>
      </c>
      <c r="Z559" t="s">
        <v>214</v>
      </c>
      <c r="AA559" t="s">
        <v>214</v>
      </c>
      <c r="AB559" t="s">
        <v>214</v>
      </c>
      <c r="BA559" t="s">
        <v>3470</v>
      </c>
      <c r="BB559">
        <v>0</v>
      </c>
    </row>
    <row r="560" spans="1:54" x14ac:dyDescent="0.25">
      <c r="A560">
        <v>336353</v>
      </c>
      <c r="B560" t="s">
        <v>144</v>
      </c>
      <c r="J560" t="s">
        <v>214</v>
      </c>
      <c r="K560" t="s">
        <v>214</v>
      </c>
      <c r="M560" t="s">
        <v>214</v>
      </c>
      <c r="P560" t="s">
        <v>214</v>
      </c>
      <c r="Q560" t="s">
        <v>214</v>
      </c>
      <c r="S560" t="s">
        <v>214</v>
      </c>
      <c r="T560" t="s">
        <v>214</v>
      </c>
      <c r="W560" t="s">
        <v>214</v>
      </c>
      <c r="X560" t="s">
        <v>214</v>
      </c>
      <c r="Y560" t="s">
        <v>214</v>
      </c>
      <c r="Z560" t="s">
        <v>214</v>
      </c>
      <c r="AA560" t="s">
        <v>214</v>
      </c>
      <c r="AB560" t="s">
        <v>214</v>
      </c>
      <c r="BA560" t="s">
        <v>3470</v>
      </c>
      <c r="BB560">
        <v>0</v>
      </c>
    </row>
    <row r="561" spans="1:54" x14ac:dyDescent="0.25">
      <c r="A561">
        <v>336749</v>
      </c>
      <c r="B561" t="s">
        <v>144</v>
      </c>
      <c r="G561" t="s">
        <v>214</v>
      </c>
      <c r="H561" t="s">
        <v>214</v>
      </c>
      <c r="M561" t="s">
        <v>214</v>
      </c>
      <c r="P561" t="s">
        <v>214</v>
      </c>
      <c r="Q561" t="s">
        <v>214</v>
      </c>
      <c r="R561" t="s">
        <v>214</v>
      </c>
      <c r="S561" t="s">
        <v>214</v>
      </c>
      <c r="T561" t="s">
        <v>214</v>
      </c>
      <c r="U561" t="s">
        <v>214</v>
      </c>
      <c r="W561" t="s">
        <v>214</v>
      </c>
      <c r="X561" t="s">
        <v>214</v>
      </c>
      <c r="Y561" t="s">
        <v>214</v>
      </c>
      <c r="Z561" t="s">
        <v>214</v>
      </c>
      <c r="AA561" t="s">
        <v>214</v>
      </c>
      <c r="AB561" t="s">
        <v>214</v>
      </c>
      <c r="BA561" t="s">
        <v>3470</v>
      </c>
      <c r="BB561">
        <v>0</v>
      </c>
    </row>
    <row r="562" spans="1:54" x14ac:dyDescent="0.25">
      <c r="A562">
        <v>318611</v>
      </c>
      <c r="B562" t="s">
        <v>144</v>
      </c>
      <c r="F562" t="s">
        <v>214</v>
      </c>
      <c r="P562" t="s">
        <v>214</v>
      </c>
      <c r="Q562" t="s">
        <v>214</v>
      </c>
      <c r="U562" t="s">
        <v>214</v>
      </c>
      <c r="V562" t="s">
        <v>214</v>
      </c>
      <c r="W562" t="s">
        <v>214</v>
      </c>
      <c r="X562" t="s">
        <v>214</v>
      </c>
      <c r="Y562" t="s">
        <v>214</v>
      </c>
      <c r="Z562" t="s">
        <v>214</v>
      </c>
      <c r="AA562" t="s">
        <v>214</v>
      </c>
      <c r="AB562" t="s">
        <v>214</v>
      </c>
      <c r="BA562" t="s">
        <v>3470</v>
      </c>
      <c r="BB562">
        <v>0</v>
      </c>
    </row>
    <row r="563" spans="1:54" x14ac:dyDescent="0.25">
      <c r="A563">
        <v>324039</v>
      </c>
      <c r="B563" t="s">
        <v>144</v>
      </c>
      <c r="F563" t="s">
        <v>214</v>
      </c>
      <c r="K563" t="s">
        <v>214</v>
      </c>
      <c r="M563" t="s">
        <v>214</v>
      </c>
      <c r="P563" t="s">
        <v>214</v>
      </c>
      <c r="Q563" t="s">
        <v>214</v>
      </c>
      <c r="R563" t="s">
        <v>214</v>
      </c>
      <c r="S563" t="s">
        <v>214</v>
      </c>
      <c r="T563" t="s">
        <v>214</v>
      </c>
      <c r="V563" t="s">
        <v>214</v>
      </c>
      <c r="W563" t="s">
        <v>214</v>
      </c>
      <c r="X563" t="s">
        <v>214</v>
      </c>
      <c r="Y563" t="s">
        <v>214</v>
      </c>
      <c r="Z563" t="s">
        <v>214</v>
      </c>
      <c r="AA563" t="s">
        <v>214</v>
      </c>
      <c r="AB563" t="s">
        <v>214</v>
      </c>
      <c r="BA563" t="s">
        <v>3470</v>
      </c>
      <c r="BB563">
        <v>0</v>
      </c>
    </row>
    <row r="564" spans="1:54" x14ac:dyDescent="0.25">
      <c r="A564">
        <v>314568</v>
      </c>
      <c r="B564" t="s">
        <v>144</v>
      </c>
      <c r="I564" t="s">
        <v>214</v>
      </c>
      <c r="J564" t="s">
        <v>214</v>
      </c>
      <c r="T564" t="s">
        <v>214</v>
      </c>
      <c r="U564" t="s">
        <v>214</v>
      </c>
      <c r="V564" t="s">
        <v>214</v>
      </c>
      <c r="W564" t="s">
        <v>214</v>
      </c>
      <c r="X564" t="s">
        <v>214</v>
      </c>
      <c r="Y564" t="s">
        <v>214</v>
      </c>
      <c r="Z564" t="s">
        <v>214</v>
      </c>
      <c r="AB564" t="s">
        <v>214</v>
      </c>
      <c r="BA564" t="s">
        <v>3470</v>
      </c>
      <c r="BB564">
        <v>0</v>
      </c>
    </row>
    <row r="565" spans="1:54" x14ac:dyDescent="0.25">
      <c r="A565">
        <v>325665</v>
      </c>
      <c r="B565" t="s">
        <v>144</v>
      </c>
      <c r="M565" t="s">
        <v>214</v>
      </c>
      <c r="N565" t="s">
        <v>214</v>
      </c>
      <c r="P565" t="s">
        <v>214</v>
      </c>
      <c r="V565" t="s">
        <v>214</v>
      </c>
      <c r="W565" t="s">
        <v>214</v>
      </c>
      <c r="X565" t="s">
        <v>214</v>
      </c>
      <c r="Y565" t="s">
        <v>214</v>
      </c>
      <c r="Z565" t="s">
        <v>214</v>
      </c>
      <c r="AA565" t="s">
        <v>214</v>
      </c>
      <c r="BA565" t="s">
        <v>3470</v>
      </c>
      <c r="BB565">
        <v>0</v>
      </c>
    </row>
    <row r="566" spans="1:54" x14ac:dyDescent="0.25">
      <c r="A566">
        <v>326169</v>
      </c>
      <c r="B566" t="s">
        <v>144</v>
      </c>
      <c r="H566" t="s">
        <v>214</v>
      </c>
      <c r="N566" t="s">
        <v>214</v>
      </c>
      <c r="P566" t="s">
        <v>214</v>
      </c>
      <c r="S566" t="s">
        <v>214</v>
      </c>
      <c r="W566" t="s">
        <v>214</v>
      </c>
      <c r="X566" t="s">
        <v>214</v>
      </c>
      <c r="BA566" t="s">
        <v>3470</v>
      </c>
      <c r="BB566">
        <v>0</v>
      </c>
    </row>
    <row r="567" spans="1:54" x14ac:dyDescent="0.25">
      <c r="A567">
        <v>332625</v>
      </c>
      <c r="B567" t="s">
        <v>144</v>
      </c>
      <c r="I567" t="s">
        <v>214</v>
      </c>
      <c r="N567" t="s">
        <v>214</v>
      </c>
      <c r="P567" t="s">
        <v>214</v>
      </c>
      <c r="R567" t="s">
        <v>214</v>
      </c>
      <c r="V567" t="s">
        <v>214</v>
      </c>
      <c r="W567" t="s">
        <v>214</v>
      </c>
      <c r="AA567" t="s">
        <v>214</v>
      </c>
      <c r="BA567" t="s">
        <v>3470</v>
      </c>
      <c r="BB567">
        <v>0</v>
      </c>
    </row>
    <row r="568" spans="1:54" x14ac:dyDescent="0.25">
      <c r="A568">
        <v>334810</v>
      </c>
      <c r="B568" t="s">
        <v>144</v>
      </c>
      <c r="P568" t="s">
        <v>214</v>
      </c>
      <c r="Q568" t="s">
        <v>214</v>
      </c>
      <c r="S568" t="s">
        <v>214</v>
      </c>
      <c r="W568" t="s">
        <v>214</v>
      </c>
      <c r="Z568" t="s">
        <v>214</v>
      </c>
      <c r="BA568" t="s">
        <v>3470</v>
      </c>
      <c r="BB568">
        <v>0</v>
      </c>
    </row>
    <row r="569" spans="1:54" x14ac:dyDescent="0.25">
      <c r="A569">
        <v>337138</v>
      </c>
      <c r="B569" t="s">
        <v>144</v>
      </c>
      <c r="I569" t="s">
        <v>214</v>
      </c>
      <c r="N569" t="s">
        <v>214</v>
      </c>
      <c r="P569" t="s">
        <v>214</v>
      </c>
      <c r="V569" t="s">
        <v>214</v>
      </c>
      <c r="W569" t="s">
        <v>214</v>
      </c>
      <c r="Y569" t="s">
        <v>214</v>
      </c>
      <c r="AA569" t="s">
        <v>214</v>
      </c>
      <c r="BA569" t="s">
        <v>3470</v>
      </c>
      <c r="BB569">
        <v>0</v>
      </c>
    </row>
    <row r="570" spans="1:54" x14ac:dyDescent="0.25">
      <c r="A570">
        <v>328008</v>
      </c>
      <c r="B570" t="s">
        <v>144</v>
      </c>
      <c r="N570" t="s">
        <v>214</v>
      </c>
      <c r="P570" t="s">
        <v>214</v>
      </c>
      <c r="R570" t="s">
        <v>214</v>
      </c>
      <c r="S570" t="s">
        <v>214</v>
      </c>
      <c r="V570" t="s">
        <v>214</v>
      </c>
      <c r="W570" t="s">
        <v>214</v>
      </c>
      <c r="X570" t="s">
        <v>214</v>
      </c>
      <c r="Y570" t="s">
        <v>214</v>
      </c>
      <c r="Z570" t="s">
        <v>214</v>
      </c>
      <c r="AA570" t="s">
        <v>214</v>
      </c>
      <c r="BA570" t="s">
        <v>3470</v>
      </c>
      <c r="BB570">
        <v>0</v>
      </c>
    </row>
    <row r="571" spans="1:54" x14ac:dyDescent="0.25">
      <c r="A571">
        <v>326321</v>
      </c>
      <c r="B571" t="s">
        <v>144</v>
      </c>
      <c r="H571" t="s">
        <v>214</v>
      </c>
      <c r="J571" t="s">
        <v>214</v>
      </c>
      <c r="K571" t="s">
        <v>214</v>
      </c>
      <c r="U571" t="s">
        <v>214</v>
      </c>
      <c r="V571" t="s">
        <v>214</v>
      </c>
      <c r="W571" t="s">
        <v>214</v>
      </c>
      <c r="X571" t="s">
        <v>214</v>
      </c>
      <c r="BA571" t="s">
        <v>3470</v>
      </c>
      <c r="BB571">
        <v>0</v>
      </c>
    </row>
    <row r="572" spans="1:54" x14ac:dyDescent="0.25">
      <c r="A572">
        <v>322026</v>
      </c>
      <c r="B572" t="s">
        <v>144</v>
      </c>
      <c r="I572" t="s">
        <v>214</v>
      </c>
      <c r="M572" t="s">
        <v>214</v>
      </c>
      <c r="N572" t="s">
        <v>214</v>
      </c>
      <c r="O572" t="s">
        <v>214</v>
      </c>
      <c r="P572" t="s">
        <v>214</v>
      </c>
      <c r="Q572" t="s">
        <v>214</v>
      </c>
      <c r="U572" t="s">
        <v>214</v>
      </c>
      <c r="V572" t="s">
        <v>214</v>
      </c>
      <c r="W572" t="s">
        <v>214</v>
      </c>
      <c r="X572" t="s">
        <v>214</v>
      </c>
      <c r="Y572" t="s">
        <v>214</v>
      </c>
      <c r="Z572" t="s">
        <v>214</v>
      </c>
      <c r="AA572" t="s">
        <v>214</v>
      </c>
      <c r="AB572" t="s">
        <v>214</v>
      </c>
      <c r="BA572" t="s">
        <v>3461</v>
      </c>
      <c r="BB572">
        <v>0</v>
      </c>
    </row>
    <row r="573" spans="1:54" x14ac:dyDescent="0.25">
      <c r="A573">
        <v>322865</v>
      </c>
      <c r="B573" t="s">
        <v>144</v>
      </c>
      <c r="K573" t="s">
        <v>214</v>
      </c>
      <c r="L573" t="s">
        <v>214</v>
      </c>
      <c r="M573" t="s">
        <v>214</v>
      </c>
      <c r="O573" t="s">
        <v>214</v>
      </c>
      <c r="P573" t="s">
        <v>214</v>
      </c>
      <c r="Q573" t="s">
        <v>214</v>
      </c>
      <c r="R573" t="s">
        <v>214</v>
      </c>
      <c r="S573" t="s">
        <v>214</v>
      </c>
      <c r="W573" t="s">
        <v>214</v>
      </c>
      <c r="X573" t="s">
        <v>214</v>
      </c>
      <c r="Y573" t="s">
        <v>214</v>
      </c>
      <c r="Z573" t="s">
        <v>214</v>
      </c>
      <c r="AB573" t="s">
        <v>214</v>
      </c>
      <c r="BA573" t="s">
        <v>3461</v>
      </c>
      <c r="BB573">
        <v>0</v>
      </c>
    </row>
    <row r="574" spans="1:54" x14ac:dyDescent="0.25">
      <c r="A574">
        <v>323749</v>
      </c>
      <c r="B574" t="s">
        <v>144</v>
      </c>
      <c r="J574" t="s">
        <v>214</v>
      </c>
      <c r="M574" t="s">
        <v>214</v>
      </c>
      <c r="N574" t="s">
        <v>214</v>
      </c>
      <c r="O574" t="s">
        <v>214</v>
      </c>
      <c r="P574" t="s">
        <v>214</v>
      </c>
      <c r="R574" t="s">
        <v>214</v>
      </c>
      <c r="S574" t="s">
        <v>214</v>
      </c>
      <c r="T574" t="s">
        <v>214</v>
      </c>
      <c r="W574" t="s">
        <v>214</v>
      </c>
      <c r="X574" t="s">
        <v>214</v>
      </c>
      <c r="Y574" t="s">
        <v>214</v>
      </c>
      <c r="Z574" t="s">
        <v>214</v>
      </c>
      <c r="AA574" t="s">
        <v>214</v>
      </c>
      <c r="AB574" t="s">
        <v>214</v>
      </c>
      <c r="BA574" t="s">
        <v>3461</v>
      </c>
      <c r="BB574">
        <v>0</v>
      </c>
    </row>
    <row r="575" spans="1:54" x14ac:dyDescent="0.25">
      <c r="A575">
        <v>324112</v>
      </c>
      <c r="B575" t="s">
        <v>144</v>
      </c>
      <c r="H575" t="s">
        <v>214</v>
      </c>
      <c r="I575" t="s">
        <v>214</v>
      </c>
      <c r="N575" t="s">
        <v>214</v>
      </c>
      <c r="O575" t="s">
        <v>214</v>
      </c>
      <c r="P575" t="s">
        <v>214</v>
      </c>
      <c r="Q575" t="s">
        <v>214</v>
      </c>
      <c r="R575" t="s">
        <v>214</v>
      </c>
      <c r="S575" t="s">
        <v>214</v>
      </c>
      <c r="V575" t="s">
        <v>214</v>
      </c>
      <c r="W575" t="s">
        <v>214</v>
      </c>
      <c r="X575" t="s">
        <v>214</v>
      </c>
      <c r="Y575" t="s">
        <v>214</v>
      </c>
      <c r="Z575" t="s">
        <v>214</v>
      </c>
      <c r="AA575" t="s">
        <v>214</v>
      </c>
      <c r="AB575" t="s">
        <v>214</v>
      </c>
      <c r="BA575" t="s">
        <v>3461</v>
      </c>
      <c r="BB575">
        <v>0</v>
      </c>
    </row>
    <row r="576" spans="1:54" x14ac:dyDescent="0.25">
      <c r="A576">
        <v>324733</v>
      </c>
      <c r="B576" t="s">
        <v>144</v>
      </c>
      <c r="C576" t="s">
        <v>214</v>
      </c>
      <c r="G576" t="s">
        <v>214</v>
      </c>
      <c r="K576" t="s">
        <v>214</v>
      </c>
      <c r="O576" t="s">
        <v>214</v>
      </c>
      <c r="P576" t="s">
        <v>214</v>
      </c>
      <c r="Q576" t="s">
        <v>214</v>
      </c>
      <c r="R576" t="s">
        <v>214</v>
      </c>
      <c r="S576" t="s">
        <v>214</v>
      </c>
      <c r="T576" t="s">
        <v>214</v>
      </c>
      <c r="U576" t="s">
        <v>214</v>
      </c>
      <c r="V576" t="s">
        <v>214</v>
      </c>
      <c r="W576" t="s">
        <v>214</v>
      </c>
      <c r="X576" t="s">
        <v>214</v>
      </c>
      <c r="Y576" t="s">
        <v>214</v>
      </c>
      <c r="Z576" t="s">
        <v>214</v>
      </c>
      <c r="AA576" t="s">
        <v>214</v>
      </c>
      <c r="AB576" t="s">
        <v>214</v>
      </c>
      <c r="BA576" t="s">
        <v>3461</v>
      </c>
      <c r="BB576">
        <v>0</v>
      </c>
    </row>
    <row r="577" spans="1:54" x14ac:dyDescent="0.25">
      <c r="A577">
        <v>324874</v>
      </c>
      <c r="B577" t="s">
        <v>144</v>
      </c>
      <c r="F577" t="s">
        <v>214</v>
      </c>
      <c r="H577" t="s">
        <v>214</v>
      </c>
      <c r="I577" t="s">
        <v>214</v>
      </c>
      <c r="O577" t="s">
        <v>214</v>
      </c>
      <c r="P577" t="s">
        <v>214</v>
      </c>
      <c r="Q577" t="s">
        <v>214</v>
      </c>
      <c r="R577" t="s">
        <v>214</v>
      </c>
      <c r="S577" t="s">
        <v>214</v>
      </c>
      <c r="T577" t="s">
        <v>214</v>
      </c>
      <c r="U577" t="s">
        <v>214</v>
      </c>
      <c r="V577" t="s">
        <v>214</v>
      </c>
      <c r="W577" t="s">
        <v>214</v>
      </c>
      <c r="X577" t="s">
        <v>214</v>
      </c>
      <c r="Y577" t="s">
        <v>214</v>
      </c>
      <c r="Z577" t="s">
        <v>214</v>
      </c>
      <c r="AA577" t="s">
        <v>214</v>
      </c>
      <c r="AB577" t="s">
        <v>214</v>
      </c>
      <c r="BA577" t="s">
        <v>3461</v>
      </c>
      <c r="BB577">
        <v>0</v>
      </c>
    </row>
    <row r="578" spans="1:54" x14ac:dyDescent="0.25">
      <c r="A578">
        <v>327011</v>
      </c>
      <c r="B578" t="s">
        <v>144</v>
      </c>
      <c r="H578" t="s">
        <v>214</v>
      </c>
      <c r="N578" t="s">
        <v>214</v>
      </c>
      <c r="O578" t="s">
        <v>214</v>
      </c>
      <c r="P578" t="s">
        <v>214</v>
      </c>
      <c r="R578" t="s">
        <v>214</v>
      </c>
      <c r="T578" t="s">
        <v>214</v>
      </c>
      <c r="V578" t="s">
        <v>214</v>
      </c>
      <c r="W578" t="s">
        <v>214</v>
      </c>
      <c r="X578" t="s">
        <v>214</v>
      </c>
      <c r="Y578" t="s">
        <v>214</v>
      </c>
      <c r="Z578" t="s">
        <v>214</v>
      </c>
      <c r="AA578" t="s">
        <v>214</v>
      </c>
      <c r="AB578" t="s">
        <v>214</v>
      </c>
      <c r="BA578" t="s">
        <v>3461</v>
      </c>
      <c r="BB578">
        <v>0</v>
      </c>
    </row>
    <row r="579" spans="1:54" x14ac:dyDescent="0.25">
      <c r="A579">
        <v>329261</v>
      </c>
      <c r="B579" t="s">
        <v>144</v>
      </c>
      <c r="N579" t="s">
        <v>214</v>
      </c>
      <c r="O579" t="s">
        <v>214</v>
      </c>
      <c r="P579" t="s">
        <v>214</v>
      </c>
      <c r="W579" t="s">
        <v>214</v>
      </c>
      <c r="Z579" t="s">
        <v>214</v>
      </c>
      <c r="AA579" t="s">
        <v>214</v>
      </c>
      <c r="AB579" t="s">
        <v>214</v>
      </c>
      <c r="BA579" t="s">
        <v>3461</v>
      </c>
      <c r="BB579">
        <v>0</v>
      </c>
    </row>
    <row r="580" spans="1:54" x14ac:dyDescent="0.25">
      <c r="A580">
        <v>330791</v>
      </c>
      <c r="B580" t="s">
        <v>144</v>
      </c>
      <c r="J580" t="s">
        <v>214</v>
      </c>
      <c r="M580" t="s">
        <v>214</v>
      </c>
      <c r="O580" t="s">
        <v>214</v>
      </c>
      <c r="P580" t="s">
        <v>214</v>
      </c>
      <c r="Q580" t="s">
        <v>214</v>
      </c>
      <c r="R580" t="s">
        <v>214</v>
      </c>
      <c r="S580" t="s">
        <v>214</v>
      </c>
      <c r="T580" t="s">
        <v>214</v>
      </c>
      <c r="U580" t="s">
        <v>214</v>
      </c>
      <c r="V580" t="s">
        <v>214</v>
      </c>
      <c r="W580" t="s">
        <v>214</v>
      </c>
      <c r="X580" t="s">
        <v>214</v>
      </c>
      <c r="Y580" t="s">
        <v>214</v>
      </c>
      <c r="Z580" t="s">
        <v>214</v>
      </c>
      <c r="AA580" t="s">
        <v>214</v>
      </c>
      <c r="AB580" t="s">
        <v>214</v>
      </c>
      <c r="BA580" t="s">
        <v>3461</v>
      </c>
      <c r="BB580">
        <v>0</v>
      </c>
    </row>
    <row r="581" spans="1:54" x14ac:dyDescent="0.25">
      <c r="A581">
        <v>330838</v>
      </c>
      <c r="B581" t="s">
        <v>144</v>
      </c>
      <c r="K581" t="s">
        <v>214</v>
      </c>
      <c r="O581" t="s">
        <v>214</v>
      </c>
      <c r="P581" t="s">
        <v>214</v>
      </c>
      <c r="R581" t="s">
        <v>214</v>
      </c>
      <c r="T581" t="s">
        <v>214</v>
      </c>
      <c r="W581" t="s">
        <v>214</v>
      </c>
      <c r="Y581" t="s">
        <v>214</v>
      </c>
      <c r="Z581" t="s">
        <v>214</v>
      </c>
      <c r="AA581" t="s">
        <v>214</v>
      </c>
      <c r="AB581" t="s">
        <v>214</v>
      </c>
      <c r="BA581" t="s">
        <v>3461</v>
      </c>
      <c r="BB581">
        <v>0</v>
      </c>
    </row>
    <row r="582" spans="1:54" x14ac:dyDescent="0.25">
      <c r="A582">
        <v>331424</v>
      </c>
      <c r="B582" t="s">
        <v>144</v>
      </c>
      <c r="O582" t="s">
        <v>214</v>
      </c>
      <c r="P582" t="s">
        <v>214</v>
      </c>
      <c r="S582" t="s">
        <v>214</v>
      </c>
      <c r="T582" t="s">
        <v>214</v>
      </c>
      <c r="Y582" t="s">
        <v>214</v>
      </c>
      <c r="Z582" t="s">
        <v>214</v>
      </c>
      <c r="AA582" t="s">
        <v>214</v>
      </c>
      <c r="AB582" t="s">
        <v>214</v>
      </c>
      <c r="BA582" t="s">
        <v>3461</v>
      </c>
      <c r="BB582">
        <v>0</v>
      </c>
    </row>
    <row r="583" spans="1:54" x14ac:dyDescent="0.25">
      <c r="A583">
        <v>331522</v>
      </c>
      <c r="B583" t="s">
        <v>144</v>
      </c>
      <c r="L583" t="s">
        <v>214</v>
      </c>
      <c r="O583" t="s">
        <v>214</v>
      </c>
      <c r="P583" t="s">
        <v>214</v>
      </c>
      <c r="Q583" t="s">
        <v>214</v>
      </c>
      <c r="R583" t="s">
        <v>214</v>
      </c>
      <c r="S583" t="s">
        <v>214</v>
      </c>
      <c r="T583" t="s">
        <v>214</v>
      </c>
      <c r="U583" t="s">
        <v>214</v>
      </c>
      <c r="V583" t="s">
        <v>214</v>
      </c>
      <c r="W583" t="s">
        <v>214</v>
      </c>
      <c r="X583" t="s">
        <v>214</v>
      </c>
      <c r="Y583" t="s">
        <v>214</v>
      </c>
      <c r="Z583" t="s">
        <v>214</v>
      </c>
      <c r="AA583" t="s">
        <v>214</v>
      </c>
      <c r="AB583" t="s">
        <v>214</v>
      </c>
      <c r="BA583" t="s">
        <v>3461</v>
      </c>
      <c r="BB583">
        <v>0</v>
      </c>
    </row>
    <row r="584" spans="1:54" x14ac:dyDescent="0.25">
      <c r="A584">
        <v>331595</v>
      </c>
      <c r="B584" t="s">
        <v>144</v>
      </c>
      <c r="H584" t="s">
        <v>214</v>
      </c>
      <c r="N584" t="s">
        <v>214</v>
      </c>
      <c r="O584" t="s">
        <v>214</v>
      </c>
      <c r="P584" t="s">
        <v>214</v>
      </c>
      <c r="Q584" t="s">
        <v>214</v>
      </c>
      <c r="R584" t="s">
        <v>214</v>
      </c>
      <c r="S584" t="s">
        <v>214</v>
      </c>
      <c r="T584" t="s">
        <v>214</v>
      </c>
      <c r="U584" t="s">
        <v>214</v>
      </c>
      <c r="V584" t="s">
        <v>214</v>
      </c>
      <c r="W584" t="s">
        <v>214</v>
      </c>
      <c r="X584" t="s">
        <v>214</v>
      </c>
      <c r="Y584" t="s">
        <v>214</v>
      </c>
      <c r="Z584" t="s">
        <v>214</v>
      </c>
      <c r="AA584" t="s">
        <v>214</v>
      </c>
      <c r="AB584" t="s">
        <v>214</v>
      </c>
      <c r="BA584" t="s">
        <v>3461</v>
      </c>
      <c r="BB584">
        <v>0</v>
      </c>
    </row>
    <row r="585" spans="1:54" x14ac:dyDescent="0.25">
      <c r="A585">
        <v>331649</v>
      </c>
      <c r="B585" t="s">
        <v>144</v>
      </c>
      <c r="D585" t="s">
        <v>214</v>
      </c>
      <c r="G585" t="s">
        <v>214</v>
      </c>
      <c r="H585" t="s">
        <v>214</v>
      </c>
      <c r="O585" t="s">
        <v>214</v>
      </c>
      <c r="P585" t="s">
        <v>214</v>
      </c>
      <c r="Q585" t="s">
        <v>214</v>
      </c>
      <c r="R585" t="s">
        <v>214</v>
      </c>
      <c r="S585" t="s">
        <v>214</v>
      </c>
      <c r="T585" t="s">
        <v>214</v>
      </c>
      <c r="U585" t="s">
        <v>214</v>
      </c>
      <c r="V585" t="s">
        <v>214</v>
      </c>
      <c r="W585" t="s">
        <v>214</v>
      </c>
      <c r="X585" t="s">
        <v>214</v>
      </c>
      <c r="Y585" t="s">
        <v>214</v>
      </c>
      <c r="Z585" t="s">
        <v>214</v>
      </c>
      <c r="AA585" t="s">
        <v>214</v>
      </c>
      <c r="AB585" t="s">
        <v>214</v>
      </c>
      <c r="BA585" t="s">
        <v>3461</v>
      </c>
      <c r="BB585">
        <v>0</v>
      </c>
    </row>
    <row r="586" spans="1:54" x14ac:dyDescent="0.25">
      <c r="A586">
        <v>331687</v>
      </c>
      <c r="B586" t="s">
        <v>144</v>
      </c>
      <c r="J586" t="s">
        <v>214</v>
      </c>
      <c r="O586" t="s">
        <v>214</v>
      </c>
      <c r="P586" t="s">
        <v>214</v>
      </c>
      <c r="Q586" t="s">
        <v>214</v>
      </c>
      <c r="R586" t="s">
        <v>214</v>
      </c>
      <c r="S586" t="s">
        <v>214</v>
      </c>
      <c r="T586" t="s">
        <v>214</v>
      </c>
      <c r="U586" t="s">
        <v>214</v>
      </c>
      <c r="V586" t="s">
        <v>214</v>
      </c>
      <c r="W586" t="s">
        <v>214</v>
      </c>
      <c r="X586" t="s">
        <v>214</v>
      </c>
      <c r="Y586" t="s">
        <v>214</v>
      </c>
      <c r="Z586" t="s">
        <v>214</v>
      </c>
      <c r="AA586" t="s">
        <v>214</v>
      </c>
      <c r="AB586" t="s">
        <v>214</v>
      </c>
      <c r="BA586" t="s">
        <v>3461</v>
      </c>
      <c r="BB586">
        <v>0</v>
      </c>
    </row>
    <row r="587" spans="1:54" x14ac:dyDescent="0.25">
      <c r="A587">
        <v>331753</v>
      </c>
      <c r="B587" t="s">
        <v>144</v>
      </c>
      <c r="O587" t="s">
        <v>214</v>
      </c>
      <c r="P587" t="s">
        <v>214</v>
      </c>
      <c r="Q587" t="s">
        <v>214</v>
      </c>
      <c r="R587" t="s">
        <v>214</v>
      </c>
      <c r="S587" t="s">
        <v>214</v>
      </c>
      <c r="T587" t="s">
        <v>214</v>
      </c>
      <c r="U587" t="s">
        <v>214</v>
      </c>
      <c r="W587" t="s">
        <v>214</v>
      </c>
      <c r="X587" t="s">
        <v>214</v>
      </c>
      <c r="Y587" t="s">
        <v>214</v>
      </c>
      <c r="Z587" t="s">
        <v>214</v>
      </c>
      <c r="AA587" t="s">
        <v>214</v>
      </c>
      <c r="AB587" t="s">
        <v>214</v>
      </c>
      <c r="BA587" t="s">
        <v>3461</v>
      </c>
      <c r="BB587">
        <v>0</v>
      </c>
    </row>
    <row r="588" spans="1:54" x14ac:dyDescent="0.25">
      <c r="A588">
        <v>331857</v>
      </c>
      <c r="B588" t="s">
        <v>144</v>
      </c>
      <c r="O588" t="s">
        <v>214</v>
      </c>
      <c r="P588" t="s">
        <v>214</v>
      </c>
      <c r="Q588" t="s">
        <v>214</v>
      </c>
      <c r="R588" t="s">
        <v>214</v>
      </c>
      <c r="S588" t="s">
        <v>214</v>
      </c>
      <c r="T588" t="s">
        <v>214</v>
      </c>
      <c r="W588" t="s">
        <v>214</v>
      </c>
      <c r="X588" t="s">
        <v>214</v>
      </c>
      <c r="Y588" t="s">
        <v>214</v>
      </c>
      <c r="Z588" t="s">
        <v>214</v>
      </c>
      <c r="AA588" t="s">
        <v>214</v>
      </c>
      <c r="AB588" t="s">
        <v>214</v>
      </c>
      <c r="BA588" t="s">
        <v>3461</v>
      </c>
      <c r="BB588">
        <v>0</v>
      </c>
    </row>
    <row r="589" spans="1:54" x14ac:dyDescent="0.25">
      <c r="A589">
        <v>332208</v>
      </c>
      <c r="B589" t="s">
        <v>144</v>
      </c>
      <c r="M589" t="s">
        <v>214</v>
      </c>
      <c r="N589" t="s">
        <v>214</v>
      </c>
      <c r="O589" t="s">
        <v>214</v>
      </c>
      <c r="P589" t="s">
        <v>214</v>
      </c>
      <c r="V589" t="s">
        <v>214</v>
      </c>
      <c r="W589" t="s">
        <v>214</v>
      </c>
      <c r="Y589" t="s">
        <v>214</v>
      </c>
      <c r="Z589" t="s">
        <v>214</v>
      </c>
      <c r="AA589" t="s">
        <v>214</v>
      </c>
      <c r="AB589" t="s">
        <v>214</v>
      </c>
      <c r="BA589" t="s">
        <v>3461</v>
      </c>
      <c r="BB589">
        <v>0</v>
      </c>
    </row>
    <row r="590" spans="1:54" x14ac:dyDescent="0.25">
      <c r="A590">
        <v>332278</v>
      </c>
      <c r="B590" t="s">
        <v>144</v>
      </c>
      <c r="J590" t="s">
        <v>214</v>
      </c>
      <c r="O590" t="s">
        <v>214</v>
      </c>
      <c r="P590" t="s">
        <v>214</v>
      </c>
      <c r="Q590" t="s">
        <v>214</v>
      </c>
      <c r="R590" t="s">
        <v>214</v>
      </c>
      <c r="S590" t="s">
        <v>214</v>
      </c>
      <c r="T590" t="s">
        <v>214</v>
      </c>
      <c r="U590" t="s">
        <v>214</v>
      </c>
      <c r="V590" t="s">
        <v>214</v>
      </c>
      <c r="W590" t="s">
        <v>214</v>
      </c>
      <c r="X590" t="s">
        <v>214</v>
      </c>
      <c r="Y590" t="s">
        <v>214</v>
      </c>
      <c r="Z590" t="s">
        <v>214</v>
      </c>
      <c r="AA590" t="s">
        <v>214</v>
      </c>
      <c r="AB590" t="s">
        <v>214</v>
      </c>
      <c r="BA590" t="s">
        <v>3461</v>
      </c>
      <c r="BB590">
        <v>0</v>
      </c>
    </row>
    <row r="591" spans="1:54" x14ac:dyDescent="0.25">
      <c r="A591">
        <v>332309</v>
      </c>
      <c r="B591" t="s">
        <v>144</v>
      </c>
      <c r="C591" t="s">
        <v>214</v>
      </c>
      <c r="O591" t="s">
        <v>214</v>
      </c>
      <c r="P591" t="s">
        <v>214</v>
      </c>
      <c r="S591" t="s">
        <v>214</v>
      </c>
      <c r="W591" t="s">
        <v>214</v>
      </c>
      <c r="X591" t="s">
        <v>214</v>
      </c>
      <c r="Y591" t="s">
        <v>214</v>
      </c>
      <c r="Z591" t="s">
        <v>214</v>
      </c>
      <c r="AA591" t="s">
        <v>214</v>
      </c>
      <c r="AB591" t="s">
        <v>214</v>
      </c>
      <c r="BA591" t="s">
        <v>3461</v>
      </c>
      <c r="BB591">
        <v>0</v>
      </c>
    </row>
    <row r="592" spans="1:54" x14ac:dyDescent="0.25">
      <c r="A592">
        <v>332835</v>
      </c>
      <c r="B592" t="s">
        <v>144</v>
      </c>
      <c r="I592" t="s">
        <v>214</v>
      </c>
      <c r="N592" t="s">
        <v>214</v>
      </c>
      <c r="O592" t="s">
        <v>214</v>
      </c>
      <c r="P592" t="s">
        <v>214</v>
      </c>
      <c r="V592" t="s">
        <v>214</v>
      </c>
      <c r="W592" t="s">
        <v>214</v>
      </c>
      <c r="X592" t="s">
        <v>214</v>
      </c>
      <c r="Y592" t="s">
        <v>214</v>
      </c>
      <c r="Z592" t="s">
        <v>214</v>
      </c>
      <c r="AA592" t="s">
        <v>214</v>
      </c>
      <c r="AB592" t="s">
        <v>214</v>
      </c>
      <c r="BA592" t="s">
        <v>3461</v>
      </c>
      <c r="BB592">
        <v>0</v>
      </c>
    </row>
    <row r="593" spans="1:54" x14ac:dyDescent="0.25">
      <c r="A593">
        <v>333090</v>
      </c>
      <c r="B593" t="s">
        <v>144</v>
      </c>
      <c r="E593" t="s">
        <v>214</v>
      </c>
      <c r="F593" t="s">
        <v>214</v>
      </c>
      <c r="G593" t="s">
        <v>214</v>
      </c>
      <c r="O593" t="s">
        <v>214</v>
      </c>
      <c r="P593" t="s">
        <v>214</v>
      </c>
      <c r="Q593" t="s">
        <v>214</v>
      </c>
      <c r="R593" t="s">
        <v>214</v>
      </c>
      <c r="S593" t="s">
        <v>214</v>
      </c>
      <c r="T593" t="s">
        <v>214</v>
      </c>
      <c r="U593" t="s">
        <v>214</v>
      </c>
      <c r="V593" t="s">
        <v>214</v>
      </c>
      <c r="W593" t="s">
        <v>214</v>
      </c>
      <c r="X593" t="s">
        <v>214</v>
      </c>
      <c r="Y593" t="s">
        <v>214</v>
      </c>
      <c r="Z593" t="s">
        <v>214</v>
      </c>
      <c r="AA593" t="s">
        <v>214</v>
      </c>
      <c r="AB593" t="s">
        <v>214</v>
      </c>
      <c r="BA593" t="s">
        <v>3461</v>
      </c>
      <c r="BB593">
        <v>0</v>
      </c>
    </row>
    <row r="594" spans="1:54" x14ac:dyDescent="0.25">
      <c r="A594">
        <v>333149</v>
      </c>
      <c r="B594" t="s">
        <v>144</v>
      </c>
      <c r="D594" t="s">
        <v>214</v>
      </c>
      <c r="F594" t="s">
        <v>214</v>
      </c>
      <c r="J594" t="s">
        <v>214</v>
      </c>
      <c r="O594" t="s">
        <v>214</v>
      </c>
      <c r="P594" t="s">
        <v>214</v>
      </c>
      <c r="Q594" t="s">
        <v>214</v>
      </c>
      <c r="R594" t="s">
        <v>214</v>
      </c>
      <c r="S594" t="s">
        <v>214</v>
      </c>
      <c r="T594" t="s">
        <v>214</v>
      </c>
      <c r="U594" t="s">
        <v>214</v>
      </c>
      <c r="V594" t="s">
        <v>214</v>
      </c>
      <c r="W594" t="s">
        <v>214</v>
      </c>
      <c r="X594" t="s">
        <v>214</v>
      </c>
      <c r="Y594" t="s">
        <v>214</v>
      </c>
      <c r="Z594" t="s">
        <v>214</v>
      </c>
      <c r="AA594" t="s">
        <v>214</v>
      </c>
      <c r="AB594" t="s">
        <v>214</v>
      </c>
      <c r="BA594" t="s">
        <v>3461</v>
      </c>
      <c r="BB594">
        <v>0</v>
      </c>
    </row>
    <row r="595" spans="1:54" x14ac:dyDescent="0.25">
      <c r="A595">
        <v>333175</v>
      </c>
      <c r="B595" t="s">
        <v>144</v>
      </c>
      <c r="F595" t="s">
        <v>214</v>
      </c>
      <c r="K595" t="s">
        <v>214</v>
      </c>
      <c r="M595" t="s">
        <v>214</v>
      </c>
      <c r="O595" t="s">
        <v>214</v>
      </c>
      <c r="P595" t="s">
        <v>214</v>
      </c>
      <c r="Q595" t="s">
        <v>214</v>
      </c>
      <c r="R595" t="s">
        <v>214</v>
      </c>
      <c r="S595" t="s">
        <v>214</v>
      </c>
      <c r="T595" t="s">
        <v>214</v>
      </c>
      <c r="U595" t="s">
        <v>214</v>
      </c>
      <c r="V595" t="s">
        <v>214</v>
      </c>
      <c r="W595" t="s">
        <v>214</v>
      </c>
      <c r="X595" t="s">
        <v>214</v>
      </c>
      <c r="Y595" t="s">
        <v>214</v>
      </c>
      <c r="Z595" t="s">
        <v>214</v>
      </c>
      <c r="AA595" t="s">
        <v>214</v>
      </c>
      <c r="AB595" t="s">
        <v>214</v>
      </c>
      <c r="BA595" t="s">
        <v>3461</v>
      </c>
      <c r="BB595">
        <v>0</v>
      </c>
    </row>
    <row r="596" spans="1:54" x14ac:dyDescent="0.25">
      <c r="A596">
        <v>333219</v>
      </c>
      <c r="B596" t="s">
        <v>144</v>
      </c>
      <c r="F596" t="s">
        <v>214</v>
      </c>
      <c r="H596" t="s">
        <v>214</v>
      </c>
      <c r="K596" t="s">
        <v>214</v>
      </c>
      <c r="O596" t="s">
        <v>214</v>
      </c>
      <c r="P596" t="s">
        <v>214</v>
      </c>
      <c r="R596" t="s">
        <v>214</v>
      </c>
      <c r="S596" t="s">
        <v>214</v>
      </c>
      <c r="T596" t="s">
        <v>214</v>
      </c>
      <c r="U596" t="s">
        <v>214</v>
      </c>
      <c r="V596" t="s">
        <v>214</v>
      </c>
      <c r="W596" t="s">
        <v>214</v>
      </c>
      <c r="X596" t="s">
        <v>214</v>
      </c>
      <c r="Y596" t="s">
        <v>214</v>
      </c>
      <c r="Z596" t="s">
        <v>214</v>
      </c>
      <c r="AA596" t="s">
        <v>214</v>
      </c>
      <c r="AB596" t="s">
        <v>214</v>
      </c>
      <c r="BA596" t="s">
        <v>3461</v>
      </c>
      <c r="BB596">
        <v>0</v>
      </c>
    </row>
    <row r="597" spans="1:54" x14ac:dyDescent="0.25">
      <c r="A597">
        <v>333852</v>
      </c>
      <c r="B597" t="s">
        <v>144</v>
      </c>
      <c r="F597" t="s">
        <v>214</v>
      </c>
      <c r="J597" t="s">
        <v>214</v>
      </c>
      <c r="O597" t="s">
        <v>214</v>
      </c>
      <c r="P597" t="s">
        <v>214</v>
      </c>
      <c r="Q597" t="s">
        <v>214</v>
      </c>
      <c r="R597" t="s">
        <v>214</v>
      </c>
      <c r="S597" t="s">
        <v>214</v>
      </c>
      <c r="T597" t="s">
        <v>214</v>
      </c>
      <c r="U597" t="s">
        <v>214</v>
      </c>
      <c r="V597" t="s">
        <v>214</v>
      </c>
      <c r="W597" t="s">
        <v>214</v>
      </c>
      <c r="X597" t="s">
        <v>214</v>
      </c>
      <c r="Y597" t="s">
        <v>214</v>
      </c>
      <c r="Z597" t="s">
        <v>214</v>
      </c>
      <c r="AA597" t="s">
        <v>214</v>
      </c>
      <c r="AB597" t="s">
        <v>214</v>
      </c>
      <c r="BA597" t="s">
        <v>3461</v>
      </c>
      <c r="BB597">
        <v>0</v>
      </c>
    </row>
    <row r="598" spans="1:54" x14ac:dyDescent="0.25">
      <c r="A598">
        <v>333854</v>
      </c>
      <c r="B598" t="s">
        <v>144</v>
      </c>
      <c r="I598" t="s">
        <v>214</v>
      </c>
      <c r="O598" t="s">
        <v>214</v>
      </c>
      <c r="P598" t="s">
        <v>214</v>
      </c>
      <c r="R598" t="s">
        <v>214</v>
      </c>
      <c r="S598" t="s">
        <v>214</v>
      </c>
      <c r="T598" t="s">
        <v>214</v>
      </c>
      <c r="U598" t="s">
        <v>214</v>
      </c>
      <c r="V598" t="s">
        <v>214</v>
      </c>
      <c r="W598" t="s">
        <v>214</v>
      </c>
      <c r="X598" t="s">
        <v>214</v>
      </c>
      <c r="AA598" t="s">
        <v>214</v>
      </c>
      <c r="AB598" t="s">
        <v>214</v>
      </c>
      <c r="BA598" t="s">
        <v>3461</v>
      </c>
      <c r="BB598">
        <v>0</v>
      </c>
    </row>
    <row r="599" spans="1:54" x14ac:dyDescent="0.25">
      <c r="A599">
        <v>333915</v>
      </c>
      <c r="B599" t="s">
        <v>144</v>
      </c>
      <c r="H599" t="s">
        <v>214</v>
      </c>
      <c r="K599" t="s">
        <v>214</v>
      </c>
      <c r="O599" t="s">
        <v>214</v>
      </c>
      <c r="P599" t="s">
        <v>214</v>
      </c>
      <c r="Q599" t="s">
        <v>214</v>
      </c>
      <c r="R599" t="s">
        <v>214</v>
      </c>
      <c r="S599" t="s">
        <v>214</v>
      </c>
      <c r="T599" t="s">
        <v>214</v>
      </c>
      <c r="U599" t="s">
        <v>214</v>
      </c>
      <c r="V599" t="s">
        <v>214</v>
      </c>
      <c r="W599" t="s">
        <v>214</v>
      </c>
      <c r="X599" t="s">
        <v>214</v>
      </c>
      <c r="Y599" t="s">
        <v>214</v>
      </c>
      <c r="Z599" t="s">
        <v>214</v>
      </c>
      <c r="AA599" t="s">
        <v>214</v>
      </c>
      <c r="AB599" t="s">
        <v>214</v>
      </c>
      <c r="BA599" t="s">
        <v>3461</v>
      </c>
      <c r="BB599">
        <v>0</v>
      </c>
    </row>
    <row r="600" spans="1:54" x14ac:dyDescent="0.25">
      <c r="A600">
        <v>333924</v>
      </c>
      <c r="B600" t="s">
        <v>144</v>
      </c>
      <c r="G600" t="s">
        <v>214</v>
      </c>
      <c r="J600" t="s">
        <v>214</v>
      </c>
      <c r="N600" t="s">
        <v>214</v>
      </c>
      <c r="O600" t="s">
        <v>214</v>
      </c>
      <c r="P600" t="s">
        <v>214</v>
      </c>
      <c r="Q600" t="s">
        <v>214</v>
      </c>
      <c r="R600" t="s">
        <v>214</v>
      </c>
      <c r="S600" t="s">
        <v>214</v>
      </c>
      <c r="T600" t="s">
        <v>214</v>
      </c>
      <c r="U600" t="s">
        <v>214</v>
      </c>
      <c r="V600" t="s">
        <v>214</v>
      </c>
      <c r="W600" t="s">
        <v>214</v>
      </c>
      <c r="X600" t="s">
        <v>214</v>
      </c>
      <c r="Y600" t="s">
        <v>214</v>
      </c>
      <c r="Z600" t="s">
        <v>214</v>
      </c>
      <c r="AA600" t="s">
        <v>214</v>
      </c>
      <c r="AB600" t="s">
        <v>214</v>
      </c>
      <c r="BA600" t="s">
        <v>3461</v>
      </c>
      <c r="BB600">
        <v>0</v>
      </c>
    </row>
    <row r="601" spans="1:54" x14ac:dyDescent="0.25">
      <c r="A601">
        <v>333946</v>
      </c>
      <c r="B601" t="s">
        <v>144</v>
      </c>
      <c r="H601" t="s">
        <v>214</v>
      </c>
      <c r="J601" t="s">
        <v>214</v>
      </c>
      <c r="K601" t="s">
        <v>214</v>
      </c>
      <c r="O601" t="s">
        <v>214</v>
      </c>
      <c r="P601" t="s">
        <v>214</v>
      </c>
      <c r="Q601" t="s">
        <v>214</v>
      </c>
      <c r="R601" t="s">
        <v>214</v>
      </c>
      <c r="S601" t="s">
        <v>214</v>
      </c>
      <c r="T601" t="s">
        <v>214</v>
      </c>
      <c r="U601" t="s">
        <v>214</v>
      </c>
      <c r="V601" t="s">
        <v>214</v>
      </c>
      <c r="W601" t="s">
        <v>214</v>
      </c>
      <c r="X601" t="s">
        <v>214</v>
      </c>
      <c r="Y601" t="s">
        <v>214</v>
      </c>
      <c r="Z601" t="s">
        <v>214</v>
      </c>
      <c r="AA601" t="s">
        <v>214</v>
      </c>
      <c r="AB601" t="s">
        <v>214</v>
      </c>
      <c r="BA601" t="s">
        <v>3461</v>
      </c>
      <c r="BB601">
        <v>0</v>
      </c>
    </row>
    <row r="602" spans="1:54" x14ac:dyDescent="0.25">
      <c r="A602">
        <v>334001</v>
      </c>
      <c r="B602" t="s">
        <v>144</v>
      </c>
      <c r="J602" t="s">
        <v>214</v>
      </c>
      <c r="K602" t="s">
        <v>214</v>
      </c>
      <c r="O602" t="s">
        <v>214</v>
      </c>
      <c r="P602" t="s">
        <v>214</v>
      </c>
      <c r="Q602" t="s">
        <v>214</v>
      </c>
      <c r="R602" t="s">
        <v>214</v>
      </c>
      <c r="S602" t="s">
        <v>214</v>
      </c>
      <c r="V602" t="s">
        <v>214</v>
      </c>
      <c r="W602" t="s">
        <v>214</v>
      </c>
      <c r="X602" t="s">
        <v>214</v>
      </c>
      <c r="Y602" t="s">
        <v>214</v>
      </c>
      <c r="Z602" t="s">
        <v>214</v>
      </c>
      <c r="AA602" t="s">
        <v>214</v>
      </c>
      <c r="AB602" t="s">
        <v>214</v>
      </c>
      <c r="BA602" t="s">
        <v>3461</v>
      </c>
      <c r="BB602">
        <v>0</v>
      </c>
    </row>
    <row r="603" spans="1:54" x14ac:dyDescent="0.25">
      <c r="A603">
        <v>334017</v>
      </c>
      <c r="B603" t="s">
        <v>144</v>
      </c>
      <c r="H603" t="s">
        <v>214</v>
      </c>
      <c r="J603" t="s">
        <v>214</v>
      </c>
      <c r="K603" t="s">
        <v>214</v>
      </c>
      <c r="O603" t="s">
        <v>214</v>
      </c>
      <c r="P603" t="s">
        <v>214</v>
      </c>
      <c r="Q603" t="s">
        <v>214</v>
      </c>
      <c r="R603" t="s">
        <v>214</v>
      </c>
      <c r="S603" t="s">
        <v>214</v>
      </c>
      <c r="T603" t="s">
        <v>214</v>
      </c>
      <c r="U603" t="s">
        <v>214</v>
      </c>
      <c r="V603" t="s">
        <v>214</v>
      </c>
      <c r="W603" t="s">
        <v>214</v>
      </c>
      <c r="X603" t="s">
        <v>214</v>
      </c>
      <c r="Y603" t="s">
        <v>214</v>
      </c>
      <c r="Z603" t="s">
        <v>214</v>
      </c>
      <c r="AA603" t="s">
        <v>214</v>
      </c>
      <c r="AB603" t="s">
        <v>214</v>
      </c>
      <c r="BA603" t="s">
        <v>3461</v>
      </c>
      <c r="BB603">
        <v>0</v>
      </c>
    </row>
    <row r="604" spans="1:54" x14ac:dyDescent="0.25">
      <c r="A604">
        <v>334020</v>
      </c>
      <c r="B604" t="s">
        <v>144</v>
      </c>
      <c r="D604" t="s">
        <v>214</v>
      </c>
      <c r="H604" t="s">
        <v>214</v>
      </c>
      <c r="J604" t="s">
        <v>214</v>
      </c>
      <c r="O604" t="s">
        <v>214</v>
      </c>
      <c r="P604" t="s">
        <v>214</v>
      </c>
      <c r="Q604" t="s">
        <v>214</v>
      </c>
      <c r="R604" t="s">
        <v>214</v>
      </c>
      <c r="S604" t="s">
        <v>214</v>
      </c>
      <c r="T604" t="s">
        <v>214</v>
      </c>
      <c r="U604" t="s">
        <v>214</v>
      </c>
      <c r="V604" t="s">
        <v>214</v>
      </c>
      <c r="W604" t="s">
        <v>214</v>
      </c>
      <c r="X604" t="s">
        <v>214</v>
      </c>
      <c r="Y604" t="s">
        <v>214</v>
      </c>
      <c r="Z604" t="s">
        <v>214</v>
      </c>
      <c r="AA604" t="s">
        <v>214</v>
      </c>
      <c r="AB604" t="s">
        <v>214</v>
      </c>
      <c r="BA604" t="s">
        <v>3461</v>
      </c>
      <c r="BB604">
        <v>0</v>
      </c>
    </row>
    <row r="605" spans="1:54" x14ac:dyDescent="0.25">
      <c r="A605">
        <v>334060</v>
      </c>
      <c r="B605" t="s">
        <v>144</v>
      </c>
      <c r="G605" t="s">
        <v>214</v>
      </c>
      <c r="I605" t="s">
        <v>214</v>
      </c>
      <c r="J605" t="s">
        <v>214</v>
      </c>
      <c r="O605" t="s">
        <v>214</v>
      </c>
      <c r="P605" t="s">
        <v>214</v>
      </c>
      <c r="Q605" t="s">
        <v>214</v>
      </c>
      <c r="R605" t="s">
        <v>214</v>
      </c>
      <c r="S605" t="s">
        <v>214</v>
      </c>
      <c r="T605" t="s">
        <v>214</v>
      </c>
      <c r="U605" t="s">
        <v>214</v>
      </c>
      <c r="V605" t="s">
        <v>214</v>
      </c>
      <c r="W605" t="s">
        <v>214</v>
      </c>
      <c r="X605" t="s">
        <v>214</v>
      </c>
      <c r="Y605" t="s">
        <v>214</v>
      </c>
      <c r="Z605" t="s">
        <v>214</v>
      </c>
      <c r="AA605" t="s">
        <v>214</v>
      </c>
      <c r="AB605" t="s">
        <v>214</v>
      </c>
      <c r="BA605" t="s">
        <v>3461</v>
      </c>
      <c r="BB605">
        <v>0</v>
      </c>
    </row>
    <row r="606" spans="1:54" x14ac:dyDescent="0.25">
      <c r="A606">
        <v>334209</v>
      </c>
      <c r="B606" t="s">
        <v>144</v>
      </c>
      <c r="D606" t="s">
        <v>214</v>
      </c>
      <c r="G606" t="s">
        <v>214</v>
      </c>
      <c r="O606" t="s">
        <v>214</v>
      </c>
      <c r="P606" t="s">
        <v>214</v>
      </c>
      <c r="Q606" t="s">
        <v>214</v>
      </c>
      <c r="R606" t="s">
        <v>214</v>
      </c>
      <c r="S606" t="s">
        <v>214</v>
      </c>
      <c r="T606" t="s">
        <v>214</v>
      </c>
      <c r="U606" t="s">
        <v>214</v>
      </c>
      <c r="V606" t="s">
        <v>214</v>
      </c>
      <c r="W606" t="s">
        <v>214</v>
      </c>
      <c r="X606" t="s">
        <v>214</v>
      </c>
      <c r="Y606" t="s">
        <v>214</v>
      </c>
      <c r="Z606" t="s">
        <v>214</v>
      </c>
      <c r="AA606" t="s">
        <v>214</v>
      </c>
      <c r="AB606" t="s">
        <v>214</v>
      </c>
      <c r="BA606" t="s">
        <v>3461</v>
      </c>
      <c r="BB606">
        <v>0</v>
      </c>
    </row>
    <row r="607" spans="1:54" x14ac:dyDescent="0.25">
      <c r="A607">
        <v>334241</v>
      </c>
      <c r="B607" t="s">
        <v>144</v>
      </c>
      <c r="D607" t="s">
        <v>214</v>
      </c>
      <c r="M607" t="s">
        <v>214</v>
      </c>
      <c r="O607" t="s">
        <v>214</v>
      </c>
      <c r="P607" t="s">
        <v>214</v>
      </c>
      <c r="Q607" t="s">
        <v>214</v>
      </c>
      <c r="R607" t="s">
        <v>214</v>
      </c>
      <c r="S607" t="s">
        <v>214</v>
      </c>
      <c r="T607" t="s">
        <v>214</v>
      </c>
      <c r="U607" t="s">
        <v>214</v>
      </c>
      <c r="V607" t="s">
        <v>214</v>
      </c>
      <c r="W607" t="s">
        <v>214</v>
      </c>
      <c r="X607" t="s">
        <v>214</v>
      </c>
      <c r="Y607" t="s">
        <v>214</v>
      </c>
      <c r="Z607" t="s">
        <v>214</v>
      </c>
      <c r="AA607" t="s">
        <v>214</v>
      </c>
      <c r="AB607" t="s">
        <v>214</v>
      </c>
      <c r="BA607" t="s">
        <v>3461</v>
      </c>
      <c r="BB607">
        <v>0</v>
      </c>
    </row>
    <row r="608" spans="1:54" x14ac:dyDescent="0.25">
      <c r="A608">
        <v>334307</v>
      </c>
      <c r="B608" t="s">
        <v>144</v>
      </c>
      <c r="D608" t="s">
        <v>214</v>
      </c>
      <c r="J608" t="s">
        <v>214</v>
      </c>
      <c r="K608" t="s">
        <v>214</v>
      </c>
      <c r="O608" t="s">
        <v>214</v>
      </c>
      <c r="P608" t="s">
        <v>214</v>
      </c>
      <c r="R608" t="s">
        <v>214</v>
      </c>
      <c r="W608" t="s">
        <v>214</v>
      </c>
      <c r="AA608" t="s">
        <v>214</v>
      </c>
      <c r="AB608" t="s">
        <v>214</v>
      </c>
      <c r="BA608" t="s">
        <v>3461</v>
      </c>
      <c r="BB608">
        <v>0</v>
      </c>
    </row>
    <row r="609" spans="1:54" x14ac:dyDescent="0.25">
      <c r="A609">
        <v>334375</v>
      </c>
      <c r="B609" t="s">
        <v>144</v>
      </c>
      <c r="F609" t="s">
        <v>214</v>
      </c>
      <c r="K609" t="s">
        <v>214</v>
      </c>
      <c r="L609" t="s">
        <v>214</v>
      </c>
      <c r="O609" t="s">
        <v>214</v>
      </c>
      <c r="P609" t="s">
        <v>214</v>
      </c>
      <c r="Q609" t="s">
        <v>214</v>
      </c>
      <c r="R609" t="s">
        <v>214</v>
      </c>
      <c r="W609" t="s">
        <v>214</v>
      </c>
      <c r="X609" t="s">
        <v>214</v>
      </c>
      <c r="Y609" t="s">
        <v>214</v>
      </c>
      <c r="Z609" t="s">
        <v>214</v>
      </c>
      <c r="AA609" t="s">
        <v>214</v>
      </c>
      <c r="AB609" t="s">
        <v>214</v>
      </c>
      <c r="BA609" t="s">
        <v>3461</v>
      </c>
      <c r="BB609">
        <v>0</v>
      </c>
    </row>
    <row r="610" spans="1:54" x14ac:dyDescent="0.25">
      <c r="A610">
        <v>334512</v>
      </c>
      <c r="B610" t="s">
        <v>144</v>
      </c>
      <c r="N610" t="s">
        <v>214</v>
      </c>
      <c r="O610" t="s">
        <v>214</v>
      </c>
      <c r="P610" t="s">
        <v>214</v>
      </c>
      <c r="V610" t="s">
        <v>214</v>
      </c>
      <c r="AA610" t="s">
        <v>214</v>
      </c>
      <c r="AB610" t="s">
        <v>214</v>
      </c>
      <c r="BA610" t="s">
        <v>3461</v>
      </c>
      <c r="BB610">
        <v>0</v>
      </c>
    </row>
    <row r="611" spans="1:54" x14ac:dyDescent="0.25">
      <c r="A611">
        <v>334581</v>
      </c>
      <c r="B611" t="s">
        <v>144</v>
      </c>
      <c r="G611" t="s">
        <v>214</v>
      </c>
      <c r="J611" t="s">
        <v>214</v>
      </c>
      <c r="O611" t="s">
        <v>214</v>
      </c>
      <c r="P611" t="s">
        <v>214</v>
      </c>
      <c r="Q611" t="s">
        <v>214</v>
      </c>
      <c r="R611" t="s">
        <v>214</v>
      </c>
      <c r="S611" t="s">
        <v>214</v>
      </c>
      <c r="T611" t="s">
        <v>214</v>
      </c>
      <c r="U611" t="s">
        <v>214</v>
      </c>
      <c r="V611" t="s">
        <v>214</v>
      </c>
      <c r="W611" t="s">
        <v>214</v>
      </c>
      <c r="X611" t="s">
        <v>214</v>
      </c>
      <c r="Y611" t="s">
        <v>214</v>
      </c>
      <c r="Z611" t="s">
        <v>214</v>
      </c>
      <c r="AA611" t="s">
        <v>214</v>
      </c>
      <c r="AB611" t="s">
        <v>214</v>
      </c>
      <c r="BA611" t="s">
        <v>3461</v>
      </c>
      <c r="BB611">
        <v>0</v>
      </c>
    </row>
    <row r="612" spans="1:54" x14ac:dyDescent="0.25">
      <c r="A612">
        <v>334749</v>
      </c>
      <c r="B612" t="s">
        <v>144</v>
      </c>
      <c r="H612" t="s">
        <v>214</v>
      </c>
      <c r="K612" t="s">
        <v>214</v>
      </c>
      <c r="O612" t="s">
        <v>214</v>
      </c>
      <c r="P612" t="s">
        <v>214</v>
      </c>
      <c r="R612" t="s">
        <v>214</v>
      </c>
      <c r="W612" t="s">
        <v>214</v>
      </c>
      <c r="Y612" t="s">
        <v>214</v>
      </c>
      <c r="Z612" t="s">
        <v>214</v>
      </c>
      <c r="AA612" t="s">
        <v>214</v>
      </c>
      <c r="AB612" t="s">
        <v>214</v>
      </c>
      <c r="BA612" t="s">
        <v>3461</v>
      </c>
      <c r="BB612">
        <v>0</v>
      </c>
    </row>
    <row r="613" spans="1:54" x14ac:dyDescent="0.25">
      <c r="A613">
        <v>334967</v>
      </c>
      <c r="B613" t="s">
        <v>144</v>
      </c>
      <c r="O613" t="s">
        <v>214</v>
      </c>
      <c r="P613" t="s">
        <v>214</v>
      </c>
      <c r="Q613" t="s">
        <v>214</v>
      </c>
      <c r="R613" t="s">
        <v>214</v>
      </c>
      <c r="S613" t="s">
        <v>214</v>
      </c>
      <c r="T613" t="s">
        <v>214</v>
      </c>
      <c r="U613" t="s">
        <v>214</v>
      </c>
      <c r="V613" t="s">
        <v>214</v>
      </c>
      <c r="W613" t="s">
        <v>214</v>
      </c>
      <c r="X613" t="s">
        <v>214</v>
      </c>
      <c r="Y613" t="s">
        <v>214</v>
      </c>
      <c r="Z613" t="s">
        <v>214</v>
      </c>
      <c r="AA613" t="s">
        <v>214</v>
      </c>
      <c r="AB613" t="s">
        <v>214</v>
      </c>
      <c r="BA613" t="s">
        <v>3461</v>
      </c>
      <c r="BB613">
        <v>0</v>
      </c>
    </row>
    <row r="614" spans="1:54" x14ac:dyDescent="0.25">
      <c r="A614">
        <v>335099</v>
      </c>
      <c r="B614" t="s">
        <v>144</v>
      </c>
      <c r="H614" t="s">
        <v>214</v>
      </c>
      <c r="J614" t="s">
        <v>214</v>
      </c>
      <c r="K614" t="s">
        <v>214</v>
      </c>
      <c r="O614" t="s">
        <v>214</v>
      </c>
      <c r="P614" t="s">
        <v>214</v>
      </c>
      <c r="Q614" t="s">
        <v>214</v>
      </c>
      <c r="S614" t="s">
        <v>214</v>
      </c>
      <c r="T614" t="s">
        <v>214</v>
      </c>
      <c r="V614" t="s">
        <v>214</v>
      </c>
      <c r="W614" t="s">
        <v>214</v>
      </c>
      <c r="X614" t="s">
        <v>214</v>
      </c>
      <c r="Y614" t="s">
        <v>214</v>
      </c>
      <c r="Z614" t="s">
        <v>214</v>
      </c>
      <c r="AA614" t="s">
        <v>214</v>
      </c>
      <c r="AB614" t="s">
        <v>214</v>
      </c>
      <c r="BA614" t="s">
        <v>3461</v>
      </c>
      <c r="BB614">
        <v>0</v>
      </c>
    </row>
    <row r="615" spans="1:54" x14ac:dyDescent="0.25">
      <c r="A615">
        <v>335128</v>
      </c>
      <c r="B615" t="s">
        <v>144</v>
      </c>
      <c r="J615" t="s">
        <v>214</v>
      </c>
      <c r="K615" t="s">
        <v>214</v>
      </c>
      <c r="O615" t="s">
        <v>214</v>
      </c>
      <c r="P615" t="s">
        <v>214</v>
      </c>
      <c r="Q615" t="s">
        <v>214</v>
      </c>
      <c r="R615" t="s">
        <v>214</v>
      </c>
      <c r="S615" t="s">
        <v>214</v>
      </c>
      <c r="T615" t="s">
        <v>214</v>
      </c>
      <c r="U615" t="s">
        <v>214</v>
      </c>
      <c r="V615" t="s">
        <v>214</v>
      </c>
      <c r="W615" t="s">
        <v>214</v>
      </c>
      <c r="X615" t="s">
        <v>214</v>
      </c>
      <c r="Y615" t="s">
        <v>214</v>
      </c>
      <c r="Z615" t="s">
        <v>214</v>
      </c>
      <c r="AA615" t="s">
        <v>214</v>
      </c>
      <c r="AB615" t="s">
        <v>214</v>
      </c>
      <c r="BA615" t="s">
        <v>3461</v>
      </c>
      <c r="BB615">
        <v>0</v>
      </c>
    </row>
    <row r="616" spans="1:54" x14ac:dyDescent="0.25">
      <c r="A616">
        <v>335186</v>
      </c>
      <c r="B616" t="s">
        <v>144</v>
      </c>
      <c r="K616" t="s">
        <v>214</v>
      </c>
      <c r="N616" t="s">
        <v>214</v>
      </c>
      <c r="O616" t="s">
        <v>214</v>
      </c>
      <c r="P616" t="s">
        <v>214</v>
      </c>
      <c r="S616" t="s">
        <v>214</v>
      </c>
      <c r="W616" t="s">
        <v>214</v>
      </c>
      <c r="X616" t="s">
        <v>214</v>
      </c>
      <c r="Z616" t="s">
        <v>214</v>
      </c>
      <c r="AA616" t="s">
        <v>214</v>
      </c>
      <c r="AB616" t="s">
        <v>214</v>
      </c>
      <c r="BA616" t="s">
        <v>3461</v>
      </c>
      <c r="BB616">
        <v>0</v>
      </c>
    </row>
    <row r="617" spans="1:54" x14ac:dyDescent="0.25">
      <c r="A617">
        <v>335192</v>
      </c>
      <c r="B617" t="s">
        <v>144</v>
      </c>
      <c r="J617" t="s">
        <v>214</v>
      </c>
      <c r="O617" t="s">
        <v>214</v>
      </c>
      <c r="P617" t="s">
        <v>214</v>
      </c>
      <c r="Q617" t="s">
        <v>214</v>
      </c>
      <c r="R617" t="s">
        <v>214</v>
      </c>
      <c r="S617" t="s">
        <v>214</v>
      </c>
      <c r="T617" t="s">
        <v>214</v>
      </c>
      <c r="U617" t="s">
        <v>214</v>
      </c>
      <c r="V617" t="s">
        <v>214</v>
      </c>
      <c r="W617" t="s">
        <v>214</v>
      </c>
      <c r="X617" t="s">
        <v>214</v>
      </c>
      <c r="Y617" t="s">
        <v>214</v>
      </c>
      <c r="Z617" t="s">
        <v>214</v>
      </c>
      <c r="AA617" t="s">
        <v>214</v>
      </c>
      <c r="AB617" t="s">
        <v>214</v>
      </c>
      <c r="BA617" t="s">
        <v>3461</v>
      </c>
      <c r="BB617">
        <v>0</v>
      </c>
    </row>
    <row r="618" spans="1:54" x14ac:dyDescent="0.25">
      <c r="A618">
        <v>335212</v>
      </c>
      <c r="B618" t="s">
        <v>144</v>
      </c>
      <c r="F618" t="s">
        <v>214</v>
      </c>
      <c r="J618" t="s">
        <v>214</v>
      </c>
      <c r="N618" t="s">
        <v>214</v>
      </c>
      <c r="O618" t="s">
        <v>214</v>
      </c>
      <c r="P618" t="s">
        <v>214</v>
      </c>
      <c r="Q618" t="s">
        <v>214</v>
      </c>
      <c r="R618" t="s">
        <v>214</v>
      </c>
      <c r="S618" t="s">
        <v>214</v>
      </c>
      <c r="T618" t="s">
        <v>214</v>
      </c>
      <c r="U618" t="s">
        <v>214</v>
      </c>
      <c r="V618" t="s">
        <v>214</v>
      </c>
      <c r="W618" t="s">
        <v>214</v>
      </c>
      <c r="X618" t="s">
        <v>214</v>
      </c>
      <c r="Y618" t="s">
        <v>214</v>
      </c>
      <c r="Z618" t="s">
        <v>214</v>
      </c>
      <c r="AA618" t="s">
        <v>214</v>
      </c>
      <c r="AB618" t="s">
        <v>214</v>
      </c>
      <c r="BA618" t="s">
        <v>3461</v>
      </c>
      <c r="BB618">
        <v>0</v>
      </c>
    </row>
    <row r="619" spans="1:54" x14ac:dyDescent="0.25">
      <c r="A619">
        <v>335361</v>
      </c>
      <c r="B619" t="s">
        <v>144</v>
      </c>
      <c r="K619" t="s">
        <v>214</v>
      </c>
      <c r="O619" t="s">
        <v>214</v>
      </c>
      <c r="P619" t="s">
        <v>214</v>
      </c>
      <c r="Q619" t="s">
        <v>214</v>
      </c>
      <c r="R619" t="s">
        <v>214</v>
      </c>
      <c r="S619" t="s">
        <v>214</v>
      </c>
      <c r="T619" t="s">
        <v>214</v>
      </c>
      <c r="U619" t="s">
        <v>214</v>
      </c>
      <c r="V619" t="s">
        <v>214</v>
      </c>
      <c r="W619" t="s">
        <v>214</v>
      </c>
      <c r="X619" t="s">
        <v>214</v>
      </c>
      <c r="Y619" t="s">
        <v>214</v>
      </c>
      <c r="Z619" t="s">
        <v>214</v>
      </c>
      <c r="AA619" t="s">
        <v>214</v>
      </c>
      <c r="AB619" t="s">
        <v>214</v>
      </c>
      <c r="BA619" t="s">
        <v>3461</v>
      </c>
      <c r="BB619">
        <v>0</v>
      </c>
    </row>
    <row r="620" spans="1:54" x14ac:dyDescent="0.25">
      <c r="A620">
        <v>335785</v>
      </c>
      <c r="B620" t="s">
        <v>144</v>
      </c>
      <c r="F620" t="s">
        <v>214</v>
      </c>
      <c r="H620" t="s">
        <v>214</v>
      </c>
      <c r="I620" t="s">
        <v>214</v>
      </c>
      <c r="O620" t="s">
        <v>214</v>
      </c>
      <c r="P620" t="s">
        <v>214</v>
      </c>
      <c r="R620" t="s">
        <v>214</v>
      </c>
      <c r="S620" t="s">
        <v>214</v>
      </c>
      <c r="W620" t="s">
        <v>214</v>
      </c>
      <c r="X620" t="s">
        <v>214</v>
      </c>
      <c r="Y620" t="s">
        <v>214</v>
      </c>
      <c r="Z620" t="s">
        <v>214</v>
      </c>
      <c r="AA620" t="s">
        <v>214</v>
      </c>
      <c r="AB620" t="s">
        <v>214</v>
      </c>
      <c r="BA620" t="s">
        <v>3461</v>
      </c>
      <c r="BB620">
        <v>0</v>
      </c>
    </row>
    <row r="621" spans="1:54" x14ac:dyDescent="0.25">
      <c r="A621">
        <v>336000</v>
      </c>
      <c r="B621" t="s">
        <v>144</v>
      </c>
      <c r="G621" t="s">
        <v>214</v>
      </c>
      <c r="J621" t="s">
        <v>214</v>
      </c>
      <c r="K621" t="s">
        <v>214</v>
      </c>
      <c r="O621" t="s">
        <v>214</v>
      </c>
      <c r="P621" t="s">
        <v>214</v>
      </c>
      <c r="Q621" t="s">
        <v>214</v>
      </c>
      <c r="R621" t="s">
        <v>214</v>
      </c>
      <c r="S621" t="s">
        <v>214</v>
      </c>
      <c r="T621" t="s">
        <v>214</v>
      </c>
      <c r="U621" t="s">
        <v>214</v>
      </c>
      <c r="V621" t="s">
        <v>214</v>
      </c>
      <c r="W621" t="s">
        <v>214</v>
      </c>
      <c r="X621" t="s">
        <v>214</v>
      </c>
      <c r="Y621" t="s">
        <v>214</v>
      </c>
      <c r="Z621" t="s">
        <v>214</v>
      </c>
      <c r="AA621" t="s">
        <v>214</v>
      </c>
      <c r="AB621" t="s">
        <v>214</v>
      </c>
      <c r="BA621" t="s">
        <v>3461</v>
      </c>
      <c r="BB621">
        <v>0</v>
      </c>
    </row>
    <row r="622" spans="1:54" x14ac:dyDescent="0.25">
      <c r="A622">
        <v>336043</v>
      </c>
      <c r="B622" t="s">
        <v>144</v>
      </c>
      <c r="K622" t="s">
        <v>214</v>
      </c>
      <c r="M622" t="s">
        <v>214</v>
      </c>
      <c r="O622" t="s">
        <v>214</v>
      </c>
      <c r="P622" t="s">
        <v>214</v>
      </c>
      <c r="Q622" t="s">
        <v>214</v>
      </c>
      <c r="R622" t="s">
        <v>214</v>
      </c>
      <c r="S622" t="s">
        <v>214</v>
      </c>
      <c r="T622" t="s">
        <v>214</v>
      </c>
      <c r="U622" t="s">
        <v>214</v>
      </c>
      <c r="V622" t="s">
        <v>214</v>
      </c>
      <c r="W622" t="s">
        <v>214</v>
      </c>
      <c r="X622" t="s">
        <v>214</v>
      </c>
      <c r="Y622" t="s">
        <v>214</v>
      </c>
      <c r="Z622" t="s">
        <v>214</v>
      </c>
      <c r="AA622" t="s">
        <v>214</v>
      </c>
      <c r="AB622" t="s">
        <v>214</v>
      </c>
      <c r="BA622" t="s">
        <v>3461</v>
      </c>
      <c r="BB622">
        <v>0</v>
      </c>
    </row>
    <row r="623" spans="1:54" x14ac:dyDescent="0.25">
      <c r="A623">
        <v>336109</v>
      </c>
      <c r="B623" t="s">
        <v>144</v>
      </c>
      <c r="K623" t="s">
        <v>214</v>
      </c>
      <c r="O623" t="s">
        <v>214</v>
      </c>
      <c r="P623" t="s">
        <v>214</v>
      </c>
      <c r="Q623" t="s">
        <v>214</v>
      </c>
      <c r="R623" t="s">
        <v>214</v>
      </c>
      <c r="S623" t="s">
        <v>214</v>
      </c>
      <c r="T623" t="s">
        <v>214</v>
      </c>
      <c r="U623" t="s">
        <v>214</v>
      </c>
      <c r="V623" t="s">
        <v>214</v>
      </c>
      <c r="W623" t="s">
        <v>214</v>
      </c>
      <c r="X623" t="s">
        <v>214</v>
      </c>
      <c r="Y623" t="s">
        <v>214</v>
      </c>
      <c r="Z623" t="s">
        <v>214</v>
      </c>
      <c r="AA623" t="s">
        <v>214</v>
      </c>
      <c r="AB623" t="s">
        <v>214</v>
      </c>
      <c r="BA623" t="s">
        <v>3461</v>
      </c>
      <c r="BB623">
        <v>0</v>
      </c>
    </row>
    <row r="624" spans="1:54" x14ac:dyDescent="0.25">
      <c r="A624">
        <v>336452</v>
      </c>
      <c r="B624" t="s">
        <v>144</v>
      </c>
      <c r="D624" t="s">
        <v>214</v>
      </c>
      <c r="G624" t="s">
        <v>214</v>
      </c>
      <c r="H624" t="s">
        <v>214</v>
      </c>
      <c r="O624" t="s">
        <v>214</v>
      </c>
      <c r="P624" t="s">
        <v>214</v>
      </c>
      <c r="Q624" t="s">
        <v>214</v>
      </c>
      <c r="R624" t="s">
        <v>214</v>
      </c>
      <c r="S624" t="s">
        <v>214</v>
      </c>
      <c r="T624" t="s">
        <v>214</v>
      </c>
      <c r="U624" t="s">
        <v>214</v>
      </c>
      <c r="V624" t="s">
        <v>214</v>
      </c>
      <c r="W624" t="s">
        <v>214</v>
      </c>
      <c r="X624" t="s">
        <v>214</v>
      </c>
      <c r="Y624" t="s">
        <v>214</v>
      </c>
      <c r="Z624" t="s">
        <v>214</v>
      </c>
      <c r="AA624" t="s">
        <v>214</v>
      </c>
      <c r="AB624" t="s">
        <v>214</v>
      </c>
      <c r="BA624" t="s">
        <v>3461</v>
      </c>
      <c r="BB624">
        <v>0</v>
      </c>
    </row>
    <row r="625" spans="1:54" x14ac:dyDescent="0.25">
      <c r="A625">
        <v>336665</v>
      </c>
      <c r="B625" t="s">
        <v>144</v>
      </c>
      <c r="O625" t="s">
        <v>214</v>
      </c>
      <c r="P625" t="s">
        <v>214</v>
      </c>
      <c r="Q625" t="s">
        <v>214</v>
      </c>
      <c r="R625" t="s">
        <v>214</v>
      </c>
      <c r="S625" t="s">
        <v>214</v>
      </c>
      <c r="T625" t="s">
        <v>214</v>
      </c>
      <c r="U625" t="s">
        <v>214</v>
      </c>
      <c r="V625" t="s">
        <v>214</v>
      </c>
      <c r="W625" t="s">
        <v>214</v>
      </c>
      <c r="X625" t="s">
        <v>214</v>
      </c>
      <c r="Y625" t="s">
        <v>214</v>
      </c>
      <c r="Z625" t="s">
        <v>214</v>
      </c>
      <c r="AA625" t="s">
        <v>214</v>
      </c>
      <c r="AB625" t="s">
        <v>214</v>
      </c>
      <c r="BA625" t="s">
        <v>3461</v>
      </c>
      <c r="BB625">
        <v>0</v>
      </c>
    </row>
    <row r="626" spans="1:54" x14ac:dyDescent="0.25">
      <c r="A626">
        <v>336693</v>
      </c>
      <c r="B626" t="s">
        <v>144</v>
      </c>
      <c r="J626" t="s">
        <v>214</v>
      </c>
      <c r="K626" t="s">
        <v>214</v>
      </c>
      <c r="N626" t="s">
        <v>214</v>
      </c>
      <c r="O626" t="s">
        <v>214</v>
      </c>
      <c r="P626" t="s">
        <v>214</v>
      </c>
      <c r="Q626" t="s">
        <v>214</v>
      </c>
      <c r="R626" t="s">
        <v>214</v>
      </c>
      <c r="S626" t="s">
        <v>214</v>
      </c>
      <c r="T626" t="s">
        <v>214</v>
      </c>
      <c r="U626" t="s">
        <v>214</v>
      </c>
      <c r="V626" t="s">
        <v>214</v>
      </c>
      <c r="W626" t="s">
        <v>214</v>
      </c>
      <c r="X626" t="s">
        <v>214</v>
      </c>
      <c r="Y626" t="s">
        <v>214</v>
      </c>
      <c r="Z626" t="s">
        <v>214</v>
      </c>
      <c r="AA626" t="s">
        <v>214</v>
      </c>
      <c r="AB626" t="s">
        <v>214</v>
      </c>
      <c r="BA626" t="s">
        <v>3461</v>
      </c>
      <c r="BB626">
        <v>0</v>
      </c>
    </row>
    <row r="627" spans="1:54" x14ac:dyDescent="0.25">
      <c r="A627">
        <v>336779</v>
      </c>
      <c r="B627" t="s">
        <v>144</v>
      </c>
      <c r="K627" t="s">
        <v>214</v>
      </c>
      <c r="L627" t="s">
        <v>214</v>
      </c>
      <c r="O627" t="s">
        <v>214</v>
      </c>
      <c r="P627" t="s">
        <v>214</v>
      </c>
      <c r="R627" t="s">
        <v>214</v>
      </c>
      <c r="T627" t="s">
        <v>214</v>
      </c>
      <c r="V627" t="s">
        <v>214</v>
      </c>
      <c r="W627" t="s">
        <v>214</v>
      </c>
      <c r="Z627" t="s">
        <v>214</v>
      </c>
      <c r="AA627" t="s">
        <v>214</v>
      </c>
      <c r="AB627" t="s">
        <v>214</v>
      </c>
      <c r="BA627" t="s">
        <v>3461</v>
      </c>
      <c r="BB627">
        <v>0</v>
      </c>
    </row>
    <row r="628" spans="1:54" x14ac:dyDescent="0.25">
      <c r="A628">
        <v>336826</v>
      </c>
      <c r="B628" t="s">
        <v>144</v>
      </c>
      <c r="L628" t="s">
        <v>214</v>
      </c>
      <c r="O628" t="s">
        <v>214</v>
      </c>
      <c r="P628" t="s">
        <v>214</v>
      </c>
      <c r="T628" t="s">
        <v>214</v>
      </c>
      <c r="W628" t="s">
        <v>214</v>
      </c>
      <c r="X628" t="s">
        <v>214</v>
      </c>
      <c r="Y628" t="s">
        <v>214</v>
      </c>
      <c r="Z628" t="s">
        <v>214</v>
      </c>
      <c r="AB628" t="s">
        <v>214</v>
      </c>
      <c r="BA628" t="s">
        <v>3461</v>
      </c>
      <c r="BB628">
        <v>0</v>
      </c>
    </row>
    <row r="629" spans="1:54" x14ac:dyDescent="0.25">
      <c r="A629">
        <v>337017</v>
      </c>
      <c r="B629" t="s">
        <v>144</v>
      </c>
      <c r="J629" t="s">
        <v>214</v>
      </c>
      <c r="N629" t="s">
        <v>214</v>
      </c>
      <c r="O629" t="s">
        <v>214</v>
      </c>
      <c r="P629" t="s">
        <v>214</v>
      </c>
      <c r="S629" t="s">
        <v>214</v>
      </c>
      <c r="W629" t="s">
        <v>214</v>
      </c>
      <c r="Y629" t="s">
        <v>214</v>
      </c>
      <c r="AA629" t="s">
        <v>214</v>
      </c>
      <c r="AB629" t="s">
        <v>214</v>
      </c>
      <c r="BA629" t="s">
        <v>3461</v>
      </c>
      <c r="BB629">
        <v>0</v>
      </c>
    </row>
    <row r="630" spans="1:54" x14ac:dyDescent="0.25">
      <c r="A630">
        <v>331796</v>
      </c>
      <c r="B630" t="s">
        <v>144</v>
      </c>
      <c r="O630" t="s">
        <v>214</v>
      </c>
      <c r="P630" t="s">
        <v>214</v>
      </c>
      <c r="R630" t="s">
        <v>214</v>
      </c>
      <c r="S630" t="s">
        <v>214</v>
      </c>
      <c r="X630" t="s">
        <v>214</v>
      </c>
      <c r="Y630" t="s">
        <v>214</v>
      </c>
      <c r="Z630" t="s">
        <v>214</v>
      </c>
      <c r="AB630" t="s">
        <v>214</v>
      </c>
      <c r="BA630" t="s">
        <v>3461</v>
      </c>
      <c r="BB630">
        <v>0</v>
      </c>
    </row>
    <row r="631" spans="1:54" x14ac:dyDescent="0.25">
      <c r="A631">
        <v>330919</v>
      </c>
      <c r="B631" t="s">
        <v>144</v>
      </c>
      <c r="O631" t="s">
        <v>214</v>
      </c>
      <c r="P631" t="s">
        <v>214</v>
      </c>
      <c r="R631" t="s">
        <v>214</v>
      </c>
      <c r="S631" t="s">
        <v>214</v>
      </c>
      <c r="V631" t="s">
        <v>214</v>
      </c>
      <c r="W631" t="s">
        <v>214</v>
      </c>
      <c r="AA631" t="s">
        <v>214</v>
      </c>
      <c r="AB631" t="s">
        <v>214</v>
      </c>
      <c r="BA631" t="s">
        <v>3461</v>
      </c>
      <c r="BB631">
        <v>0</v>
      </c>
    </row>
    <row r="632" spans="1:54" x14ac:dyDescent="0.25">
      <c r="A632">
        <v>331555</v>
      </c>
      <c r="B632" t="s">
        <v>144</v>
      </c>
      <c r="I632" t="s">
        <v>214</v>
      </c>
      <c r="O632" t="s">
        <v>214</v>
      </c>
      <c r="P632" t="s">
        <v>214</v>
      </c>
      <c r="W632" t="s">
        <v>214</v>
      </c>
      <c r="Y632" t="s">
        <v>214</v>
      </c>
      <c r="AA632" t="s">
        <v>214</v>
      </c>
      <c r="AB632" t="s">
        <v>214</v>
      </c>
      <c r="BA632" t="s">
        <v>3461</v>
      </c>
      <c r="BB632">
        <v>0</v>
      </c>
    </row>
    <row r="633" spans="1:54" x14ac:dyDescent="0.25">
      <c r="A633">
        <v>332007</v>
      </c>
      <c r="B633" t="s">
        <v>144</v>
      </c>
      <c r="G633" t="s">
        <v>214</v>
      </c>
      <c r="K633" t="s">
        <v>214</v>
      </c>
      <c r="M633" t="s">
        <v>214</v>
      </c>
      <c r="O633" t="s">
        <v>214</v>
      </c>
      <c r="P633" t="s">
        <v>214</v>
      </c>
      <c r="X633" t="s">
        <v>214</v>
      </c>
      <c r="Z633" t="s">
        <v>214</v>
      </c>
      <c r="AA633" t="s">
        <v>214</v>
      </c>
      <c r="AB633" t="s">
        <v>214</v>
      </c>
      <c r="BA633" t="s">
        <v>3461</v>
      </c>
      <c r="BB633">
        <v>0</v>
      </c>
    </row>
    <row r="634" spans="1:54" x14ac:dyDescent="0.25">
      <c r="A634">
        <v>332768</v>
      </c>
      <c r="B634" t="s">
        <v>144</v>
      </c>
      <c r="J634" t="s">
        <v>214</v>
      </c>
      <c r="M634" t="s">
        <v>214</v>
      </c>
      <c r="O634" t="s">
        <v>214</v>
      </c>
      <c r="P634" t="s">
        <v>214</v>
      </c>
      <c r="Q634" t="s">
        <v>214</v>
      </c>
      <c r="S634" t="s">
        <v>214</v>
      </c>
      <c r="T634" t="s">
        <v>214</v>
      </c>
      <c r="W634" t="s">
        <v>214</v>
      </c>
      <c r="Y634" t="s">
        <v>214</v>
      </c>
      <c r="AB634" t="s">
        <v>214</v>
      </c>
      <c r="BA634" t="s">
        <v>3461</v>
      </c>
      <c r="BB634">
        <v>0</v>
      </c>
    </row>
    <row r="635" spans="1:54" x14ac:dyDescent="0.25">
      <c r="A635">
        <v>333676</v>
      </c>
      <c r="B635" t="s">
        <v>144</v>
      </c>
      <c r="H635" t="s">
        <v>214</v>
      </c>
      <c r="O635" t="s">
        <v>214</v>
      </c>
      <c r="P635" t="s">
        <v>214</v>
      </c>
      <c r="W635" t="s">
        <v>214</v>
      </c>
      <c r="X635" t="s">
        <v>214</v>
      </c>
      <c r="Z635" t="s">
        <v>214</v>
      </c>
      <c r="AB635" t="s">
        <v>214</v>
      </c>
      <c r="BA635" t="s">
        <v>3461</v>
      </c>
      <c r="BB635">
        <v>0</v>
      </c>
    </row>
    <row r="636" spans="1:54" x14ac:dyDescent="0.25">
      <c r="A636">
        <v>334576</v>
      </c>
      <c r="B636" t="s">
        <v>144</v>
      </c>
      <c r="O636" t="s">
        <v>214</v>
      </c>
      <c r="P636" t="s">
        <v>214</v>
      </c>
      <c r="S636" t="s">
        <v>214</v>
      </c>
      <c r="U636" t="s">
        <v>214</v>
      </c>
      <c r="W636" t="s">
        <v>214</v>
      </c>
      <c r="Y636" t="s">
        <v>214</v>
      </c>
      <c r="Z636" t="s">
        <v>214</v>
      </c>
      <c r="AB636" t="s">
        <v>214</v>
      </c>
      <c r="BA636" t="s">
        <v>3461</v>
      </c>
      <c r="BB636">
        <v>0</v>
      </c>
    </row>
    <row r="637" spans="1:54" x14ac:dyDescent="0.25">
      <c r="A637">
        <v>327593</v>
      </c>
      <c r="B637" t="s">
        <v>144</v>
      </c>
      <c r="I637" t="s">
        <v>214</v>
      </c>
      <c r="N637" t="s">
        <v>214</v>
      </c>
      <c r="O637" t="s">
        <v>214</v>
      </c>
      <c r="P637" t="s">
        <v>214</v>
      </c>
      <c r="V637" t="s">
        <v>214</v>
      </c>
      <c r="W637" t="s">
        <v>214</v>
      </c>
      <c r="AA637" t="s">
        <v>214</v>
      </c>
      <c r="AB637" t="s">
        <v>214</v>
      </c>
      <c r="BA637" t="s">
        <v>3461</v>
      </c>
      <c r="BB637">
        <v>0</v>
      </c>
    </row>
    <row r="638" spans="1:54" x14ac:dyDescent="0.25">
      <c r="A638">
        <v>328577</v>
      </c>
      <c r="B638" t="s">
        <v>144</v>
      </c>
      <c r="K638" t="s">
        <v>214</v>
      </c>
      <c r="N638" t="s">
        <v>214</v>
      </c>
      <c r="O638" t="s">
        <v>214</v>
      </c>
      <c r="P638" t="s">
        <v>214</v>
      </c>
      <c r="W638" t="s">
        <v>214</v>
      </c>
      <c r="Y638" t="s">
        <v>214</v>
      </c>
      <c r="Z638" t="s">
        <v>214</v>
      </c>
      <c r="AA638" t="s">
        <v>214</v>
      </c>
      <c r="AB638" t="s">
        <v>214</v>
      </c>
      <c r="BA638" t="s">
        <v>3461</v>
      </c>
      <c r="BB638">
        <v>0</v>
      </c>
    </row>
    <row r="639" spans="1:54" x14ac:dyDescent="0.25">
      <c r="A639">
        <v>329416</v>
      </c>
      <c r="B639" t="s">
        <v>144</v>
      </c>
      <c r="H639" t="s">
        <v>214</v>
      </c>
      <c r="J639" t="s">
        <v>214</v>
      </c>
      <c r="N639" t="s">
        <v>214</v>
      </c>
      <c r="O639" t="s">
        <v>214</v>
      </c>
      <c r="P639" t="s">
        <v>214</v>
      </c>
      <c r="Q639" t="s">
        <v>214</v>
      </c>
      <c r="R639" t="s">
        <v>214</v>
      </c>
      <c r="T639" t="s">
        <v>214</v>
      </c>
      <c r="U639" t="s">
        <v>214</v>
      </c>
      <c r="V639" t="s">
        <v>214</v>
      </c>
      <c r="W639" t="s">
        <v>214</v>
      </c>
      <c r="X639" t="s">
        <v>214</v>
      </c>
      <c r="Y639" t="s">
        <v>214</v>
      </c>
      <c r="Z639" t="s">
        <v>214</v>
      </c>
      <c r="AA639" t="s">
        <v>214</v>
      </c>
      <c r="AB639" t="s">
        <v>214</v>
      </c>
      <c r="BA639" t="s">
        <v>3461</v>
      </c>
      <c r="BB639">
        <v>0</v>
      </c>
    </row>
    <row r="640" spans="1:54" x14ac:dyDescent="0.25">
      <c r="A640">
        <v>329756</v>
      </c>
      <c r="B640" t="s">
        <v>144</v>
      </c>
      <c r="C640" t="s">
        <v>214</v>
      </c>
      <c r="M640" t="s">
        <v>214</v>
      </c>
      <c r="O640" t="s">
        <v>214</v>
      </c>
      <c r="P640" t="s">
        <v>214</v>
      </c>
      <c r="Q640" t="s">
        <v>214</v>
      </c>
      <c r="R640" t="s">
        <v>214</v>
      </c>
      <c r="S640" t="s">
        <v>214</v>
      </c>
      <c r="T640" t="s">
        <v>214</v>
      </c>
      <c r="U640" t="s">
        <v>214</v>
      </c>
      <c r="V640" t="s">
        <v>214</v>
      </c>
      <c r="W640" t="s">
        <v>214</v>
      </c>
      <c r="X640" t="s">
        <v>214</v>
      </c>
      <c r="Y640" t="s">
        <v>214</v>
      </c>
      <c r="Z640" t="s">
        <v>214</v>
      </c>
      <c r="AA640" t="s">
        <v>214</v>
      </c>
      <c r="AB640" t="s">
        <v>214</v>
      </c>
      <c r="BA640" t="s">
        <v>3461</v>
      </c>
      <c r="BB640">
        <v>0</v>
      </c>
    </row>
    <row r="641" spans="1:54" x14ac:dyDescent="0.25">
      <c r="A641">
        <v>333672</v>
      </c>
      <c r="B641" t="s">
        <v>144</v>
      </c>
      <c r="D641" t="s">
        <v>214</v>
      </c>
      <c r="K641" t="s">
        <v>214</v>
      </c>
      <c r="L641" t="s">
        <v>214</v>
      </c>
      <c r="O641" t="s">
        <v>214</v>
      </c>
      <c r="P641" t="s">
        <v>214</v>
      </c>
      <c r="R641" t="s">
        <v>214</v>
      </c>
      <c r="S641" t="s">
        <v>214</v>
      </c>
      <c r="W641" t="s">
        <v>214</v>
      </c>
      <c r="Y641" t="s">
        <v>214</v>
      </c>
      <c r="AB641" t="s">
        <v>214</v>
      </c>
      <c r="BA641" t="s">
        <v>3461</v>
      </c>
      <c r="BB641">
        <v>0</v>
      </c>
    </row>
    <row r="642" spans="1:54" x14ac:dyDescent="0.25">
      <c r="A642">
        <v>333705</v>
      </c>
      <c r="B642" t="s">
        <v>144</v>
      </c>
      <c r="H642" t="s">
        <v>214</v>
      </c>
      <c r="O642" t="s">
        <v>214</v>
      </c>
      <c r="P642" t="s">
        <v>214</v>
      </c>
      <c r="Q642" t="s">
        <v>214</v>
      </c>
      <c r="U642" t="s">
        <v>214</v>
      </c>
      <c r="AA642" t="s">
        <v>214</v>
      </c>
      <c r="AB642" t="s">
        <v>214</v>
      </c>
      <c r="BA642" t="s">
        <v>3461</v>
      </c>
      <c r="BB642">
        <v>0</v>
      </c>
    </row>
    <row r="643" spans="1:54" x14ac:dyDescent="0.25">
      <c r="A643">
        <v>334607</v>
      </c>
      <c r="B643" t="s">
        <v>144</v>
      </c>
      <c r="O643" t="s">
        <v>214</v>
      </c>
      <c r="P643" t="s">
        <v>214</v>
      </c>
      <c r="V643" t="s">
        <v>214</v>
      </c>
      <c r="Z643" t="s">
        <v>214</v>
      </c>
      <c r="AB643" t="s">
        <v>214</v>
      </c>
      <c r="BA643" t="s">
        <v>3461</v>
      </c>
      <c r="BB643">
        <v>0</v>
      </c>
    </row>
    <row r="644" spans="1:54" x14ac:dyDescent="0.25">
      <c r="A644">
        <v>317097</v>
      </c>
      <c r="B644" t="s">
        <v>144</v>
      </c>
      <c r="I644" t="s">
        <v>214</v>
      </c>
      <c r="N644" t="s">
        <v>214</v>
      </c>
      <c r="P644" t="s">
        <v>214</v>
      </c>
      <c r="U644" t="s">
        <v>214</v>
      </c>
      <c r="V644" t="s">
        <v>214</v>
      </c>
      <c r="W644" t="s">
        <v>214</v>
      </c>
      <c r="X644" t="s">
        <v>214</v>
      </c>
      <c r="Y644" t="s">
        <v>214</v>
      </c>
      <c r="Z644" t="s">
        <v>214</v>
      </c>
      <c r="AA644" t="s">
        <v>214</v>
      </c>
      <c r="AB644" t="s">
        <v>214</v>
      </c>
      <c r="BA644" t="s">
        <v>3461</v>
      </c>
      <c r="BB644">
        <v>0</v>
      </c>
    </row>
    <row r="645" spans="1:54" x14ac:dyDescent="0.25">
      <c r="A645">
        <v>320086</v>
      </c>
      <c r="B645" t="s">
        <v>144</v>
      </c>
      <c r="K645" t="s">
        <v>214</v>
      </c>
      <c r="M645" t="s">
        <v>214</v>
      </c>
      <c r="P645" t="s">
        <v>214</v>
      </c>
      <c r="Q645" t="s">
        <v>214</v>
      </c>
      <c r="R645" t="s">
        <v>214</v>
      </c>
      <c r="S645" t="s">
        <v>214</v>
      </c>
      <c r="T645" t="s">
        <v>214</v>
      </c>
      <c r="U645" t="s">
        <v>214</v>
      </c>
      <c r="V645" t="s">
        <v>214</v>
      </c>
      <c r="W645" t="s">
        <v>214</v>
      </c>
      <c r="X645" t="s">
        <v>214</v>
      </c>
      <c r="Y645" t="s">
        <v>214</v>
      </c>
      <c r="Z645" t="s">
        <v>214</v>
      </c>
      <c r="AA645" t="s">
        <v>214</v>
      </c>
      <c r="AB645" t="s">
        <v>214</v>
      </c>
      <c r="BA645" t="s">
        <v>3461</v>
      </c>
      <c r="BB645">
        <v>0</v>
      </c>
    </row>
    <row r="646" spans="1:54" x14ac:dyDescent="0.25">
      <c r="A646">
        <v>320208</v>
      </c>
      <c r="B646" t="s">
        <v>144</v>
      </c>
      <c r="F646" t="s">
        <v>214</v>
      </c>
      <c r="H646" t="s">
        <v>214</v>
      </c>
      <c r="I646" t="s">
        <v>214</v>
      </c>
      <c r="N646" t="s">
        <v>214</v>
      </c>
      <c r="P646" t="s">
        <v>214</v>
      </c>
      <c r="Q646" t="s">
        <v>214</v>
      </c>
      <c r="R646" t="s">
        <v>214</v>
      </c>
      <c r="S646" t="s">
        <v>214</v>
      </c>
      <c r="T646" t="s">
        <v>214</v>
      </c>
      <c r="U646" t="s">
        <v>214</v>
      </c>
      <c r="V646" t="s">
        <v>214</v>
      </c>
      <c r="W646" t="s">
        <v>214</v>
      </c>
      <c r="X646" t="s">
        <v>214</v>
      </c>
      <c r="Y646" t="s">
        <v>214</v>
      </c>
      <c r="Z646" t="s">
        <v>214</v>
      </c>
      <c r="AA646" t="s">
        <v>214</v>
      </c>
      <c r="AB646" t="s">
        <v>214</v>
      </c>
      <c r="BA646" t="s">
        <v>3461</v>
      </c>
      <c r="BB646">
        <v>0</v>
      </c>
    </row>
    <row r="647" spans="1:54" x14ac:dyDescent="0.25">
      <c r="A647">
        <v>321222</v>
      </c>
      <c r="B647" t="s">
        <v>144</v>
      </c>
      <c r="M647" t="s">
        <v>214</v>
      </c>
      <c r="N647" t="s">
        <v>214</v>
      </c>
      <c r="P647" t="s">
        <v>214</v>
      </c>
      <c r="Q647" t="s">
        <v>214</v>
      </c>
      <c r="R647" t="s">
        <v>214</v>
      </c>
      <c r="V647" t="s">
        <v>214</v>
      </c>
      <c r="X647" t="s">
        <v>214</v>
      </c>
      <c r="Y647" t="s">
        <v>214</v>
      </c>
      <c r="Z647" t="s">
        <v>214</v>
      </c>
      <c r="AA647" t="s">
        <v>214</v>
      </c>
      <c r="AB647" t="s">
        <v>214</v>
      </c>
      <c r="BA647" t="s">
        <v>3461</v>
      </c>
      <c r="BB647">
        <v>0</v>
      </c>
    </row>
    <row r="648" spans="1:54" x14ac:dyDescent="0.25">
      <c r="A648">
        <v>324633</v>
      </c>
      <c r="B648" t="s">
        <v>144</v>
      </c>
      <c r="G648" t="s">
        <v>214</v>
      </c>
      <c r="H648" t="s">
        <v>214</v>
      </c>
      <c r="I648" t="s">
        <v>214</v>
      </c>
      <c r="N648" t="s">
        <v>214</v>
      </c>
      <c r="P648" t="s">
        <v>214</v>
      </c>
      <c r="Q648" t="s">
        <v>214</v>
      </c>
      <c r="R648" t="s">
        <v>214</v>
      </c>
      <c r="S648" t="s">
        <v>214</v>
      </c>
      <c r="T648" t="s">
        <v>214</v>
      </c>
      <c r="U648" t="s">
        <v>214</v>
      </c>
      <c r="V648" t="s">
        <v>214</v>
      </c>
      <c r="W648" t="s">
        <v>214</v>
      </c>
      <c r="X648" t="s">
        <v>214</v>
      </c>
      <c r="Y648" t="s">
        <v>214</v>
      </c>
      <c r="Z648" t="s">
        <v>214</v>
      </c>
      <c r="AA648" t="s">
        <v>214</v>
      </c>
      <c r="AB648" t="s">
        <v>214</v>
      </c>
      <c r="BA648" t="s">
        <v>3461</v>
      </c>
      <c r="BB648">
        <v>0</v>
      </c>
    </row>
    <row r="649" spans="1:54" x14ac:dyDescent="0.25">
      <c r="A649">
        <v>325422</v>
      </c>
      <c r="B649" t="s">
        <v>144</v>
      </c>
      <c r="E649" t="s">
        <v>214</v>
      </c>
      <c r="L649" t="s">
        <v>214</v>
      </c>
      <c r="P649" t="s">
        <v>214</v>
      </c>
      <c r="Q649" t="s">
        <v>214</v>
      </c>
      <c r="R649" t="s">
        <v>214</v>
      </c>
      <c r="S649" t="s">
        <v>214</v>
      </c>
      <c r="V649" t="s">
        <v>214</v>
      </c>
      <c r="W649" t="s">
        <v>214</v>
      </c>
      <c r="X649" t="s">
        <v>214</v>
      </c>
      <c r="Y649" t="s">
        <v>214</v>
      </c>
      <c r="Z649" t="s">
        <v>214</v>
      </c>
      <c r="AA649" t="s">
        <v>214</v>
      </c>
      <c r="AB649" t="s">
        <v>214</v>
      </c>
      <c r="BA649" t="s">
        <v>3461</v>
      </c>
      <c r="BB649">
        <v>0</v>
      </c>
    </row>
    <row r="650" spans="1:54" x14ac:dyDescent="0.25">
      <c r="A650">
        <v>326122</v>
      </c>
      <c r="B650" t="s">
        <v>144</v>
      </c>
      <c r="H650" t="s">
        <v>214</v>
      </c>
      <c r="P650" t="s">
        <v>214</v>
      </c>
      <c r="Q650" t="s">
        <v>214</v>
      </c>
      <c r="U650" t="s">
        <v>214</v>
      </c>
      <c r="X650" t="s">
        <v>214</v>
      </c>
      <c r="Z650" t="s">
        <v>214</v>
      </c>
      <c r="AB650" t="s">
        <v>214</v>
      </c>
      <c r="BA650" t="s">
        <v>3461</v>
      </c>
      <c r="BB650">
        <v>0</v>
      </c>
    </row>
    <row r="651" spans="1:54" x14ac:dyDescent="0.25">
      <c r="A651">
        <v>326547</v>
      </c>
      <c r="B651" t="s">
        <v>144</v>
      </c>
      <c r="H651" t="s">
        <v>214</v>
      </c>
      <c r="I651" t="s">
        <v>214</v>
      </c>
      <c r="K651" t="s">
        <v>214</v>
      </c>
      <c r="N651" t="s">
        <v>214</v>
      </c>
      <c r="P651" t="s">
        <v>214</v>
      </c>
      <c r="S651" t="s">
        <v>214</v>
      </c>
      <c r="V651" t="s">
        <v>214</v>
      </c>
      <c r="W651" t="s">
        <v>214</v>
      </c>
      <c r="X651" t="s">
        <v>214</v>
      </c>
      <c r="Y651" t="s">
        <v>214</v>
      </c>
      <c r="Z651" t="s">
        <v>214</v>
      </c>
      <c r="AA651" t="s">
        <v>214</v>
      </c>
      <c r="AB651" t="s">
        <v>214</v>
      </c>
      <c r="BA651" t="s">
        <v>3461</v>
      </c>
      <c r="BB651">
        <v>0</v>
      </c>
    </row>
    <row r="652" spans="1:54" x14ac:dyDescent="0.25">
      <c r="A652">
        <v>326849</v>
      </c>
      <c r="B652" t="s">
        <v>144</v>
      </c>
      <c r="H652" t="s">
        <v>214</v>
      </c>
      <c r="J652" t="s">
        <v>214</v>
      </c>
      <c r="M652" t="s">
        <v>214</v>
      </c>
      <c r="P652" t="s">
        <v>214</v>
      </c>
      <c r="Q652" t="s">
        <v>214</v>
      </c>
      <c r="R652" t="s">
        <v>214</v>
      </c>
      <c r="S652" t="s">
        <v>214</v>
      </c>
      <c r="T652" t="s">
        <v>214</v>
      </c>
      <c r="U652" t="s">
        <v>214</v>
      </c>
      <c r="V652" t="s">
        <v>214</v>
      </c>
      <c r="W652" t="s">
        <v>214</v>
      </c>
      <c r="X652" t="s">
        <v>214</v>
      </c>
      <c r="Y652" t="s">
        <v>214</v>
      </c>
      <c r="Z652" t="s">
        <v>214</v>
      </c>
      <c r="AA652" t="s">
        <v>214</v>
      </c>
      <c r="AB652" t="s">
        <v>214</v>
      </c>
      <c r="BA652" t="s">
        <v>3461</v>
      </c>
      <c r="BB652">
        <v>0</v>
      </c>
    </row>
    <row r="653" spans="1:54" x14ac:dyDescent="0.25">
      <c r="A653">
        <v>327138</v>
      </c>
      <c r="B653" t="s">
        <v>144</v>
      </c>
      <c r="I653" t="s">
        <v>214</v>
      </c>
      <c r="N653" t="s">
        <v>214</v>
      </c>
      <c r="P653" t="s">
        <v>214</v>
      </c>
      <c r="Q653" t="s">
        <v>214</v>
      </c>
      <c r="R653" t="s">
        <v>214</v>
      </c>
      <c r="S653" t="s">
        <v>214</v>
      </c>
      <c r="V653" t="s">
        <v>214</v>
      </c>
      <c r="W653" t="s">
        <v>214</v>
      </c>
      <c r="X653" t="s">
        <v>214</v>
      </c>
      <c r="Z653" t="s">
        <v>214</v>
      </c>
      <c r="AA653" t="s">
        <v>214</v>
      </c>
      <c r="AB653" t="s">
        <v>214</v>
      </c>
      <c r="BA653" t="s">
        <v>3461</v>
      </c>
      <c r="BB653">
        <v>0</v>
      </c>
    </row>
    <row r="654" spans="1:54" x14ac:dyDescent="0.25">
      <c r="A654">
        <v>329213</v>
      </c>
      <c r="B654" t="s">
        <v>144</v>
      </c>
      <c r="C654" t="s">
        <v>214</v>
      </c>
      <c r="I654" t="s">
        <v>214</v>
      </c>
      <c r="N654" t="s">
        <v>214</v>
      </c>
      <c r="P654" t="s">
        <v>214</v>
      </c>
      <c r="R654" t="s">
        <v>214</v>
      </c>
      <c r="S654" t="s">
        <v>214</v>
      </c>
      <c r="T654" t="s">
        <v>214</v>
      </c>
      <c r="V654" t="s">
        <v>214</v>
      </c>
      <c r="W654" t="s">
        <v>214</v>
      </c>
      <c r="X654" t="s">
        <v>214</v>
      </c>
      <c r="Y654" t="s">
        <v>214</v>
      </c>
      <c r="Z654" t="s">
        <v>214</v>
      </c>
      <c r="AA654" t="s">
        <v>214</v>
      </c>
      <c r="AB654" t="s">
        <v>214</v>
      </c>
      <c r="BA654" t="s">
        <v>3461</v>
      </c>
      <c r="BB654">
        <v>0</v>
      </c>
    </row>
    <row r="655" spans="1:54" x14ac:dyDescent="0.25">
      <c r="A655">
        <v>329267</v>
      </c>
      <c r="B655" t="s">
        <v>144</v>
      </c>
      <c r="H655" t="s">
        <v>214</v>
      </c>
      <c r="I655" t="s">
        <v>214</v>
      </c>
      <c r="N655" t="s">
        <v>214</v>
      </c>
      <c r="P655" t="s">
        <v>214</v>
      </c>
      <c r="R655" t="s">
        <v>214</v>
      </c>
      <c r="V655" t="s">
        <v>214</v>
      </c>
      <c r="W655" t="s">
        <v>214</v>
      </c>
      <c r="X655" t="s">
        <v>214</v>
      </c>
      <c r="Y655" t="s">
        <v>214</v>
      </c>
      <c r="AA655" t="s">
        <v>214</v>
      </c>
      <c r="AB655" t="s">
        <v>214</v>
      </c>
      <c r="BA655" t="s">
        <v>3461</v>
      </c>
      <c r="BB655">
        <v>0</v>
      </c>
    </row>
    <row r="656" spans="1:54" x14ac:dyDescent="0.25">
      <c r="A656">
        <v>329336</v>
      </c>
      <c r="B656" t="s">
        <v>144</v>
      </c>
      <c r="C656" t="s">
        <v>214</v>
      </c>
      <c r="G656" t="s">
        <v>214</v>
      </c>
      <c r="H656" t="s">
        <v>214</v>
      </c>
      <c r="J656" t="s">
        <v>214</v>
      </c>
      <c r="P656" t="s">
        <v>214</v>
      </c>
      <c r="Q656" t="s">
        <v>214</v>
      </c>
      <c r="R656" t="s">
        <v>214</v>
      </c>
      <c r="S656" t="s">
        <v>214</v>
      </c>
      <c r="T656" t="s">
        <v>214</v>
      </c>
      <c r="U656" t="s">
        <v>214</v>
      </c>
      <c r="V656" t="s">
        <v>214</v>
      </c>
      <c r="W656" t="s">
        <v>214</v>
      </c>
      <c r="X656" t="s">
        <v>214</v>
      </c>
      <c r="Y656" t="s">
        <v>214</v>
      </c>
      <c r="Z656" t="s">
        <v>214</v>
      </c>
      <c r="AA656" t="s">
        <v>214</v>
      </c>
      <c r="AB656" t="s">
        <v>214</v>
      </c>
      <c r="BA656" t="s">
        <v>3461</v>
      </c>
      <c r="BB656">
        <v>0</v>
      </c>
    </row>
    <row r="657" spans="1:54" x14ac:dyDescent="0.25">
      <c r="A657">
        <v>329429</v>
      </c>
      <c r="B657" t="s">
        <v>144</v>
      </c>
      <c r="I657" t="s">
        <v>214</v>
      </c>
      <c r="J657" t="s">
        <v>214</v>
      </c>
      <c r="P657" t="s">
        <v>214</v>
      </c>
      <c r="Q657" t="s">
        <v>214</v>
      </c>
      <c r="S657" t="s">
        <v>214</v>
      </c>
      <c r="T657" t="s">
        <v>214</v>
      </c>
      <c r="Y657" t="s">
        <v>214</v>
      </c>
      <c r="AA657" t="s">
        <v>214</v>
      </c>
      <c r="AB657" t="s">
        <v>214</v>
      </c>
      <c r="BA657" t="s">
        <v>3461</v>
      </c>
      <c r="BB657">
        <v>0</v>
      </c>
    </row>
    <row r="658" spans="1:54" x14ac:dyDescent="0.25">
      <c r="A658">
        <v>329625</v>
      </c>
      <c r="B658" t="s">
        <v>144</v>
      </c>
      <c r="G658" t="s">
        <v>214</v>
      </c>
      <c r="J658" t="s">
        <v>214</v>
      </c>
      <c r="K658" t="s">
        <v>214</v>
      </c>
      <c r="P658" t="s">
        <v>214</v>
      </c>
      <c r="Q658" t="s">
        <v>214</v>
      </c>
      <c r="R658" t="s">
        <v>214</v>
      </c>
      <c r="S658" t="s">
        <v>214</v>
      </c>
      <c r="T658" t="s">
        <v>214</v>
      </c>
      <c r="U658" t="s">
        <v>214</v>
      </c>
      <c r="V658" t="s">
        <v>214</v>
      </c>
      <c r="W658" t="s">
        <v>214</v>
      </c>
      <c r="X658" t="s">
        <v>214</v>
      </c>
      <c r="Y658" t="s">
        <v>214</v>
      </c>
      <c r="Z658" t="s">
        <v>214</v>
      </c>
      <c r="AA658" t="s">
        <v>214</v>
      </c>
      <c r="AB658" t="s">
        <v>214</v>
      </c>
      <c r="BA658" t="s">
        <v>3461</v>
      </c>
      <c r="BB658">
        <v>0</v>
      </c>
    </row>
    <row r="659" spans="1:54" x14ac:dyDescent="0.25">
      <c r="A659">
        <v>330007</v>
      </c>
      <c r="B659" t="s">
        <v>144</v>
      </c>
      <c r="H659" t="s">
        <v>214</v>
      </c>
      <c r="K659" t="s">
        <v>214</v>
      </c>
      <c r="M659" t="s">
        <v>214</v>
      </c>
      <c r="P659" t="s">
        <v>214</v>
      </c>
      <c r="Q659" t="s">
        <v>214</v>
      </c>
      <c r="W659" t="s">
        <v>214</v>
      </c>
      <c r="Z659" t="s">
        <v>214</v>
      </c>
      <c r="AA659" t="s">
        <v>214</v>
      </c>
      <c r="AB659" t="s">
        <v>214</v>
      </c>
      <c r="BA659" t="s">
        <v>3461</v>
      </c>
      <c r="BB659">
        <v>0</v>
      </c>
    </row>
    <row r="660" spans="1:54" x14ac:dyDescent="0.25">
      <c r="A660">
        <v>330016</v>
      </c>
      <c r="B660" t="s">
        <v>144</v>
      </c>
      <c r="H660" t="s">
        <v>214</v>
      </c>
      <c r="I660" t="s">
        <v>214</v>
      </c>
      <c r="K660" t="s">
        <v>214</v>
      </c>
      <c r="M660" t="s">
        <v>214</v>
      </c>
      <c r="P660" t="s">
        <v>214</v>
      </c>
      <c r="Q660" t="s">
        <v>214</v>
      </c>
      <c r="R660" t="s">
        <v>214</v>
      </c>
      <c r="S660" t="s">
        <v>214</v>
      </c>
      <c r="T660" t="s">
        <v>214</v>
      </c>
      <c r="U660" t="s">
        <v>214</v>
      </c>
      <c r="V660" t="s">
        <v>214</v>
      </c>
      <c r="W660" t="s">
        <v>214</v>
      </c>
      <c r="X660" t="s">
        <v>214</v>
      </c>
      <c r="Y660" t="s">
        <v>214</v>
      </c>
      <c r="Z660" t="s">
        <v>214</v>
      </c>
      <c r="AA660" t="s">
        <v>214</v>
      </c>
      <c r="AB660" t="s">
        <v>214</v>
      </c>
      <c r="BA660" t="s">
        <v>3461</v>
      </c>
      <c r="BB660">
        <v>0</v>
      </c>
    </row>
    <row r="661" spans="1:54" x14ac:dyDescent="0.25">
      <c r="A661">
        <v>330181</v>
      </c>
      <c r="B661" t="s">
        <v>144</v>
      </c>
      <c r="G661" t="s">
        <v>214</v>
      </c>
      <c r="I661" t="s">
        <v>214</v>
      </c>
      <c r="N661" t="s">
        <v>214</v>
      </c>
      <c r="P661" t="s">
        <v>214</v>
      </c>
      <c r="Q661" t="s">
        <v>214</v>
      </c>
      <c r="R661" t="s">
        <v>214</v>
      </c>
      <c r="S661" t="s">
        <v>214</v>
      </c>
      <c r="T661" t="s">
        <v>214</v>
      </c>
      <c r="V661" t="s">
        <v>214</v>
      </c>
      <c r="W661" t="s">
        <v>214</v>
      </c>
      <c r="X661" t="s">
        <v>214</v>
      </c>
      <c r="Y661" t="s">
        <v>214</v>
      </c>
      <c r="Z661" t="s">
        <v>214</v>
      </c>
      <c r="AA661" t="s">
        <v>214</v>
      </c>
      <c r="AB661" t="s">
        <v>214</v>
      </c>
      <c r="BA661" t="s">
        <v>3461</v>
      </c>
      <c r="BB661">
        <v>0</v>
      </c>
    </row>
    <row r="662" spans="1:54" x14ac:dyDescent="0.25">
      <c r="A662">
        <v>330278</v>
      </c>
      <c r="B662" t="s">
        <v>144</v>
      </c>
      <c r="G662" t="s">
        <v>214</v>
      </c>
      <c r="I662" t="s">
        <v>214</v>
      </c>
      <c r="J662" t="s">
        <v>214</v>
      </c>
      <c r="N662" t="s">
        <v>214</v>
      </c>
      <c r="P662" t="s">
        <v>214</v>
      </c>
      <c r="Q662" t="s">
        <v>214</v>
      </c>
      <c r="R662" t="s">
        <v>214</v>
      </c>
      <c r="S662" t="s">
        <v>214</v>
      </c>
      <c r="T662" t="s">
        <v>214</v>
      </c>
      <c r="V662" t="s">
        <v>214</v>
      </c>
      <c r="W662" t="s">
        <v>214</v>
      </c>
      <c r="X662" t="s">
        <v>214</v>
      </c>
      <c r="Y662" t="s">
        <v>214</v>
      </c>
      <c r="Z662" t="s">
        <v>214</v>
      </c>
      <c r="AA662" t="s">
        <v>214</v>
      </c>
      <c r="AB662" t="s">
        <v>214</v>
      </c>
      <c r="BA662" t="s">
        <v>3461</v>
      </c>
      <c r="BB662">
        <v>0</v>
      </c>
    </row>
    <row r="663" spans="1:54" x14ac:dyDescent="0.25">
      <c r="A663">
        <v>330382</v>
      </c>
      <c r="B663" t="s">
        <v>144</v>
      </c>
      <c r="H663" t="s">
        <v>214</v>
      </c>
      <c r="I663" t="s">
        <v>214</v>
      </c>
      <c r="N663" t="s">
        <v>214</v>
      </c>
      <c r="P663" t="s">
        <v>214</v>
      </c>
      <c r="V663" t="s">
        <v>214</v>
      </c>
      <c r="W663" t="s">
        <v>214</v>
      </c>
      <c r="Z663" t="s">
        <v>214</v>
      </c>
      <c r="AA663" t="s">
        <v>214</v>
      </c>
      <c r="AB663" t="s">
        <v>214</v>
      </c>
      <c r="BA663" t="s">
        <v>3461</v>
      </c>
      <c r="BB663">
        <v>0</v>
      </c>
    </row>
    <row r="664" spans="1:54" x14ac:dyDescent="0.25">
      <c r="A664">
        <v>330724</v>
      </c>
      <c r="B664" t="s">
        <v>144</v>
      </c>
      <c r="J664" t="s">
        <v>214</v>
      </c>
      <c r="N664" t="s">
        <v>214</v>
      </c>
      <c r="P664" t="s">
        <v>214</v>
      </c>
      <c r="Q664" t="s">
        <v>214</v>
      </c>
      <c r="V664" t="s">
        <v>214</v>
      </c>
      <c r="W664" t="s">
        <v>214</v>
      </c>
      <c r="X664" t="s">
        <v>214</v>
      </c>
      <c r="Y664" t="s">
        <v>214</v>
      </c>
      <c r="Z664" t="s">
        <v>214</v>
      </c>
      <c r="AA664" t="s">
        <v>214</v>
      </c>
      <c r="AB664" t="s">
        <v>214</v>
      </c>
      <c r="BA664" t="s">
        <v>3461</v>
      </c>
      <c r="BB664">
        <v>0</v>
      </c>
    </row>
    <row r="665" spans="1:54" x14ac:dyDescent="0.25">
      <c r="A665">
        <v>331332</v>
      </c>
      <c r="B665" t="s">
        <v>144</v>
      </c>
      <c r="H665" t="s">
        <v>214</v>
      </c>
      <c r="P665" t="s">
        <v>214</v>
      </c>
      <c r="R665" t="s">
        <v>214</v>
      </c>
      <c r="W665" t="s">
        <v>214</v>
      </c>
      <c r="Y665" t="s">
        <v>214</v>
      </c>
      <c r="Z665" t="s">
        <v>214</v>
      </c>
      <c r="AB665" t="s">
        <v>214</v>
      </c>
      <c r="BA665" t="s">
        <v>3461</v>
      </c>
      <c r="BB665">
        <v>0</v>
      </c>
    </row>
    <row r="666" spans="1:54" x14ac:dyDescent="0.25">
      <c r="A666">
        <v>331706</v>
      </c>
      <c r="B666" t="s">
        <v>144</v>
      </c>
      <c r="G666" t="s">
        <v>214</v>
      </c>
      <c r="P666" t="s">
        <v>214</v>
      </c>
      <c r="Q666" t="s">
        <v>214</v>
      </c>
      <c r="R666" t="s">
        <v>214</v>
      </c>
      <c r="S666" t="s">
        <v>214</v>
      </c>
      <c r="T666" t="s">
        <v>214</v>
      </c>
      <c r="U666" t="s">
        <v>214</v>
      </c>
      <c r="V666" t="s">
        <v>214</v>
      </c>
      <c r="W666" t="s">
        <v>214</v>
      </c>
      <c r="X666" t="s">
        <v>214</v>
      </c>
      <c r="Y666" t="s">
        <v>214</v>
      </c>
      <c r="Z666" t="s">
        <v>214</v>
      </c>
      <c r="AA666" t="s">
        <v>214</v>
      </c>
      <c r="AB666" t="s">
        <v>214</v>
      </c>
      <c r="BA666" t="s">
        <v>3461</v>
      </c>
      <c r="BB666">
        <v>0</v>
      </c>
    </row>
    <row r="667" spans="1:54" x14ac:dyDescent="0.25">
      <c r="A667">
        <v>331953</v>
      </c>
      <c r="B667" t="s">
        <v>144</v>
      </c>
      <c r="I667" t="s">
        <v>214</v>
      </c>
      <c r="N667" t="s">
        <v>214</v>
      </c>
      <c r="P667" t="s">
        <v>214</v>
      </c>
      <c r="V667" t="s">
        <v>214</v>
      </c>
      <c r="W667" t="s">
        <v>214</v>
      </c>
      <c r="X667" t="s">
        <v>214</v>
      </c>
      <c r="Y667" t="s">
        <v>214</v>
      </c>
      <c r="Z667" t="s">
        <v>214</v>
      </c>
      <c r="AA667" t="s">
        <v>214</v>
      </c>
      <c r="AB667" t="s">
        <v>214</v>
      </c>
      <c r="BA667" t="s">
        <v>3461</v>
      </c>
      <c r="BB667">
        <v>0</v>
      </c>
    </row>
    <row r="668" spans="1:54" x14ac:dyDescent="0.25">
      <c r="A668">
        <v>332230</v>
      </c>
      <c r="B668" t="s">
        <v>144</v>
      </c>
      <c r="F668" t="s">
        <v>214</v>
      </c>
      <c r="M668" t="s">
        <v>214</v>
      </c>
      <c r="P668" t="s">
        <v>214</v>
      </c>
      <c r="T668" t="s">
        <v>214</v>
      </c>
      <c r="W668" t="s">
        <v>214</v>
      </c>
      <c r="AB668" t="s">
        <v>214</v>
      </c>
      <c r="BA668" t="s">
        <v>3461</v>
      </c>
      <c r="BB668">
        <v>0</v>
      </c>
    </row>
    <row r="669" spans="1:54" x14ac:dyDescent="0.25">
      <c r="A669">
        <v>332542</v>
      </c>
      <c r="B669" t="s">
        <v>144</v>
      </c>
      <c r="H669" t="s">
        <v>214</v>
      </c>
      <c r="P669" t="s">
        <v>214</v>
      </c>
      <c r="Q669" t="s">
        <v>214</v>
      </c>
      <c r="R669" t="s">
        <v>214</v>
      </c>
      <c r="Z669" t="s">
        <v>214</v>
      </c>
      <c r="AA669" t="s">
        <v>214</v>
      </c>
      <c r="AB669" t="s">
        <v>214</v>
      </c>
      <c r="BA669" t="s">
        <v>3461</v>
      </c>
      <c r="BB669">
        <v>0</v>
      </c>
    </row>
    <row r="670" spans="1:54" x14ac:dyDescent="0.25">
      <c r="A670">
        <v>332638</v>
      </c>
      <c r="B670" t="s">
        <v>144</v>
      </c>
      <c r="H670" t="s">
        <v>214</v>
      </c>
      <c r="J670" t="s">
        <v>214</v>
      </c>
      <c r="M670" t="s">
        <v>214</v>
      </c>
      <c r="P670" t="s">
        <v>214</v>
      </c>
      <c r="Q670" t="s">
        <v>214</v>
      </c>
      <c r="R670" t="s">
        <v>214</v>
      </c>
      <c r="S670" t="s">
        <v>214</v>
      </c>
      <c r="T670" t="s">
        <v>214</v>
      </c>
      <c r="U670" t="s">
        <v>214</v>
      </c>
      <c r="V670" t="s">
        <v>214</v>
      </c>
      <c r="W670" t="s">
        <v>214</v>
      </c>
      <c r="X670" t="s">
        <v>214</v>
      </c>
      <c r="Y670" t="s">
        <v>214</v>
      </c>
      <c r="Z670" t="s">
        <v>214</v>
      </c>
      <c r="AA670" t="s">
        <v>214</v>
      </c>
      <c r="AB670" t="s">
        <v>214</v>
      </c>
      <c r="BA670" t="s">
        <v>3461</v>
      </c>
      <c r="BB670">
        <v>0</v>
      </c>
    </row>
    <row r="671" spans="1:54" x14ac:dyDescent="0.25">
      <c r="A671">
        <v>332645</v>
      </c>
      <c r="B671" t="s">
        <v>144</v>
      </c>
      <c r="P671" t="s">
        <v>214</v>
      </c>
      <c r="R671" t="s">
        <v>214</v>
      </c>
      <c r="T671" t="s">
        <v>214</v>
      </c>
      <c r="V671" t="s">
        <v>214</v>
      </c>
      <c r="Z671" t="s">
        <v>214</v>
      </c>
      <c r="AA671" t="s">
        <v>214</v>
      </c>
      <c r="AB671" t="s">
        <v>214</v>
      </c>
      <c r="BA671" t="s">
        <v>3461</v>
      </c>
      <c r="BB671">
        <v>0</v>
      </c>
    </row>
    <row r="672" spans="1:54" x14ac:dyDescent="0.25">
      <c r="A672">
        <v>332797</v>
      </c>
      <c r="B672" t="s">
        <v>144</v>
      </c>
      <c r="G672" t="s">
        <v>214</v>
      </c>
      <c r="J672" t="s">
        <v>214</v>
      </c>
      <c r="P672" t="s">
        <v>214</v>
      </c>
      <c r="W672" t="s">
        <v>214</v>
      </c>
      <c r="Z672" t="s">
        <v>214</v>
      </c>
      <c r="AA672" t="s">
        <v>214</v>
      </c>
      <c r="AB672" t="s">
        <v>214</v>
      </c>
      <c r="BA672" t="s">
        <v>3461</v>
      </c>
      <c r="BB672">
        <v>0</v>
      </c>
    </row>
    <row r="673" spans="1:54" x14ac:dyDescent="0.25">
      <c r="A673">
        <v>332901</v>
      </c>
      <c r="B673" t="s">
        <v>144</v>
      </c>
      <c r="C673" t="s">
        <v>214</v>
      </c>
      <c r="N673" t="s">
        <v>214</v>
      </c>
      <c r="P673" t="s">
        <v>214</v>
      </c>
      <c r="R673" t="s">
        <v>214</v>
      </c>
      <c r="T673" t="s">
        <v>214</v>
      </c>
      <c r="V673" t="s">
        <v>214</v>
      </c>
      <c r="W673" t="s">
        <v>214</v>
      </c>
      <c r="Y673" t="s">
        <v>214</v>
      </c>
      <c r="Z673" t="s">
        <v>214</v>
      </c>
      <c r="AA673" t="s">
        <v>214</v>
      </c>
      <c r="AB673" t="s">
        <v>214</v>
      </c>
      <c r="BA673" t="s">
        <v>3461</v>
      </c>
      <c r="BB673">
        <v>0</v>
      </c>
    </row>
    <row r="674" spans="1:54" x14ac:dyDescent="0.25">
      <c r="A674">
        <v>332921</v>
      </c>
      <c r="B674" t="s">
        <v>144</v>
      </c>
      <c r="G674" t="s">
        <v>214</v>
      </c>
      <c r="H674" t="s">
        <v>214</v>
      </c>
      <c r="J674" t="s">
        <v>214</v>
      </c>
      <c r="N674" t="s">
        <v>214</v>
      </c>
      <c r="P674" t="s">
        <v>214</v>
      </c>
      <c r="R674" t="s">
        <v>214</v>
      </c>
      <c r="S674" t="s">
        <v>214</v>
      </c>
      <c r="T674" t="s">
        <v>214</v>
      </c>
      <c r="V674" t="s">
        <v>214</v>
      </c>
      <c r="W674" t="s">
        <v>214</v>
      </c>
      <c r="X674" t="s">
        <v>214</v>
      </c>
      <c r="Y674" t="s">
        <v>214</v>
      </c>
      <c r="Z674" t="s">
        <v>214</v>
      </c>
      <c r="AA674" t="s">
        <v>214</v>
      </c>
      <c r="AB674" t="s">
        <v>214</v>
      </c>
      <c r="BA674" t="s">
        <v>3461</v>
      </c>
      <c r="BB674">
        <v>0</v>
      </c>
    </row>
    <row r="675" spans="1:54" x14ac:dyDescent="0.25">
      <c r="A675">
        <v>333055</v>
      </c>
      <c r="B675" t="s">
        <v>144</v>
      </c>
      <c r="L675" t="s">
        <v>214</v>
      </c>
      <c r="M675" t="s">
        <v>214</v>
      </c>
      <c r="N675" t="s">
        <v>214</v>
      </c>
      <c r="P675" t="s">
        <v>214</v>
      </c>
      <c r="Q675" t="s">
        <v>214</v>
      </c>
      <c r="R675" t="s">
        <v>214</v>
      </c>
      <c r="U675" t="s">
        <v>214</v>
      </c>
      <c r="W675" t="s">
        <v>214</v>
      </c>
      <c r="X675" t="s">
        <v>214</v>
      </c>
      <c r="Y675" t="s">
        <v>214</v>
      </c>
      <c r="Z675" t="s">
        <v>214</v>
      </c>
      <c r="AA675" t="s">
        <v>214</v>
      </c>
      <c r="AB675" t="s">
        <v>214</v>
      </c>
      <c r="BA675" t="s">
        <v>3461</v>
      </c>
      <c r="BB675">
        <v>0</v>
      </c>
    </row>
    <row r="676" spans="1:54" x14ac:dyDescent="0.25">
      <c r="A676">
        <v>333156</v>
      </c>
      <c r="B676" t="s">
        <v>144</v>
      </c>
      <c r="N676" t="s">
        <v>214</v>
      </c>
      <c r="P676" t="s">
        <v>214</v>
      </c>
      <c r="V676" t="s">
        <v>214</v>
      </c>
      <c r="Y676" t="s">
        <v>214</v>
      </c>
      <c r="Z676" t="s">
        <v>214</v>
      </c>
      <c r="AB676" t="s">
        <v>214</v>
      </c>
      <c r="BA676" t="s">
        <v>3461</v>
      </c>
      <c r="BB676">
        <v>0</v>
      </c>
    </row>
    <row r="677" spans="1:54" x14ac:dyDescent="0.25">
      <c r="A677">
        <v>333356</v>
      </c>
      <c r="B677" t="s">
        <v>144</v>
      </c>
      <c r="F677" t="s">
        <v>214</v>
      </c>
      <c r="K677" t="s">
        <v>214</v>
      </c>
      <c r="N677" t="s">
        <v>214</v>
      </c>
      <c r="P677" t="s">
        <v>214</v>
      </c>
      <c r="Q677" t="s">
        <v>214</v>
      </c>
      <c r="R677" t="s">
        <v>214</v>
      </c>
      <c r="T677" t="s">
        <v>214</v>
      </c>
      <c r="V677" t="s">
        <v>214</v>
      </c>
      <c r="W677" t="s">
        <v>214</v>
      </c>
      <c r="X677" t="s">
        <v>214</v>
      </c>
      <c r="Y677" t="s">
        <v>214</v>
      </c>
      <c r="Z677" t="s">
        <v>214</v>
      </c>
      <c r="AA677" t="s">
        <v>214</v>
      </c>
      <c r="AB677" t="s">
        <v>214</v>
      </c>
      <c r="BA677" t="s">
        <v>3461</v>
      </c>
      <c r="BB677">
        <v>0</v>
      </c>
    </row>
    <row r="678" spans="1:54" x14ac:dyDescent="0.25">
      <c r="A678">
        <v>333716</v>
      </c>
      <c r="B678" t="s">
        <v>144</v>
      </c>
      <c r="H678" t="s">
        <v>214</v>
      </c>
      <c r="I678" t="s">
        <v>214</v>
      </c>
      <c r="N678" t="s">
        <v>214</v>
      </c>
      <c r="P678" t="s">
        <v>214</v>
      </c>
      <c r="S678" t="s">
        <v>214</v>
      </c>
      <c r="U678" t="s">
        <v>214</v>
      </c>
      <c r="V678" t="s">
        <v>214</v>
      </c>
      <c r="W678" t="s">
        <v>214</v>
      </c>
      <c r="X678" t="s">
        <v>214</v>
      </c>
      <c r="Y678" t="s">
        <v>214</v>
      </c>
      <c r="Z678" t="s">
        <v>214</v>
      </c>
      <c r="AA678" t="s">
        <v>214</v>
      </c>
      <c r="AB678" t="s">
        <v>214</v>
      </c>
      <c r="BA678" t="s">
        <v>3461</v>
      </c>
      <c r="BB678">
        <v>0</v>
      </c>
    </row>
    <row r="679" spans="1:54" x14ac:dyDescent="0.25">
      <c r="A679">
        <v>333822</v>
      </c>
      <c r="B679" t="s">
        <v>144</v>
      </c>
      <c r="F679" t="s">
        <v>214</v>
      </c>
      <c r="G679" t="s">
        <v>214</v>
      </c>
      <c r="H679" t="s">
        <v>214</v>
      </c>
      <c r="J679" t="s">
        <v>214</v>
      </c>
      <c r="P679" t="s">
        <v>214</v>
      </c>
      <c r="Q679" t="s">
        <v>214</v>
      </c>
      <c r="S679" t="s">
        <v>214</v>
      </c>
      <c r="W679" t="s">
        <v>214</v>
      </c>
      <c r="X679" t="s">
        <v>214</v>
      </c>
      <c r="Y679" t="s">
        <v>214</v>
      </c>
      <c r="Z679" t="s">
        <v>214</v>
      </c>
      <c r="AA679" t="s">
        <v>214</v>
      </c>
      <c r="AB679" t="s">
        <v>214</v>
      </c>
      <c r="BA679" t="s">
        <v>3461</v>
      </c>
      <c r="BB679">
        <v>0</v>
      </c>
    </row>
    <row r="680" spans="1:54" x14ac:dyDescent="0.25">
      <c r="A680">
        <v>333841</v>
      </c>
      <c r="B680" t="s">
        <v>144</v>
      </c>
      <c r="H680" t="s">
        <v>214</v>
      </c>
      <c r="J680" t="s">
        <v>214</v>
      </c>
      <c r="M680" t="s">
        <v>214</v>
      </c>
      <c r="P680" t="s">
        <v>214</v>
      </c>
      <c r="Q680" t="s">
        <v>214</v>
      </c>
      <c r="S680" t="s">
        <v>214</v>
      </c>
      <c r="T680" t="s">
        <v>214</v>
      </c>
      <c r="V680" t="s">
        <v>214</v>
      </c>
      <c r="W680" t="s">
        <v>214</v>
      </c>
      <c r="X680" t="s">
        <v>214</v>
      </c>
      <c r="Y680" t="s">
        <v>214</v>
      </c>
      <c r="Z680" t="s">
        <v>214</v>
      </c>
      <c r="AA680" t="s">
        <v>214</v>
      </c>
      <c r="AB680" t="s">
        <v>214</v>
      </c>
      <c r="BA680" t="s">
        <v>3461</v>
      </c>
      <c r="BB680">
        <v>0</v>
      </c>
    </row>
    <row r="681" spans="1:54" x14ac:dyDescent="0.25">
      <c r="A681">
        <v>333960</v>
      </c>
      <c r="B681" t="s">
        <v>144</v>
      </c>
      <c r="C681" t="s">
        <v>214</v>
      </c>
      <c r="D681" t="s">
        <v>214</v>
      </c>
      <c r="P681" t="s">
        <v>214</v>
      </c>
      <c r="R681" t="s">
        <v>214</v>
      </c>
      <c r="S681" t="s">
        <v>214</v>
      </c>
      <c r="T681" t="s">
        <v>214</v>
      </c>
      <c r="W681" t="s">
        <v>214</v>
      </c>
      <c r="X681" t="s">
        <v>214</v>
      </c>
      <c r="Y681" t="s">
        <v>214</v>
      </c>
      <c r="Z681" t="s">
        <v>214</v>
      </c>
      <c r="AA681" t="s">
        <v>214</v>
      </c>
      <c r="AB681" t="s">
        <v>214</v>
      </c>
      <c r="BA681" t="s">
        <v>3461</v>
      </c>
      <c r="BB681">
        <v>0</v>
      </c>
    </row>
    <row r="682" spans="1:54" x14ac:dyDescent="0.25">
      <c r="A682">
        <v>334092</v>
      </c>
      <c r="B682" t="s">
        <v>144</v>
      </c>
      <c r="C682" t="s">
        <v>214</v>
      </c>
      <c r="G682" t="s">
        <v>214</v>
      </c>
      <c r="H682" t="s">
        <v>214</v>
      </c>
      <c r="J682" t="s">
        <v>214</v>
      </c>
      <c r="P682" t="s">
        <v>214</v>
      </c>
      <c r="Q682" t="s">
        <v>214</v>
      </c>
      <c r="S682" t="s">
        <v>214</v>
      </c>
      <c r="W682" t="s">
        <v>214</v>
      </c>
      <c r="Y682" t="s">
        <v>214</v>
      </c>
      <c r="Z682" t="s">
        <v>214</v>
      </c>
      <c r="AA682" t="s">
        <v>214</v>
      </c>
      <c r="AB682" t="s">
        <v>214</v>
      </c>
      <c r="BA682" t="s">
        <v>3461</v>
      </c>
      <c r="BB682">
        <v>0</v>
      </c>
    </row>
    <row r="683" spans="1:54" x14ac:dyDescent="0.25">
      <c r="A683">
        <v>334148</v>
      </c>
      <c r="B683" t="s">
        <v>144</v>
      </c>
      <c r="K683" t="s">
        <v>214</v>
      </c>
      <c r="L683" t="s">
        <v>214</v>
      </c>
      <c r="P683" t="s">
        <v>214</v>
      </c>
      <c r="Q683" t="s">
        <v>214</v>
      </c>
      <c r="R683" t="s">
        <v>214</v>
      </c>
      <c r="S683" t="s">
        <v>214</v>
      </c>
      <c r="T683" t="s">
        <v>214</v>
      </c>
      <c r="W683" t="s">
        <v>214</v>
      </c>
      <c r="Y683" t="s">
        <v>214</v>
      </c>
      <c r="Z683" t="s">
        <v>214</v>
      </c>
      <c r="AB683" t="s">
        <v>214</v>
      </c>
      <c r="BA683" t="s">
        <v>3461</v>
      </c>
      <c r="BB683">
        <v>0</v>
      </c>
    </row>
    <row r="684" spans="1:54" x14ac:dyDescent="0.25">
      <c r="A684">
        <v>334216</v>
      </c>
      <c r="B684" t="s">
        <v>144</v>
      </c>
      <c r="H684" t="s">
        <v>214</v>
      </c>
      <c r="J684" t="s">
        <v>214</v>
      </c>
      <c r="P684" t="s">
        <v>214</v>
      </c>
      <c r="Q684" t="s">
        <v>214</v>
      </c>
      <c r="R684" t="s">
        <v>214</v>
      </c>
      <c r="S684" t="s">
        <v>214</v>
      </c>
      <c r="T684" t="s">
        <v>214</v>
      </c>
      <c r="W684" t="s">
        <v>214</v>
      </c>
      <c r="X684" t="s">
        <v>214</v>
      </c>
      <c r="Y684" t="s">
        <v>214</v>
      </c>
      <c r="Z684" t="s">
        <v>214</v>
      </c>
      <c r="AA684" t="s">
        <v>214</v>
      </c>
      <c r="AB684" t="s">
        <v>214</v>
      </c>
      <c r="BA684" t="s">
        <v>3461</v>
      </c>
      <c r="BB684">
        <v>0</v>
      </c>
    </row>
    <row r="685" spans="1:54" x14ac:dyDescent="0.25">
      <c r="A685">
        <v>334265</v>
      </c>
      <c r="B685" t="s">
        <v>144</v>
      </c>
      <c r="K685" t="s">
        <v>214</v>
      </c>
      <c r="P685" t="s">
        <v>214</v>
      </c>
      <c r="R685" t="s">
        <v>214</v>
      </c>
      <c r="S685" t="s">
        <v>214</v>
      </c>
      <c r="T685" t="s">
        <v>214</v>
      </c>
      <c r="V685" t="s">
        <v>214</v>
      </c>
      <c r="W685" t="s">
        <v>214</v>
      </c>
      <c r="X685" t="s">
        <v>214</v>
      </c>
      <c r="Y685" t="s">
        <v>214</v>
      </c>
      <c r="Z685" t="s">
        <v>214</v>
      </c>
      <c r="AA685" t="s">
        <v>214</v>
      </c>
      <c r="AB685" t="s">
        <v>214</v>
      </c>
      <c r="BA685" t="s">
        <v>3461</v>
      </c>
      <c r="BB685">
        <v>0</v>
      </c>
    </row>
    <row r="686" spans="1:54" x14ac:dyDescent="0.25">
      <c r="A686">
        <v>334345</v>
      </c>
      <c r="B686" t="s">
        <v>144</v>
      </c>
      <c r="J686" t="s">
        <v>214</v>
      </c>
      <c r="K686" t="s">
        <v>214</v>
      </c>
      <c r="P686" t="s">
        <v>214</v>
      </c>
      <c r="Q686" t="s">
        <v>214</v>
      </c>
      <c r="R686" t="s">
        <v>214</v>
      </c>
      <c r="S686" t="s">
        <v>214</v>
      </c>
      <c r="T686" t="s">
        <v>214</v>
      </c>
      <c r="U686" t="s">
        <v>214</v>
      </c>
      <c r="W686" t="s">
        <v>214</v>
      </c>
      <c r="X686" t="s">
        <v>214</v>
      </c>
      <c r="Y686" t="s">
        <v>214</v>
      </c>
      <c r="Z686" t="s">
        <v>214</v>
      </c>
      <c r="AA686" t="s">
        <v>214</v>
      </c>
      <c r="AB686" t="s">
        <v>214</v>
      </c>
      <c r="BA686" t="s">
        <v>3461</v>
      </c>
      <c r="BB686">
        <v>0</v>
      </c>
    </row>
    <row r="687" spans="1:54" x14ac:dyDescent="0.25">
      <c r="A687">
        <v>334370</v>
      </c>
      <c r="B687" t="s">
        <v>144</v>
      </c>
      <c r="D687" t="s">
        <v>214</v>
      </c>
      <c r="H687" t="s">
        <v>214</v>
      </c>
      <c r="P687" t="s">
        <v>214</v>
      </c>
      <c r="R687" t="s">
        <v>214</v>
      </c>
      <c r="S687" t="s">
        <v>214</v>
      </c>
      <c r="T687" t="s">
        <v>214</v>
      </c>
      <c r="U687" t="s">
        <v>214</v>
      </c>
      <c r="V687" t="s">
        <v>214</v>
      </c>
      <c r="W687" t="s">
        <v>214</v>
      </c>
      <c r="X687" t="s">
        <v>214</v>
      </c>
      <c r="Y687" t="s">
        <v>214</v>
      </c>
      <c r="Z687" t="s">
        <v>214</v>
      </c>
      <c r="AA687" t="s">
        <v>214</v>
      </c>
      <c r="AB687" t="s">
        <v>214</v>
      </c>
      <c r="BA687" t="s">
        <v>3461</v>
      </c>
      <c r="BB687">
        <v>0</v>
      </c>
    </row>
    <row r="688" spans="1:54" x14ac:dyDescent="0.25">
      <c r="A688">
        <v>334410</v>
      </c>
      <c r="B688" t="s">
        <v>144</v>
      </c>
      <c r="C688" t="s">
        <v>214</v>
      </c>
      <c r="H688" t="s">
        <v>214</v>
      </c>
      <c r="J688" t="s">
        <v>214</v>
      </c>
      <c r="N688" t="s">
        <v>214</v>
      </c>
      <c r="P688" t="s">
        <v>214</v>
      </c>
      <c r="R688" t="s">
        <v>214</v>
      </c>
      <c r="T688" t="s">
        <v>214</v>
      </c>
      <c r="V688" t="s">
        <v>214</v>
      </c>
      <c r="W688" t="s">
        <v>214</v>
      </c>
      <c r="Y688" t="s">
        <v>214</v>
      </c>
      <c r="Z688" t="s">
        <v>214</v>
      </c>
      <c r="AA688" t="s">
        <v>214</v>
      </c>
      <c r="AB688" t="s">
        <v>214</v>
      </c>
      <c r="BA688" t="s">
        <v>3461</v>
      </c>
      <c r="BB688">
        <v>0</v>
      </c>
    </row>
    <row r="689" spans="1:54" x14ac:dyDescent="0.25">
      <c r="A689">
        <v>334432</v>
      </c>
      <c r="B689" t="s">
        <v>144</v>
      </c>
      <c r="N689" t="s">
        <v>214</v>
      </c>
      <c r="P689" t="s">
        <v>214</v>
      </c>
      <c r="R689" t="s">
        <v>214</v>
      </c>
      <c r="V689" t="s">
        <v>214</v>
      </c>
      <c r="W689" t="s">
        <v>214</v>
      </c>
      <c r="X689" t="s">
        <v>214</v>
      </c>
      <c r="Y689" t="s">
        <v>214</v>
      </c>
      <c r="Z689" t="s">
        <v>214</v>
      </c>
      <c r="AA689" t="s">
        <v>214</v>
      </c>
      <c r="AB689" t="s">
        <v>214</v>
      </c>
      <c r="BA689" t="s">
        <v>3461</v>
      </c>
      <c r="BB689">
        <v>0</v>
      </c>
    </row>
    <row r="690" spans="1:54" x14ac:dyDescent="0.25">
      <c r="A690">
        <v>334470</v>
      </c>
      <c r="B690" t="s">
        <v>144</v>
      </c>
      <c r="P690" t="s">
        <v>214</v>
      </c>
      <c r="X690" t="s">
        <v>214</v>
      </c>
      <c r="Y690" t="s">
        <v>214</v>
      </c>
      <c r="AA690" t="s">
        <v>214</v>
      </c>
      <c r="AB690" t="s">
        <v>214</v>
      </c>
      <c r="BA690" t="s">
        <v>3461</v>
      </c>
      <c r="BB690">
        <v>0</v>
      </c>
    </row>
    <row r="691" spans="1:54" x14ac:dyDescent="0.25">
      <c r="A691">
        <v>334476</v>
      </c>
      <c r="B691" t="s">
        <v>144</v>
      </c>
      <c r="F691" t="s">
        <v>214</v>
      </c>
      <c r="G691" t="s">
        <v>214</v>
      </c>
      <c r="K691" t="s">
        <v>214</v>
      </c>
      <c r="P691" t="s">
        <v>214</v>
      </c>
      <c r="Q691" t="s">
        <v>214</v>
      </c>
      <c r="S691" t="s">
        <v>214</v>
      </c>
      <c r="W691" t="s">
        <v>214</v>
      </c>
      <c r="X691" t="s">
        <v>214</v>
      </c>
      <c r="Y691" t="s">
        <v>214</v>
      </c>
      <c r="Z691" t="s">
        <v>214</v>
      </c>
      <c r="AA691" t="s">
        <v>214</v>
      </c>
      <c r="AB691" t="s">
        <v>214</v>
      </c>
      <c r="BA691" t="s">
        <v>3461</v>
      </c>
      <c r="BB691">
        <v>0</v>
      </c>
    </row>
    <row r="692" spans="1:54" x14ac:dyDescent="0.25">
      <c r="A692">
        <v>334497</v>
      </c>
      <c r="B692" t="s">
        <v>144</v>
      </c>
      <c r="H692" t="s">
        <v>214</v>
      </c>
      <c r="I692" t="s">
        <v>214</v>
      </c>
      <c r="N692" t="s">
        <v>214</v>
      </c>
      <c r="P692" t="s">
        <v>214</v>
      </c>
      <c r="Q692" t="s">
        <v>214</v>
      </c>
      <c r="R692" t="s">
        <v>214</v>
      </c>
      <c r="S692" t="s">
        <v>214</v>
      </c>
      <c r="T692" t="s">
        <v>214</v>
      </c>
      <c r="U692" t="s">
        <v>214</v>
      </c>
      <c r="V692" t="s">
        <v>214</v>
      </c>
      <c r="W692" t="s">
        <v>214</v>
      </c>
      <c r="X692" t="s">
        <v>214</v>
      </c>
      <c r="Y692" t="s">
        <v>214</v>
      </c>
      <c r="Z692" t="s">
        <v>214</v>
      </c>
      <c r="AA692" t="s">
        <v>214</v>
      </c>
      <c r="AB692" t="s">
        <v>214</v>
      </c>
      <c r="BA692" t="s">
        <v>3461</v>
      </c>
      <c r="BB692">
        <v>0</v>
      </c>
    </row>
    <row r="693" spans="1:54" x14ac:dyDescent="0.25">
      <c r="A693">
        <v>334682</v>
      </c>
      <c r="B693" t="s">
        <v>144</v>
      </c>
      <c r="F693" t="s">
        <v>214</v>
      </c>
      <c r="H693" t="s">
        <v>214</v>
      </c>
      <c r="P693" t="s">
        <v>214</v>
      </c>
      <c r="S693" t="s">
        <v>214</v>
      </c>
      <c r="T693" t="s">
        <v>214</v>
      </c>
      <c r="V693" t="s">
        <v>214</v>
      </c>
      <c r="X693" t="s">
        <v>214</v>
      </c>
      <c r="Y693" t="s">
        <v>214</v>
      </c>
      <c r="Z693" t="s">
        <v>214</v>
      </c>
      <c r="AA693" t="s">
        <v>214</v>
      </c>
      <c r="AB693" t="s">
        <v>214</v>
      </c>
      <c r="BA693" t="s">
        <v>3461</v>
      </c>
      <c r="BB693">
        <v>0</v>
      </c>
    </row>
    <row r="694" spans="1:54" x14ac:dyDescent="0.25">
      <c r="A694">
        <v>334719</v>
      </c>
      <c r="B694" t="s">
        <v>144</v>
      </c>
      <c r="H694" t="s">
        <v>214</v>
      </c>
      <c r="I694" t="s">
        <v>214</v>
      </c>
      <c r="K694" t="s">
        <v>214</v>
      </c>
      <c r="N694" t="s">
        <v>214</v>
      </c>
      <c r="P694" t="s">
        <v>214</v>
      </c>
      <c r="Q694" t="s">
        <v>214</v>
      </c>
      <c r="R694" t="s">
        <v>214</v>
      </c>
      <c r="S694" t="s">
        <v>214</v>
      </c>
      <c r="T694" t="s">
        <v>214</v>
      </c>
      <c r="U694" t="s">
        <v>214</v>
      </c>
      <c r="V694" t="s">
        <v>214</v>
      </c>
      <c r="W694" t="s">
        <v>214</v>
      </c>
      <c r="X694" t="s">
        <v>214</v>
      </c>
      <c r="Y694" t="s">
        <v>214</v>
      </c>
      <c r="Z694" t="s">
        <v>214</v>
      </c>
      <c r="AA694" t="s">
        <v>214</v>
      </c>
      <c r="AB694" t="s">
        <v>214</v>
      </c>
      <c r="BA694" t="s">
        <v>3461</v>
      </c>
      <c r="BB694">
        <v>0</v>
      </c>
    </row>
    <row r="695" spans="1:54" x14ac:dyDescent="0.25">
      <c r="A695">
        <v>334789</v>
      </c>
      <c r="B695" t="s">
        <v>144</v>
      </c>
      <c r="D695" t="s">
        <v>214</v>
      </c>
      <c r="F695" t="s">
        <v>214</v>
      </c>
      <c r="J695" t="s">
        <v>214</v>
      </c>
      <c r="K695" t="s">
        <v>214</v>
      </c>
      <c r="P695" t="s">
        <v>214</v>
      </c>
      <c r="S695" t="s">
        <v>214</v>
      </c>
      <c r="T695" t="s">
        <v>214</v>
      </c>
      <c r="W695" t="s">
        <v>214</v>
      </c>
      <c r="X695" t="s">
        <v>214</v>
      </c>
      <c r="Y695" t="s">
        <v>214</v>
      </c>
      <c r="Z695" t="s">
        <v>214</v>
      </c>
      <c r="AB695" t="s">
        <v>214</v>
      </c>
      <c r="BA695" t="s">
        <v>3461</v>
      </c>
      <c r="BB695">
        <v>0</v>
      </c>
    </row>
    <row r="696" spans="1:54" x14ac:dyDescent="0.25">
      <c r="A696">
        <v>334802</v>
      </c>
      <c r="B696" t="s">
        <v>144</v>
      </c>
      <c r="F696" t="s">
        <v>214</v>
      </c>
      <c r="I696" t="s">
        <v>214</v>
      </c>
      <c r="K696" t="s">
        <v>214</v>
      </c>
      <c r="N696" t="s">
        <v>214</v>
      </c>
      <c r="P696" t="s">
        <v>214</v>
      </c>
      <c r="Q696" t="s">
        <v>214</v>
      </c>
      <c r="R696" t="s">
        <v>214</v>
      </c>
      <c r="U696" t="s">
        <v>214</v>
      </c>
      <c r="V696" t="s">
        <v>214</v>
      </c>
      <c r="W696" t="s">
        <v>214</v>
      </c>
      <c r="X696" t="s">
        <v>214</v>
      </c>
      <c r="Z696" t="s">
        <v>214</v>
      </c>
      <c r="AA696" t="s">
        <v>214</v>
      </c>
      <c r="AB696" t="s">
        <v>214</v>
      </c>
      <c r="BA696" t="s">
        <v>3461</v>
      </c>
      <c r="BB696">
        <v>0</v>
      </c>
    </row>
    <row r="697" spans="1:54" x14ac:dyDescent="0.25">
      <c r="A697">
        <v>335047</v>
      </c>
      <c r="B697" t="s">
        <v>144</v>
      </c>
      <c r="K697" t="s">
        <v>214</v>
      </c>
      <c r="P697" t="s">
        <v>214</v>
      </c>
      <c r="R697" t="s">
        <v>214</v>
      </c>
      <c r="W697" t="s">
        <v>214</v>
      </c>
      <c r="Z697" t="s">
        <v>214</v>
      </c>
      <c r="AA697" t="s">
        <v>214</v>
      </c>
      <c r="AB697" t="s">
        <v>214</v>
      </c>
      <c r="BA697" t="s">
        <v>3461</v>
      </c>
      <c r="BB697">
        <v>0</v>
      </c>
    </row>
    <row r="698" spans="1:54" x14ac:dyDescent="0.25">
      <c r="A698">
        <v>335055</v>
      </c>
      <c r="B698" t="s">
        <v>144</v>
      </c>
      <c r="H698" t="s">
        <v>214</v>
      </c>
      <c r="K698" t="s">
        <v>214</v>
      </c>
      <c r="N698" t="s">
        <v>214</v>
      </c>
      <c r="P698" t="s">
        <v>214</v>
      </c>
      <c r="R698" t="s">
        <v>214</v>
      </c>
      <c r="V698" t="s">
        <v>214</v>
      </c>
      <c r="Y698" t="s">
        <v>214</v>
      </c>
      <c r="Z698" t="s">
        <v>214</v>
      </c>
      <c r="AA698" t="s">
        <v>214</v>
      </c>
      <c r="AB698" t="s">
        <v>214</v>
      </c>
      <c r="BA698" t="s">
        <v>3461</v>
      </c>
      <c r="BB698">
        <v>0</v>
      </c>
    </row>
    <row r="699" spans="1:54" x14ac:dyDescent="0.25">
      <c r="A699">
        <v>335078</v>
      </c>
      <c r="B699" t="s">
        <v>144</v>
      </c>
      <c r="E699" t="s">
        <v>214</v>
      </c>
      <c r="I699" t="s">
        <v>214</v>
      </c>
      <c r="L699" t="s">
        <v>214</v>
      </c>
      <c r="N699" t="s">
        <v>214</v>
      </c>
      <c r="P699" t="s">
        <v>214</v>
      </c>
      <c r="Q699" t="s">
        <v>214</v>
      </c>
      <c r="R699" t="s">
        <v>214</v>
      </c>
      <c r="S699" t="s">
        <v>214</v>
      </c>
      <c r="T699" t="s">
        <v>214</v>
      </c>
      <c r="U699" t="s">
        <v>214</v>
      </c>
      <c r="V699" t="s">
        <v>214</v>
      </c>
      <c r="W699" t="s">
        <v>214</v>
      </c>
      <c r="X699" t="s">
        <v>214</v>
      </c>
      <c r="Y699" t="s">
        <v>214</v>
      </c>
      <c r="Z699" t="s">
        <v>214</v>
      </c>
      <c r="AA699" t="s">
        <v>214</v>
      </c>
      <c r="AB699" t="s">
        <v>214</v>
      </c>
      <c r="BA699" t="s">
        <v>3461</v>
      </c>
      <c r="BB699">
        <v>0</v>
      </c>
    </row>
    <row r="700" spans="1:54" x14ac:dyDescent="0.25">
      <c r="A700">
        <v>335126</v>
      </c>
      <c r="B700" t="s">
        <v>144</v>
      </c>
      <c r="D700" t="s">
        <v>214</v>
      </c>
      <c r="P700" t="s">
        <v>214</v>
      </c>
      <c r="S700" t="s">
        <v>214</v>
      </c>
      <c r="W700" t="s">
        <v>214</v>
      </c>
      <c r="X700" t="s">
        <v>214</v>
      </c>
      <c r="Y700" t="s">
        <v>214</v>
      </c>
      <c r="Z700" t="s">
        <v>214</v>
      </c>
      <c r="AA700" t="s">
        <v>214</v>
      </c>
      <c r="AB700" t="s">
        <v>214</v>
      </c>
      <c r="BA700" t="s">
        <v>3461</v>
      </c>
      <c r="BB700">
        <v>0</v>
      </c>
    </row>
    <row r="701" spans="1:54" x14ac:dyDescent="0.25">
      <c r="A701">
        <v>335147</v>
      </c>
      <c r="B701" t="s">
        <v>144</v>
      </c>
      <c r="K701" t="s">
        <v>214</v>
      </c>
      <c r="L701" t="s">
        <v>214</v>
      </c>
      <c r="M701" t="s">
        <v>214</v>
      </c>
      <c r="P701" t="s">
        <v>214</v>
      </c>
      <c r="Q701" t="s">
        <v>214</v>
      </c>
      <c r="R701" t="s">
        <v>214</v>
      </c>
      <c r="U701" t="s">
        <v>214</v>
      </c>
      <c r="W701" t="s">
        <v>214</v>
      </c>
      <c r="X701" t="s">
        <v>214</v>
      </c>
      <c r="Y701" t="s">
        <v>214</v>
      </c>
      <c r="Z701" t="s">
        <v>214</v>
      </c>
      <c r="AA701" t="s">
        <v>214</v>
      </c>
      <c r="AB701" t="s">
        <v>214</v>
      </c>
      <c r="BA701" t="s">
        <v>3461</v>
      </c>
      <c r="BB701">
        <v>0</v>
      </c>
    </row>
    <row r="702" spans="1:54" x14ac:dyDescent="0.25">
      <c r="A702">
        <v>335189</v>
      </c>
      <c r="B702" t="s">
        <v>144</v>
      </c>
      <c r="K702" t="s">
        <v>214</v>
      </c>
      <c r="P702" t="s">
        <v>214</v>
      </c>
      <c r="R702" t="s">
        <v>214</v>
      </c>
      <c r="W702" t="s">
        <v>214</v>
      </c>
      <c r="X702" t="s">
        <v>214</v>
      </c>
      <c r="Y702" t="s">
        <v>214</v>
      </c>
      <c r="Z702" t="s">
        <v>214</v>
      </c>
      <c r="AB702" t="s">
        <v>214</v>
      </c>
      <c r="BA702" t="s">
        <v>3461</v>
      </c>
      <c r="BB702">
        <v>0</v>
      </c>
    </row>
    <row r="703" spans="1:54" x14ac:dyDescent="0.25">
      <c r="A703">
        <v>335235</v>
      </c>
      <c r="B703" t="s">
        <v>144</v>
      </c>
      <c r="H703" t="s">
        <v>214</v>
      </c>
      <c r="J703" t="s">
        <v>214</v>
      </c>
      <c r="L703" t="s">
        <v>214</v>
      </c>
      <c r="N703" t="s">
        <v>214</v>
      </c>
      <c r="P703" t="s">
        <v>214</v>
      </c>
      <c r="Q703" t="s">
        <v>214</v>
      </c>
      <c r="R703" t="s">
        <v>214</v>
      </c>
      <c r="T703" t="s">
        <v>214</v>
      </c>
      <c r="U703" t="s">
        <v>214</v>
      </c>
      <c r="V703" t="s">
        <v>214</v>
      </c>
      <c r="W703" t="s">
        <v>214</v>
      </c>
      <c r="X703" t="s">
        <v>214</v>
      </c>
      <c r="Y703" t="s">
        <v>214</v>
      </c>
      <c r="Z703" t="s">
        <v>214</v>
      </c>
      <c r="AA703" t="s">
        <v>214</v>
      </c>
      <c r="AB703" t="s">
        <v>214</v>
      </c>
      <c r="BA703" t="s">
        <v>3461</v>
      </c>
      <c r="BB703">
        <v>0</v>
      </c>
    </row>
    <row r="704" spans="1:54" x14ac:dyDescent="0.25">
      <c r="A704">
        <v>335247</v>
      </c>
      <c r="B704" t="s">
        <v>144</v>
      </c>
      <c r="P704" t="s">
        <v>214</v>
      </c>
      <c r="T704" t="s">
        <v>214</v>
      </c>
      <c r="V704" t="s">
        <v>214</v>
      </c>
      <c r="W704" t="s">
        <v>214</v>
      </c>
      <c r="X704" t="s">
        <v>214</v>
      </c>
      <c r="Y704" t="s">
        <v>214</v>
      </c>
      <c r="AB704" t="s">
        <v>214</v>
      </c>
      <c r="BA704" t="s">
        <v>3461</v>
      </c>
      <c r="BB704">
        <v>0</v>
      </c>
    </row>
    <row r="705" spans="1:54" x14ac:dyDescent="0.25">
      <c r="A705">
        <v>335460</v>
      </c>
      <c r="B705" t="s">
        <v>144</v>
      </c>
      <c r="E705" t="s">
        <v>214</v>
      </c>
      <c r="F705" t="s">
        <v>214</v>
      </c>
      <c r="I705" t="s">
        <v>214</v>
      </c>
      <c r="K705" t="s">
        <v>214</v>
      </c>
      <c r="P705" t="s">
        <v>214</v>
      </c>
      <c r="R705" t="s">
        <v>214</v>
      </c>
      <c r="S705" t="s">
        <v>214</v>
      </c>
      <c r="T705" t="s">
        <v>214</v>
      </c>
      <c r="V705" t="s">
        <v>214</v>
      </c>
      <c r="W705" t="s">
        <v>214</v>
      </c>
      <c r="X705" t="s">
        <v>214</v>
      </c>
      <c r="Z705" t="s">
        <v>214</v>
      </c>
      <c r="AA705" t="s">
        <v>214</v>
      </c>
      <c r="AB705" t="s">
        <v>214</v>
      </c>
      <c r="BA705" t="s">
        <v>3461</v>
      </c>
      <c r="BB705">
        <v>0</v>
      </c>
    </row>
    <row r="706" spans="1:54" x14ac:dyDescent="0.25">
      <c r="A706">
        <v>335469</v>
      </c>
      <c r="B706" t="s">
        <v>144</v>
      </c>
      <c r="F706" t="s">
        <v>214</v>
      </c>
      <c r="H706" t="s">
        <v>214</v>
      </c>
      <c r="K706" t="s">
        <v>214</v>
      </c>
      <c r="N706" t="s">
        <v>214</v>
      </c>
      <c r="P706" t="s">
        <v>214</v>
      </c>
      <c r="R706" t="s">
        <v>214</v>
      </c>
      <c r="W706" t="s">
        <v>214</v>
      </c>
      <c r="X706" t="s">
        <v>214</v>
      </c>
      <c r="Y706" t="s">
        <v>214</v>
      </c>
      <c r="Z706" t="s">
        <v>214</v>
      </c>
      <c r="AA706" t="s">
        <v>214</v>
      </c>
      <c r="AB706" t="s">
        <v>214</v>
      </c>
      <c r="BA706" t="s">
        <v>3461</v>
      </c>
      <c r="BB706">
        <v>0</v>
      </c>
    </row>
    <row r="707" spans="1:54" x14ac:dyDescent="0.25">
      <c r="A707">
        <v>335492</v>
      </c>
      <c r="B707" t="s">
        <v>144</v>
      </c>
      <c r="P707" t="s">
        <v>214</v>
      </c>
      <c r="R707" t="s">
        <v>214</v>
      </c>
      <c r="U707" t="s">
        <v>214</v>
      </c>
      <c r="V707" t="s">
        <v>214</v>
      </c>
      <c r="W707" t="s">
        <v>214</v>
      </c>
      <c r="X707" t="s">
        <v>214</v>
      </c>
      <c r="Y707" t="s">
        <v>214</v>
      </c>
      <c r="Z707" t="s">
        <v>214</v>
      </c>
      <c r="AA707" t="s">
        <v>214</v>
      </c>
      <c r="AB707" t="s">
        <v>214</v>
      </c>
      <c r="BA707" t="s">
        <v>3461</v>
      </c>
      <c r="BB707">
        <v>0</v>
      </c>
    </row>
    <row r="708" spans="1:54" x14ac:dyDescent="0.25">
      <c r="A708">
        <v>335523</v>
      </c>
      <c r="B708" t="s">
        <v>144</v>
      </c>
      <c r="P708" t="s">
        <v>214</v>
      </c>
      <c r="R708" t="s">
        <v>214</v>
      </c>
      <c r="T708" t="s">
        <v>214</v>
      </c>
      <c r="W708" t="s">
        <v>214</v>
      </c>
      <c r="X708" t="s">
        <v>214</v>
      </c>
      <c r="Y708" t="s">
        <v>214</v>
      </c>
      <c r="Z708" t="s">
        <v>214</v>
      </c>
      <c r="AA708" t="s">
        <v>214</v>
      </c>
      <c r="AB708" t="s">
        <v>214</v>
      </c>
      <c r="BA708" t="s">
        <v>3461</v>
      </c>
      <c r="BB708">
        <v>0</v>
      </c>
    </row>
    <row r="709" spans="1:54" x14ac:dyDescent="0.25">
      <c r="A709">
        <v>335525</v>
      </c>
      <c r="B709" t="s">
        <v>144</v>
      </c>
      <c r="H709" t="s">
        <v>214</v>
      </c>
      <c r="I709" t="s">
        <v>214</v>
      </c>
      <c r="K709" t="s">
        <v>214</v>
      </c>
      <c r="N709" t="s">
        <v>214</v>
      </c>
      <c r="P709" t="s">
        <v>214</v>
      </c>
      <c r="Q709" t="s">
        <v>214</v>
      </c>
      <c r="R709" t="s">
        <v>214</v>
      </c>
      <c r="S709" t="s">
        <v>214</v>
      </c>
      <c r="T709" t="s">
        <v>214</v>
      </c>
      <c r="U709" t="s">
        <v>214</v>
      </c>
      <c r="V709" t="s">
        <v>214</v>
      </c>
      <c r="W709" t="s">
        <v>214</v>
      </c>
      <c r="X709" t="s">
        <v>214</v>
      </c>
      <c r="Y709" t="s">
        <v>214</v>
      </c>
      <c r="Z709" t="s">
        <v>214</v>
      </c>
      <c r="AA709" t="s">
        <v>214</v>
      </c>
      <c r="AB709" t="s">
        <v>214</v>
      </c>
      <c r="BA709" t="s">
        <v>3461</v>
      </c>
      <c r="BB709">
        <v>0</v>
      </c>
    </row>
    <row r="710" spans="1:54" x14ac:dyDescent="0.25">
      <c r="A710">
        <v>335526</v>
      </c>
      <c r="B710" t="s">
        <v>144</v>
      </c>
      <c r="K710" t="s">
        <v>214</v>
      </c>
      <c r="M710" t="s">
        <v>214</v>
      </c>
      <c r="P710" t="s">
        <v>214</v>
      </c>
      <c r="Q710" t="s">
        <v>214</v>
      </c>
      <c r="R710" t="s">
        <v>214</v>
      </c>
      <c r="T710" t="s">
        <v>214</v>
      </c>
      <c r="U710" t="s">
        <v>214</v>
      </c>
      <c r="V710" t="s">
        <v>214</v>
      </c>
      <c r="W710" t="s">
        <v>214</v>
      </c>
      <c r="X710" t="s">
        <v>214</v>
      </c>
      <c r="Y710" t="s">
        <v>214</v>
      </c>
      <c r="Z710" t="s">
        <v>214</v>
      </c>
      <c r="AA710" t="s">
        <v>214</v>
      </c>
      <c r="AB710" t="s">
        <v>214</v>
      </c>
      <c r="BA710" t="s">
        <v>3461</v>
      </c>
      <c r="BB710">
        <v>0</v>
      </c>
    </row>
    <row r="711" spans="1:54" x14ac:dyDescent="0.25">
      <c r="A711">
        <v>335732</v>
      </c>
      <c r="B711" t="s">
        <v>144</v>
      </c>
      <c r="J711" t="s">
        <v>214</v>
      </c>
      <c r="P711" t="s">
        <v>214</v>
      </c>
      <c r="S711" t="s">
        <v>214</v>
      </c>
      <c r="W711" t="s">
        <v>214</v>
      </c>
      <c r="X711" t="s">
        <v>214</v>
      </c>
      <c r="Y711" t="s">
        <v>214</v>
      </c>
      <c r="Z711" t="s">
        <v>214</v>
      </c>
      <c r="AA711" t="s">
        <v>214</v>
      </c>
      <c r="AB711" t="s">
        <v>214</v>
      </c>
      <c r="BA711" t="s">
        <v>3461</v>
      </c>
      <c r="BB711">
        <v>0</v>
      </c>
    </row>
    <row r="712" spans="1:54" x14ac:dyDescent="0.25">
      <c r="A712">
        <v>335742</v>
      </c>
      <c r="B712" t="s">
        <v>144</v>
      </c>
      <c r="H712" t="s">
        <v>214</v>
      </c>
      <c r="K712" t="s">
        <v>214</v>
      </c>
      <c r="P712" t="s">
        <v>214</v>
      </c>
      <c r="Q712" t="s">
        <v>214</v>
      </c>
      <c r="R712" t="s">
        <v>214</v>
      </c>
      <c r="S712" t="s">
        <v>214</v>
      </c>
      <c r="T712" t="s">
        <v>214</v>
      </c>
      <c r="U712" t="s">
        <v>214</v>
      </c>
      <c r="V712" t="s">
        <v>214</v>
      </c>
      <c r="W712" t="s">
        <v>214</v>
      </c>
      <c r="X712" t="s">
        <v>214</v>
      </c>
      <c r="Y712" t="s">
        <v>214</v>
      </c>
      <c r="Z712" t="s">
        <v>214</v>
      </c>
      <c r="AA712" t="s">
        <v>214</v>
      </c>
      <c r="AB712" t="s">
        <v>214</v>
      </c>
      <c r="BA712" t="s">
        <v>3461</v>
      </c>
      <c r="BB712">
        <v>0</v>
      </c>
    </row>
    <row r="713" spans="1:54" x14ac:dyDescent="0.25">
      <c r="A713">
        <v>335796</v>
      </c>
      <c r="B713" t="s">
        <v>144</v>
      </c>
      <c r="H713" t="s">
        <v>214</v>
      </c>
      <c r="J713" t="s">
        <v>214</v>
      </c>
      <c r="M713" t="s">
        <v>214</v>
      </c>
      <c r="P713" t="s">
        <v>214</v>
      </c>
      <c r="R713" t="s">
        <v>214</v>
      </c>
      <c r="S713" t="s">
        <v>214</v>
      </c>
      <c r="V713" t="s">
        <v>214</v>
      </c>
      <c r="W713" t="s">
        <v>214</v>
      </c>
      <c r="X713" t="s">
        <v>214</v>
      </c>
      <c r="Y713" t="s">
        <v>214</v>
      </c>
      <c r="Z713" t="s">
        <v>214</v>
      </c>
      <c r="AA713" t="s">
        <v>214</v>
      </c>
      <c r="AB713" t="s">
        <v>214</v>
      </c>
      <c r="BA713" t="s">
        <v>3461</v>
      </c>
      <c r="BB713">
        <v>0</v>
      </c>
    </row>
    <row r="714" spans="1:54" x14ac:dyDescent="0.25">
      <c r="A714">
        <v>335811</v>
      </c>
      <c r="B714" t="s">
        <v>144</v>
      </c>
      <c r="P714" t="s">
        <v>214</v>
      </c>
      <c r="W714" t="s">
        <v>214</v>
      </c>
      <c r="Y714" t="s">
        <v>214</v>
      </c>
      <c r="Z714" t="s">
        <v>214</v>
      </c>
      <c r="AB714" t="s">
        <v>214</v>
      </c>
      <c r="BA714" t="s">
        <v>3461</v>
      </c>
      <c r="BB714">
        <v>0</v>
      </c>
    </row>
    <row r="715" spans="1:54" x14ac:dyDescent="0.25">
      <c r="A715">
        <v>335815</v>
      </c>
      <c r="B715" t="s">
        <v>144</v>
      </c>
      <c r="K715" t="s">
        <v>214</v>
      </c>
      <c r="P715" t="s">
        <v>214</v>
      </c>
      <c r="Q715" t="s">
        <v>214</v>
      </c>
      <c r="R715" t="s">
        <v>214</v>
      </c>
      <c r="S715" t="s">
        <v>214</v>
      </c>
      <c r="T715" t="s">
        <v>214</v>
      </c>
      <c r="U715" t="s">
        <v>214</v>
      </c>
      <c r="W715" t="s">
        <v>214</v>
      </c>
      <c r="X715" t="s">
        <v>214</v>
      </c>
      <c r="Y715" t="s">
        <v>214</v>
      </c>
      <c r="Z715" t="s">
        <v>214</v>
      </c>
      <c r="AA715" t="s">
        <v>214</v>
      </c>
      <c r="AB715" t="s">
        <v>214</v>
      </c>
      <c r="BA715" t="s">
        <v>3461</v>
      </c>
      <c r="BB715">
        <v>0</v>
      </c>
    </row>
    <row r="716" spans="1:54" x14ac:dyDescent="0.25">
      <c r="A716">
        <v>335834</v>
      </c>
      <c r="B716" t="s">
        <v>144</v>
      </c>
      <c r="P716" t="s">
        <v>214</v>
      </c>
      <c r="R716" t="s">
        <v>214</v>
      </c>
      <c r="S716" t="s">
        <v>214</v>
      </c>
      <c r="Z716" t="s">
        <v>214</v>
      </c>
      <c r="AB716" t="s">
        <v>214</v>
      </c>
      <c r="BA716" t="s">
        <v>3461</v>
      </c>
      <c r="BB716">
        <v>0</v>
      </c>
    </row>
    <row r="717" spans="1:54" x14ac:dyDescent="0.25">
      <c r="A717">
        <v>335875</v>
      </c>
      <c r="B717" t="s">
        <v>144</v>
      </c>
      <c r="L717" t="s">
        <v>214</v>
      </c>
      <c r="P717" t="s">
        <v>214</v>
      </c>
      <c r="S717" t="s">
        <v>214</v>
      </c>
      <c r="T717" t="s">
        <v>214</v>
      </c>
      <c r="W717" t="s">
        <v>214</v>
      </c>
      <c r="X717" t="s">
        <v>214</v>
      </c>
      <c r="Z717" t="s">
        <v>214</v>
      </c>
      <c r="AA717" t="s">
        <v>214</v>
      </c>
      <c r="AB717" t="s">
        <v>214</v>
      </c>
      <c r="BA717" t="s">
        <v>3461</v>
      </c>
      <c r="BB717">
        <v>0</v>
      </c>
    </row>
    <row r="718" spans="1:54" x14ac:dyDescent="0.25">
      <c r="A718">
        <v>335919</v>
      </c>
      <c r="B718" t="s">
        <v>144</v>
      </c>
      <c r="K718" t="s">
        <v>214</v>
      </c>
      <c r="P718" t="s">
        <v>214</v>
      </c>
      <c r="Q718" t="s">
        <v>214</v>
      </c>
      <c r="R718" t="s">
        <v>214</v>
      </c>
      <c r="S718" t="s">
        <v>214</v>
      </c>
      <c r="V718" t="s">
        <v>214</v>
      </c>
      <c r="W718" t="s">
        <v>214</v>
      </c>
      <c r="X718" t="s">
        <v>214</v>
      </c>
      <c r="Y718" t="s">
        <v>214</v>
      </c>
      <c r="Z718" t="s">
        <v>214</v>
      </c>
      <c r="AA718" t="s">
        <v>214</v>
      </c>
      <c r="AB718" t="s">
        <v>214</v>
      </c>
      <c r="BA718" t="s">
        <v>3461</v>
      </c>
      <c r="BB718">
        <v>0</v>
      </c>
    </row>
    <row r="719" spans="1:54" x14ac:dyDescent="0.25">
      <c r="A719">
        <v>335999</v>
      </c>
      <c r="B719" t="s">
        <v>144</v>
      </c>
      <c r="H719" t="s">
        <v>214</v>
      </c>
      <c r="L719" t="s">
        <v>214</v>
      </c>
      <c r="P719" t="s">
        <v>214</v>
      </c>
      <c r="Q719" t="s">
        <v>214</v>
      </c>
      <c r="R719" t="s">
        <v>214</v>
      </c>
      <c r="S719" t="s">
        <v>214</v>
      </c>
      <c r="T719" t="s">
        <v>214</v>
      </c>
      <c r="U719" t="s">
        <v>214</v>
      </c>
      <c r="V719" t="s">
        <v>214</v>
      </c>
      <c r="W719" t="s">
        <v>214</v>
      </c>
      <c r="X719" t="s">
        <v>214</v>
      </c>
      <c r="Y719" t="s">
        <v>214</v>
      </c>
      <c r="Z719" t="s">
        <v>214</v>
      </c>
      <c r="AA719" t="s">
        <v>214</v>
      </c>
      <c r="AB719" t="s">
        <v>214</v>
      </c>
      <c r="BA719" t="s">
        <v>3461</v>
      </c>
      <c r="BB719">
        <v>0</v>
      </c>
    </row>
    <row r="720" spans="1:54" x14ac:dyDescent="0.25">
      <c r="A720">
        <v>336089</v>
      </c>
      <c r="B720" t="s">
        <v>144</v>
      </c>
      <c r="G720" t="s">
        <v>214</v>
      </c>
      <c r="K720" t="s">
        <v>214</v>
      </c>
      <c r="P720" t="s">
        <v>214</v>
      </c>
      <c r="W720" t="s">
        <v>214</v>
      </c>
      <c r="Z720" t="s">
        <v>214</v>
      </c>
      <c r="AA720" t="s">
        <v>214</v>
      </c>
      <c r="AB720" t="s">
        <v>214</v>
      </c>
      <c r="BA720" t="s">
        <v>3461</v>
      </c>
      <c r="BB720">
        <v>0</v>
      </c>
    </row>
    <row r="721" spans="1:54" x14ac:dyDescent="0.25">
      <c r="A721">
        <v>336128</v>
      </c>
      <c r="B721" t="s">
        <v>144</v>
      </c>
      <c r="F721" t="s">
        <v>214</v>
      </c>
      <c r="K721" t="s">
        <v>214</v>
      </c>
      <c r="P721" t="s">
        <v>214</v>
      </c>
      <c r="R721" t="s">
        <v>214</v>
      </c>
      <c r="T721" t="s">
        <v>214</v>
      </c>
      <c r="W721" t="s">
        <v>214</v>
      </c>
      <c r="X721" t="s">
        <v>214</v>
      </c>
      <c r="Y721" t="s">
        <v>214</v>
      </c>
      <c r="Z721" t="s">
        <v>214</v>
      </c>
      <c r="AA721" t="s">
        <v>214</v>
      </c>
      <c r="AB721" t="s">
        <v>214</v>
      </c>
      <c r="BA721" t="s">
        <v>3461</v>
      </c>
      <c r="BB721">
        <v>0</v>
      </c>
    </row>
    <row r="722" spans="1:54" x14ac:dyDescent="0.25">
      <c r="A722">
        <v>336175</v>
      </c>
      <c r="B722" t="s">
        <v>144</v>
      </c>
      <c r="N722" t="s">
        <v>214</v>
      </c>
      <c r="P722" t="s">
        <v>214</v>
      </c>
      <c r="Q722" t="s">
        <v>214</v>
      </c>
      <c r="R722" t="s">
        <v>214</v>
      </c>
      <c r="S722" t="s">
        <v>214</v>
      </c>
      <c r="T722" t="s">
        <v>214</v>
      </c>
      <c r="U722" t="s">
        <v>214</v>
      </c>
      <c r="V722" t="s">
        <v>214</v>
      </c>
      <c r="W722" t="s">
        <v>214</v>
      </c>
      <c r="X722" t="s">
        <v>214</v>
      </c>
      <c r="Y722" t="s">
        <v>214</v>
      </c>
      <c r="Z722" t="s">
        <v>214</v>
      </c>
      <c r="AA722" t="s">
        <v>214</v>
      </c>
      <c r="AB722" t="s">
        <v>214</v>
      </c>
      <c r="BA722" t="s">
        <v>3461</v>
      </c>
      <c r="BB722">
        <v>0</v>
      </c>
    </row>
    <row r="723" spans="1:54" x14ac:dyDescent="0.25">
      <c r="A723">
        <v>336213</v>
      </c>
      <c r="B723" t="s">
        <v>144</v>
      </c>
      <c r="J723" t="s">
        <v>214</v>
      </c>
      <c r="K723" t="s">
        <v>214</v>
      </c>
      <c r="M723" t="s">
        <v>214</v>
      </c>
      <c r="N723" t="s">
        <v>214</v>
      </c>
      <c r="P723" t="s">
        <v>214</v>
      </c>
      <c r="Q723" t="s">
        <v>214</v>
      </c>
      <c r="R723" t="s">
        <v>214</v>
      </c>
      <c r="S723" t="s">
        <v>214</v>
      </c>
      <c r="T723" t="s">
        <v>214</v>
      </c>
      <c r="U723" t="s">
        <v>214</v>
      </c>
      <c r="V723" t="s">
        <v>214</v>
      </c>
      <c r="W723" t="s">
        <v>214</v>
      </c>
      <c r="X723" t="s">
        <v>214</v>
      </c>
      <c r="Y723" t="s">
        <v>214</v>
      </c>
      <c r="Z723" t="s">
        <v>214</v>
      </c>
      <c r="AA723" t="s">
        <v>214</v>
      </c>
      <c r="AB723" t="s">
        <v>214</v>
      </c>
      <c r="BA723" t="s">
        <v>3461</v>
      </c>
      <c r="BB723">
        <v>0</v>
      </c>
    </row>
    <row r="724" spans="1:54" x14ac:dyDescent="0.25">
      <c r="A724">
        <v>336224</v>
      </c>
      <c r="B724" t="s">
        <v>144</v>
      </c>
      <c r="G724" t="s">
        <v>214</v>
      </c>
      <c r="H724" t="s">
        <v>214</v>
      </c>
      <c r="I724" t="s">
        <v>214</v>
      </c>
      <c r="P724" t="s">
        <v>214</v>
      </c>
      <c r="Q724" t="s">
        <v>214</v>
      </c>
      <c r="R724" t="s">
        <v>214</v>
      </c>
      <c r="S724" t="s">
        <v>214</v>
      </c>
      <c r="T724" t="s">
        <v>214</v>
      </c>
      <c r="U724" t="s">
        <v>214</v>
      </c>
      <c r="V724" t="s">
        <v>214</v>
      </c>
      <c r="W724" t="s">
        <v>214</v>
      </c>
      <c r="X724" t="s">
        <v>214</v>
      </c>
      <c r="Y724" t="s">
        <v>214</v>
      </c>
      <c r="Z724" t="s">
        <v>214</v>
      </c>
      <c r="AA724" t="s">
        <v>214</v>
      </c>
      <c r="AB724" t="s">
        <v>214</v>
      </c>
      <c r="BA724" t="s">
        <v>3461</v>
      </c>
      <c r="BB724">
        <v>0</v>
      </c>
    </row>
    <row r="725" spans="1:54" x14ac:dyDescent="0.25">
      <c r="A725">
        <v>336241</v>
      </c>
      <c r="B725" t="s">
        <v>144</v>
      </c>
      <c r="I725" t="s">
        <v>214</v>
      </c>
      <c r="N725" t="s">
        <v>214</v>
      </c>
      <c r="P725" t="s">
        <v>214</v>
      </c>
      <c r="V725" t="s">
        <v>214</v>
      </c>
      <c r="AA725" t="s">
        <v>214</v>
      </c>
      <c r="AB725" t="s">
        <v>214</v>
      </c>
      <c r="BA725" t="s">
        <v>3461</v>
      </c>
      <c r="BB725">
        <v>0</v>
      </c>
    </row>
    <row r="726" spans="1:54" x14ac:dyDescent="0.25">
      <c r="A726">
        <v>336268</v>
      </c>
      <c r="B726" t="s">
        <v>144</v>
      </c>
      <c r="P726" t="s">
        <v>214</v>
      </c>
      <c r="Q726" t="s">
        <v>214</v>
      </c>
      <c r="R726" t="s">
        <v>214</v>
      </c>
      <c r="S726" t="s">
        <v>214</v>
      </c>
      <c r="T726" t="s">
        <v>214</v>
      </c>
      <c r="W726" t="s">
        <v>214</v>
      </c>
      <c r="X726" t="s">
        <v>214</v>
      </c>
      <c r="Y726" t="s">
        <v>214</v>
      </c>
      <c r="Z726" t="s">
        <v>214</v>
      </c>
      <c r="AA726" t="s">
        <v>214</v>
      </c>
      <c r="AB726" t="s">
        <v>214</v>
      </c>
      <c r="BA726" t="s">
        <v>3461</v>
      </c>
      <c r="BB726">
        <v>0</v>
      </c>
    </row>
    <row r="727" spans="1:54" x14ac:dyDescent="0.25">
      <c r="A727">
        <v>336310</v>
      </c>
      <c r="B727" t="s">
        <v>144</v>
      </c>
      <c r="P727" t="s">
        <v>214</v>
      </c>
      <c r="Q727" t="s">
        <v>214</v>
      </c>
      <c r="R727" t="s">
        <v>214</v>
      </c>
      <c r="T727" t="s">
        <v>214</v>
      </c>
      <c r="W727" t="s">
        <v>214</v>
      </c>
      <c r="X727" t="s">
        <v>214</v>
      </c>
      <c r="Y727" t="s">
        <v>214</v>
      </c>
      <c r="Z727" t="s">
        <v>214</v>
      </c>
      <c r="AA727" t="s">
        <v>214</v>
      </c>
      <c r="AB727" t="s">
        <v>214</v>
      </c>
      <c r="BA727" t="s">
        <v>3461</v>
      </c>
      <c r="BB727">
        <v>0</v>
      </c>
    </row>
    <row r="728" spans="1:54" x14ac:dyDescent="0.25">
      <c r="A728">
        <v>336352</v>
      </c>
      <c r="B728" t="s">
        <v>144</v>
      </c>
      <c r="F728" t="s">
        <v>214</v>
      </c>
      <c r="K728" t="s">
        <v>214</v>
      </c>
      <c r="P728" t="s">
        <v>214</v>
      </c>
      <c r="Q728" t="s">
        <v>214</v>
      </c>
      <c r="R728" t="s">
        <v>214</v>
      </c>
      <c r="S728" t="s">
        <v>214</v>
      </c>
      <c r="T728" t="s">
        <v>214</v>
      </c>
      <c r="U728" t="s">
        <v>214</v>
      </c>
      <c r="V728" t="s">
        <v>214</v>
      </c>
      <c r="W728" t="s">
        <v>214</v>
      </c>
      <c r="X728" t="s">
        <v>214</v>
      </c>
      <c r="Y728" t="s">
        <v>214</v>
      </c>
      <c r="Z728" t="s">
        <v>214</v>
      </c>
      <c r="AA728" t="s">
        <v>214</v>
      </c>
      <c r="AB728" t="s">
        <v>214</v>
      </c>
      <c r="BA728" t="s">
        <v>3461</v>
      </c>
      <c r="BB728">
        <v>0</v>
      </c>
    </row>
    <row r="729" spans="1:54" x14ac:dyDescent="0.25">
      <c r="A729">
        <v>336355</v>
      </c>
      <c r="B729" t="s">
        <v>144</v>
      </c>
      <c r="F729" t="s">
        <v>214</v>
      </c>
      <c r="K729" t="s">
        <v>214</v>
      </c>
      <c r="P729" t="s">
        <v>214</v>
      </c>
      <c r="R729" t="s">
        <v>214</v>
      </c>
      <c r="W729" t="s">
        <v>214</v>
      </c>
      <c r="X729" t="s">
        <v>214</v>
      </c>
      <c r="Y729" t="s">
        <v>214</v>
      </c>
      <c r="Z729" t="s">
        <v>214</v>
      </c>
      <c r="AB729" t="s">
        <v>214</v>
      </c>
      <c r="BA729" t="s">
        <v>3461</v>
      </c>
      <c r="BB729">
        <v>0</v>
      </c>
    </row>
    <row r="730" spans="1:54" x14ac:dyDescent="0.25">
      <c r="A730">
        <v>336357</v>
      </c>
      <c r="B730" t="s">
        <v>144</v>
      </c>
      <c r="J730" t="s">
        <v>214</v>
      </c>
      <c r="K730" t="s">
        <v>214</v>
      </c>
      <c r="P730" t="s">
        <v>214</v>
      </c>
      <c r="Q730" t="s">
        <v>214</v>
      </c>
      <c r="R730" t="s">
        <v>214</v>
      </c>
      <c r="S730" t="s">
        <v>214</v>
      </c>
      <c r="T730" t="s">
        <v>214</v>
      </c>
      <c r="U730" t="s">
        <v>214</v>
      </c>
      <c r="V730" t="s">
        <v>214</v>
      </c>
      <c r="W730" t="s">
        <v>214</v>
      </c>
      <c r="X730" t="s">
        <v>214</v>
      </c>
      <c r="Y730" t="s">
        <v>214</v>
      </c>
      <c r="Z730" t="s">
        <v>214</v>
      </c>
      <c r="AA730" t="s">
        <v>214</v>
      </c>
      <c r="AB730" t="s">
        <v>214</v>
      </c>
      <c r="BA730" t="s">
        <v>3461</v>
      </c>
      <c r="BB730">
        <v>0</v>
      </c>
    </row>
    <row r="731" spans="1:54" x14ac:dyDescent="0.25">
      <c r="A731">
        <v>336362</v>
      </c>
      <c r="B731" t="s">
        <v>144</v>
      </c>
      <c r="P731" t="s">
        <v>214</v>
      </c>
      <c r="W731" t="s">
        <v>214</v>
      </c>
      <c r="X731" t="s">
        <v>214</v>
      </c>
      <c r="Y731" t="s">
        <v>214</v>
      </c>
      <c r="Z731" t="s">
        <v>214</v>
      </c>
      <c r="AA731" t="s">
        <v>214</v>
      </c>
      <c r="AB731" t="s">
        <v>214</v>
      </c>
      <c r="BA731" t="s">
        <v>3461</v>
      </c>
      <c r="BB731">
        <v>0</v>
      </c>
    </row>
    <row r="732" spans="1:54" x14ac:dyDescent="0.25">
      <c r="A732">
        <v>336597</v>
      </c>
      <c r="B732" t="s">
        <v>144</v>
      </c>
      <c r="K732" t="s">
        <v>214</v>
      </c>
      <c r="M732" t="s">
        <v>214</v>
      </c>
      <c r="N732" t="s">
        <v>214</v>
      </c>
      <c r="P732" t="s">
        <v>214</v>
      </c>
      <c r="Q732" t="s">
        <v>214</v>
      </c>
      <c r="R732" t="s">
        <v>214</v>
      </c>
      <c r="S732" t="s">
        <v>214</v>
      </c>
      <c r="T732" t="s">
        <v>214</v>
      </c>
      <c r="U732" t="s">
        <v>214</v>
      </c>
      <c r="V732" t="s">
        <v>214</v>
      </c>
      <c r="W732" t="s">
        <v>214</v>
      </c>
      <c r="X732" t="s">
        <v>214</v>
      </c>
      <c r="Y732" t="s">
        <v>214</v>
      </c>
      <c r="Z732" t="s">
        <v>214</v>
      </c>
      <c r="AA732" t="s">
        <v>214</v>
      </c>
      <c r="AB732" t="s">
        <v>214</v>
      </c>
      <c r="BA732" t="s">
        <v>3461</v>
      </c>
      <c r="BB732">
        <v>0</v>
      </c>
    </row>
    <row r="733" spans="1:54" x14ac:dyDescent="0.25">
      <c r="A733">
        <v>336692</v>
      </c>
      <c r="B733" t="s">
        <v>144</v>
      </c>
      <c r="H733" t="s">
        <v>214</v>
      </c>
      <c r="I733" t="s">
        <v>214</v>
      </c>
      <c r="K733" t="s">
        <v>214</v>
      </c>
      <c r="N733" t="s">
        <v>214</v>
      </c>
      <c r="P733" t="s">
        <v>214</v>
      </c>
      <c r="Q733" t="s">
        <v>214</v>
      </c>
      <c r="R733" t="s">
        <v>214</v>
      </c>
      <c r="S733" t="s">
        <v>214</v>
      </c>
      <c r="T733" t="s">
        <v>214</v>
      </c>
      <c r="U733" t="s">
        <v>214</v>
      </c>
      <c r="V733" t="s">
        <v>214</v>
      </c>
      <c r="W733" t="s">
        <v>214</v>
      </c>
      <c r="X733" t="s">
        <v>214</v>
      </c>
      <c r="Y733" t="s">
        <v>214</v>
      </c>
      <c r="Z733" t="s">
        <v>214</v>
      </c>
      <c r="AA733" t="s">
        <v>214</v>
      </c>
      <c r="AB733" t="s">
        <v>214</v>
      </c>
      <c r="BA733" t="s">
        <v>3461</v>
      </c>
      <c r="BB733">
        <v>0</v>
      </c>
    </row>
    <row r="734" spans="1:54" x14ac:dyDescent="0.25">
      <c r="A734">
        <v>336814</v>
      </c>
      <c r="B734" t="s">
        <v>144</v>
      </c>
      <c r="E734" t="s">
        <v>214</v>
      </c>
      <c r="F734" t="s">
        <v>214</v>
      </c>
      <c r="M734" t="s">
        <v>214</v>
      </c>
      <c r="P734" t="s">
        <v>214</v>
      </c>
      <c r="S734" t="s">
        <v>214</v>
      </c>
      <c r="T734" t="s">
        <v>214</v>
      </c>
      <c r="W734" t="s">
        <v>214</v>
      </c>
      <c r="Z734" t="s">
        <v>214</v>
      </c>
      <c r="AB734" t="s">
        <v>214</v>
      </c>
      <c r="BA734" t="s">
        <v>3461</v>
      </c>
      <c r="BB734">
        <v>0</v>
      </c>
    </row>
    <row r="735" spans="1:54" x14ac:dyDescent="0.25">
      <c r="A735">
        <v>336927</v>
      </c>
      <c r="B735" t="s">
        <v>144</v>
      </c>
      <c r="F735" t="s">
        <v>214</v>
      </c>
      <c r="J735" t="s">
        <v>214</v>
      </c>
      <c r="K735" t="s">
        <v>214</v>
      </c>
      <c r="N735" t="s">
        <v>214</v>
      </c>
      <c r="P735" t="s">
        <v>214</v>
      </c>
      <c r="R735" t="s">
        <v>214</v>
      </c>
      <c r="S735" t="s">
        <v>214</v>
      </c>
      <c r="T735" t="s">
        <v>214</v>
      </c>
      <c r="U735" t="s">
        <v>214</v>
      </c>
      <c r="V735" t="s">
        <v>214</v>
      </c>
      <c r="W735" t="s">
        <v>214</v>
      </c>
      <c r="X735" t="s">
        <v>214</v>
      </c>
      <c r="Y735" t="s">
        <v>214</v>
      </c>
      <c r="Z735" t="s">
        <v>214</v>
      </c>
      <c r="AA735" t="s">
        <v>214</v>
      </c>
      <c r="AB735" t="s">
        <v>214</v>
      </c>
      <c r="BA735" t="s">
        <v>3461</v>
      </c>
      <c r="BB735">
        <v>0</v>
      </c>
    </row>
    <row r="736" spans="1:54" x14ac:dyDescent="0.25">
      <c r="A736">
        <v>336969</v>
      </c>
      <c r="B736" t="s">
        <v>144</v>
      </c>
      <c r="K736" t="s">
        <v>214</v>
      </c>
      <c r="N736" t="s">
        <v>214</v>
      </c>
      <c r="P736" t="s">
        <v>214</v>
      </c>
      <c r="Q736" t="s">
        <v>214</v>
      </c>
      <c r="R736" t="s">
        <v>214</v>
      </c>
      <c r="S736" t="s">
        <v>214</v>
      </c>
      <c r="T736" t="s">
        <v>214</v>
      </c>
      <c r="U736" t="s">
        <v>214</v>
      </c>
      <c r="V736" t="s">
        <v>214</v>
      </c>
      <c r="W736" t="s">
        <v>214</v>
      </c>
      <c r="X736" t="s">
        <v>214</v>
      </c>
      <c r="Y736" t="s">
        <v>214</v>
      </c>
      <c r="Z736" t="s">
        <v>214</v>
      </c>
      <c r="AA736" t="s">
        <v>214</v>
      </c>
      <c r="AB736" t="s">
        <v>214</v>
      </c>
      <c r="BA736" t="s">
        <v>3461</v>
      </c>
      <c r="BB736">
        <v>0</v>
      </c>
    </row>
    <row r="737" spans="1:54" x14ac:dyDescent="0.25">
      <c r="A737">
        <v>337009</v>
      </c>
      <c r="B737" t="s">
        <v>144</v>
      </c>
      <c r="F737" t="s">
        <v>214</v>
      </c>
      <c r="K737" t="s">
        <v>214</v>
      </c>
      <c r="P737" t="s">
        <v>214</v>
      </c>
      <c r="S737" t="s">
        <v>214</v>
      </c>
      <c r="V737" t="s">
        <v>214</v>
      </c>
      <c r="W737" t="s">
        <v>214</v>
      </c>
      <c r="X737" t="s">
        <v>214</v>
      </c>
      <c r="Y737" t="s">
        <v>214</v>
      </c>
      <c r="Z737" t="s">
        <v>214</v>
      </c>
      <c r="AA737" t="s">
        <v>214</v>
      </c>
      <c r="AB737" t="s">
        <v>214</v>
      </c>
      <c r="BA737" t="s">
        <v>3461</v>
      </c>
      <c r="BB737">
        <v>0</v>
      </c>
    </row>
    <row r="738" spans="1:54" x14ac:dyDescent="0.25">
      <c r="A738">
        <v>337242</v>
      </c>
      <c r="B738" t="s">
        <v>144</v>
      </c>
      <c r="P738" t="s">
        <v>214</v>
      </c>
      <c r="Q738" t="s">
        <v>214</v>
      </c>
      <c r="R738" t="s">
        <v>214</v>
      </c>
      <c r="T738" t="s">
        <v>214</v>
      </c>
      <c r="V738" t="s">
        <v>214</v>
      </c>
      <c r="W738" t="s">
        <v>214</v>
      </c>
      <c r="X738" t="s">
        <v>214</v>
      </c>
      <c r="Y738" t="s">
        <v>214</v>
      </c>
      <c r="Z738" t="s">
        <v>214</v>
      </c>
      <c r="AA738" t="s">
        <v>214</v>
      </c>
      <c r="AB738" t="s">
        <v>214</v>
      </c>
      <c r="BA738" t="s">
        <v>3461</v>
      </c>
      <c r="BB738">
        <v>0</v>
      </c>
    </row>
    <row r="739" spans="1:54" x14ac:dyDescent="0.25">
      <c r="A739">
        <v>338257</v>
      </c>
      <c r="B739" t="s">
        <v>144</v>
      </c>
      <c r="I739" t="s">
        <v>214</v>
      </c>
      <c r="L739" t="s">
        <v>214</v>
      </c>
      <c r="M739" t="s">
        <v>214</v>
      </c>
      <c r="N739" t="s">
        <v>214</v>
      </c>
      <c r="P739" t="s">
        <v>214</v>
      </c>
      <c r="Q739" t="s">
        <v>214</v>
      </c>
      <c r="R739" t="s">
        <v>214</v>
      </c>
      <c r="T739" t="s">
        <v>214</v>
      </c>
      <c r="U739" t="s">
        <v>214</v>
      </c>
      <c r="V739" t="s">
        <v>214</v>
      </c>
      <c r="W739" t="s">
        <v>214</v>
      </c>
      <c r="X739" t="s">
        <v>214</v>
      </c>
      <c r="Y739" t="s">
        <v>214</v>
      </c>
      <c r="Z739" t="s">
        <v>214</v>
      </c>
      <c r="AA739" t="s">
        <v>214</v>
      </c>
      <c r="AB739" t="s">
        <v>214</v>
      </c>
      <c r="BA739" t="s">
        <v>3461</v>
      </c>
      <c r="BB739">
        <v>0</v>
      </c>
    </row>
    <row r="740" spans="1:54" x14ac:dyDescent="0.25">
      <c r="A740">
        <v>338258</v>
      </c>
      <c r="B740" t="s">
        <v>144</v>
      </c>
      <c r="F740" t="s">
        <v>214</v>
      </c>
      <c r="K740" t="s">
        <v>214</v>
      </c>
      <c r="L740" t="s">
        <v>214</v>
      </c>
      <c r="P740" t="s">
        <v>214</v>
      </c>
      <c r="U740" t="s">
        <v>214</v>
      </c>
      <c r="W740" t="s">
        <v>214</v>
      </c>
      <c r="X740" t="s">
        <v>214</v>
      </c>
      <c r="Y740" t="s">
        <v>214</v>
      </c>
      <c r="Z740" t="s">
        <v>214</v>
      </c>
      <c r="AA740" t="s">
        <v>214</v>
      </c>
      <c r="AB740" t="s">
        <v>214</v>
      </c>
      <c r="BA740" t="s">
        <v>3461</v>
      </c>
      <c r="BB740">
        <v>0</v>
      </c>
    </row>
    <row r="741" spans="1:54" x14ac:dyDescent="0.25">
      <c r="A741">
        <v>338268</v>
      </c>
      <c r="B741" t="s">
        <v>144</v>
      </c>
      <c r="I741" t="s">
        <v>214</v>
      </c>
      <c r="P741" t="s">
        <v>214</v>
      </c>
      <c r="T741" t="s">
        <v>214</v>
      </c>
      <c r="V741" t="s">
        <v>214</v>
      </c>
      <c r="W741" t="s">
        <v>214</v>
      </c>
      <c r="Y741" t="s">
        <v>214</v>
      </c>
      <c r="Z741" t="s">
        <v>214</v>
      </c>
      <c r="AB741" t="s">
        <v>214</v>
      </c>
      <c r="BA741" t="s">
        <v>3461</v>
      </c>
      <c r="BB741">
        <v>0</v>
      </c>
    </row>
    <row r="742" spans="1:54" x14ac:dyDescent="0.25">
      <c r="A742">
        <v>338270</v>
      </c>
      <c r="B742" t="s">
        <v>144</v>
      </c>
      <c r="C742" t="s">
        <v>214</v>
      </c>
      <c r="N742" t="s">
        <v>214</v>
      </c>
      <c r="P742" t="s">
        <v>214</v>
      </c>
      <c r="Q742" t="s">
        <v>214</v>
      </c>
      <c r="R742" t="s">
        <v>214</v>
      </c>
      <c r="T742" t="s">
        <v>214</v>
      </c>
      <c r="V742" t="s">
        <v>214</v>
      </c>
      <c r="W742" t="s">
        <v>214</v>
      </c>
      <c r="Y742" t="s">
        <v>214</v>
      </c>
      <c r="Z742" t="s">
        <v>214</v>
      </c>
      <c r="AA742" t="s">
        <v>214</v>
      </c>
      <c r="AB742" t="s">
        <v>214</v>
      </c>
      <c r="BA742" t="s">
        <v>3461</v>
      </c>
      <c r="BB742">
        <v>0</v>
      </c>
    </row>
    <row r="743" spans="1:54" x14ac:dyDescent="0.25">
      <c r="A743">
        <v>338279</v>
      </c>
      <c r="B743" t="s">
        <v>144</v>
      </c>
      <c r="N743" t="s">
        <v>214</v>
      </c>
      <c r="P743" t="s">
        <v>214</v>
      </c>
      <c r="V743" t="s">
        <v>214</v>
      </c>
      <c r="W743" t="s">
        <v>214</v>
      </c>
      <c r="Y743" t="s">
        <v>214</v>
      </c>
      <c r="AA743" t="s">
        <v>214</v>
      </c>
      <c r="AB743" t="s">
        <v>214</v>
      </c>
      <c r="BA743" t="s">
        <v>3461</v>
      </c>
      <c r="BB743">
        <v>0</v>
      </c>
    </row>
    <row r="744" spans="1:54" x14ac:dyDescent="0.25">
      <c r="A744">
        <v>338291</v>
      </c>
      <c r="B744" t="s">
        <v>144</v>
      </c>
      <c r="P744" t="s">
        <v>214</v>
      </c>
      <c r="Q744" t="s">
        <v>214</v>
      </c>
      <c r="V744" t="s">
        <v>214</v>
      </c>
      <c r="W744" t="s">
        <v>214</v>
      </c>
      <c r="X744" t="s">
        <v>214</v>
      </c>
      <c r="Y744" t="s">
        <v>214</v>
      </c>
      <c r="Z744" t="s">
        <v>214</v>
      </c>
      <c r="AA744" t="s">
        <v>214</v>
      </c>
      <c r="AB744" t="s">
        <v>214</v>
      </c>
      <c r="BA744" t="s">
        <v>3461</v>
      </c>
      <c r="BB744">
        <v>0</v>
      </c>
    </row>
    <row r="745" spans="1:54" x14ac:dyDescent="0.25">
      <c r="A745">
        <v>338295</v>
      </c>
      <c r="B745" t="s">
        <v>144</v>
      </c>
      <c r="I745" t="s">
        <v>214</v>
      </c>
      <c r="P745" t="s">
        <v>214</v>
      </c>
      <c r="V745" t="s">
        <v>214</v>
      </c>
      <c r="W745" t="s">
        <v>214</v>
      </c>
      <c r="X745" t="s">
        <v>214</v>
      </c>
      <c r="Y745" t="s">
        <v>214</v>
      </c>
      <c r="Z745" t="s">
        <v>214</v>
      </c>
      <c r="AB745" t="s">
        <v>214</v>
      </c>
      <c r="BA745" t="s">
        <v>3461</v>
      </c>
      <c r="BB745">
        <v>0</v>
      </c>
    </row>
    <row r="746" spans="1:54" x14ac:dyDescent="0.25">
      <c r="A746">
        <v>324125</v>
      </c>
      <c r="B746" t="s">
        <v>144</v>
      </c>
      <c r="G746" t="s">
        <v>214</v>
      </c>
      <c r="K746" t="s">
        <v>214</v>
      </c>
      <c r="M746" t="s">
        <v>214</v>
      </c>
      <c r="N746" t="s">
        <v>214</v>
      </c>
      <c r="P746" t="s">
        <v>214</v>
      </c>
      <c r="Q746" t="s">
        <v>214</v>
      </c>
      <c r="R746" t="s">
        <v>214</v>
      </c>
      <c r="S746" t="s">
        <v>214</v>
      </c>
      <c r="T746" t="s">
        <v>214</v>
      </c>
      <c r="V746" t="s">
        <v>214</v>
      </c>
      <c r="W746" t="s">
        <v>214</v>
      </c>
      <c r="X746" t="s">
        <v>214</v>
      </c>
      <c r="Y746" t="s">
        <v>214</v>
      </c>
      <c r="Z746" t="s">
        <v>214</v>
      </c>
      <c r="AA746" t="s">
        <v>214</v>
      </c>
      <c r="AB746" t="s">
        <v>214</v>
      </c>
      <c r="BA746" t="s">
        <v>3461</v>
      </c>
      <c r="BB746">
        <v>0</v>
      </c>
    </row>
    <row r="747" spans="1:54" x14ac:dyDescent="0.25">
      <c r="A747">
        <v>332959</v>
      </c>
      <c r="B747" t="s">
        <v>144</v>
      </c>
      <c r="J747" t="s">
        <v>214</v>
      </c>
      <c r="P747" t="s">
        <v>214</v>
      </c>
      <c r="R747" t="s">
        <v>214</v>
      </c>
      <c r="S747" t="s">
        <v>214</v>
      </c>
      <c r="V747" t="s">
        <v>214</v>
      </c>
      <c r="W747" t="s">
        <v>214</v>
      </c>
      <c r="X747" t="s">
        <v>214</v>
      </c>
      <c r="Y747" t="s">
        <v>214</v>
      </c>
      <c r="Z747" t="s">
        <v>214</v>
      </c>
      <c r="AA747" t="s">
        <v>214</v>
      </c>
      <c r="AB747" t="s">
        <v>214</v>
      </c>
      <c r="BA747" t="s">
        <v>3461</v>
      </c>
      <c r="BB747">
        <v>0</v>
      </c>
    </row>
    <row r="748" spans="1:54" x14ac:dyDescent="0.25">
      <c r="A748">
        <v>333925</v>
      </c>
      <c r="B748" t="s">
        <v>144</v>
      </c>
      <c r="P748" t="s">
        <v>214</v>
      </c>
      <c r="R748" t="s">
        <v>214</v>
      </c>
      <c r="T748" t="s">
        <v>214</v>
      </c>
      <c r="W748" t="s">
        <v>214</v>
      </c>
      <c r="X748" t="s">
        <v>214</v>
      </c>
      <c r="Z748" t="s">
        <v>214</v>
      </c>
      <c r="AB748" t="s">
        <v>214</v>
      </c>
      <c r="BA748" t="s">
        <v>3461</v>
      </c>
      <c r="BB748">
        <v>0</v>
      </c>
    </row>
    <row r="749" spans="1:54" x14ac:dyDescent="0.25">
      <c r="A749">
        <v>334491</v>
      </c>
      <c r="B749" t="s">
        <v>144</v>
      </c>
      <c r="G749" t="s">
        <v>214</v>
      </c>
      <c r="J749" t="s">
        <v>214</v>
      </c>
      <c r="P749" t="s">
        <v>214</v>
      </c>
      <c r="W749" t="s">
        <v>214</v>
      </c>
      <c r="X749" t="s">
        <v>214</v>
      </c>
      <c r="Y749" t="s">
        <v>214</v>
      </c>
      <c r="Z749" t="s">
        <v>214</v>
      </c>
      <c r="AA749" t="s">
        <v>214</v>
      </c>
      <c r="AB749" t="s">
        <v>214</v>
      </c>
      <c r="BA749" t="s">
        <v>3461</v>
      </c>
      <c r="BB749">
        <v>0</v>
      </c>
    </row>
    <row r="750" spans="1:54" x14ac:dyDescent="0.25">
      <c r="A750">
        <v>335167</v>
      </c>
      <c r="B750" t="s">
        <v>144</v>
      </c>
      <c r="K750" t="s">
        <v>214</v>
      </c>
      <c r="P750" t="s">
        <v>214</v>
      </c>
      <c r="V750" t="s">
        <v>214</v>
      </c>
      <c r="W750" t="s">
        <v>214</v>
      </c>
      <c r="X750" t="s">
        <v>214</v>
      </c>
      <c r="Y750" t="s">
        <v>214</v>
      </c>
      <c r="Z750" t="s">
        <v>214</v>
      </c>
      <c r="AA750" t="s">
        <v>214</v>
      </c>
      <c r="AB750" t="s">
        <v>214</v>
      </c>
      <c r="BA750" t="s">
        <v>3461</v>
      </c>
      <c r="BB750">
        <v>0</v>
      </c>
    </row>
    <row r="751" spans="1:54" x14ac:dyDescent="0.25">
      <c r="A751">
        <v>335371</v>
      </c>
      <c r="B751" t="s">
        <v>144</v>
      </c>
      <c r="F751" t="s">
        <v>214</v>
      </c>
      <c r="J751" t="s">
        <v>214</v>
      </c>
      <c r="K751" t="s">
        <v>214</v>
      </c>
      <c r="L751" t="s">
        <v>214</v>
      </c>
      <c r="P751" t="s">
        <v>214</v>
      </c>
      <c r="R751" t="s">
        <v>214</v>
      </c>
      <c r="S751" t="s">
        <v>214</v>
      </c>
      <c r="T751" t="s">
        <v>214</v>
      </c>
      <c r="V751" t="s">
        <v>214</v>
      </c>
      <c r="W751" t="s">
        <v>214</v>
      </c>
      <c r="X751" t="s">
        <v>214</v>
      </c>
      <c r="Y751" t="s">
        <v>214</v>
      </c>
      <c r="Z751" t="s">
        <v>214</v>
      </c>
      <c r="AA751" t="s">
        <v>214</v>
      </c>
      <c r="AB751" t="s">
        <v>214</v>
      </c>
      <c r="BA751" t="s">
        <v>3461</v>
      </c>
      <c r="BB751">
        <v>0</v>
      </c>
    </row>
    <row r="752" spans="1:54" x14ac:dyDescent="0.25">
      <c r="A752">
        <v>335455</v>
      </c>
      <c r="B752" t="s">
        <v>144</v>
      </c>
      <c r="G752" t="s">
        <v>214</v>
      </c>
      <c r="K752" t="s">
        <v>214</v>
      </c>
      <c r="P752" t="s">
        <v>214</v>
      </c>
      <c r="V752" t="s">
        <v>214</v>
      </c>
      <c r="W752" t="s">
        <v>214</v>
      </c>
      <c r="X752" t="s">
        <v>214</v>
      </c>
      <c r="Y752" t="s">
        <v>214</v>
      </c>
      <c r="Z752" t="s">
        <v>214</v>
      </c>
      <c r="AA752" t="s">
        <v>214</v>
      </c>
      <c r="AB752" t="s">
        <v>214</v>
      </c>
      <c r="BA752" t="s">
        <v>3461</v>
      </c>
      <c r="BB752">
        <v>0</v>
      </c>
    </row>
    <row r="753" spans="1:54" x14ac:dyDescent="0.25">
      <c r="A753">
        <v>315419</v>
      </c>
      <c r="B753" t="s">
        <v>144</v>
      </c>
      <c r="M753" t="s">
        <v>214</v>
      </c>
      <c r="O753" t="s">
        <v>214</v>
      </c>
      <c r="W753" t="s">
        <v>214</v>
      </c>
      <c r="X753" t="s">
        <v>214</v>
      </c>
      <c r="Z753" t="s">
        <v>214</v>
      </c>
      <c r="AB753" t="s">
        <v>214</v>
      </c>
      <c r="BA753" t="s">
        <v>3461</v>
      </c>
      <c r="BB753">
        <v>0</v>
      </c>
    </row>
    <row r="754" spans="1:54" x14ac:dyDescent="0.25">
      <c r="A754">
        <v>325173</v>
      </c>
      <c r="B754" t="s">
        <v>144</v>
      </c>
      <c r="H754" t="s">
        <v>214</v>
      </c>
      <c r="O754" t="s">
        <v>214</v>
      </c>
      <c r="R754" t="s">
        <v>214</v>
      </c>
      <c r="S754" t="s">
        <v>214</v>
      </c>
      <c r="W754" t="s">
        <v>214</v>
      </c>
      <c r="X754" t="s">
        <v>214</v>
      </c>
      <c r="Y754" t="s">
        <v>214</v>
      </c>
      <c r="Z754" t="s">
        <v>214</v>
      </c>
      <c r="AA754" t="s">
        <v>214</v>
      </c>
      <c r="AB754" t="s">
        <v>214</v>
      </c>
      <c r="BA754" t="s">
        <v>3461</v>
      </c>
      <c r="BB754">
        <v>0</v>
      </c>
    </row>
    <row r="755" spans="1:54" x14ac:dyDescent="0.25">
      <c r="A755">
        <v>329973</v>
      </c>
      <c r="B755" t="s">
        <v>144</v>
      </c>
      <c r="H755" t="s">
        <v>214</v>
      </c>
      <c r="O755" t="s">
        <v>214</v>
      </c>
      <c r="Q755" t="s">
        <v>214</v>
      </c>
      <c r="Z755" t="s">
        <v>214</v>
      </c>
      <c r="AB755" t="s">
        <v>214</v>
      </c>
      <c r="BA755" t="s">
        <v>3461</v>
      </c>
      <c r="BB755">
        <v>0</v>
      </c>
    </row>
    <row r="756" spans="1:54" x14ac:dyDescent="0.25">
      <c r="A756">
        <v>331389</v>
      </c>
      <c r="B756" t="s">
        <v>144</v>
      </c>
      <c r="O756" t="s">
        <v>214</v>
      </c>
      <c r="R756" t="s">
        <v>214</v>
      </c>
      <c r="T756" t="s">
        <v>214</v>
      </c>
      <c r="U756" t="s">
        <v>214</v>
      </c>
      <c r="V756" t="s">
        <v>214</v>
      </c>
      <c r="Z756" t="s">
        <v>214</v>
      </c>
      <c r="AA756" t="s">
        <v>214</v>
      </c>
      <c r="AB756" t="s">
        <v>214</v>
      </c>
      <c r="BA756" t="s">
        <v>3461</v>
      </c>
      <c r="BB756">
        <v>0</v>
      </c>
    </row>
    <row r="757" spans="1:54" x14ac:dyDescent="0.25">
      <c r="A757">
        <v>331949</v>
      </c>
      <c r="B757" t="s">
        <v>144</v>
      </c>
      <c r="I757" t="s">
        <v>214</v>
      </c>
      <c r="L757" t="s">
        <v>214</v>
      </c>
      <c r="N757" t="s">
        <v>214</v>
      </c>
      <c r="O757" t="s">
        <v>214</v>
      </c>
      <c r="U757" t="s">
        <v>214</v>
      </c>
      <c r="W757" t="s">
        <v>214</v>
      </c>
      <c r="X757" t="s">
        <v>214</v>
      </c>
      <c r="Y757" t="s">
        <v>214</v>
      </c>
      <c r="Z757" t="s">
        <v>214</v>
      </c>
      <c r="AA757" t="s">
        <v>214</v>
      </c>
      <c r="AB757" t="s">
        <v>214</v>
      </c>
      <c r="BA757" t="s">
        <v>3461</v>
      </c>
      <c r="BB757">
        <v>0</v>
      </c>
    </row>
    <row r="758" spans="1:54" x14ac:dyDescent="0.25">
      <c r="A758">
        <v>332864</v>
      </c>
      <c r="B758" t="s">
        <v>144</v>
      </c>
      <c r="M758" t="s">
        <v>214</v>
      </c>
      <c r="N758" t="s">
        <v>214</v>
      </c>
      <c r="O758" t="s">
        <v>214</v>
      </c>
      <c r="S758" t="s">
        <v>214</v>
      </c>
      <c r="U758" t="s">
        <v>214</v>
      </c>
      <c r="V758" t="s">
        <v>214</v>
      </c>
      <c r="W758" t="s">
        <v>214</v>
      </c>
      <c r="X758" t="s">
        <v>214</v>
      </c>
      <c r="Y758" t="s">
        <v>214</v>
      </c>
      <c r="Z758" t="s">
        <v>214</v>
      </c>
      <c r="AA758" t="s">
        <v>214</v>
      </c>
      <c r="AB758" t="s">
        <v>214</v>
      </c>
      <c r="BA758" t="s">
        <v>3461</v>
      </c>
      <c r="BB758">
        <v>0</v>
      </c>
    </row>
    <row r="759" spans="1:54" x14ac:dyDescent="0.25">
      <c r="A759">
        <v>335326</v>
      </c>
      <c r="B759" t="s">
        <v>144</v>
      </c>
      <c r="O759" t="s">
        <v>214</v>
      </c>
      <c r="Q759" t="s">
        <v>214</v>
      </c>
      <c r="R759" t="s">
        <v>214</v>
      </c>
      <c r="T759" t="s">
        <v>214</v>
      </c>
      <c r="W759" t="s">
        <v>214</v>
      </c>
      <c r="X759" t="s">
        <v>214</v>
      </c>
      <c r="Y759" t="s">
        <v>214</v>
      </c>
      <c r="Z759" t="s">
        <v>214</v>
      </c>
      <c r="AB759" t="s">
        <v>214</v>
      </c>
      <c r="BA759" t="s">
        <v>3461</v>
      </c>
      <c r="BB759">
        <v>0</v>
      </c>
    </row>
    <row r="760" spans="1:54" x14ac:dyDescent="0.25">
      <c r="A760">
        <v>336850</v>
      </c>
      <c r="B760" t="s">
        <v>144</v>
      </c>
      <c r="F760" t="s">
        <v>214</v>
      </c>
      <c r="I760" t="s">
        <v>214</v>
      </c>
      <c r="N760" t="s">
        <v>214</v>
      </c>
      <c r="O760" t="s">
        <v>214</v>
      </c>
      <c r="Q760" t="s">
        <v>214</v>
      </c>
      <c r="R760" t="s">
        <v>214</v>
      </c>
      <c r="S760" t="s">
        <v>214</v>
      </c>
      <c r="U760" t="s">
        <v>214</v>
      </c>
      <c r="W760" t="s">
        <v>214</v>
      </c>
      <c r="X760" t="s">
        <v>214</v>
      </c>
      <c r="Z760" t="s">
        <v>214</v>
      </c>
      <c r="AA760" t="s">
        <v>214</v>
      </c>
      <c r="AB760" t="s">
        <v>214</v>
      </c>
      <c r="BA760" t="s">
        <v>3461</v>
      </c>
      <c r="BB760">
        <v>0</v>
      </c>
    </row>
    <row r="761" spans="1:54" x14ac:dyDescent="0.25">
      <c r="A761">
        <v>336965</v>
      </c>
      <c r="B761" t="s">
        <v>144</v>
      </c>
      <c r="I761" t="s">
        <v>214</v>
      </c>
      <c r="K761" t="s">
        <v>214</v>
      </c>
      <c r="N761" t="s">
        <v>214</v>
      </c>
      <c r="O761" t="s">
        <v>214</v>
      </c>
      <c r="AA761" t="s">
        <v>214</v>
      </c>
      <c r="AB761" t="s">
        <v>214</v>
      </c>
      <c r="BA761" t="s">
        <v>3461</v>
      </c>
      <c r="BB761">
        <v>0</v>
      </c>
    </row>
    <row r="762" spans="1:54" x14ac:dyDescent="0.25">
      <c r="A762">
        <v>338290</v>
      </c>
      <c r="B762" t="s">
        <v>144</v>
      </c>
      <c r="I762" t="s">
        <v>214</v>
      </c>
      <c r="L762" t="s">
        <v>214</v>
      </c>
      <c r="N762" t="s">
        <v>214</v>
      </c>
      <c r="O762" t="s">
        <v>214</v>
      </c>
      <c r="Q762" t="s">
        <v>214</v>
      </c>
      <c r="W762" t="s">
        <v>214</v>
      </c>
      <c r="Y762" t="s">
        <v>214</v>
      </c>
      <c r="Z762" t="s">
        <v>214</v>
      </c>
      <c r="AA762" t="s">
        <v>214</v>
      </c>
      <c r="AB762" t="s">
        <v>214</v>
      </c>
      <c r="BA762" t="s">
        <v>3461</v>
      </c>
      <c r="BB762">
        <v>0</v>
      </c>
    </row>
    <row r="763" spans="1:54" x14ac:dyDescent="0.25">
      <c r="A763">
        <v>324713</v>
      </c>
      <c r="B763" t="s">
        <v>144</v>
      </c>
      <c r="D763" t="s">
        <v>214</v>
      </c>
      <c r="I763" t="s">
        <v>214</v>
      </c>
      <c r="N763" t="s">
        <v>214</v>
      </c>
      <c r="O763" t="s">
        <v>214</v>
      </c>
      <c r="Q763" t="s">
        <v>214</v>
      </c>
      <c r="T763" t="s">
        <v>214</v>
      </c>
      <c r="V763" t="s">
        <v>214</v>
      </c>
      <c r="W763" t="s">
        <v>214</v>
      </c>
      <c r="X763" t="s">
        <v>214</v>
      </c>
      <c r="Y763" t="s">
        <v>214</v>
      </c>
      <c r="AA763" t="s">
        <v>214</v>
      </c>
      <c r="AB763" t="s">
        <v>214</v>
      </c>
      <c r="BA763" t="s">
        <v>3461</v>
      </c>
      <c r="BB763">
        <v>0</v>
      </c>
    </row>
    <row r="764" spans="1:54" x14ac:dyDescent="0.25">
      <c r="A764">
        <v>334523</v>
      </c>
      <c r="B764" t="s">
        <v>144</v>
      </c>
      <c r="J764" t="s">
        <v>214</v>
      </c>
      <c r="O764" t="s">
        <v>214</v>
      </c>
      <c r="W764" t="s">
        <v>214</v>
      </c>
      <c r="X764" t="s">
        <v>214</v>
      </c>
      <c r="AA764" t="s">
        <v>214</v>
      </c>
      <c r="AB764" t="s">
        <v>214</v>
      </c>
      <c r="BA764" t="s">
        <v>3461</v>
      </c>
      <c r="BB764">
        <v>0</v>
      </c>
    </row>
    <row r="765" spans="1:54" x14ac:dyDescent="0.25">
      <c r="A765">
        <v>318072</v>
      </c>
      <c r="B765" t="s">
        <v>144</v>
      </c>
      <c r="N765" t="s">
        <v>214</v>
      </c>
      <c r="V765" t="s">
        <v>214</v>
      </c>
      <c r="Z765" t="s">
        <v>214</v>
      </c>
      <c r="AA765" t="s">
        <v>214</v>
      </c>
      <c r="AB765" t="s">
        <v>214</v>
      </c>
      <c r="BA765" t="s">
        <v>3461</v>
      </c>
      <c r="BB765">
        <v>0</v>
      </c>
    </row>
    <row r="766" spans="1:54" x14ac:dyDescent="0.25">
      <c r="A766">
        <v>331051</v>
      </c>
      <c r="B766" t="s">
        <v>144</v>
      </c>
      <c r="H766" t="s">
        <v>214</v>
      </c>
      <c r="M766" t="s">
        <v>214</v>
      </c>
      <c r="N766" t="s">
        <v>214</v>
      </c>
      <c r="R766" t="s">
        <v>214</v>
      </c>
      <c r="T766" t="s">
        <v>214</v>
      </c>
      <c r="W766" t="s">
        <v>214</v>
      </c>
      <c r="X766" t="s">
        <v>214</v>
      </c>
      <c r="Y766" t="s">
        <v>214</v>
      </c>
      <c r="Z766" t="s">
        <v>214</v>
      </c>
      <c r="AA766" t="s">
        <v>214</v>
      </c>
      <c r="AB766" t="s">
        <v>214</v>
      </c>
      <c r="BA766" t="s">
        <v>3461</v>
      </c>
      <c r="BB766">
        <v>0</v>
      </c>
    </row>
    <row r="767" spans="1:54" x14ac:dyDescent="0.25">
      <c r="A767">
        <v>332412</v>
      </c>
      <c r="B767" t="s">
        <v>144</v>
      </c>
      <c r="G767" t="s">
        <v>214</v>
      </c>
      <c r="H767" t="s">
        <v>214</v>
      </c>
      <c r="Q767" t="s">
        <v>214</v>
      </c>
      <c r="R767" t="s">
        <v>214</v>
      </c>
      <c r="V767" t="s">
        <v>214</v>
      </c>
      <c r="X767" t="s">
        <v>214</v>
      </c>
      <c r="Z767" t="s">
        <v>214</v>
      </c>
      <c r="AA767" t="s">
        <v>214</v>
      </c>
      <c r="AB767" t="s">
        <v>214</v>
      </c>
      <c r="BA767" t="s">
        <v>3461</v>
      </c>
      <c r="BB767">
        <v>0</v>
      </c>
    </row>
    <row r="768" spans="1:54" x14ac:dyDescent="0.25">
      <c r="A768">
        <v>333939</v>
      </c>
      <c r="B768" t="s">
        <v>144</v>
      </c>
      <c r="K768" t="s">
        <v>214</v>
      </c>
      <c r="R768" t="s">
        <v>214</v>
      </c>
      <c r="W768" t="s">
        <v>214</v>
      </c>
      <c r="X768" t="s">
        <v>214</v>
      </c>
      <c r="Y768" t="s">
        <v>214</v>
      </c>
      <c r="Z768" t="s">
        <v>214</v>
      </c>
      <c r="AA768" t="s">
        <v>214</v>
      </c>
      <c r="AB768" t="s">
        <v>214</v>
      </c>
      <c r="BA768" t="s">
        <v>3461</v>
      </c>
      <c r="BB768">
        <v>0</v>
      </c>
    </row>
    <row r="769" spans="1:54" x14ac:dyDescent="0.25">
      <c r="A769">
        <v>335054</v>
      </c>
      <c r="B769" t="s">
        <v>144</v>
      </c>
      <c r="W769" t="s">
        <v>214</v>
      </c>
      <c r="X769" t="s">
        <v>214</v>
      </c>
      <c r="Y769" t="s">
        <v>214</v>
      </c>
      <c r="Z769" t="s">
        <v>214</v>
      </c>
      <c r="AA769" t="s">
        <v>214</v>
      </c>
      <c r="AB769" t="s">
        <v>214</v>
      </c>
      <c r="BA769" t="s">
        <v>3461</v>
      </c>
      <c r="BB769">
        <v>0</v>
      </c>
    </row>
    <row r="770" spans="1:54" x14ac:dyDescent="0.25">
      <c r="A770">
        <v>335206</v>
      </c>
      <c r="B770" t="s">
        <v>144</v>
      </c>
      <c r="M770" t="s">
        <v>214</v>
      </c>
      <c r="Q770" t="s">
        <v>214</v>
      </c>
      <c r="R770" t="s">
        <v>214</v>
      </c>
      <c r="T770" t="s">
        <v>214</v>
      </c>
      <c r="W770" t="s">
        <v>214</v>
      </c>
      <c r="Y770" t="s">
        <v>214</v>
      </c>
      <c r="Z770" t="s">
        <v>214</v>
      </c>
      <c r="AB770" t="s">
        <v>214</v>
      </c>
      <c r="BA770" t="s">
        <v>3461</v>
      </c>
      <c r="BB770">
        <v>0</v>
      </c>
    </row>
    <row r="771" spans="1:54" x14ac:dyDescent="0.25">
      <c r="A771">
        <v>335451</v>
      </c>
      <c r="B771" t="s">
        <v>144</v>
      </c>
      <c r="S771" t="s">
        <v>214</v>
      </c>
      <c r="T771" t="s">
        <v>214</v>
      </c>
      <c r="W771" t="s">
        <v>214</v>
      </c>
      <c r="X771" t="s">
        <v>214</v>
      </c>
      <c r="Y771" t="s">
        <v>214</v>
      </c>
      <c r="Z771" t="s">
        <v>214</v>
      </c>
      <c r="AA771" t="s">
        <v>214</v>
      </c>
      <c r="AB771" t="s">
        <v>214</v>
      </c>
      <c r="BA771" t="s">
        <v>3461</v>
      </c>
      <c r="BB771">
        <v>0</v>
      </c>
    </row>
    <row r="772" spans="1:54" x14ac:dyDescent="0.25">
      <c r="A772">
        <v>335574</v>
      </c>
      <c r="B772" t="s">
        <v>144</v>
      </c>
      <c r="R772" t="s">
        <v>214</v>
      </c>
      <c r="S772" t="s">
        <v>214</v>
      </c>
      <c r="W772" t="s">
        <v>214</v>
      </c>
      <c r="X772" t="s">
        <v>214</v>
      </c>
      <c r="Y772" t="s">
        <v>214</v>
      </c>
      <c r="Z772" t="s">
        <v>214</v>
      </c>
      <c r="AA772" t="s">
        <v>214</v>
      </c>
      <c r="AB772" t="s">
        <v>214</v>
      </c>
      <c r="BA772" t="s">
        <v>3461</v>
      </c>
      <c r="BB772">
        <v>0</v>
      </c>
    </row>
    <row r="773" spans="1:54" x14ac:dyDescent="0.25">
      <c r="A773">
        <v>336106</v>
      </c>
      <c r="B773" t="s">
        <v>144</v>
      </c>
      <c r="K773" t="s">
        <v>214</v>
      </c>
      <c r="L773" t="s">
        <v>214</v>
      </c>
      <c r="W773" t="s">
        <v>214</v>
      </c>
      <c r="X773" t="s">
        <v>214</v>
      </c>
      <c r="Y773" t="s">
        <v>214</v>
      </c>
      <c r="Z773" t="s">
        <v>214</v>
      </c>
      <c r="AA773" t="s">
        <v>214</v>
      </c>
      <c r="AB773" t="s">
        <v>214</v>
      </c>
      <c r="BA773" t="s">
        <v>3461</v>
      </c>
      <c r="BB773">
        <v>0</v>
      </c>
    </row>
    <row r="774" spans="1:54" x14ac:dyDescent="0.25">
      <c r="A774">
        <v>336679</v>
      </c>
      <c r="B774" t="s">
        <v>144</v>
      </c>
      <c r="Q774" t="s">
        <v>214</v>
      </c>
      <c r="W774" t="s">
        <v>214</v>
      </c>
      <c r="X774" t="s">
        <v>214</v>
      </c>
      <c r="Y774" t="s">
        <v>214</v>
      </c>
      <c r="Z774" t="s">
        <v>214</v>
      </c>
      <c r="AA774" t="s">
        <v>214</v>
      </c>
      <c r="AB774" t="s">
        <v>214</v>
      </c>
      <c r="BA774" t="s">
        <v>3461</v>
      </c>
      <c r="BB774">
        <v>0</v>
      </c>
    </row>
    <row r="775" spans="1:54" x14ac:dyDescent="0.25">
      <c r="A775">
        <v>336909</v>
      </c>
      <c r="B775" t="s">
        <v>144</v>
      </c>
      <c r="G775" t="s">
        <v>214</v>
      </c>
      <c r="K775" t="s">
        <v>214</v>
      </c>
      <c r="R775" t="s">
        <v>214</v>
      </c>
      <c r="S775" t="s">
        <v>214</v>
      </c>
      <c r="W775" t="s">
        <v>214</v>
      </c>
      <c r="X775" t="s">
        <v>214</v>
      </c>
      <c r="Y775" t="s">
        <v>214</v>
      </c>
      <c r="Z775" t="s">
        <v>214</v>
      </c>
      <c r="AA775" t="s">
        <v>214</v>
      </c>
      <c r="AB775" t="s">
        <v>214</v>
      </c>
      <c r="BA775" t="s">
        <v>3461</v>
      </c>
      <c r="BB775">
        <v>0</v>
      </c>
    </row>
    <row r="776" spans="1:54" x14ac:dyDescent="0.25">
      <c r="A776">
        <v>338286</v>
      </c>
      <c r="B776" t="s">
        <v>144</v>
      </c>
      <c r="I776" t="s">
        <v>214</v>
      </c>
      <c r="N776" t="s">
        <v>214</v>
      </c>
      <c r="Q776" t="s">
        <v>214</v>
      </c>
      <c r="R776" t="s">
        <v>214</v>
      </c>
      <c r="U776" t="s">
        <v>214</v>
      </c>
      <c r="V776" t="s">
        <v>214</v>
      </c>
      <c r="X776" t="s">
        <v>214</v>
      </c>
      <c r="AA776" t="s">
        <v>214</v>
      </c>
      <c r="AB776" t="s">
        <v>214</v>
      </c>
      <c r="BA776" t="s">
        <v>3461</v>
      </c>
      <c r="BB776">
        <v>0</v>
      </c>
    </row>
    <row r="777" spans="1:54" x14ac:dyDescent="0.25">
      <c r="A777">
        <v>338318</v>
      </c>
      <c r="B777" t="s">
        <v>144</v>
      </c>
      <c r="I777" t="s">
        <v>214</v>
      </c>
      <c r="U777" t="s">
        <v>214</v>
      </c>
      <c r="V777" t="s">
        <v>214</v>
      </c>
      <c r="W777" t="s">
        <v>214</v>
      </c>
      <c r="Y777" t="s">
        <v>214</v>
      </c>
      <c r="Z777" t="s">
        <v>214</v>
      </c>
      <c r="AB777" t="s">
        <v>214</v>
      </c>
      <c r="BA777" t="s">
        <v>3461</v>
      </c>
      <c r="BB777">
        <v>0</v>
      </c>
    </row>
    <row r="778" spans="1:54" x14ac:dyDescent="0.25">
      <c r="A778">
        <v>338341</v>
      </c>
      <c r="B778" t="s">
        <v>144</v>
      </c>
      <c r="I778" t="s">
        <v>214</v>
      </c>
      <c r="V778" t="s">
        <v>214</v>
      </c>
      <c r="W778" t="s">
        <v>214</v>
      </c>
      <c r="X778" t="s">
        <v>214</v>
      </c>
      <c r="AB778" t="s">
        <v>214</v>
      </c>
      <c r="BA778" t="s">
        <v>3461</v>
      </c>
      <c r="BB778">
        <v>0</v>
      </c>
    </row>
    <row r="779" spans="1:54" x14ac:dyDescent="0.25">
      <c r="A779">
        <v>317081</v>
      </c>
      <c r="B779" t="s">
        <v>144</v>
      </c>
      <c r="E779" t="s">
        <v>214</v>
      </c>
      <c r="G779" t="s">
        <v>214</v>
      </c>
      <c r="K779" t="s">
        <v>214</v>
      </c>
      <c r="N779" t="s">
        <v>214</v>
      </c>
      <c r="P779" t="s">
        <v>214</v>
      </c>
      <c r="R779" t="s">
        <v>214</v>
      </c>
      <c r="T779" t="s">
        <v>214</v>
      </c>
      <c r="W779" t="s">
        <v>214</v>
      </c>
      <c r="Z779" t="s">
        <v>214</v>
      </c>
      <c r="AA779" t="s">
        <v>214</v>
      </c>
      <c r="BA779" t="s">
        <v>3461</v>
      </c>
      <c r="BB779">
        <v>0</v>
      </c>
    </row>
    <row r="780" spans="1:54" x14ac:dyDescent="0.25">
      <c r="A780">
        <v>323681</v>
      </c>
      <c r="B780" t="s">
        <v>144</v>
      </c>
      <c r="H780" t="s">
        <v>214</v>
      </c>
      <c r="I780" t="s">
        <v>214</v>
      </c>
      <c r="N780" t="s">
        <v>214</v>
      </c>
      <c r="P780" t="s">
        <v>214</v>
      </c>
      <c r="R780" t="s">
        <v>214</v>
      </c>
      <c r="U780" t="s">
        <v>214</v>
      </c>
      <c r="V780" t="s">
        <v>214</v>
      </c>
      <c r="W780" t="s">
        <v>214</v>
      </c>
      <c r="X780" t="s">
        <v>214</v>
      </c>
      <c r="Y780" t="s">
        <v>214</v>
      </c>
      <c r="Z780" t="s">
        <v>214</v>
      </c>
      <c r="AA780" t="s">
        <v>214</v>
      </c>
      <c r="BA780" t="s">
        <v>3461</v>
      </c>
      <c r="BB780">
        <v>0</v>
      </c>
    </row>
    <row r="781" spans="1:54" x14ac:dyDescent="0.25">
      <c r="A781">
        <v>325824</v>
      </c>
      <c r="B781" t="s">
        <v>144</v>
      </c>
      <c r="C781" t="s">
        <v>214</v>
      </c>
      <c r="K781" t="s">
        <v>214</v>
      </c>
      <c r="P781" t="s">
        <v>214</v>
      </c>
      <c r="Q781" t="s">
        <v>214</v>
      </c>
      <c r="U781" t="s">
        <v>214</v>
      </c>
      <c r="V781" t="s">
        <v>214</v>
      </c>
      <c r="W781" t="s">
        <v>214</v>
      </c>
      <c r="AA781" t="s">
        <v>214</v>
      </c>
      <c r="BA781" t="s">
        <v>3461</v>
      </c>
      <c r="BB781">
        <v>0</v>
      </c>
    </row>
    <row r="782" spans="1:54" x14ac:dyDescent="0.25">
      <c r="A782">
        <v>326721</v>
      </c>
      <c r="B782" t="s">
        <v>144</v>
      </c>
      <c r="I782" t="s">
        <v>214</v>
      </c>
      <c r="K782" t="s">
        <v>214</v>
      </c>
      <c r="N782" t="s">
        <v>214</v>
      </c>
      <c r="P782" t="s">
        <v>214</v>
      </c>
      <c r="R782" t="s">
        <v>214</v>
      </c>
      <c r="S782" t="s">
        <v>214</v>
      </c>
      <c r="W782" t="s">
        <v>214</v>
      </c>
      <c r="AA782" t="s">
        <v>214</v>
      </c>
      <c r="BA782" t="s">
        <v>3461</v>
      </c>
      <c r="BB782">
        <v>0</v>
      </c>
    </row>
    <row r="783" spans="1:54" x14ac:dyDescent="0.25">
      <c r="A783">
        <v>327902</v>
      </c>
      <c r="B783" t="s">
        <v>144</v>
      </c>
      <c r="H783" t="s">
        <v>214</v>
      </c>
      <c r="L783" t="s">
        <v>214</v>
      </c>
      <c r="P783" t="s">
        <v>214</v>
      </c>
      <c r="U783" t="s">
        <v>214</v>
      </c>
      <c r="W783" t="s">
        <v>214</v>
      </c>
      <c r="X783" t="s">
        <v>214</v>
      </c>
      <c r="Z783" t="s">
        <v>214</v>
      </c>
      <c r="BA783" t="s">
        <v>3461</v>
      </c>
      <c r="BB783">
        <v>0</v>
      </c>
    </row>
    <row r="784" spans="1:54" x14ac:dyDescent="0.25">
      <c r="A784">
        <v>329265</v>
      </c>
      <c r="B784" t="s">
        <v>144</v>
      </c>
      <c r="E784" t="s">
        <v>214</v>
      </c>
      <c r="K784" t="s">
        <v>214</v>
      </c>
      <c r="P784" t="s">
        <v>214</v>
      </c>
      <c r="Q784" t="s">
        <v>214</v>
      </c>
      <c r="S784" t="s">
        <v>214</v>
      </c>
      <c r="Z784" t="s">
        <v>214</v>
      </c>
      <c r="AA784" t="s">
        <v>214</v>
      </c>
      <c r="BA784" t="s">
        <v>3461</v>
      </c>
      <c r="BB784">
        <v>0</v>
      </c>
    </row>
    <row r="785" spans="1:54" x14ac:dyDescent="0.25">
      <c r="A785">
        <v>329549</v>
      </c>
      <c r="B785" t="s">
        <v>144</v>
      </c>
      <c r="F785" t="s">
        <v>214</v>
      </c>
      <c r="G785" t="s">
        <v>214</v>
      </c>
      <c r="K785" t="s">
        <v>214</v>
      </c>
      <c r="P785" t="s">
        <v>214</v>
      </c>
      <c r="R785" t="s">
        <v>214</v>
      </c>
      <c r="S785" t="s">
        <v>214</v>
      </c>
      <c r="W785" t="s">
        <v>214</v>
      </c>
      <c r="X785" t="s">
        <v>214</v>
      </c>
      <c r="Z785" t="s">
        <v>214</v>
      </c>
      <c r="BA785" t="s">
        <v>3461</v>
      </c>
      <c r="BB785">
        <v>0</v>
      </c>
    </row>
    <row r="786" spans="1:54" x14ac:dyDescent="0.25">
      <c r="A786">
        <v>329594</v>
      </c>
      <c r="B786" t="s">
        <v>144</v>
      </c>
      <c r="F786" t="s">
        <v>214</v>
      </c>
      <c r="H786" t="s">
        <v>214</v>
      </c>
      <c r="P786" t="s">
        <v>214</v>
      </c>
      <c r="Z786" t="s">
        <v>214</v>
      </c>
      <c r="AA786" t="s">
        <v>214</v>
      </c>
      <c r="BA786" t="s">
        <v>3461</v>
      </c>
      <c r="BB786">
        <v>0</v>
      </c>
    </row>
    <row r="787" spans="1:54" x14ac:dyDescent="0.25">
      <c r="A787">
        <v>330027</v>
      </c>
      <c r="B787" t="s">
        <v>144</v>
      </c>
      <c r="H787" t="s">
        <v>214</v>
      </c>
      <c r="I787" t="s">
        <v>214</v>
      </c>
      <c r="N787" t="s">
        <v>214</v>
      </c>
      <c r="P787" t="s">
        <v>214</v>
      </c>
      <c r="T787" t="s">
        <v>214</v>
      </c>
      <c r="U787" t="s">
        <v>214</v>
      </c>
      <c r="W787" t="s">
        <v>214</v>
      </c>
      <c r="Y787" t="s">
        <v>214</v>
      </c>
      <c r="Z787" t="s">
        <v>214</v>
      </c>
      <c r="AA787" t="s">
        <v>214</v>
      </c>
      <c r="BA787" t="s">
        <v>3461</v>
      </c>
      <c r="BB787">
        <v>0</v>
      </c>
    </row>
    <row r="788" spans="1:54" x14ac:dyDescent="0.25">
      <c r="A788">
        <v>330657</v>
      </c>
      <c r="B788" t="s">
        <v>144</v>
      </c>
      <c r="C788" t="s">
        <v>214</v>
      </c>
      <c r="I788" t="s">
        <v>214</v>
      </c>
      <c r="M788" t="s">
        <v>214</v>
      </c>
      <c r="N788" t="s">
        <v>214</v>
      </c>
      <c r="P788" t="s">
        <v>214</v>
      </c>
      <c r="Q788" t="s">
        <v>214</v>
      </c>
      <c r="T788" t="s">
        <v>214</v>
      </c>
      <c r="V788" t="s">
        <v>214</v>
      </c>
      <c r="X788" t="s">
        <v>214</v>
      </c>
      <c r="AA788" t="s">
        <v>214</v>
      </c>
      <c r="BA788" t="s">
        <v>3461</v>
      </c>
      <c r="BB788">
        <v>0</v>
      </c>
    </row>
    <row r="789" spans="1:54" x14ac:dyDescent="0.25">
      <c r="A789">
        <v>330696</v>
      </c>
      <c r="B789" t="s">
        <v>144</v>
      </c>
      <c r="C789" t="s">
        <v>214</v>
      </c>
      <c r="I789" t="s">
        <v>214</v>
      </c>
      <c r="P789" t="s">
        <v>214</v>
      </c>
      <c r="Q789" t="s">
        <v>214</v>
      </c>
      <c r="R789" t="s">
        <v>214</v>
      </c>
      <c r="T789" t="s">
        <v>214</v>
      </c>
      <c r="V789" t="s">
        <v>214</v>
      </c>
      <c r="W789" t="s">
        <v>214</v>
      </c>
      <c r="BA789" t="s">
        <v>3461</v>
      </c>
      <c r="BB789">
        <v>0</v>
      </c>
    </row>
    <row r="790" spans="1:54" x14ac:dyDescent="0.25">
      <c r="A790">
        <v>333037</v>
      </c>
      <c r="B790" t="s">
        <v>144</v>
      </c>
      <c r="H790" t="s">
        <v>214</v>
      </c>
      <c r="J790" t="s">
        <v>214</v>
      </c>
      <c r="M790" t="s">
        <v>214</v>
      </c>
      <c r="P790" t="s">
        <v>214</v>
      </c>
      <c r="W790" t="s">
        <v>214</v>
      </c>
      <c r="X790" t="s">
        <v>214</v>
      </c>
      <c r="Z790" t="s">
        <v>214</v>
      </c>
      <c r="AA790" t="s">
        <v>214</v>
      </c>
      <c r="BA790" t="s">
        <v>3461</v>
      </c>
      <c r="BB790">
        <v>0</v>
      </c>
    </row>
    <row r="791" spans="1:54" x14ac:dyDescent="0.25">
      <c r="A791">
        <v>334392</v>
      </c>
      <c r="B791" t="s">
        <v>144</v>
      </c>
      <c r="H791" t="s">
        <v>214</v>
      </c>
      <c r="P791" t="s">
        <v>214</v>
      </c>
      <c r="R791" t="s">
        <v>214</v>
      </c>
      <c r="S791" t="s">
        <v>214</v>
      </c>
      <c r="X791" t="s">
        <v>214</v>
      </c>
      <c r="Z791" t="s">
        <v>214</v>
      </c>
      <c r="BA791" t="s">
        <v>3461</v>
      </c>
      <c r="BB791">
        <v>0</v>
      </c>
    </row>
    <row r="792" spans="1:54" x14ac:dyDescent="0.25">
      <c r="A792">
        <v>334788</v>
      </c>
      <c r="B792" t="s">
        <v>144</v>
      </c>
      <c r="F792" t="s">
        <v>214</v>
      </c>
      <c r="J792" t="s">
        <v>214</v>
      </c>
      <c r="P792" t="s">
        <v>214</v>
      </c>
      <c r="S792" t="s">
        <v>214</v>
      </c>
      <c r="T792" t="s">
        <v>214</v>
      </c>
      <c r="U792" t="s">
        <v>214</v>
      </c>
      <c r="V792" t="s">
        <v>214</v>
      </c>
      <c r="W792" t="s">
        <v>214</v>
      </c>
      <c r="X792" t="s">
        <v>214</v>
      </c>
      <c r="Y792" t="s">
        <v>214</v>
      </c>
      <c r="Z792" t="s">
        <v>214</v>
      </c>
      <c r="AA792" t="s">
        <v>214</v>
      </c>
      <c r="BA792" t="s">
        <v>3461</v>
      </c>
      <c r="BB792">
        <v>0</v>
      </c>
    </row>
    <row r="793" spans="1:54" x14ac:dyDescent="0.25">
      <c r="A793">
        <v>335003</v>
      </c>
      <c r="B793" t="s">
        <v>144</v>
      </c>
      <c r="N793" t="s">
        <v>214</v>
      </c>
      <c r="P793" t="s">
        <v>214</v>
      </c>
      <c r="X793" t="s">
        <v>214</v>
      </c>
      <c r="Y793" t="s">
        <v>214</v>
      </c>
      <c r="AA793" t="s">
        <v>214</v>
      </c>
      <c r="BA793" t="s">
        <v>3461</v>
      </c>
      <c r="BB793">
        <v>0</v>
      </c>
    </row>
    <row r="794" spans="1:54" x14ac:dyDescent="0.25">
      <c r="A794">
        <v>337006</v>
      </c>
      <c r="B794" t="s">
        <v>144</v>
      </c>
      <c r="F794" t="s">
        <v>214</v>
      </c>
      <c r="J794" t="s">
        <v>214</v>
      </c>
      <c r="P794" t="s">
        <v>214</v>
      </c>
      <c r="W794" t="s">
        <v>214</v>
      </c>
      <c r="Z794" t="s">
        <v>214</v>
      </c>
      <c r="BA794" t="s">
        <v>3461</v>
      </c>
      <c r="BB794">
        <v>0</v>
      </c>
    </row>
    <row r="795" spans="1:54" x14ac:dyDescent="0.25">
      <c r="A795">
        <v>336933</v>
      </c>
      <c r="B795" t="s">
        <v>144</v>
      </c>
      <c r="H795" t="s">
        <v>214</v>
      </c>
      <c r="N795" t="s">
        <v>214</v>
      </c>
      <c r="P795" t="s">
        <v>214</v>
      </c>
      <c r="R795" t="s">
        <v>214</v>
      </c>
      <c r="W795" t="s">
        <v>214</v>
      </c>
      <c r="Z795" t="s">
        <v>214</v>
      </c>
      <c r="BA795" t="s">
        <v>3461</v>
      </c>
      <c r="BB795">
        <v>0</v>
      </c>
    </row>
    <row r="796" spans="1:54" x14ac:dyDescent="0.25">
      <c r="A796">
        <v>331766</v>
      </c>
      <c r="B796" t="s">
        <v>144</v>
      </c>
      <c r="F796" t="s">
        <v>214</v>
      </c>
      <c r="I796" t="s">
        <v>214</v>
      </c>
      <c r="N796" t="s">
        <v>214</v>
      </c>
      <c r="O796" t="s">
        <v>214</v>
      </c>
      <c r="Z796" t="s">
        <v>214</v>
      </c>
      <c r="AA796" t="s">
        <v>214</v>
      </c>
      <c r="BA796" t="s">
        <v>3461</v>
      </c>
      <c r="BB796">
        <v>0</v>
      </c>
    </row>
    <row r="797" spans="1:54" x14ac:dyDescent="0.25">
      <c r="A797">
        <v>334640</v>
      </c>
      <c r="B797" t="s">
        <v>144</v>
      </c>
      <c r="O797" t="s">
        <v>214</v>
      </c>
      <c r="R797" t="s">
        <v>214</v>
      </c>
      <c r="T797" t="s">
        <v>214</v>
      </c>
      <c r="W797" t="s">
        <v>214</v>
      </c>
      <c r="Y797" t="s">
        <v>214</v>
      </c>
      <c r="Z797" t="s">
        <v>214</v>
      </c>
      <c r="AA797" t="s">
        <v>214</v>
      </c>
      <c r="BA797" t="s">
        <v>3461</v>
      </c>
      <c r="BB797">
        <v>0</v>
      </c>
    </row>
    <row r="798" spans="1:54" x14ac:dyDescent="0.25">
      <c r="A798">
        <v>338256</v>
      </c>
      <c r="B798" t="s">
        <v>144</v>
      </c>
      <c r="O798" t="s">
        <v>214</v>
      </c>
      <c r="Q798" t="s">
        <v>214</v>
      </c>
      <c r="R798" t="s">
        <v>214</v>
      </c>
      <c r="W798" t="s">
        <v>214</v>
      </c>
      <c r="Z798" t="s">
        <v>214</v>
      </c>
      <c r="AA798" t="s">
        <v>214</v>
      </c>
      <c r="BA798" t="s">
        <v>3461</v>
      </c>
      <c r="BB798">
        <v>0</v>
      </c>
    </row>
    <row r="799" spans="1:54" x14ac:dyDescent="0.25">
      <c r="A799">
        <v>317516</v>
      </c>
      <c r="B799" t="s">
        <v>144</v>
      </c>
      <c r="I799" t="s">
        <v>214</v>
      </c>
      <c r="V799" t="s">
        <v>214</v>
      </c>
      <c r="Y799" t="s">
        <v>214</v>
      </c>
      <c r="Z799" t="s">
        <v>214</v>
      </c>
      <c r="AA799" t="s">
        <v>214</v>
      </c>
      <c r="BA799" t="s">
        <v>3461</v>
      </c>
      <c r="BB799">
        <v>0</v>
      </c>
    </row>
    <row r="800" spans="1:54" x14ac:dyDescent="0.25">
      <c r="A800">
        <v>326653</v>
      </c>
      <c r="B800" t="s">
        <v>144</v>
      </c>
      <c r="I800" t="s">
        <v>214</v>
      </c>
      <c r="N800" t="s">
        <v>214</v>
      </c>
      <c r="S800" t="s">
        <v>214</v>
      </c>
      <c r="V800" t="s">
        <v>214</v>
      </c>
      <c r="AA800" t="s">
        <v>214</v>
      </c>
      <c r="BA800" t="s">
        <v>3461</v>
      </c>
      <c r="BB800">
        <v>0</v>
      </c>
    </row>
    <row r="801" spans="1:54" x14ac:dyDescent="0.25">
      <c r="A801">
        <v>334486</v>
      </c>
      <c r="B801" t="s">
        <v>144</v>
      </c>
      <c r="C801" t="s">
        <v>214</v>
      </c>
      <c r="L801" t="s">
        <v>214</v>
      </c>
      <c r="Q801" t="s">
        <v>214</v>
      </c>
      <c r="V801" t="s">
        <v>214</v>
      </c>
      <c r="W801" t="s">
        <v>214</v>
      </c>
      <c r="Y801" t="s">
        <v>214</v>
      </c>
      <c r="Z801" t="s">
        <v>214</v>
      </c>
      <c r="BA801" t="s">
        <v>3461</v>
      </c>
      <c r="BB801">
        <v>0</v>
      </c>
    </row>
    <row r="802" spans="1:54" x14ac:dyDescent="0.25">
      <c r="A802">
        <v>338332</v>
      </c>
      <c r="B802" t="s">
        <v>144</v>
      </c>
      <c r="G802" t="s">
        <v>214</v>
      </c>
      <c r="I802" t="s">
        <v>214</v>
      </c>
      <c r="J802" t="s">
        <v>214</v>
      </c>
      <c r="N802" t="s">
        <v>214</v>
      </c>
      <c r="Q802" t="s">
        <v>214</v>
      </c>
      <c r="R802" t="s">
        <v>214</v>
      </c>
      <c r="V802" t="s">
        <v>214</v>
      </c>
      <c r="X802" t="s">
        <v>214</v>
      </c>
      <c r="Z802" t="s">
        <v>214</v>
      </c>
      <c r="AA802" t="s">
        <v>214</v>
      </c>
      <c r="BA802" t="s">
        <v>3461</v>
      </c>
      <c r="BB802">
        <v>0</v>
      </c>
    </row>
    <row r="803" spans="1:54" x14ac:dyDescent="0.25">
      <c r="A803">
        <v>334440</v>
      </c>
      <c r="B803" t="s">
        <v>144</v>
      </c>
      <c r="I803" t="s">
        <v>214</v>
      </c>
      <c r="N803" t="s">
        <v>214</v>
      </c>
      <c r="P803" t="s">
        <v>214</v>
      </c>
      <c r="V803" t="s">
        <v>214</v>
      </c>
      <c r="W803" t="s">
        <v>214</v>
      </c>
      <c r="AA803" t="s">
        <v>214</v>
      </c>
      <c r="BA803" t="s">
        <v>3461</v>
      </c>
      <c r="BB803">
        <v>0</v>
      </c>
    </row>
    <row r="804" spans="1:54" x14ac:dyDescent="0.25">
      <c r="A804">
        <v>335563</v>
      </c>
      <c r="B804" t="s">
        <v>144</v>
      </c>
      <c r="N804" t="s">
        <v>214</v>
      </c>
      <c r="P804" t="s">
        <v>214</v>
      </c>
      <c r="Y804" t="s">
        <v>214</v>
      </c>
      <c r="Z804" t="s">
        <v>214</v>
      </c>
      <c r="AA804" t="s">
        <v>214</v>
      </c>
      <c r="BA804" t="s">
        <v>3461</v>
      </c>
      <c r="BB804">
        <v>0</v>
      </c>
    </row>
    <row r="805" spans="1:54" x14ac:dyDescent="0.25">
      <c r="A805">
        <v>337394</v>
      </c>
      <c r="B805" t="s">
        <v>144</v>
      </c>
      <c r="H805" t="s">
        <v>149</v>
      </c>
      <c r="I805" t="s">
        <v>149</v>
      </c>
      <c r="N805" t="s">
        <v>149</v>
      </c>
      <c r="O805" t="s">
        <v>149</v>
      </c>
      <c r="P805" t="s">
        <v>148</v>
      </c>
      <c r="Q805" t="s">
        <v>149</v>
      </c>
      <c r="U805" t="s">
        <v>148</v>
      </c>
      <c r="V805" t="s">
        <v>148</v>
      </c>
      <c r="W805" t="s">
        <v>148</v>
      </c>
      <c r="X805" t="s">
        <v>148</v>
      </c>
      <c r="Z805" t="s">
        <v>148</v>
      </c>
      <c r="AA805" t="s">
        <v>146</v>
      </c>
      <c r="AB805" t="s">
        <v>146</v>
      </c>
      <c r="BB805">
        <v>0</v>
      </c>
    </row>
    <row r="806" spans="1:54" x14ac:dyDescent="0.25">
      <c r="A806">
        <v>337484</v>
      </c>
      <c r="B806" t="s">
        <v>144</v>
      </c>
      <c r="O806" t="s">
        <v>149</v>
      </c>
      <c r="P806" t="s">
        <v>148</v>
      </c>
      <c r="R806" t="s">
        <v>146</v>
      </c>
      <c r="S806" t="s">
        <v>148</v>
      </c>
      <c r="W806" t="s">
        <v>148</v>
      </c>
      <c r="X806" t="s">
        <v>148</v>
      </c>
      <c r="Z806" t="s">
        <v>148</v>
      </c>
      <c r="AB806" t="s">
        <v>146</v>
      </c>
      <c r="BB806">
        <v>0</v>
      </c>
    </row>
    <row r="807" spans="1:54" x14ac:dyDescent="0.25">
      <c r="A807">
        <v>337685</v>
      </c>
      <c r="B807" t="s">
        <v>144</v>
      </c>
      <c r="O807" t="s">
        <v>148</v>
      </c>
      <c r="P807" t="s">
        <v>148</v>
      </c>
      <c r="S807" t="s">
        <v>149</v>
      </c>
      <c r="W807" t="s">
        <v>146</v>
      </c>
      <c r="Y807" t="s">
        <v>148</v>
      </c>
      <c r="AA807" t="s">
        <v>146</v>
      </c>
      <c r="AB807" t="s">
        <v>146</v>
      </c>
      <c r="BB807">
        <v>0</v>
      </c>
    </row>
    <row r="808" spans="1:54" x14ac:dyDescent="0.25">
      <c r="A808">
        <v>337866</v>
      </c>
      <c r="B808" t="s">
        <v>144</v>
      </c>
      <c r="O808" t="s">
        <v>148</v>
      </c>
      <c r="P808" t="s">
        <v>148</v>
      </c>
      <c r="W808" t="s">
        <v>146</v>
      </c>
      <c r="X808" t="s">
        <v>146</v>
      </c>
      <c r="Y808" t="s">
        <v>146</v>
      </c>
      <c r="Z808" t="s">
        <v>146</v>
      </c>
      <c r="AB808" t="s">
        <v>146</v>
      </c>
      <c r="BB808">
        <v>0</v>
      </c>
    </row>
    <row r="809" spans="1:54" x14ac:dyDescent="0.25">
      <c r="A809">
        <v>338905</v>
      </c>
      <c r="B809" t="s">
        <v>144</v>
      </c>
      <c r="O809" t="s">
        <v>148</v>
      </c>
      <c r="P809" t="s">
        <v>148</v>
      </c>
      <c r="R809" t="s">
        <v>146</v>
      </c>
      <c r="S809" t="s">
        <v>146</v>
      </c>
      <c r="Y809" t="s">
        <v>148</v>
      </c>
      <c r="Z809" t="s">
        <v>146</v>
      </c>
      <c r="AB809" t="s">
        <v>146</v>
      </c>
      <c r="BB809">
        <v>0</v>
      </c>
    </row>
    <row r="810" spans="1:54" x14ac:dyDescent="0.25">
      <c r="A810">
        <v>338979</v>
      </c>
      <c r="B810" t="s">
        <v>144</v>
      </c>
      <c r="G810" t="s">
        <v>149</v>
      </c>
      <c r="H810" t="s">
        <v>149</v>
      </c>
      <c r="I810" t="s">
        <v>148</v>
      </c>
      <c r="L810" t="s">
        <v>149</v>
      </c>
      <c r="N810" t="s">
        <v>146</v>
      </c>
      <c r="O810" t="s">
        <v>149</v>
      </c>
      <c r="P810" t="s">
        <v>148</v>
      </c>
      <c r="Q810" t="s">
        <v>148</v>
      </c>
      <c r="R810" t="s">
        <v>148</v>
      </c>
      <c r="S810" t="s">
        <v>148</v>
      </c>
      <c r="T810" t="s">
        <v>148</v>
      </c>
      <c r="U810" t="s">
        <v>148</v>
      </c>
      <c r="V810" t="s">
        <v>148</v>
      </c>
      <c r="W810" t="s">
        <v>146</v>
      </c>
      <c r="X810" t="s">
        <v>146</v>
      </c>
      <c r="Y810" t="s">
        <v>146</v>
      </c>
      <c r="Z810" t="s">
        <v>146</v>
      </c>
      <c r="AA810" t="s">
        <v>146</v>
      </c>
      <c r="AB810" t="s">
        <v>146</v>
      </c>
      <c r="BB810">
        <v>0</v>
      </c>
    </row>
    <row r="811" spans="1:54" x14ac:dyDescent="0.25">
      <c r="A811">
        <v>339076</v>
      </c>
      <c r="B811" t="s">
        <v>144</v>
      </c>
      <c r="O811" t="s">
        <v>148</v>
      </c>
      <c r="P811" t="s">
        <v>148</v>
      </c>
      <c r="S811" t="s">
        <v>148</v>
      </c>
      <c r="W811" t="s">
        <v>146</v>
      </c>
      <c r="X811" t="s">
        <v>146</v>
      </c>
      <c r="Y811" t="s">
        <v>146</v>
      </c>
      <c r="Z811" t="s">
        <v>146</v>
      </c>
      <c r="AA811" t="s">
        <v>146</v>
      </c>
      <c r="AB811" t="s">
        <v>146</v>
      </c>
      <c r="BB811">
        <v>0</v>
      </c>
    </row>
    <row r="812" spans="1:54" x14ac:dyDescent="0.25">
      <c r="A812">
        <v>339102</v>
      </c>
      <c r="B812" t="s">
        <v>144</v>
      </c>
      <c r="I812" t="s">
        <v>149</v>
      </c>
      <c r="N812" t="s">
        <v>146</v>
      </c>
      <c r="O812" t="s">
        <v>146</v>
      </c>
      <c r="P812" t="s">
        <v>148</v>
      </c>
      <c r="V812" t="s">
        <v>146</v>
      </c>
      <c r="W812" t="s">
        <v>146</v>
      </c>
      <c r="X812" t="s">
        <v>146</v>
      </c>
      <c r="Y812" t="s">
        <v>146</v>
      </c>
      <c r="Z812" t="s">
        <v>146</v>
      </c>
      <c r="AA812" t="s">
        <v>146</v>
      </c>
      <c r="AB812" t="s">
        <v>146</v>
      </c>
      <c r="BB812">
        <v>0</v>
      </c>
    </row>
    <row r="813" spans="1:54" x14ac:dyDescent="0.25">
      <c r="A813">
        <v>339117</v>
      </c>
      <c r="B813" t="s">
        <v>144</v>
      </c>
      <c r="N813" t="s">
        <v>148</v>
      </c>
      <c r="O813" t="s">
        <v>148</v>
      </c>
      <c r="P813" t="s">
        <v>148</v>
      </c>
      <c r="R813" t="s">
        <v>148</v>
      </c>
      <c r="S813" t="s">
        <v>148</v>
      </c>
      <c r="T813" t="s">
        <v>148</v>
      </c>
      <c r="W813" t="s">
        <v>146</v>
      </c>
      <c r="X813" t="s">
        <v>146</v>
      </c>
      <c r="Y813" t="s">
        <v>146</v>
      </c>
      <c r="Z813" t="s">
        <v>146</v>
      </c>
      <c r="AA813" t="s">
        <v>146</v>
      </c>
      <c r="AB813" t="s">
        <v>146</v>
      </c>
      <c r="BB813">
        <v>0</v>
      </c>
    </row>
    <row r="814" spans="1:54" x14ac:dyDescent="0.25">
      <c r="A814">
        <v>339145</v>
      </c>
      <c r="B814" t="s">
        <v>144</v>
      </c>
      <c r="N814" t="s">
        <v>146</v>
      </c>
      <c r="O814" t="s">
        <v>146</v>
      </c>
      <c r="P814" t="s">
        <v>148</v>
      </c>
      <c r="T814" t="s">
        <v>148</v>
      </c>
      <c r="W814" t="s">
        <v>146</v>
      </c>
      <c r="X814" t="s">
        <v>146</v>
      </c>
      <c r="Y814" t="s">
        <v>146</v>
      </c>
      <c r="Z814" t="s">
        <v>146</v>
      </c>
      <c r="AA814" t="s">
        <v>146</v>
      </c>
      <c r="AB814" t="s">
        <v>146</v>
      </c>
      <c r="BB814">
        <v>0</v>
      </c>
    </row>
    <row r="815" spans="1:54" x14ac:dyDescent="0.25">
      <c r="A815">
        <v>339217</v>
      </c>
      <c r="B815" t="s">
        <v>144</v>
      </c>
      <c r="O815" t="s">
        <v>148</v>
      </c>
      <c r="P815" t="s">
        <v>148</v>
      </c>
      <c r="Q815" t="s">
        <v>148</v>
      </c>
      <c r="W815" t="s">
        <v>146</v>
      </c>
      <c r="X815" t="s">
        <v>146</v>
      </c>
      <c r="Y815" t="s">
        <v>146</v>
      </c>
      <c r="Z815" t="s">
        <v>146</v>
      </c>
      <c r="AA815" t="s">
        <v>146</v>
      </c>
      <c r="AB815" t="s">
        <v>146</v>
      </c>
      <c r="BB815">
        <v>0</v>
      </c>
    </row>
    <row r="816" spans="1:54" x14ac:dyDescent="0.25">
      <c r="A816">
        <v>339245</v>
      </c>
      <c r="B816" t="s">
        <v>144</v>
      </c>
      <c r="O816" t="s">
        <v>146</v>
      </c>
      <c r="P816" t="s">
        <v>148</v>
      </c>
      <c r="S816" t="s">
        <v>148</v>
      </c>
      <c r="W816" t="s">
        <v>146</v>
      </c>
      <c r="X816" t="s">
        <v>146</v>
      </c>
      <c r="Y816" t="s">
        <v>146</v>
      </c>
      <c r="Z816" t="s">
        <v>146</v>
      </c>
      <c r="AA816" t="s">
        <v>146</v>
      </c>
      <c r="AB816" t="s">
        <v>146</v>
      </c>
      <c r="BB816">
        <v>0</v>
      </c>
    </row>
    <row r="817" spans="1:54" x14ac:dyDescent="0.25">
      <c r="A817">
        <v>339246</v>
      </c>
      <c r="B817" t="s">
        <v>144</v>
      </c>
      <c r="H817" t="s">
        <v>149</v>
      </c>
      <c r="K817" t="s">
        <v>149</v>
      </c>
      <c r="N817" t="s">
        <v>149</v>
      </c>
      <c r="O817" t="s">
        <v>146</v>
      </c>
      <c r="P817" t="s">
        <v>148</v>
      </c>
      <c r="R817" t="s">
        <v>148</v>
      </c>
      <c r="S817" t="s">
        <v>148</v>
      </c>
      <c r="W817" t="s">
        <v>146</v>
      </c>
      <c r="X817" t="s">
        <v>146</v>
      </c>
      <c r="Y817" t="s">
        <v>146</v>
      </c>
      <c r="Z817" t="s">
        <v>146</v>
      </c>
      <c r="AA817" t="s">
        <v>146</v>
      </c>
      <c r="AB817" t="s">
        <v>146</v>
      </c>
      <c r="BB817">
        <v>0</v>
      </c>
    </row>
    <row r="818" spans="1:54" x14ac:dyDescent="0.25">
      <c r="A818">
        <v>339259</v>
      </c>
      <c r="B818" t="s">
        <v>144</v>
      </c>
      <c r="K818" t="s">
        <v>148</v>
      </c>
      <c r="O818" t="s">
        <v>148</v>
      </c>
      <c r="P818" t="s">
        <v>148</v>
      </c>
      <c r="Q818" t="s">
        <v>146</v>
      </c>
      <c r="R818" t="s">
        <v>146</v>
      </c>
      <c r="W818" t="s">
        <v>146</v>
      </c>
      <c r="X818" t="s">
        <v>146</v>
      </c>
      <c r="Y818" t="s">
        <v>146</v>
      </c>
      <c r="Z818" t="s">
        <v>146</v>
      </c>
      <c r="AA818" t="s">
        <v>146</v>
      </c>
      <c r="AB818" t="s">
        <v>146</v>
      </c>
      <c r="BB818">
        <v>0</v>
      </c>
    </row>
    <row r="819" spans="1:54" x14ac:dyDescent="0.25">
      <c r="A819">
        <v>339275</v>
      </c>
      <c r="B819" t="s">
        <v>144</v>
      </c>
      <c r="J819" t="s">
        <v>148</v>
      </c>
      <c r="N819" t="s">
        <v>146</v>
      </c>
      <c r="O819" t="s">
        <v>148</v>
      </c>
      <c r="P819" t="s">
        <v>148</v>
      </c>
      <c r="S819" t="s">
        <v>148</v>
      </c>
      <c r="T819" t="s">
        <v>148</v>
      </c>
      <c r="U819" t="s">
        <v>148</v>
      </c>
      <c r="W819" t="s">
        <v>146</v>
      </c>
      <c r="X819" t="s">
        <v>146</v>
      </c>
      <c r="Y819" t="s">
        <v>146</v>
      </c>
      <c r="Z819" t="s">
        <v>146</v>
      </c>
      <c r="AA819" t="s">
        <v>146</v>
      </c>
      <c r="AB819" t="s">
        <v>146</v>
      </c>
      <c r="BB819">
        <v>0</v>
      </c>
    </row>
    <row r="820" spans="1:54" x14ac:dyDescent="0.25">
      <c r="A820">
        <v>339282</v>
      </c>
      <c r="B820" t="s">
        <v>144</v>
      </c>
      <c r="K820" t="s">
        <v>148</v>
      </c>
      <c r="M820" t="s">
        <v>148</v>
      </c>
      <c r="N820" t="s">
        <v>146</v>
      </c>
      <c r="O820" t="s">
        <v>148</v>
      </c>
      <c r="P820" t="s">
        <v>148</v>
      </c>
      <c r="R820" t="s">
        <v>148</v>
      </c>
      <c r="S820" t="s">
        <v>148</v>
      </c>
      <c r="T820" t="s">
        <v>148</v>
      </c>
      <c r="U820" t="s">
        <v>148</v>
      </c>
      <c r="W820" t="s">
        <v>146</v>
      </c>
      <c r="X820" t="s">
        <v>146</v>
      </c>
      <c r="Y820" t="s">
        <v>146</v>
      </c>
      <c r="Z820" t="s">
        <v>146</v>
      </c>
      <c r="AA820" t="s">
        <v>146</v>
      </c>
      <c r="AB820" t="s">
        <v>146</v>
      </c>
      <c r="BB820">
        <v>0</v>
      </c>
    </row>
    <row r="821" spans="1:54" x14ac:dyDescent="0.25">
      <c r="A821">
        <v>339303</v>
      </c>
      <c r="B821" t="s">
        <v>144</v>
      </c>
      <c r="I821" t="s">
        <v>146</v>
      </c>
      <c r="N821" t="s">
        <v>146</v>
      </c>
      <c r="O821" t="s">
        <v>148</v>
      </c>
      <c r="P821" t="s">
        <v>148</v>
      </c>
      <c r="V821" t="s">
        <v>146</v>
      </c>
      <c r="W821" t="s">
        <v>146</v>
      </c>
      <c r="X821" t="s">
        <v>146</v>
      </c>
      <c r="Y821" t="s">
        <v>146</v>
      </c>
      <c r="Z821" t="s">
        <v>146</v>
      </c>
      <c r="AA821" t="s">
        <v>146</v>
      </c>
      <c r="AB821" t="s">
        <v>146</v>
      </c>
      <c r="BB821">
        <v>0</v>
      </c>
    </row>
    <row r="822" spans="1:54" x14ac:dyDescent="0.25">
      <c r="A822">
        <v>339368</v>
      </c>
      <c r="B822" t="s">
        <v>144</v>
      </c>
      <c r="G822" t="s">
        <v>149</v>
      </c>
      <c r="K822" t="s">
        <v>148</v>
      </c>
      <c r="N822" t="s">
        <v>148</v>
      </c>
      <c r="O822" t="s">
        <v>148</v>
      </c>
      <c r="P822" t="s">
        <v>148</v>
      </c>
      <c r="S822" t="s">
        <v>148</v>
      </c>
      <c r="W822" t="s">
        <v>146</v>
      </c>
      <c r="X822" t="s">
        <v>146</v>
      </c>
      <c r="Y822" t="s">
        <v>146</v>
      </c>
      <c r="Z822" t="s">
        <v>146</v>
      </c>
      <c r="AA822" t="s">
        <v>146</v>
      </c>
      <c r="AB822" t="s">
        <v>146</v>
      </c>
      <c r="BB822">
        <v>0</v>
      </c>
    </row>
    <row r="823" spans="1:54" x14ac:dyDescent="0.25">
      <c r="A823">
        <v>339420</v>
      </c>
      <c r="B823" t="s">
        <v>144</v>
      </c>
      <c r="G823" t="s">
        <v>149</v>
      </c>
      <c r="K823" t="s">
        <v>146</v>
      </c>
      <c r="M823" t="s">
        <v>146</v>
      </c>
      <c r="N823" t="s">
        <v>146</v>
      </c>
      <c r="O823" t="s">
        <v>148</v>
      </c>
      <c r="P823" t="s">
        <v>148</v>
      </c>
      <c r="T823" t="s">
        <v>148</v>
      </c>
      <c r="W823" t="s">
        <v>146</v>
      </c>
      <c r="X823" t="s">
        <v>146</v>
      </c>
      <c r="Y823" t="s">
        <v>146</v>
      </c>
      <c r="Z823" t="s">
        <v>146</v>
      </c>
      <c r="AA823" t="s">
        <v>146</v>
      </c>
      <c r="AB823" t="s">
        <v>146</v>
      </c>
      <c r="BB823">
        <v>0</v>
      </c>
    </row>
    <row r="824" spans="1:54" x14ac:dyDescent="0.25">
      <c r="A824">
        <v>339474</v>
      </c>
      <c r="B824" t="s">
        <v>144</v>
      </c>
      <c r="E824" t="s">
        <v>149</v>
      </c>
      <c r="G824" t="s">
        <v>148</v>
      </c>
      <c r="I824" t="s">
        <v>148</v>
      </c>
      <c r="K824" t="s">
        <v>146</v>
      </c>
      <c r="O824" t="s">
        <v>148</v>
      </c>
      <c r="P824" t="s">
        <v>148</v>
      </c>
      <c r="R824" t="s">
        <v>148</v>
      </c>
      <c r="S824" t="s">
        <v>148</v>
      </c>
      <c r="T824" t="s">
        <v>148</v>
      </c>
      <c r="V824" t="s">
        <v>146</v>
      </c>
      <c r="W824" t="s">
        <v>146</v>
      </c>
      <c r="X824" t="s">
        <v>146</v>
      </c>
      <c r="Y824" t="s">
        <v>146</v>
      </c>
      <c r="Z824" t="s">
        <v>146</v>
      </c>
      <c r="AA824" t="s">
        <v>146</v>
      </c>
      <c r="AB824" t="s">
        <v>146</v>
      </c>
      <c r="BB824">
        <v>0</v>
      </c>
    </row>
    <row r="825" spans="1:54" x14ac:dyDescent="0.25">
      <c r="A825">
        <v>339489</v>
      </c>
      <c r="B825" t="s">
        <v>144</v>
      </c>
      <c r="G825" t="s">
        <v>149</v>
      </c>
      <c r="N825" t="s">
        <v>146</v>
      </c>
      <c r="O825" t="s">
        <v>148</v>
      </c>
      <c r="P825" t="s">
        <v>148</v>
      </c>
      <c r="Q825" t="s">
        <v>146</v>
      </c>
      <c r="R825" t="s">
        <v>148</v>
      </c>
      <c r="S825" t="s">
        <v>148</v>
      </c>
      <c r="V825" t="s">
        <v>146</v>
      </c>
      <c r="W825" t="s">
        <v>146</v>
      </c>
      <c r="X825" t="s">
        <v>146</v>
      </c>
      <c r="Y825" t="s">
        <v>146</v>
      </c>
      <c r="Z825" t="s">
        <v>146</v>
      </c>
      <c r="AA825" t="s">
        <v>146</v>
      </c>
      <c r="AB825" t="s">
        <v>146</v>
      </c>
      <c r="BB825">
        <v>0</v>
      </c>
    </row>
    <row r="826" spans="1:54" x14ac:dyDescent="0.25">
      <c r="A826">
        <v>339548</v>
      </c>
      <c r="B826" t="s">
        <v>144</v>
      </c>
      <c r="D826" t="s">
        <v>146</v>
      </c>
      <c r="K826" t="s">
        <v>146</v>
      </c>
      <c r="M826" t="s">
        <v>146</v>
      </c>
      <c r="O826" t="s">
        <v>146</v>
      </c>
      <c r="P826" t="s">
        <v>148</v>
      </c>
      <c r="R826" t="s">
        <v>146</v>
      </c>
      <c r="W826" t="s">
        <v>146</v>
      </c>
      <c r="X826" t="s">
        <v>146</v>
      </c>
      <c r="Y826" t="s">
        <v>146</v>
      </c>
      <c r="Z826" t="s">
        <v>146</v>
      </c>
      <c r="AA826" t="s">
        <v>146</v>
      </c>
      <c r="AB826" t="s">
        <v>146</v>
      </c>
      <c r="BB826">
        <v>0</v>
      </c>
    </row>
    <row r="827" spans="1:54" x14ac:dyDescent="0.25">
      <c r="A827">
        <v>339594</v>
      </c>
      <c r="B827" t="s">
        <v>144</v>
      </c>
      <c r="C827" t="s">
        <v>149</v>
      </c>
      <c r="K827" t="s">
        <v>148</v>
      </c>
      <c r="O827" t="s">
        <v>148</v>
      </c>
      <c r="P827" t="s">
        <v>148</v>
      </c>
      <c r="R827" t="s">
        <v>146</v>
      </c>
      <c r="T827" t="s">
        <v>148</v>
      </c>
      <c r="W827" t="s">
        <v>146</v>
      </c>
      <c r="X827" t="s">
        <v>146</v>
      </c>
      <c r="Y827" t="s">
        <v>146</v>
      </c>
      <c r="Z827" t="s">
        <v>146</v>
      </c>
      <c r="AA827" t="s">
        <v>146</v>
      </c>
      <c r="AB827" t="s">
        <v>146</v>
      </c>
      <c r="BB827">
        <v>0</v>
      </c>
    </row>
    <row r="828" spans="1:54" x14ac:dyDescent="0.25">
      <c r="A828">
        <v>340128</v>
      </c>
      <c r="B828" t="s">
        <v>144</v>
      </c>
      <c r="H828" t="s">
        <v>148</v>
      </c>
      <c r="I828" t="s">
        <v>148</v>
      </c>
      <c r="L828" t="s">
        <v>148</v>
      </c>
      <c r="M828" t="s">
        <v>148</v>
      </c>
      <c r="N828" t="s">
        <v>148</v>
      </c>
      <c r="O828" t="s">
        <v>148</v>
      </c>
      <c r="P828" t="s">
        <v>148</v>
      </c>
      <c r="Q828" t="s">
        <v>148</v>
      </c>
      <c r="R828" t="s">
        <v>148</v>
      </c>
      <c r="S828" t="s">
        <v>148</v>
      </c>
      <c r="T828" t="s">
        <v>148</v>
      </c>
      <c r="V828" t="s">
        <v>148</v>
      </c>
      <c r="W828" t="s">
        <v>146</v>
      </c>
      <c r="X828" t="s">
        <v>146</v>
      </c>
      <c r="Y828" t="s">
        <v>146</v>
      </c>
      <c r="Z828" t="s">
        <v>146</v>
      </c>
      <c r="AB828" t="s">
        <v>146</v>
      </c>
      <c r="BB828">
        <v>0</v>
      </c>
    </row>
    <row r="829" spans="1:54" x14ac:dyDescent="0.25">
      <c r="A829">
        <v>339039</v>
      </c>
      <c r="B829" t="s">
        <v>144</v>
      </c>
      <c r="I829" t="s">
        <v>149</v>
      </c>
      <c r="N829" t="s">
        <v>146</v>
      </c>
      <c r="O829" t="s">
        <v>148</v>
      </c>
      <c r="P829" t="s">
        <v>148</v>
      </c>
      <c r="V829" t="s">
        <v>148</v>
      </c>
      <c r="W829" t="s">
        <v>146</v>
      </c>
      <c r="X829" t="s">
        <v>146</v>
      </c>
      <c r="Y829" t="s">
        <v>146</v>
      </c>
      <c r="Z829" t="s">
        <v>146</v>
      </c>
      <c r="AA829" t="s">
        <v>146</v>
      </c>
      <c r="AB829" t="s">
        <v>146</v>
      </c>
      <c r="BB829">
        <v>0</v>
      </c>
    </row>
    <row r="830" spans="1:54" x14ac:dyDescent="0.25">
      <c r="A830">
        <v>339146</v>
      </c>
      <c r="B830" t="s">
        <v>144</v>
      </c>
      <c r="G830" t="s">
        <v>149</v>
      </c>
      <c r="M830" t="s">
        <v>148</v>
      </c>
      <c r="N830" t="s">
        <v>148</v>
      </c>
      <c r="O830" t="s">
        <v>148</v>
      </c>
      <c r="P830" t="s">
        <v>148</v>
      </c>
      <c r="Q830" t="s">
        <v>148</v>
      </c>
      <c r="R830" t="s">
        <v>148</v>
      </c>
      <c r="S830" t="s">
        <v>148</v>
      </c>
      <c r="T830" t="s">
        <v>148</v>
      </c>
      <c r="U830" t="s">
        <v>148</v>
      </c>
      <c r="V830" t="s">
        <v>148</v>
      </c>
      <c r="W830" t="s">
        <v>146</v>
      </c>
      <c r="X830" t="s">
        <v>146</v>
      </c>
      <c r="Y830" t="s">
        <v>146</v>
      </c>
      <c r="Z830" t="s">
        <v>146</v>
      </c>
      <c r="AA830" t="s">
        <v>146</v>
      </c>
      <c r="AB830" t="s">
        <v>146</v>
      </c>
      <c r="BB830">
        <v>0</v>
      </c>
    </row>
    <row r="831" spans="1:54" x14ac:dyDescent="0.25">
      <c r="A831">
        <v>339248</v>
      </c>
      <c r="B831" t="s">
        <v>144</v>
      </c>
      <c r="H831" t="s">
        <v>148</v>
      </c>
      <c r="I831" t="s">
        <v>148</v>
      </c>
      <c r="K831" t="s">
        <v>149</v>
      </c>
      <c r="N831" t="s">
        <v>148</v>
      </c>
      <c r="O831" t="s">
        <v>148</v>
      </c>
      <c r="P831" t="s">
        <v>148</v>
      </c>
      <c r="Q831" t="s">
        <v>148</v>
      </c>
      <c r="R831" t="s">
        <v>148</v>
      </c>
      <c r="S831" t="s">
        <v>148</v>
      </c>
      <c r="U831" t="s">
        <v>148</v>
      </c>
      <c r="V831" t="s">
        <v>146</v>
      </c>
      <c r="W831" t="s">
        <v>146</v>
      </c>
      <c r="X831" t="s">
        <v>146</v>
      </c>
      <c r="Y831" t="s">
        <v>146</v>
      </c>
      <c r="Z831" t="s">
        <v>146</v>
      </c>
      <c r="AA831" t="s">
        <v>146</v>
      </c>
      <c r="AB831" t="s">
        <v>146</v>
      </c>
      <c r="BB831">
        <v>0</v>
      </c>
    </row>
    <row r="832" spans="1:54" x14ac:dyDescent="0.25">
      <c r="A832">
        <v>339279</v>
      </c>
      <c r="B832" t="s">
        <v>144</v>
      </c>
      <c r="K832" t="s">
        <v>148</v>
      </c>
      <c r="N832" t="s">
        <v>148</v>
      </c>
      <c r="O832" t="s">
        <v>148</v>
      </c>
      <c r="P832" t="s">
        <v>148</v>
      </c>
      <c r="V832" t="s">
        <v>148</v>
      </c>
      <c r="W832" t="s">
        <v>146</v>
      </c>
      <c r="X832" t="s">
        <v>146</v>
      </c>
      <c r="Y832" t="s">
        <v>146</v>
      </c>
      <c r="Z832" t="s">
        <v>146</v>
      </c>
      <c r="AA832" t="s">
        <v>146</v>
      </c>
      <c r="AB832" t="s">
        <v>146</v>
      </c>
      <c r="BB832">
        <v>0</v>
      </c>
    </row>
    <row r="833" spans="1:54" x14ac:dyDescent="0.25">
      <c r="A833">
        <v>339421</v>
      </c>
      <c r="B833" t="s">
        <v>144</v>
      </c>
      <c r="K833" t="s">
        <v>148</v>
      </c>
      <c r="M833" t="s">
        <v>149</v>
      </c>
      <c r="O833" t="s">
        <v>148</v>
      </c>
      <c r="P833" t="s">
        <v>148</v>
      </c>
      <c r="S833" t="s">
        <v>148</v>
      </c>
      <c r="T833" t="s">
        <v>148</v>
      </c>
      <c r="W833" t="s">
        <v>146</v>
      </c>
      <c r="X833" t="s">
        <v>146</v>
      </c>
      <c r="Y833" t="s">
        <v>146</v>
      </c>
      <c r="Z833" t="s">
        <v>146</v>
      </c>
      <c r="AA833" t="s">
        <v>146</v>
      </c>
      <c r="AB833" t="s">
        <v>146</v>
      </c>
      <c r="BB833">
        <v>0</v>
      </c>
    </row>
    <row r="834" spans="1:54" x14ac:dyDescent="0.25">
      <c r="A834">
        <v>339424</v>
      </c>
      <c r="B834" t="s">
        <v>144</v>
      </c>
      <c r="G834" t="s">
        <v>149</v>
      </c>
      <c r="O834" t="s">
        <v>148</v>
      </c>
      <c r="P834" t="s">
        <v>148</v>
      </c>
      <c r="S834" t="s">
        <v>148</v>
      </c>
      <c r="T834" t="s">
        <v>148</v>
      </c>
      <c r="W834" t="s">
        <v>146</v>
      </c>
      <c r="X834" t="s">
        <v>146</v>
      </c>
      <c r="Y834" t="s">
        <v>146</v>
      </c>
      <c r="Z834" t="s">
        <v>146</v>
      </c>
      <c r="AA834" t="s">
        <v>146</v>
      </c>
      <c r="AB834" t="s">
        <v>146</v>
      </c>
      <c r="BB834">
        <v>0</v>
      </c>
    </row>
    <row r="835" spans="1:54" x14ac:dyDescent="0.25">
      <c r="A835">
        <v>339452</v>
      </c>
      <c r="B835" t="s">
        <v>144</v>
      </c>
      <c r="N835" t="s">
        <v>148</v>
      </c>
      <c r="O835" t="s">
        <v>148</v>
      </c>
      <c r="P835" t="s">
        <v>148</v>
      </c>
      <c r="R835" t="s">
        <v>148</v>
      </c>
      <c r="W835" t="s">
        <v>146</v>
      </c>
      <c r="X835" t="s">
        <v>146</v>
      </c>
      <c r="Y835" t="s">
        <v>146</v>
      </c>
      <c r="Z835" t="s">
        <v>146</v>
      </c>
      <c r="AA835" t="s">
        <v>146</v>
      </c>
      <c r="AB835" t="s">
        <v>146</v>
      </c>
      <c r="BB835">
        <v>0</v>
      </c>
    </row>
    <row r="836" spans="1:54" x14ac:dyDescent="0.25">
      <c r="A836">
        <v>339459</v>
      </c>
      <c r="B836" t="s">
        <v>144</v>
      </c>
      <c r="N836" t="s">
        <v>148</v>
      </c>
      <c r="O836" t="s">
        <v>148</v>
      </c>
      <c r="P836" t="s">
        <v>148</v>
      </c>
      <c r="W836" t="s">
        <v>146</v>
      </c>
      <c r="X836" t="s">
        <v>146</v>
      </c>
      <c r="Y836" t="s">
        <v>146</v>
      </c>
      <c r="Z836" t="s">
        <v>146</v>
      </c>
      <c r="AA836" t="s">
        <v>146</v>
      </c>
      <c r="AB836" t="s">
        <v>146</v>
      </c>
      <c r="BB836">
        <v>0</v>
      </c>
    </row>
    <row r="837" spans="1:54" x14ac:dyDescent="0.25">
      <c r="A837">
        <v>339479</v>
      </c>
      <c r="B837" t="s">
        <v>144</v>
      </c>
      <c r="K837" t="s">
        <v>148</v>
      </c>
      <c r="N837" t="s">
        <v>146</v>
      </c>
      <c r="O837" t="s">
        <v>148</v>
      </c>
      <c r="P837" t="s">
        <v>148</v>
      </c>
      <c r="Q837" t="s">
        <v>148</v>
      </c>
      <c r="T837" t="s">
        <v>148</v>
      </c>
      <c r="W837" t="s">
        <v>146</v>
      </c>
      <c r="X837" t="s">
        <v>146</v>
      </c>
      <c r="Y837" t="s">
        <v>146</v>
      </c>
      <c r="Z837" t="s">
        <v>146</v>
      </c>
      <c r="AA837" t="s">
        <v>146</v>
      </c>
      <c r="AB837" t="s">
        <v>146</v>
      </c>
      <c r="BB837">
        <v>0</v>
      </c>
    </row>
    <row r="838" spans="1:54" x14ac:dyDescent="0.25">
      <c r="A838">
        <v>339501</v>
      </c>
      <c r="B838" t="s">
        <v>144</v>
      </c>
      <c r="N838" t="s">
        <v>146</v>
      </c>
      <c r="O838" t="s">
        <v>148</v>
      </c>
      <c r="P838" t="s">
        <v>148</v>
      </c>
      <c r="T838" t="s">
        <v>148</v>
      </c>
      <c r="W838" t="s">
        <v>146</v>
      </c>
      <c r="X838" t="s">
        <v>146</v>
      </c>
      <c r="Y838" t="s">
        <v>146</v>
      </c>
      <c r="Z838" t="s">
        <v>146</v>
      </c>
      <c r="AA838" t="s">
        <v>146</v>
      </c>
      <c r="AB838" t="s">
        <v>146</v>
      </c>
      <c r="BB838">
        <v>0</v>
      </c>
    </row>
    <row r="839" spans="1:54" x14ac:dyDescent="0.25">
      <c r="A839">
        <v>339549</v>
      </c>
      <c r="B839" t="s">
        <v>144</v>
      </c>
      <c r="M839" t="s">
        <v>146</v>
      </c>
      <c r="N839" t="s">
        <v>146</v>
      </c>
      <c r="O839" t="s">
        <v>148</v>
      </c>
      <c r="P839" t="s">
        <v>148</v>
      </c>
      <c r="Q839" t="s">
        <v>146</v>
      </c>
      <c r="R839" t="s">
        <v>146</v>
      </c>
      <c r="W839" t="s">
        <v>146</v>
      </c>
      <c r="X839" t="s">
        <v>146</v>
      </c>
      <c r="Y839" t="s">
        <v>146</v>
      </c>
      <c r="Z839" t="s">
        <v>146</v>
      </c>
      <c r="AA839" t="s">
        <v>146</v>
      </c>
      <c r="AB839" t="s">
        <v>146</v>
      </c>
      <c r="BB839">
        <v>0</v>
      </c>
    </row>
    <row r="840" spans="1:54" x14ac:dyDescent="0.25">
      <c r="A840">
        <v>339556</v>
      </c>
      <c r="B840" t="s">
        <v>144</v>
      </c>
      <c r="K840" t="s">
        <v>148</v>
      </c>
      <c r="N840" t="s">
        <v>148</v>
      </c>
      <c r="O840" t="s">
        <v>148</v>
      </c>
      <c r="P840" t="s">
        <v>148</v>
      </c>
      <c r="W840" t="s">
        <v>146</v>
      </c>
      <c r="X840" t="s">
        <v>146</v>
      </c>
      <c r="Y840" t="s">
        <v>146</v>
      </c>
      <c r="Z840" t="s">
        <v>146</v>
      </c>
      <c r="AA840" t="s">
        <v>146</v>
      </c>
      <c r="AB840" t="s">
        <v>146</v>
      </c>
      <c r="BB840">
        <v>0</v>
      </c>
    </row>
    <row r="841" spans="1:54" x14ac:dyDescent="0.25">
      <c r="A841">
        <v>339943</v>
      </c>
      <c r="B841" t="s">
        <v>144</v>
      </c>
      <c r="H841" t="s">
        <v>148</v>
      </c>
      <c r="L841" t="s">
        <v>148</v>
      </c>
      <c r="O841" t="s">
        <v>148</v>
      </c>
      <c r="P841" t="s">
        <v>148</v>
      </c>
      <c r="S841" t="s">
        <v>148</v>
      </c>
      <c r="V841" t="s">
        <v>148</v>
      </c>
      <c r="W841" t="s">
        <v>146</v>
      </c>
      <c r="X841" t="s">
        <v>146</v>
      </c>
      <c r="Y841" t="s">
        <v>146</v>
      </c>
      <c r="Z841" t="s">
        <v>146</v>
      </c>
      <c r="AA841" t="s">
        <v>146</v>
      </c>
      <c r="AB841" t="s">
        <v>146</v>
      </c>
      <c r="BB841">
        <v>0</v>
      </c>
    </row>
    <row r="842" spans="1:54" x14ac:dyDescent="0.25">
      <c r="A842">
        <v>338631</v>
      </c>
      <c r="B842" t="s">
        <v>144</v>
      </c>
      <c r="O842" t="s">
        <v>149</v>
      </c>
      <c r="P842" t="s">
        <v>148</v>
      </c>
      <c r="Q842" t="s">
        <v>149</v>
      </c>
      <c r="Y842" t="s">
        <v>146</v>
      </c>
      <c r="Z842" t="s">
        <v>146</v>
      </c>
      <c r="AA842" t="s">
        <v>146</v>
      </c>
      <c r="AB842" t="s">
        <v>146</v>
      </c>
      <c r="BB842">
        <v>0</v>
      </c>
    </row>
    <row r="843" spans="1:54" x14ac:dyDescent="0.25">
      <c r="A843">
        <v>339118</v>
      </c>
      <c r="B843" t="s">
        <v>144</v>
      </c>
      <c r="N843" t="s">
        <v>149</v>
      </c>
      <c r="O843" t="s">
        <v>149</v>
      </c>
      <c r="P843" t="s">
        <v>148</v>
      </c>
      <c r="W843" t="s">
        <v>148</v>
      </c>
      <c r="Z843" t="s">
        <v>148</v>
      </c>
      <c r="AA843" t="s">
        <v>148</v>
      </c>
      <c r="AB843" t="s">
        <v>146</v>
      </c>
      <c r="BB843">
        <v>0</v>
      </c>
    </row>
    <row r="844" spans="1:54" x14ac:dyDescent="0.25">
      <c r="A844">
        <v>339134</v>
      </c>
      <c r="B844" t="s">
        <v>144</v>
      </c>
      <c r="G844" t="s">
        <v>149</v>
      </c>
      <c r="K844" t="s">
        <v>149</v>
      </c>
      <c r="L844" t="s">
        <v>149</v>
      </c>
      <c r="M844" t="s">
        <v>149</v>
      </c>
      <c r="N844" t="s">
        <v>149</v>
      </c>
      <c r="O844" t="s">
        <v>149</v>
      </c>
      <c r="P844" t="s">
        <v>148</v>
      </c>
      <c r="Q844" t="s">
        <v>148</v>
      </c>
      <c r="R844" t="s">
        <v>148</v>
      </c>
      <c r="S844" t="s">
        <v>148</v>
      </c>
      <c r="T844" t="s">
        <v>148</v>
      </c>
      <c r="U844" t="s">
        <v>148</v>
      </c>
      <c r="V844" t="s">
        <v>148</v>
      </c>
      <c r="W844" t="s">
        <v>146</v>
      </c>
      <c r="X844" t="s">
        <v>146</v>
      </c>
      <c r="Y844" t="s">
        <v>146</v>
      </c>
      <c r="Z844" t="s">
        <v>146</v>
      </c>
      <c r="AA844" t="s">
        <v>146</v>
      </c>
      <c r="AB844" t="s">
        <v>146</v>
      </c>
      <c r="BB844">
        <v>0</v>
      </c>
    </row>
    <row r="845" spans="1:54" x14ac:dyDescent="0.25">
      <c r="A845">
        <v>339139</v>
      </c>
      <c r="B845" t="s">
        <v>144</v>
      </c>
      <c r="O845" t="s">
        <v>149</v>
      </c>
      <c r="P845" t="s">
        <v>148</v>
      </c>
      <c r="W845" t="s">
        <v>146</v>
      </c>
      <c r="X845" t="s">
        <v>146</v>
      </c>
      <c r="Y845" t="s">
        <v>146</v>
      </c>
      <c r="Z845" t="s">
        <v>146</v>
      </c>
      <c r="AA845" t="s">
        <v>146</v>
      </c>
      <c r="AB845" t="s">
        <v>146</v>
      </c>
      <c r="BB845">
        <v>0</v>
      </c>
    </row>
    <row r="846" spans="1:54" x14ac:dyDescent="0.25">
      <c r="A846">
        <v>339270</v>
      </c>
      <c r="B846" t="s">
        <v>144</v>
      </c>
      <c r="O846" t="s">
        <v>149</v>
      </c>
      <c r="P846" t="s">
        <v>148</v>
      </c>
      <c r="W846" t="s">
        <v>146</v>
      </c>
      <c r="X846" t="s">
        <v>146</v>
      </c>
      <c r="Y846" t="s">
        <v>146</v>
      </c>
      <c r="Z846" t="s">
        <v>146</v>
      </c>
      <c r="AA846" t="s">
        <v>146</v>
      </c>
      <c r="AB846" t="s">
        <v>146</v>
      </c>
      <c r="BB846">
        <v>0</v>
      </c>
    </row>
    <row r="847" spans="1:54" x14ac:dyDescent="0.25">
      <c r="A847">
        <v>339286</v>
      </c>
      <c r="B847" t="s">
        <v>144</v>
      </c>
      <c r="I847" t="s">
        <v>148</v>
      </c>
      <c r="K847" t="s">
        <v>148</v>
      </c>
      <c r="M847" t="s">
        <v>148</v>
      </c>
      <c r="O847" t="s">
        <v>149</v>
      </c>
      <c r="P847" t="s">
        <v>148</v>
      </c>
      <c r="Q847" t="s">
        <v>146</v>
      </c>
      <c r="R847" t="s">
        <v>146</v>
      </c>
      <c r="S847" t="s">
        <v>148</v>
      </c>
      <c r="T847" t="s">
        <v>146</v>
      </c>
      <c r="V847" t="s">
        <v>146</v>
      </c>
      <c r="W847" t="s">
        <v>146</v>
      </c>
      <c r="X847" t="s">
        <v>146</v>
      </c>
      <c r="Y847" t="s">
        <v>146</v>
      </c>
      <c r="Z847" t="s">
        <v>146</v>
      </c>
      <c r="AA847" t="s">
        <v>146</v>
      </c>
      <c r="AB847" t="s">
        <v>146</v>
      </c>
      <c r="BB847">
        <v>0</v>
      </c>
    </row>
    <row r="848" spans="1:54" x14ac:dyDescent="0.25">
      <c r="A848">
        <v>339304</v>
      </c>
      <c r="B848" t="s">
        <v>144</v>
      </c>
      <c r="F848" t="s">
        <v>149</v>
      </c>
      <c r="K848" t="s">
        <v>149</v>
      </c>
      <c r="O848" t="s">
        <v>149</v>
      </c>
      <c r="P848" t="s">
        <v>148</v>
      </c>
      <c r="R848" t="s">
        <v>148</v>
      </c>
      <c r="S848" t="s">
        <v>148</v>
      </c>
      <c r="U848" t="s">
        <v>148</v>
      </c>
      <c r="W848" t="s">
        <v>146</v>
      </c>
      <c r="X848" t="s">
        <v>146</v>
      </c>
      <c r="Y848" t="s">
        <v>146</v>
      </c>
      <c r="Z848" t="s">
        <v>146</v>
      </c>
      <c r="AA848" t="s">
        <v>146</v>
      </c>
      <c r="AB848" t="s">
        <v>146</v>
      </c>
      <c r="BB848">
        <v>0</v>
      </c>
    </row>
    <row r="849" spans="1:54" x14ac:dyDescent="0.25">
      <c r="A849">
        <v>339408</v>
      </c>
      <c r="B849" t="s">
        <v>144</v>
      </c>
      <c r="K849" t="s">
        <v>148</v>
      </c>
      <c r="M849" t="s">
        <v>149</v>
      </c>
      <c r="N849" t="s">
        <v>148</v>
      </c>
      <c r="O849" t="s">
        <v>149</v>
      </c>
      <c r="P849" t="s">
        <v>148</v>
      </c>
      <c r="Q849" t="s">
        <v>148</v>
      </c>
      <c r="W849" t="s">
        <v>146</v>
      </c>
      <c r="X849" t="s">
        <v>146</v>
      </c>
      <c r="Y849" t="s">
        <v>146</v>
      </c>
      <c r="Z849" t="s">
        <v>146</v>
      </c>
      <c r="AA849" t="s">
        <v>146</v>
      </c>
      <c r="AB849" t="s">
        <v>146</v>
      </c>
      <c r="BB849">
        <v>0</v>
      </c>
    </row>
    <row r="850" spans="1:54" x14ac:dyDescent="0.25">
      <c r="A850">
        <v>339445</v>
      </c>
      <c r="B850" t="s">
        <v>144</v>
      </c>
      <c r="K850" t="s">
        <v>149</v>
      </c>
      <c r="M850" t="s">
        <v>148</v>
      </c>
      <c r="N850" t="s">
        <v>149</v>
      </c>
      <c r="O850" t="s">
        <v>149</v>
      </c>
      <c r="P850" t="s">
        <v>148</v>
      </c>
      <c r="V850" t="s">
        <v>146</v>
      </c>
      <c r="W850" t="s">
        <v>146</v>
      </c>
      <c r="X850" t="s">
        <v>146</v>
      </c>
      <c r="Y850" t="s">
        <v>146</v>
      </c>
      <c r="Z850" t="s">
        <v>146</v>
      </c>
      <c r="AA850" t="s">
        <v>146</v>
      </c>
      <c r="AB850" t="s">
        <v>146</v>
      </c>
      <c r="BB850">
        <v>0</v>
      </c>
    </row>
    <row r="851" spans="1:54" x14ac:dyDescent="0.25">
      <c r="A851">
        <v>339475</v>
      </c>
      <c r="B851" t="s">
        <v>144</v>
      </c>
      <c r="C851" t="s">
        <v>149</v>
      </c>
      <c r="G851" t="s">
        <v>149</v>
      </c>
      <c r="K851" t="s">
        <v>149</v>
      </c>
      <c r="N851" t="s">
        <v>149</v>
      </c>
      <c r="O851" t="s">
        <v>149</v>
      </c>
      <c r="P851" t="s">
        <v>148</v>
      </c>
      <c r="S851" t="s">
        <v>148</v>
      </c>
      <c r="T851" t="s">
        <v>148</v>
      </c>
      <c r="W851" t="s">
        <v>146</v>
      </c>
      <c r="X851" t="s">
        <v>146</v>
      </c>
      <c r="Y851" t="s">
        <v>146</v>
      </c>
      <c r="Z851" t="s">
        <v>146</v>
      </c>
      <c r="AA851" t="s">
        <v>146</v>
      </c>
      <c r="AB851" t="s">
        <v>146</v>
      </c>
      <c r="BB851">
        <v>0</v>
      </c>
    </row>
    <row r="852" spans="1:54" x14ac:dyDescent="0.25">
      <c r="A852">
        <v>339483</v>
      </c>
      <c r="B852" t="s">
        <v>144</v>
      </c>
      <c r="J852" t="s">
        <v>149</v>
      </c>
      <c r="O852" t="s">
        <v>149</v>
      </c>
      <c r="P852" t="s">
        <v>148</v>
      </c>
      <c r="R852" t="s">
        <v>146</v>
      </c>
      <c r="S852" t="s">
        <v>148</v>
      </c>
      <c r="U852" t="s">
        <v>146</v>
      </c>
      <c r="V852" t="s">
        <v>148</v>
      </c>
      <c r="W852" t="s">
        <v>146</v>
      </c>
      <c r="X852" t="s">
        <v>146</v>
      </c>
      <c r="Y852" t="s">
        <v>146</v>
      </c>
      <c r="Z852" t="s">
        <v>146</v>
      </c>
      <c r="AA852" t="s">
        <v>146</v>
      </c>
      <c r="AB852" t="s">
        <v>146</v>
      </c>
      <c r="BB852">
        <v>0</v>
      </c>
    </row>
    <row r="853" spans="1:54" x14ac:dyDescent="0.25">
      <c r="A853">
        <v>339520</v>
      </c>
      <c r="B853" t="s">
        <v>144</v>
      </c>
      <c r="K853" t="s">
        <v>149</v>
      </c>
      <c r="M853" t="s">
        <v>149</v>
      </c>
      <c r="O853" t="s">
        <v>149</v>
      </c>
      <c r="P853" t="s">
        <v>148</v>
      </c>
      <c r="Q853" t="s">
        <v>148</v>
      </c>
      <c r="R853" t="s">
        <v>148</v>
      </c>
      <c r="T853" t="s">
        <v>148</v>
      </c>
      <c r="W853" t="s">
        <v>146</v>
      </c>
      <c r="X853" t="s">
        <v>146</v>
      </c>
      <c r="Y853" t="s">
        <v>146</v>
      </c>
      <c r="Z853" t="s">
        <v>146</v>
      </c>
      <c r="AA853" t="s">
        <v>146</v>
      </c>
      <c r="AB853" t="s">
        <v>146</v>
      </c>
      <c r="BB853">
        <v>0</v>
      </c>
    </row>
    <row r="854" spans="1:54" x14ac:dyDescent="0.25">
      <c r="A854">
        <v>339588</v>
      </c>
      <c r="B854" t="s">
        <v>144</v>
      </c>
      <c r="I854" t="s">
        <v>148</v>
      </c>
      <c r="N854" t="s">
        <v>148</v>
      </c>
      <c r="O854" t="s">
        <v>149</v>
      </c>
      <c r="P854" t="s">
        <v>148</v>
      </c>
      <c r="V854" t="s">
        <v>146</v>
      </c>
      <c r="W854" t="s">
        <v>146</v>
      </c>
      <c r="X854" t="s">
        <v>146</v>
      </c>
      <c r="Y854" t="s">
        <v>146</v>
      </c>
      <c r="Z854" t="s">
        <v>146</v>
      </c>
      <c r="AA854" t="s">
        <v>146</v>
      </c>
      <c r="AB854" t="s">
        <v>146</v>
      </c>
      <c r="BB854">
        <v>0</v>
      </c>
    </row>
    <row r="855" spans="1:54" x14ac:dyDescent="0.25">
      <c r="A855">
        <v>339036</v>
      </c>
      <c r="B855" t="s">
        <v>144</v>
      </c>
      <c r="I855" t="s">
        <v>146</v>
      </c>
      <c r="K855" t="s">
        <v>148</v>
      </c>
      <c r="N855" t="s">
        <v>146</v>
      </c>
      <c r="O855" t="s">
        <v>146</v>
      </c>
      <c r="P855" t="s">
        <v>148</v>
      </c>
      <c r="S855" t="s">
        <v>148</v>
      </c>
      <c r="T855" t="s">
        <v>146</v>
      </c>
      <c r="V855" t="s">
        <v>146</v>
      </c>
      <c r="W855" t="s">
        <v>146</v>
      </c>
      <c r="X855" t="s">
        <v>146</v>
      </c>
      <c r="Y855" t="s">
        <v>146</v>
      </c>
      <c r="Z855" t="s">
        <v>146</v>
      </c>
      <c r="AA855" t="s">
        <v>146</v>
      </c>
      <c r="AB855" t="s">
        <v>146</v>
      </c>
      <c r="BB855">
        <v>0</v>
      </c>
    </row>
    <row r="856" spans="1:54" x14ac:dyDescent="0.25">
      <c r="A856">
        <v>339092</v>
      </c>
      <c r="B856" t="s">
        <v>144</v>
      </c>
      <c r="J856" t="s">
        <v>149</v>
      </c>
      <c r="K856" t="s">
        <v>146</v>
      </c>
      <c r="M856" t="s">
        <v>148</v>
      </c>
      <c r="N856" t="s">
        <v>146</v>
      </c>
      <c r="O856" t="s">
        <v>146</v>
      </c>
      <c r="P856" t="s">
        <v>148</v>
      </c>
      <c r="Q856" t="s">
        <v>148</v>
      </c>
      <c r="T856" t="s">
        <v>148</v>
      </c>
      <c r="W856" t="s">
        <v>146</v>
      </c>
      <c r="X856" t="s">
        <v>146</v>
      </c>
      <c r="Y856" t="s">
        <v>146</v>
      </c>
      <c r="Z856" t="s">
        <v>146</v>
      </c>
      <c r="AA856" t="s">
        <v>146</v>
      </c>
      <c r="AB856" t="s">
        <v>146</v>
      </c>
      <c r="BB856">
        <v>0</v>
      </c>
    </row>
    <row r="857" spans="1:54" x14ac:dyDescent="0.25">
      <c r="A857">
        <v>339104</v>
      </c>
      <c r="B857" t="s">
        <v>144</v>
      </c>
      <c r="K857" t="s">
        <v>148</v>
      </c>
      <c r="N857" t="s">
        <v>146</v>
      </c>
      <c r="O857" t="s">
        <v>146</v>
      </c>
      <c r="P857" t="s">
        <v>148</v>
      </c>
      <c r="R857" t="s">
        <v>148</v>
      </c>
      <c r="S857" t="s">
        <v>148</v>
      </c>
      <c r="T857" t="s">
        <v>148</v>
      </c>
      <c r="W857" t="s">
        <v>146</v>
      </c>
      <c r="X857" t="s">
        <v>146</v>
      </c>
      <c r="Y857" t="s">
        <v>146</v>
      </c>
      <c r="Z857" t="s">
        <v>146</v>
      </c>
      <c r="AA857" t="s">
        <v>146</v>
      </c>
      <c r="AB857" t="s">
        <v>146</v>
      </c>
      <c r="BB857">
        <v>0</v>
      </c>
    </row>
    <row r="858" spans="1:54" x14ac:dyDescent="0.25">
      <c r="A858">
        <v>339111</v>
      </c>
      <c r="B858" t="s">
        <v>144</v>
      </c>
      <c r="L858" t="s">
        <v>146</v>
      </c>
      <c r="N858" t="s">
        <v>146</v>
      </c>
      <c r="O858" t="s">
        <v>146</v>
      </c>
      <c r="P858" t="s">
        <v>148</v>
      </c>
      <c r="V858" t="s">
        <v>146</v>
      </c>
      <c r="W858" t="s">
        <v>146</v>
      </c>
      <c r="X858" t="s">
        <v>146</v>
      </c>
      <c r="Y858" t="s">
        <v>146</v>
      </c>
      <c r="Z858" t="s">
        <v>146</v>
      </c>
      <c r="AA858" t="s">
        <v>146</v>
      </c>
      <c r="AB858" t="s">
        <v>146</v>
      </c>
      <c r="BB858">
        <v>0</v>
      </c>
    </row>
    <row r="859" spans="1:54" x14ac:dyDescent="0.25">
      <c r="A859">
        <v>339219</v>
      </c>
      <c r="B859" t="s">
        <v>144</v>
      </c>
      <c r="G859" t="s">
        <v>149</v>
      </c>
      <c r="K859" t="s">
        <v>146</v>
      </c>
      <c r="O859" t="s">
        <v>146</v>
      </c>
      <c r="P859" t="s">
        <v>148</v>
      </c>
      <c r="Q859" t="s">
        <v>148</v>
      </c>
      <c r="R859" t="s">
        <v>148</v>
      </c>
      <c r="S859" t="s">
        <v>148</v>
      </c>
      <c r="V859" t="s">
        <v>148</v>
      </c>
      <c r="W859" t="s">
        <v>146</v>
      </c>
      <c r="X859" t="s">
        <v>146</v>
      </c>
      <c r="Y859" t="s">
        <v>146</v>
      </c>
      <c r="Z859" t="s">
        <v>146</v>
      </c>
      <c r="AA859" t="s">
        <v>146</v>
      </c>
      <c r="AB859" t="s">
        <v>146</v>
      </c>
      <c r="BB859">
        <v>0</v>
      </c>
    </row>
    <row r="860" spans="1:54" x14ac:dyDescent="0.25">
      <c r="A860">
        <v>339340</v>
      </c>
      <c r="B860" t="s">
        <v>144</v>
      </c>
      <c r="G860" t="s">
        <v>149</v>
      </c>
      <c r="K860" t="s">
        <v>148</v>
      </c>
      <c r="M860" t="s">
        <v>148</v>
      </c>
      <c r="N860" t="s">
        <v>148</v>
      </c>
      <c r="O860" t="s">
        <v>146</v>
      </c>
      <c r="P860" t="s">
        <v>148</v>
      </c>
      <c r="Q860" t="s">
        <v>146</v>
      </c>
      <c r="R860" t="s">
        <v>146</v>
      </c>
      <c r="S860" t="s">
        <v>148</v>
      </c>
      <c r="T860" t="s">
        <v>148</v>
      </c>
      <c r="W860" t="s">
        <v>146</v>
      </c>
      <c r="X860" t="s">
        <v>146</v>
      </c>
      <c r="Y860" t="s">
        <v>146</v>
      </c>
      <c r="Z860" t="s">
        <v>146</v>
      </c>
      <c r="AA860" t="s">
        <v>146</v>
      </c>
      <c r="AB860" t="s">
        <v>146</v>
      </c>
      <c r="BB860">
        <v>0</v>
      </c>
    </row>
    <row r="861" spans="1:54" x14ac:dyDescent="0.25">
      <c r="A861">
        <v>339521</v>
      </c>
      <c r="B861" t="s">
        <v>144</v>
      </c>
      <c r="H861" t="s">
        <v>148</v>
      </c>
      <c r="O861" t="s">
        <v>146</v>
      </c>
      <c r="P861" t="s">
        <v>148</v>
      </c>
      <c r="S861" t="s">
        <v>148</v>
      </c>
      <c r="W861" t="s">
        <v>146</v>
      </c>
      <c r="X861" t="s">
        <v>146</v>
      </c>
      <c r="Y861" t="s">
        <v>146</v>
      </c>
      <c r="Z861" t="s">
        <v>146</v>
      </c>
      <c r="AA861" t="s">
        <v>146</v>
      </c>
      <c r="AB861" t="s">
        <v>146</v>
      </c>
      <c r="BB861">
        <v>0</v>
      </c>
    </row>
    <row r="862" spans="1:54" x14ac:dyDescent="0.25">
      <c r="A862">
        <v>335865</v>
      </c>
      <c r="B862" t="s">
        <v>144</v>
      </c>
      <c r="P862" t="s">
        <v>148</v>
      </c>
      <c r="W862" t="s">
        <v>148</v>
      </c>
      <c r="Y862" t="s">
        <v>148</v>
      </c>
      <c r="AA862" t="s">
        <v>148</v>
      </c>
      <c r="AB862" t="s">
        <v>146</v>
      </c>
      <c r="BB862">
        <v>0</v>
      </c>
    </row>
    <row r="863" spans="1:54" x14ac:dyDescent="0.25">
      <c r="A863">
        <v>337978</v>
      </c>
      <c r="B863" t="s">
        <v>144</v>
      </c>
      <c r="H863" t="s">
        <v>149</v>
      </c>
      <c r="K863" t="s">
        <v>149</v>
      </c>
      <c r="P863" t="s">
        <v>148</v>
      </c>
      <c r="R863" t="s">
        <v>148</v>
      </c>
      <c r="S863" t="s">
        <v>148</v>
      </c>
      <c r="U863" t="s">
        <v>148</v>
      </c>
      <c r="W863" t="s">
        <v>146</v>
      </c>
      <c r="X863" t="s">
        <v>146</v>
      </c>
      <c r="Y863" t="s">
        <v>146</v>
      </c>
      <c r="Z863" t="s">
        <v>146</v>
      </c>
      <c r="AA863" t="s">
        <v>146</v>
      </c>
      <c r="AB863" t="s">
        <v>146</v>
      </c>
      <c r="BB863">
        <v>0</v>
      </c>
    </row>
    <row r="864" spans="1:54" x14ac:dyDescent="0.25">
      <c r="A864">
        <v>338122</v>
      </c>
      <c r="B864" t="s">
        <v>144</v>
      </c>
      <c r="K864" t="s">
        <v>146</v>
      </c>
      <c r="L864" t="s">
        <v>149</v>
      </c>
      <c r="N864" t="s">
        <v>149</v>
      </c>
      <c r="P864" t="s">
        <v>148</v>
      </c>
      <c r="Q864" t="s">
        <v>148</v>
      </c>
      <c r="S864" t="s">
        <v>148</v>
      </c>
      <c r="W864" t="s">
        <v>146</v>
      </c>
      <c r="X864" t="s">
        <v>146</v>
      </c>
      <c r="Y864" t="s">
        <v>146</v>
      </c>
      <c r="Z864" t="s">
        <v>146</v>
      </c>
      <c r="AA864" t="s">
        <v>146</v>
      </c>
      <c r="AB864" t="s">
        <v>146</v>
      </c>
      <c r="BB864">
        <v>0</v>
      </c>
    </row>
    <row r="865" spans="1:54" x14ac:dyDescent="0.25">
      <c r="A865">
        <v>338574</v>
      </c>
      <c r="B865" t="s">
        <v>144</v>
      </c>
      <c r="K865" t="s">
        <v>149</v>
      </c>
      <c r="N865" t="s">
        <v>149</v>
      </c>
      <c r="P865" t="s">
        <v>148</v>
      </c>
      <c r="Q865" t="s">
        <v>149</v>
      </c>
      <c r="R865" t="s">
        <v>148</v>
      </c>
      <c r="S865" t="s">
        <v>148</v>
      </c>
      <c r="T865" t="s">
        <v>149</v>
      </c>
      <c r="W865" t="s">
        <v>146</v>
      </c>
      <c r="X865" t="s">
        <v>146</v>
      </c>
      <c r="Y865" t="s">
        <v>146</v>
      </c>
      <c r="Z865" t="s">
        <v>146</v>
      </c>
      <c r="AA865" t="s">
        <v>146</v>
      </c>
      <c r="AB865" t="s">
        <v>146</v>
      </c>
      <c r="BB865">
        <v>0</v>
      </c>
    </row>
    <row r="866" spans="1:54" x14ac:dyDescent="0.25">
      <c r="A866">
        <v>338575</v>
      </c>
      <c r="B866" t="s">
        <v>144</v>
      </c>
      <c r="P866" t="s">
        <v>148</v>
      </c>
      <c r="W866" t="s">
        <v>146</v>
      </c>
      <c r="Z866" t="s">
        <v>146</v>
      </c>
      <c r="AA866" t="s">
        <v>146</v>
      </c>
      <c r="AB866" t="s">
        <v>146</v>
      </c>
      <c r="BB866">
        <v>0</v>
      </c>
    </row>
    <row r="867" spans="1:54" x14ac:dyDescent="0.25">
      <c r="A867">
        <v>338696</v>
      </c>
      <c r="B867" t="s">
        <v>144</v>
      </c>
      <c r="P867" t="s">
        <v>148</v>
      </c>
      <c r="T867" t="s">
        <v>148</v>
      </c>
      <c r="W867" t="s">
        <v>146</v>
      </c>
      <c r="X867" t="s">
        <v>146</v>
      </c>
      <c r="Y867" t="s">
        <v>146</v>
      </c>
      <c r="Z867" t="s">
        <v>146</v>
      </c>
      <c r="AA867" t="s">
        <v>146</v>
      </c>
      <c r="AB867" t="s">
        <v>146</v>
      </c>
      <c r="BB867">
        <v>0</v>
      </c>
    </row>
    <row r="868" spans="1:54" x14ac:dyDescent="0.25">
      <c r="A868">
        <v>339656</v>
      </c>
      <c r="B868" t="s">
        <v>144</v>
      </c>
      <c r="I868" t="s">
        <v>146</v>
      </c>
      <c r="L868" t="s">
        <v>146</v>
      </c>
      <c r="N868" t="s">
        <v>146</v>
      </c>
      <c r="P868" t="s">
        <v>148</v>
      </c>
      <c r="Q868" t="s">
        <v>146</v>
      </c>
      <c r="R868" t="s">
        <v>146</v>
      </c>
      <c r="S868" t="s">
        <v>146</v>
      </c>
      <c r="T868" t="s">
        <v>146</v>
      </c>
      <c r="U868" t="s">
        <v>146</v>
      </c>
      <c r="V868" t="s">
        <v>146</v>
      </c>
      <c r="W868" t="s">
        <v>146</v>
      </c>
      <c r="X868" t="s">
        <v>146</v>
      </c>
      <c r="Y868" t="s">
        <v>146</v>
      </c>
      <c r="Z868" t="s">
        <v>146</v>
      </c>
      <c r="AA868" t="s">
        <v>146</v>
      </c>
      <c r="AB868" t="s">
        <v>146</v>
      </c>
      <c r="BB868">
        <v>0</v>
      </c>
    </row>
    <row r="869" spans="1:54" x14ac:dyDescent="0.25">
      <c r="A869">
        <v>339659</v>
      </c>
      <c r="B869" t="s">
        <v>144</v>
      </c>
      <c r="F869" t="s">
        <v>146</v>
      </c>
      <c r="L869" t="s">
        <v>148</v>
      </c>
      <c r="P869" t="s">
        <v>148</v>
      </c>
      <c r="R869" t="s">
        <v>148</v>
      </c>
      <c r="V869" t="s">
        <v>146</v>
      </c>
      <c r="W869" t="s">
        <v>146</v>
      </c>
      <c r="X869" t="s">
        <v>146</v>
      </c>
      <c r="Y869" t="s">
        <v>146</v>
      </c>
      <c r="Z869" t="s">
        <v>146</v>
      </c>
      <c r="AA869" t="s">
        <v>146</v>
      </c>
      <c r="AB869" t="s">
        <v>146</v>
      </c>
      <c r="BB869">
        <v>0</v>
      </c>
    </row>
    <row r="870" spans="1:54" x14ac:dyDescent="0.25">
      <c r="A870">
        <v>339989</v>
      </c>
      <c r="B870" t="s">
        <v>144</v>
      </c>
      <c r="I870" t="s">
        <v>146</v>
      </c>
      <c r="L870" t="s">
        <v>146</v>
      </c>
      <c r="N870" t="s">
        <v>146</v>
      </c>
      <c r="P870" t="s">
        <v>148</v>
      </c>
      <c r="R870" t="s">
        <v>148</v>
      </c>
      <c r="V870" t="s">
        <v>146</v>
      </c>
      <c r="W870" t="s">
        <v>148</v>
      </c>
      <c r="X870" t="s">
        <v>148</v>
      </c>
      <c r="Z870" t="s">
        <v>148</v>
      </c>
      <c r="AA870" t="s">
        <v>146</v>
      </c>
      <c r="AB870" t="s">
        <v>146</v>
      </c>
      <c r="BB870">
        <v>0</v>
      </c>
    </row>
    <row r="871" spans="1:54" x14ac:dyDescent="0.25">
      <c r="A871">
        <v>338633</v>
      </c>
      <c r="B871" t="s">
        <v>144</v>
      </c>
      <c r="P871" t="s">
        <v>148</v>
      </c>
      <c r="S871" t="s">
        <v>148</v>
      </c>
      <c r="W871" t="s">
        <v>148</v>
      </c>
      <c r="X871" t="s">
        <v>148</v>
      </c>
      <c r="Y871" t="s">
        <v>148</v>
      </c>
      <c r="Z871" t="s">
        <v>148</v>
      </c>
      <c r="AA871" t="s">
        <v>148</v>
      </c>
      <c r="AB871" t="s">
        <v>146</v>
      </c>
      <c r="BB871">
        <v>0</v>
      </c>
    </row>
    <row r="872" spans="1:54" x14ac:dyDescent="0.25">
      <c r="A872">
        <v>339026</v>
      </c>
      <c r="B872" t="s">
        <v>144</v>
      </c>
      <c r="P872" t="s">
        <v>148</v>
      </c>
      <c r="T872" t="s">
        <v>148</v>
      </c>
      <c r="U872" t="s">
        <v>146</v>
      </c>
      <c r="V872" t="s">
        <v>146</v>
      </c>
      <c r="W872" t="s">
        <v>146</v>
      </c>
      <c r="X872" t="s">
        <v>146</v>
      </c>
      <c r="Y872" t="s">
        <v>146</v>
      </c>
      <c r="Z872" t="s">
        <v>146</v>
      </c>
      <c r="AA872" t="s">
        <v>146</v>
      </c>
      <c r="AB872" t="s">
        <v>146</v>
      </c>
      <c r="BB872">
        <v>0</v>
      </c>
    </row>
    <row r="873" spans="1:54" x14ac:dyDescent="0.25">
      <c r="A873">
        <v>339050</v>
      </c>
      <c r="B873" t="s">
        <v>144</v>
      </c>
      <c r="P873" t="s">
        <v>148</v>
      </c>
      <c r="W873" t="s">
        <v>146</v>
      </c>
      <c r="X873" t="s">
        <v>146</v>
      </c>
      <c r="Y873" t="s">
        <v>146</v>
      </c>
      <c r="Z873" t="s">
        <v>146</v>
      </c>
      <c r="AA873" t="s">
        <v>146</v>
      </c>
      <c r="AB873" t="s">
        <v>146</v>
      </c>
      <c r="BB873">
        <v>0</v>
      </c>
    </row>
    <row r="874" spans="1:54" x14ac:dyDescent="0.25">
      <c r="A874">
        <v>339062</v>
      </c>
      <c r="B874" t="s">
        <v>144</v>
      </c>
      <c r="K874" t="s">
        <v>146</v>
      </c>
      <c r="P874" t="s">
        <v>148</v>
      </c>
      <c r="W874" t="s">
        <v>146</v>
      </c>
      <c r="X874" t="s">
        <v>146</v>
      </c>
      <c r="Y874" t="s">
        <v>146</v>
      </c>
      <c r="Z874" t="s">
        <v>146</v>
      </c>
      <c r="AA874" t="s">
        <v>146</v>
      </c>
      <c r="AB874" t="s">
        <v>146</v>
      </c>
      <c r="BB874">
        <v>0</v>
      </c>
    </row>
    <row r="875" spans="1:54" x14ac:dyDescent="0.25">
      <c r="A875">
        <v>339073</v>
      </c>
      <c r="B875" t="s">
        <v>144</v>
      </c>
      <c r="P875" t="s">
        <v>148</v>
      </c>
      <c r="W875" t="s">
        <v>146</v>
      </c>
      <c r="X875" t="s">
        <v>146</v>
      </c>
      <c r="Y875" t="s">
        <v>146</v>
      </c>
      <c r="Z875" t="s">
        <v>146</v>
      </c>
      <c r="AA875" t="s">
        <v>146</v>
      </c>
      <c r="AB875" t="s">
        <v>146</v>
      </c>
      <c r="BB875">
        <v>0</v>
      </c>
    </row>
    <row r="876" spans="1:54" x14ac:dyDescent="0.25">
      <c r="A876">
        <v>339074</v>
      </c>
      <c r="B876" t="s">
        <v>144</v>
      </c>
      <c r="C876" t="s">
        <v>148</v>
      </c>
      <c r="G876" t="s">
        <v>149</v>
      </c>
      <c r="P876" t="s">
        <v>148</v>
      </c>
      <c r="R876" t="s">
        <v>146</v>
      </c>
      <c r="V876" t="s">
        <v>146</v>
      </c>
      <c r="W876" t="s">
        <v>146</v>
      </c>
      <c r="X876" t="s">
        <v>146</v>
      </c>
      <c r="Y876" t="s">
        <v>146</v>
      </c>
      <c r="Z876" t="s">
        <v>146</v>
      </c>
      <c r="AA876" t="s">
        <v>146</v>
      </c>
      <c r="AB876" t="s">
        <v>146</v>
      </c>
      <c r="BB876">
        <v>0</v>
      </c>
    </row>
    <row r="877" spans="1:54" x14ac:dyDescent="0.25">
      <c r="A877">
        <v>339075</v>
      </c>
      <c r="B877" t="s">
        <v>144</v>
      </c>
      <c r="I877" t="s">
        <v>148</v>
      </c>
      <c r="N877" t="s">
        <v>148</v>
      </c>
      <c r="P877" t="s">
        <v>148</v>
      </c>
      <c r="W877" t="s">
        <v>146</v>
      </c>
      <c r="X877" t="s">
        <v>146</v>
      </c>
      <c r="Y877" t="s">
        <v>146</v>
      </c>
      <c r="Z877" t="s">
        <v>146</v>
      </c>
      <c r="AA877" t="s">
        <v>146</v>
      </c>
      <c r="AB877" t="s">
        <v>146</v>
      </c>
      <c r="BB877">
        <v>0</v>
      </c>
    </row>
    <row r="878" spans="1:54" x14ac:dyDescent="0.25">
      <c r="A878">
        <v>339077</v>
      </c>
      <c r="B878" t="s">
        <v>144</v>
      </c>
      <c r="C878" t="s">
        <v>149</v>
      </c>
      <c r="D878" t="s">
        <v>149</v>
      </c>
      <c r="K878" t="s">
        <v>146</v>
      </c>
      <c r="N878" t="s">
        <v>148</v>
      </c>
      <c r="P878" t="s">
        <v>148</v>
      </c>
      <c r="Q878" t="s">
        <v>148</v>
      </c>
      <c r="S878" t="s">
        <v>148</v>
      </c>
      <c r="T878" t="s">
        <v>148</v>
      </c>
      <c r="W878" t="s">
        <v>146</v>
      </c>
      <c r="X878" t="s">
        <v>146</v>
      </c>
      <c r="Y878" t="s">
        <v>146</v>
      </c>
      <c r="Z878" t="s">
        <v>146</v>
      </c>
      <c r="AA878" t="s">
        <v>146</v>
      </c>
      <c r="AB878" t="s">
        <v>146</v>
      </c>
      <c r="BB878">
        <v>0</v>
      </c>
    </row>
    <row r="879" spans="1:54" x14ac:dyDescent="0.25">
      <c r="A879">
        <v>339085</v>
      </c>
      <c r="B879" t="s">
        <v>144</v>
      </c>
      <c r="G879" t="s">
        <v>149</v>
      </c>
      <c r="K879" t="s">
        <v>148</v>
      </c>
      <c r="L879" t="s">
        <v>148</v>
      </c>
      <c r="P879" t="s">
        <v>148</v>
      </c>
      <c r="S879" t="s">
        <v>148</v>
      </c>
      <c r="W879" t="s">
        <v>146</v>
      </c>
      <c r="X879" t="s">
        <v>146</v>
      </c>
      <c r="Y879" t="s">
        <v>146</v>
      </c>
      <c r="Z879" t="s">
        <v>146</v>
      </c>
      <c r="AA879" t="s">
        <v>146</v>
      </c>
      <c r="AB879" t="s">
        <v>146</v>
      </c>
      <c r="BB879">
        <v>0</v>
      </c>
    </row>
    <row r="880" spans="1:54" x14ac:dyDescent="0.25">
      <c r="A880">
        <v>339096</v>
      </c>
      <c r="B880" t="s">
        <v>144</v>
      </c>
      <c r="I880" t="s">
        <v>149</v>
      </c>
      <c r="N880" t="s">
        <v>149</v>
      </c>
      <c r="P880" t="s">
        <v>148</v>
      </c>
      <c r="W880" t="s">
        <v>146</v>
      </c>
      <c r="X880" t="s">
        <v>146</v>
      </c>
      <c r="Y880" t="s">
        <v>146</v>
      </c>
      <c r="Z880" t="s">
        <v>146</v>
      </c>
      <c r="AA880" t="s">
        <v>146</v>
      </c>
      <c r="AB880" t="s">
        <v>146</v>
      </c>
      <c r="BB880">
        <v>0</v>
      </c>
    </row>
    <row r="881" spans="1:54" x14ac:dyDescent="0.25">
      <c r="A881">
        <v>339128</v>
      </c>
      <c r="B881" t="s">
        <v>144</v>
      </c>
      <c r="P881" t="s">
        <v>148</v>
      </c>
      <c r="W881" t="s">
        <v>146</v>
      </c>
      <c r="X881" t="s">
        <v>146</v>
      </c>
      <c r="Y881" t="s">
        <v>146</v>
      </c>
      <c r="Z881" t="s">
        <v>146</v>
      </c>
      <c r="AA881" t="s">
        <v>146</v>
      </c>
      <c r="AB881" t="s">
        <v>146</v>
      </c>
      <c r="BB881">
        <v>0</v>
      </c>
    </row>
    <row r="882" spans="1:54" x14ac:dyDescent="0.25">
      <c r="A882">
        <v>339138</v>
      </c>
      <c r="B882" t="s">
        <v>144</v>
      </c>
      <c r="P882" t="s">
        <v>148</v>
      </c>
      <c r="W882" t="s">
        <v>146</v>
      </c>
      <c r="X882" t="s">
        <v>146</v>
      </c>
      <c r="Y882" t="s">
        <v>146</v>
      </c>
      <c r="Z882" t="s">
        <v>146</v>
      </c>
      <c r="AA882" t="s">
        <v>146</v>
      </c>
      <c r="AB882" t="s">
        <v>146</v>
      </c>
      <c r="BB882">
        <v>0</v>
      </c>
    </row>
    <row r="883" spans="1:54" x14ac:dyDescent="0.25">
      <c r="A883">
        <v>339141</v>
      </c>
      <c r="B883" t="s">
        <v>144</v>
      </c>
      <c r="P883" t="s">
        <v>148</v>
      </c>
      <c r="Q883" t="s">
        <v>146</v>
      </c>
      <c r="R883" t="s">
        <v>146</v>
      </c>
      <c r="S883" t="s">
        <v>146</v>
      </c>
      <c r="T883" t="s">
        <v>148</v>
      </c>
      <c r="W883" t="s">
        <v>146</v>
      </c>
      <c r="X883" t="s">
        <v>146</v>
      </c>
      <c r="Y883" t="s">
        <v>146</v>
      </c>
      <c r="Z883" t="s">
        <v>146</v>
      </c>
      <c r="AA883" t="s">
        <v>146</v>
      </c>
      <c r="AB883" t="s">
        <v>146</v>
      </c>
      <c r="BB883">
        <v>0</v>
      </c>
    </row>
    <row r="884" spans="1:54" x14ac:dyDescent="0.25">
      <c r="A884">
        <v>339157</v>
      </c>
      <c r="B884" t="s">
        <v>144</v>
      </c>
      <c r="K884" t="s">
        <v>149</v>
      </c>
      <c r="M884" t="s">
        <v>148</v>
      </c>
      <c r="P884" t="s">
        <v>148</v>
      </c>
      <c r="R884" t="s">
        <v>148</v>
      </c>
      <c r="S884" t="s">
        <v>148</v>
      </c>
      <c r="V884" t="s">
        <v>148</v>
      </c>
      <c r="W884" t="s">
        <v>146</v>
      </c>
      <c r="X884" t="s">
        <v>146</v>
      </c>
      <c r="Y884" t="s">
        <v>146</v>
      </c>
      <c r="Z884" t="s">
        <v>146</v>
      </c>
      <c r="AA884" t="s">
        <v>146</v>
      </c>
      <c r="AB884" t="s">
        <v>146</v>
      </c>
      <c r="BB884">
        <v>0</v>
      </c>
    </row>
    <row r="885" spans="1:54" x14ac:dyDescent="0.25">
      <c r="A885">
        <v>339173</v>
      </c>
      <c r="B885" t="s">
        <v>144</v>
      </c>
      <c r="P885" t="s">
        <v>148</v>
      </c>
      <c r="R885" t="s">
        <v>148</v>
      </c>
      <c r="W885" t="s">
        <v>146</v>
      </c>
      <c r="X885" t="s">
        <v>146</v>
      </c>
      <c r="Y885" t="s">
        <v>146</v>
      </c>
      <c r="Z885" t="s">
        <v>146</v>
      </c>
      <c r="AA885" t="s">
        <v>146</v>
      </c>
      <c r="AB885" t="s">
        <v>146</v>
      </c>
      <c r="BB885">
        <v>0</v>
      </c>
    </row>
    <row r="886" spans="1:54" x14ac:dyDescent="0.25">
      <c r="A886">
        <v>339175</v>
      </c>
      <c r="B886" t="s">
        <v>144</v>
      </c>
      <c r="P886" t="s">
        <v>148</v>
      </c>
      <c r="T886" t="s">
        <v>148</v>
      </c>
      <c r="W886" t="s">
        <v>146</v>
      </c>
      <c r="X886" t="s">
        <v>146</v>
      </c>
      <c r="Y886" t="s">
        <v>146</v>
      </c>
      <c r="Z886" t="s">
        <v>146</v>
      </c>
      <c r="AA886" t="s">
        <v>146</v>
      </c>
      <c r="AB886" t="s">
        <v>146</v>
      </c>
      <c r="BB886">
        <v>0</v>
      </c>
    </row>
    <row r="887" spans="1:54" x14ac:dyDescent="0.25">
      <c r="A887">
        <v>339178</v>
      </c>
      <c r="B887" t="s">
        <v>144</v>
      </c>
      <c r="F887" t="s">
        <v>149</v>
      </c>
      <c r="G887" t="s">
        <v>148</v>
      </c>
      <c r="I887" t="s">
        <v>149</v>
      </c>
      <c r="K887" t="s">
        <v>146</v>
      </c>
      <c r="M887" t="s">
        <v>146</v>
      </c>
      <c r="N887" t="s">
        <v>146</v>
      </c>
      <c r="P887" t="s">
        <v>148</v>
      </c>
      <c r="Q887" t="s">
        <v>148</v>
      </c>
      <c r="S887" t="s">
        <v>148</v>
      </c>
      <c r="U887" t="s">
        <v>148</v>
      </c>
      <c r="V887" t="s">
        <v>148</v>
      </c>
      <c r="W887" t="s">
        <v>146</v>
      </c>
      <c r="X887" t="s">
        <v>146</v>
      </c>
      <c r="Y887" t="s">
        <v>146</v>
      </c>
      <c r="Z887" t="s">
        <v>146</v>
      </c>
      <c r="AA887" t="s">
        <v>146</v>
      </c>
      <c r="AB887" t="s">
        <v>146</v>
      </c>
      <c r="BB887">
        <v>0</v>
      </c>
    </row>
    <row r="888" spans="1:54" x14ac:dyDescent="0.25">
      <c r="A888">
        <v>339185</v>
      </c>
      <c r="B888" t="s">
        <v>144</v>
      </c>
      <c r="P888" t="s">
        <v>148</v>
      </c>
      <c r="U888" t="s">
        <v>148</v>
      </c>
      <c r="V888" t="s">
        <v>148</v>
      </c>
      <c r="W888" t="s">
        <v>146</v>
      </c>
      <c r="X888" t="s">
        <v>146</v>
      </c>
      <c r="Y888" t="s">
        <v>146</v>
      </c>
      <c r="Z888" t="s">
        <v>146</v>
      </c>
      <c r="AA888" t="s">
        <v>146</v>
      </c>
      <c r="AB888" t="s">
        <v>146</v>
      </c>
      <c r="BB888">
        <v>0</v>
      </c>
    </row>
    <row r="889" spans="1:54" x14ac:dyDescent="0.25">
      <c r="A889">
        <v>339187</v>
      </c>
      <c r="B889" t="s">
        <v>144</v>
      </c>
      <c r="P889" t="s">
        <v>148</v>
      </c>
      <c r="T889" t="s">
        <v>148</v>
      </c>
      <c r="W889" t="s">
        <v>146</v>
      </c>
      <c r="X889" t="s">
        <v>146</v>
      </c>
      <c r="Y889" t="s">
        <v>146</v>
      </c>
      <c r="Z889" t="s">
        <v>146</v>
      </c>
      <c r="AA889" t="s">
        <v>146</v>
      </c>
      <c r="AB889" t="s">
        <v>146</v>
      </c>
      <c r="BB889">
        <v>0</v>
      </c>
    </row>
    <row r="890" spans="1:54" x14ac:dyDescent="0.25">
      <c r="A890">
        <v>339213</v>
      </c>
      <c r="B890" t="s">
        <v>144</v>
      </c>
      <c r="P890" t="s">
        <v>148</v>
      </c>
      <c r="S890" t="s">
        <v>148</v>
      </c>
      <c r="W890" t="s">
        <v>146</v>
      </c>
      <c r="X890" t="s">
        <v>146</v>
      </c>
      <c r="Y890" t="s">
        <v>146</v>
      </c>
      <c r="Z890" t="s">
        <v>146</v>
      </c>
      <c r="AA890" t="s">
        <v>146</v>
      </c>
      <c r="AB890" t="s">
        <v>146</v>
      </c>
      <c r="BB890">
        <v>0</v>
      </c>
    </row>
    <row r="891" spans="1:54" x14ac:dyDescent="0.25">
      <c r="A891">
        <v>339224</v>
      </c>
      <c r="B891" t="s">
        <v>144</v>
      </c>
      <c r="P891" t="s">
        <v>148</v>
      </c>
      <c r="S891" t="s">
        <v>148</v>
      </c>
      <c r="W891" t="s">
        <v>146</v>
      </c>
      <c r="X891" t="s">
        <v>146</v>
      </c>
      <c r="Y891" t="s">
        <v>146</v>
      </c>
      <c r="Z891" t="s">
        <v>146</v>
      </c>
      <c r="AA891" t="s">
        <v>146</v>
      </c>
      <c r="AB891" t="s">
        <v>146</v>
      </c>
      <c r="BB891">
        <v>0</v>
      </c>
    </row>
    <row r="892" spans="1:54" x14ac:dyDescent="0.25">
      <c r="A892">
        <v>339228</v>
      </c>
      <c r="B892" t="s">
        <v>144</v>
      </c>
      <c r="P892" t="s">
        <v>148</v>
      </c>
      <c r="W892" t="s">
        <v>146</v>
      </c>
      <c r="X892" t="s">
        <v>146</v>
      </c>
      <c r="Y892" t="s">
        <v>146</v>
      </c>
      <c r="Z892" t="s">
        <v>146</v>
      </c>
      <c r="AA892" t="s">
        <v>146</v>
      </c>
      <c r="AB892" t="s">
        <v>146</v>
      </c>
      <c r="BB892">
        <v>0</v>
      </c>
    </row>
    <row r="893" spans="1:54" x14ac:dyDescent="0.25">
      <c r="A893">
        <v>339231</v>
      </c>
      <c r="B893" t="s">
        <v>144</v>
      </c>
      <c r="C893" t="s">
        <v>149</v>
      </c>
      <c r="K893" t="s">
        <v>148</v>
      </c>
      <c r="P893" t="s">
        <v>148</v>
      </c>
      <c r="T893" t="s">
        <v>148</v>
      </c>
      <c r="W893" t="s">
        <v>146</v>
      </c>
      <c r="X893" t="s">
        <v>146</v>
      </c>
      <c r="Y893" t="s">
        <v>146</v>
      </c>
      <c r="Z893" t="s">
        <v>146</v>
      </c>
      <c r="AA893" t="s">
        <v>146</v>
      </c>
      <c r="AB893" t="s">
        <v>146</v>
      </c>
      <c r="BB893">
        <v>0</v>
      </c>
    </row>
    <row r="894" spans="1:54" x14ac:dyDescent="0.25">
      <c r="A894">
        <v>339252</v>
      </c>
      <c r="B894" t="s">
        <v>144</v>
      </c>
      <c r="N894" t="s">
        <v>148</v>
      </c>
      <c r="P894" t="s">
        <v>148</v>
      </c>
      <c r="V894" t="s">
        <v>148</v>
      </c>
      <c r="W894" t="s">
        <v>146</v>
      </c>
      <c r="X894" t="s">
        <v>146</v>
      </c>
      <c r="Y894" t="s">
        <v>146</v>
      </c>
      <c r="Z894" t="s">
        <v>146</v>
      </c>
      <c r="AA894" t="s">
        <v>146</v>
      </c>
      <c r="AB894" t="s">
        <v>146</v>
      </c>
      <c r="BB894">
        <v>0</v>
      </c>
    </row>
    <row r="895" spans="1:54" x14ac:dyDescent="0.25">
      <c r="A895">
        <v>339265</v>
      </c>
      <c r="B895" t="s">
        <v>144</v>
      </c>
      <c r="P895" t="s">
        <v>148</v>
      </c>
      <c r="W895" t="s">
        <v>146</v>
      </c>
      <c r="X895" t="s">
        <v>146</v>
      </c>
      <c r="Y895" t="s">
        <v>146</v>
      </c>
      <c r="Z895" t="s">
        <v>146</v>
      </c>
      <c r="AA895" t="s">
        <v>146</v>
      </c>
      <c r="AB895" t="s">
        <v>146</v>
      </c>
      <c r="BB895">
        <v>0</v>
      </c>
    </row>
    <row r="896" spans="1:54" x14ac:dyDescent="0.25">
      <c r="A896">
        <v>339272</v>
      </c>
      <c r="B896" t="s">
        <v>144</v>
      </c>
      <c r="P896" t="s">
        <v>148</v>
      </c>
      <c r="T896" t="s">
        <v>148</v>
      </c>
      <c r="W896" t="s">
        <v>146</v>
      </c>
      <c r="X896" t="s">
        <v>146</v>
      </c>
      <c r="Y896" t="s">
        <v>146</v>
      </c>
      <c r="Z896" t="s">
        <v>146</v>
      </c>
      <c r="AA896" t="s">
        <v>146</v>
      </c>
      <c r="AB896" t="s">
        <v>146</v>
      </c>
      <c r="BB896">
        <v>0</v>
      </c>
    </row>
    <row r="897" spans="1:54" x14ac:dyDescent="0.25">
      <c r="A897">
        <v>339281</v>
      </c>
      <c r="B897" t="s">
        <v>144</v>
      </c>
      <c r="N897" t="s">
        <v>149</v>
      </c>
      <c r="P897" t="s">
        <v>148</v>
      </c>
      <c r="S897" t="s">
        <v>148</v>
      </c>
      <c r="T897" t="s">
        <v>148</v>
      </c>
      <c r="W897" t="s">
        <v>146</v>
      </c>
      <c r="X897" t="s">
        <v>146</v>
      </c>
      <c r="Y897" t="s">
        <v>146</v>
      </c>
      <c r="Z897" t="s">
        <v>146</v>
      </c>
      <c r="AA897" t="s">
        <v>146</v>
      </c>
      <c r="AB897" t="s">
        <v>146</v>
      </c>
      <c r="BB897">
        <v>0</v>
      </c>
    </row>
    <row r="898" spans="1:54" x14ac:dyDescent="0.25">
      <c r="A898">
        <v>339296</v>
      </c>
      <c r="B898" t="s">
        <v>144</v>
      </c>
      <c r="P898" t="s">
        <v>148</v>
      </c>
      <c r="R898" t="s">
        <v>148</v>
      </c>
      <c r="W898" t="s">
        <v>146</v>
      </c>
      <c r="X898" t="s">
        <v>146</v>
      </c>
      <c r="Y898" t="s">
        <v>146</v>
      </c>
      <c r="Z898" t="s">
        <v>146</v>
      </c>
      <c r="AA898" t="s">
        <v>146</v>
      </c>
      <c r="AB898" t="s">
        <v>146</v>
      </c>
      <c r="BB898">
        <v>0</v>
      </c>
    </row>
    <row r="899" spans="1:54" x14ac:dyDescent="0.25">
      <c r="A899">
        <v>339323</v>
      </c>
      <c r="B899" t="s">
        <v>144</v>
      </c>
      <c r="N899" t="s">
        <v>148</v>
      </c>
      <c r="P899" t="s">
        <v>148</v>
      </c>
      <c r="W899" t="s">
        <v>146</v>
      </c>
      <c r="X899" t="s">
        <v>146</v>
      </c>
      <c r="Y899" t="s">
        <v>146</v>
      </c>
      <c r="Z899" t="s">
        <v>146</v>
      </c>
      <c r="AA899" t="s">
        <v>146</v>
      </c>
      <c r="AB899" t="s">
        <v>146</v>
      </c>
      <c r="BB899">
        <v>0</v>
      </c>
    </row>
    <row r="900" spans="1:54" x14ac:dyDescent="0.25">
      <c r="A900">
        <v>339341</v>
      </c>
      <c r="B900" t="s">
        <v>144</v>
      </c>
      <c r="G900" t="s">
        <v>149</v>
      </c>
      <c r="K900" t="s">
        <v>148</v>
      </c>
      <c r="N900" t="s">
        <v>148</v>
      </c>
      <c r="P900" t="s">
        <v>148</v>
      </c>
      <c r="Q900" t="s">
        <v>146</v>
      </c>
      <c r="S900" t="s">
        <v>148</v>
      </c>
      <c r="U900" t="s">
        <v>148</v>
      </c>
      <c r="V900" t="s">
        <v>146</v>
      </c>
      <c r="W900" t="s">
        <v>146</v>
      </c>
      <c r="X900" t="s">
        <v>146</v>
      </c>
      <c r="Y900" t="s">
        <v>146</v>
      </c>
      <c r="Z900" t="s">
        <v>146</v>
      </c>
      <c r="AA900" t="s">
        <v>146</v>
      </c>
      <c r="AB900" t="s">
        <v>146</v>
      </c>
      <c r="BB900">
        <v>0</v>
      </c>
    </row>
    <row r="901" spans="1:54" x14ac:dyDescent="0.25">
      <c r="A901">
        <v>339346</v>
      </c>
      <c r="B901" t="s">
        <v>144</v>
      </c>
      <c r="P901" t="s">
        <v>148</v>
      </c>
      <c r="R901" t="s">
        <v>148</v>
      </c>
      <c r="U901" t="s">
        <v>148</v>
      </c>
      <c r="W901" t="s">
        <v>146</v>
      </c>
      <c r="X901" t="s">
        <v>146</v>
      </c>
      <c r="Y901" t="s">
        <v>146</v>
      </c>
      <c r="Z901" t="s">
        <v>146</v>
      </c>
      <c r="AA901" t="s">
        <v>146</v>
      </c>
      <c r="AB901" t="s">
        <v>146</v>
      </c>
      <c r="BB901">
        <v>0</v>
      </c>
    </row>
    <row r="902" spans="1:54" x14ac:dyDescent="0.25">
      <c r="A902">
        <v>339356</v>
      </c>
      <c r="B902" t="s">
        <v>144</v>
      </c>
      <c r="P902" t="s">
        <v>148</v>
      </c>
      <c r="T902" t="s">
        <v>148</v>
      </c>
      <c r="W902" t="s">
        <v>146</v>
      </c>
      <c r="X902" t="s">
        <v>146</v>
      </c>
      <c r="Y902" t="s">
        <v>146</v>
      </c>
      <c r="Z902" t="s">
        <v>146</v>
      </c>
      <c r="AA902" t="s">
        <v>146</v>
      </c>
      <c r="AB902" t="s">
        <v>146</v>
      </c>
      <c r="BB902">
        <v>0</v>
      </c>
    </row>
    <row r="903" spans="1:54" x14ac:dyDescent="0.25">
      <c r="A903">
        <v>339358</v>
      </c>
      <c r="B903" t="s">
        <v>144</v>
      </c>
      <c r="H903" t="s">
        <v>149</v>
      </c>
      <c r="P903" t="s">
        <v>148</v>
      </c>
      <c r="T903" t="s">
        <v>148</v>
      </c>
      <c r="V903" t="s">
        <v>148</v>
      </c>
      <c r="W903" t="s">
        <v>146</v>
      </c>
      <c r="X903" t="s">
        <v>146</v>
      </c>
      <c r="Y903" t="s">
        <v>146</v>
      </c>
      <c r="Z903" t="s">
        <v>146</v>
      </c>
      <c r="AA903" t="s">
        <v>146</v>
      </c>
      <c r="AB903" t="s">
        <v>146</v>
      </c>
      <c r="BB903">
        <v>0</v>
      </c>
    </row>
    <row r="904" spans="1:54" x14ac:dyDescent="0.25">
      <c r="A904">
        <v>339360</v>
      </c>
      <c r="B904" t="s">
        <v>144</v>
      </c>
      <c r="J904" t="s">
        <v>149</v>
      </c>
      <c r="K904" t="s">
        <v>148</v>
      </c>
      <c r="M904" t="s">
        <v>148</v>
      </c>
      <c r="N904" t="s">
        <v>148</v>
      </c>
      <c r="P904" t="s">
        <v>148</v>
      </c>
      <c r="R904" t="s">
        <v>148</v>
      </c>
      <c r="S904" t="s">
        <v>148</v>
      </c>
      <c r="T904" t="s">
        <v>148</v>
      </c>
      <c r="V904" t="s">
        <v>148</v>
      </c>
      <c r="W904" t="s">
        <v>146</v>
      </c>
      <c r="X904" t="s">
        <v>146</v>
      </c>
      <c r="Y904" t="s">
        <v>146</v>
      </c>
      <c r="Z904" t="s">
        <v>146</v>
      </c>
      <c r="AA904" t="s">
        <v>146</v>
      </c>
      <c r="AB904" t="s">
        <v>146</v>
      </c>
      <c r="BB904">
        <v>0</v>
      </c>
    </row>
    <row r="905" spans="1:54" x14ac:dyDescent="0.25">
      <c r="A905">
        <v>339361</v>
      </c>
      <c r="B905" t="s">
        <v>144</v>
      </c>
      <c r="P905" t="s">
        <v>148</v>
      </c>
      <c r="W905" t="s">
        <v>146</v>
      </c>
      <c r="X905" t="s">
        <v>146</v>
      </c>
      <c r="Y905" t="s">
        <v>146</v>
      </c>
      <c r="Z905" t="s">
        <v>146</v>
      </c>
      <c r="AA905" t="s">
        <v>146</v>
      </c>
      <c r="AB905" t="s">
        <v>146</v>
      </c>
      <c r="BB905">
        <v>0</v>
      </c>
    </row>
    <row r="906" spans="1:54" x14ac:dyDescent="0.25">
      <c r="A906">
        <v>339362</v>
      </c>
      <c r="B906" t="s">
        <v>144</v>
      </c>
      <c r="I906" t="s">
        <v>146</v>
      </c>
      <c r="N906" t="s">
        <v>146</v>
      </c>
      <c r="P906" t="s">
        <v>148</v>
      </c>
      <c r="V906" t="s">
        <v>146</v>
      </c>
      <c r="W906" t="s">
        <v>146</v>
      </c>
      <c r="X906" t="s">
        <v>146</v>
      </c>
      <c r="Y906" t="s">
        <v>146</v>
      </c>
      <c r="Z906" t="s">
        <v>146</v>
      </c>
      <c r="AA906" t="s">
        <v>146</v>
      </c>
      <c r="AB906" t="s">
        <v>146</v>
      </c>
      <c r="BB906">
        <v>0</v>
      </c>
    </row>
    <row r="907" spans="1:54" x14ac:dyDescent="0.25">
      <c r="A907">
        <v>339372</v>
      </c>
      <c r="B907" t="s">
        <v>144</v>
      </c>
      <c r="F907" t="s">
        <v>149</v>
      </c>
      <c r="H907" t="s">
        <v>149</v>
      </c>
      <c r="K907" t="s">
        <v>146</v>
      </c>
      <c r="N907" t="s">
        <v>146</v>
      </c>
      <c r="P907" t="s">
        <v>148</v>
      </c>
      <c r="W907" t="s">
        <v>146</v>
      </c>
      <c r="X907" t="s">
        <v>146</v>
      </c>
      <c r="Y907" t="s">
        <v>146</v>
      </c>
      <c r="Z907" t="s">
        <v>146</v>
      </c>
      <c r="AA907" t="s">
        <v>146</v>
      </c>
      <c r="AB907" t="s">
        <v>146</v>
      </c>
      <c r="BB907">
        <v>0</v>
      </c>
    </row>
    <row r="908" spans="1:54" x14ac:dyDescent="0.25">
      <c r="A908">
        <v>339375</v>
      </c>
      <c r="B908" t="s">
        <v>144</v>
      </c>
      <c r="K908" t="s">
        <v>146</v>
      </c>
      <c r="N908" t="s">
        <v>146</v>
      </c>
      <c r="P908" t="s">
        <v>148</v>
      </c>
      <c r="W908" t="s">
        <v>146</v>
      </c>
      <c r="X908" t="s">
        <v>146</v>
      </c>
      <c r="Y908" t="s">
        <v>146</v>
      </c>
      <c r="Z908" t="s">
        <v>146</v>
      </c>
      <c r="AA908" t="s">
        <v>146</v>
      </c>
      <c r="AB908" t="s">
        <v>146</v>
      </c>
      <c r="BB908">
        <v>0</v>
      </c>
    </row>
    <row r="909" spans="1:54" x14ac:dyDescent="0.25">
      <c r="A909">
        <v>339382</v>
      </c>
      <c r="B909" t="s">
        <v>144</v>
      </c>
      <c r="G909" t="s">
        <v>148</v>
      </c>
      <c r="K909" t="s">
        <v>146</v>
      </c>
      <c r="L909" t="s">
        <v>146</v>
      </c>
      <c r="N909" t="s">
        <v>146</v>
      </c>
      <c r="P909" t="s">
        <v>148</v>
      </c>
      <c r="W909" t="s">
        <v>146</v>
      </c>
      <c r="X909" t="s">
        <v>146</v>
      </c>
      <c r="Y909" t="s">
        <v>146</v>
      </c>
      <c r="Z909" t="s">
        <v>146</v>
      </c>
      <c r="AA909" t="s">
        <v>146</v>
      </c>
      <c r="AB909" t="s">
        <v>146</v>
      </c>
      <c r="BB909">
        <v>0</v>
      </c>
    </row>
    <row r="910" spans="1:54" x14ac:dyDescent="0.25">
      <c r="A910">
        <v>339384</v>
      </c>
      <c r="B910" t="s">
        <v>144</v>
      </c>
      <c r="J910" t="s">
        <v>148</v>
      </c>
      <c r="N910" t="s">
        <v>149</v>
      </c>
      <c r="P910" t="s">
        <v>148</v>
      </c>
      <c r="W910" t="s">
        <v>146</v>
      </c>
      <c r="X910" t="s">
        <v>146</v>
      </c>
      <c r="Y910" t="s">
        <v>146</v>
      </c>
      <c r="Z910" t="s">
        <v>146</v>
      </c>
      <c r="AA910" t="s">
        <v>146</v>
      </c>
      <c r="AB910" t="s">
        <v>146</v>
      </c>
      <c r="BB910">
        <v>0</v>
      </c>
    </row>
    <row r="911" spans="1:54" x14ac:dyDescent="0.25">
      <c r="A911">
        <v>339385</v>
      </c>
      <c r="B911" t="s">
        <v>144</v>
      </c>
      <c r="K911" t="s">
        <v>148</v>
      </c>
      <c r="P911" t="s">
        <v>148</v>
      </c>
      <c r="R911" t="s">
        <v>146</v>
      </c>
      <c r="W911" t="s">
        <v>146</v>
      </c>
      <c r="X911" t="s">
        <v>146</v>
      </c>
      <c r="Y911" t="s">
        <v>146</v>
      </c>
      <c r="Z911" t="s">
        <v>146</v>
      </c>
      <c r="AA911" t="s">
        <v>146</v>
      </c>
      <c r="AB911" t="s">
        <v>146</v>
      </c>
      <c r="BB911">
        <v>0</v>
      </c>
    </row>
    <row r="912" spans="1:54" x14ac:dyDescent="0.25">
      <c r="A912">
        <v>339415</v>
      </c>
      <c r="B912" t="s">
        <v>144</v>
      </c>
      <c r="P912" t="s">
        <v>148</v>
      </c>
      <c r="W912" t="s">
        <v>146</v>
      </c>
      <c r="X912" t="s">
        <v>146</v>
      </c>
      <c r="Y912" t="s">
        <v>146</v>
      </c>
      <c r="Z912" t="s">
        <v>146</v>
      </c>
      <c r="AA912" t="s">
        <v>146</v>
      </c>
      <c r="AB912" t="s">
        <v>146</v>
      </c>
      <c r="BB912">
        <v>0</v>
      </c>
    </row>
    <row r="913" spans="1:54" x14ac:dyDescent="0.25">
      <c r="A913">
        <v>339419</v>
      </c>
      <c r="B913" t="s">
        <v>144</v>
      </c>
      <c r="F913" t="s">
        <v>149</v>
      </c>
      <c r="H913" t="s">
        <v>149</v>
      </c>
      <c r="I913" t="s">
        <v>149</v>
      </c>
      <c r="K913" t="s">
        <v>149</v>
      </c>
      <c r="N913" t="s">
        <v>149</v>
      </c>
      <c r="P913" t="s">
        <v>148</v>
      </c>
      <c r="W913" t="s">
        <v>146</v>
      </c>
      <c r="X913" t="s">
        <v>146</v>
      </c>
      <c r="Y913" t="s">
        <v>146</v>
      </c>
      <c r="Z913" t="s">
        <v>146</v>
      </c>
      <c r="AA913" t="s">
        <v>146</v>
      </c>
      <c r="AB913" t="s">
        <v>146</v>
      </c>
      <c r="BB913">
        <v>0</v>
      </c>
    </row>
    <row r="914" spans="1:54" x14ac:dyDescent="0.25">
      <c r="A914">
        <v>339422</v>
      </c>
      <c r="B914" t="s">
        <v>144</v>
      </c>
      <c r="H914" t="s">
        <v>148</v>
      </c>
      <c r="P914" t="s">
        <v>148</v>
      </c>
      <c r="W914" t="s">
        <v>146</v>
      </c>
      <c r="X914" t="s">
        <v>146</v>
      </c>
      <c r="Y914" t="s">
        <v>146</v>
      </c>
      <c r="Z914" t="s">
        <v>146</v>
      </c>
      <c r="AA914" t="s">
        <v>146</v>
      </c>
      <c r="AB914" t="s">
        <v>146</v>
      </c>
      <c r="BB914">
        <v>0</v>
      </c>
    </row>
    <row r="915" spans="1:54" x14ac:dyDescent="0.25">
      <c r="A915">
        <v>339435</v>
      </c>
      <c r="B915" t="s">
        <v>144</v>
      </c>
      <c r="K915" t="s">
        <v>148</v>
      </c>
      <c r="P915" t="s">
        <v>148</v>
      </c>
      <c r="R915" t="s">
        <v>148</v>
      </c>
      <c r="W915" t="s">
        <v>146</v>
      </c>
      <c r="X915" t="s">
        <v>146</v>
      </c>
      <c r="Y915" t="s">
        <v>146</v>
      </c>
      <c r="Z915" t="s">
        <v>146</v>
      </c>
      <c r="AA915" t="s">
        <v>146</v>
      </c>
      <c r="AB915" t="s">
        <v>146</v>
      </c>
      <c r="BB915">
        <v>0</v>
      </c>
    </row>
    <row r="916" spans="1:54" x14ac:dyDescent="0.25">
      <c r="A916">
        <v>339438</v>
      </c>
      <c r="B916" t="s">
        <v>144</v>
      </c>
      <c r="C916" t="s">
        <v>148</v>
      </c>
      <c r="K916" t="s">
        <v>146</v>
      </c>
      <c r="P916" t="s">
        <v>148</v>
      </c>
      <c r="W916" t="s">
        <v>146</v>
      </c>
      <c r="X916" t="s">
        <v>146</v>
      </c>
      <c r="Y916" t="s">
        <v>146</v>
      </c>
      <c r="Z916" t="s">
        <v>146</v>
      </c>
      <c r="AA916" t="s">
        <v>146</v>
      </c>
      <c r="AB916" t="s">
        <v>146</v>
      </c>
      <c r="BB916">
        <v>0</v>
      </c>
    </row>
    <row r="917" spans="1:54" x14ac:dyDescent="0.25">
      <c r="A917">
        <v>339447</v>
      </c>
      <c r="B917" t="s">
        <v>144</v>
      </c>
      <c r="K917" t="s">
        <v>146</v>
      </c>
      <c r="N917" t="s">
        <v>146</v>
      </c>
      <c r="P917" t="s">
        <v>148</v>
      </c>
      <c r="W917" t="s">
        <v>146</v>
      </c>
      <c r="X917" t="s">
        <v>146</v>
      </c>
      <c r="Y917" t="s">
        <v>146</v>
      </c>
      <c r="Z917" t="s">
        <v>146</v>
      </c>
      <c r="AA917" t="s">
        <v>146</v>
      </c>
      <c r="AB917" t="s">
        <v>146</v>
      </c>
      <c r="BB917">
        <v>0</v>
      </c>
    </row>
    <row r="918" spans="1:54" x14ac:dyDescent="0.25">
      <c r="A918">
        <v>339448</v>
      </c>
      <c r="B918" t="s">
        <v>144</v>
      </c>
      <c r="C918" t="s">
        <v>149</v>
      </c>
      <c r="G918" t="s">
        <v>149</v>
      </c>
      <c r="K918" t="s">
        <v>148</v>
      </c>
      <c r="N918" t="s">
        <v>146</v>
      </c>
      <c r="P918" t="s">
        <v>148</v>
      </c>
      <c r="Q918" t="s">
        <v>148</v>
      </c>
      <c r="S918" t="s">
        <v>146</v>
      </c>
      <c r="T918" t="s">
        <v>148</v>
      </c>
      <c r="V918" t="s">
        <v>148</v>
      </c>
      <c r="W918" t="s">
        <v>146</v>
      </c>
      <c r="X918" t="s">
        <v>146</v>
      </c>
      <c r="Y918" t="s">
        <v>146</v>
      </c>
      <c r="Z918" t="s">
        <v>146</v>
      </c>
      <c r="AA918" t="s">
        <v>146</v>
      </c>
      <c r="AB918" t="s">
        <v>146</v>
      </c>
      <c r="BB918">
        <v>0</v>
      </c>
    </row>
    <row r="919" spans="1:54" x14ac:dyDescent="0.25">
      <c r="A919">
        <v>339460</v>
      </c>
      <c r="B919" t="s">
        <v>144</v>
      </c>
      <c r="P919" t="s">
        <v>148</v>
      </c>
      <c r="W919" t="s">
        <v>146</v>
      </c>
      <c r="X919" t="s">
        <v>146</v>
      </c>
      <c r="Y919" t="s">
        <v>146</v>
      </c>
      <c r="Z919" t="s">
        <v>146</v>
      </c>
      <c r="AA919" t="s">
        <v>146</v>
      </c>
      <c r="AB919" t="s">
        <v>146</v>
      </c>
      <c r="BB919">
        <v>0</v>
      </c>
    </row>
    <row r="920" spans="1:54" x14ac:dyDescent="0.25">
      <c r="A920">
        <v>339464</v>
      </c>
      <c r="B920" t="s">
        <v>144</v>
      </c>
      <c r="K920" t="s">
        <v>146</v>
      </c>
      <c r="N920" t="s">
        <v>146</v>
      </c>
      <c r="P920" t="s">
        <v>148</v>
      </c>
      <c r="W920" t="s">
        <v>146</v>
      </c>
      <c r="X920" t="s">
        <v>146</v>
      </c>
      <c r="Y920" t="s">
        <v>146</v>
      </c>
      <c r="Z920" t="s">
        <v>146</v>
      </c>
      <c r="AA920" t="s">
        <v>146</v>
      </c>
      <c r="AB920" t="s">
        <v>146</v>
      </c>
      <c r="BB920">
        <v>0</v>
      </c>
    </row>
    <row r="921" spans="1:54" x14ac:dyDescent="0.25">
      <c r="A921">
        <v>339485</v>
      </c>
      <c r="B921" t="s">
        <v>144</v>
      </c>
      <c r="I921" t="s">
        <v>149</v>
      </c>
      <c r="N921" t="s">
        <v>146</v>
      </c>
      <c r="P921" t="s">
        <v>148</v>
      </c>
      <c r="R921" t="s">
        <v>148</v>
      </c>
      <c r="U921" t="s">
        <v>148</v>
      </c>
      <c r="V921" t="s">
        <v>146</v>
      </c>
      <c r="W921" t="s">
        <v>146</v>
      </c>
      <c r="X921" t="s">
        <v>146</v>
      </c>
      <c r="Y921" t="s">
        <v>146</v>
      </c>
      <c r="Z921" t="s">
        <v>146</v>
      </c>
      <c r="AA921" t="s">
        <v>146</v>
      </c>
      <c r="AB921" t="s">
        <v>146</v>
      </c>
      <c r="BB921">
        <v>0</v>
      </c>
    </row>
    <row r="922" spans="1:54" x14ac:dyDescent="0.25">
      <c r="A922">
        <v>339495</v>
      </c>
      <c r="B922" t="s">
        <v>144</v>
      </c>
      <c r="P922" t="s">
        <v>148</v>
      </c>
      <c r="Q922" t="s">
        <v>148</v>
      </c>
      <c r="R922" t="s">
        <v>148</v>
      </c>
      <c r="S922" t="s">
        <v>148</v>
      </c>
      <c r="T922" t="s">
        <v>148</v>
      </c>
      <c r="U922" t="s">
        <v>148</v>
      </c>
      <c r="W922" t="s">
        <v>146</v>
      </c>
      <c r="X922" t="s">
        <v>146</v>
      </c>
      <c r="Y922" t="s">
        <v>146</v>
      </c>
      <c r="Z922" t="s">
        <v>146</v>
      </c>
      <c r="AA922" t="s">
        <v>146</v>
      </c>
      <c r="AB922" t="s">
        <v>146</v>
      </c>
      <c r="BB922">
        <v>0</v>
      </c>
    </row>
    <row r="923" spans="1:54" x14ac:dyDescent="0.25">
      <c r="A923">
        <v>339500</v>
      </c>
      <c r="B923" t="s">
        <v>144</v>
      </c>
      <c r="P923" t="s">
        <v>148</v>
      </c>
      <c r="W923" t="s">
        <v>146</v>
      </c>
      <c r="X923" t="s">
        <v>146</v>
      </c>
      <c r="Y923" t="s">
        <v>146</v>
      </c>
      <c r="Z923" t="s">
        <v>146</v>
      </c>
      <c r="AA923" t="s">
        <v>146</v>
      </c>
      <c r="AB923" t="s">
        <v>146</v>
      </c>
      <c r="BB923">
        <v>0</v>
      </c>
    </row>
    <row r="924" spans="1:54" x14ac:dyDescent="0.25">
      <c r="A924">
        <v>339502</v>
      </c>
      <c r="B924" t="s">
        <v>144</v>
      </c>
      <c r="J924" t="s">
        <v>148</v>
      </c>
      <c r="P924" t="s">
        <v>148</v>
      </c>
      <c r="W924" t="s">
        <v>146</v>
      </c>
      <c r="X924" t="s">
        <v>146</v>
      </c>
      <c r="Y924" t="s">
        <v>146</v>
      </c>
      <c r="Z924" t="s">
        <v>146</v>
      </c>
      <c r="AA924" t="s">
        <v>146</v>
      </c>
      <c r="AB924" t="s">
        <v>146</v>
      </c>
      <c r="BB924">
        <v>0</v>
      </c>
    </row>
    <row r="925" spans="1:54" x14ac:dyDescent="0.25">
      <c r="A925">
        <v>339508</v>
      </c>
      <c r="B925" t="s">
        <v>144</v>
      </c>
      <c r="P925" t="s">
        <v>148</v>
      </c>
      <c r="W925" t="s">
        <v>146</v>
      </c>
      <c r="X925" t="s">
        <v>146</v>
      </c>
      <c r="Y925" t="s">
        <v>146</v>
      </c>
      <c r="Z925" t="s">
        <v>146</v>
      </c>
      <c r="AA925" t="s">
        <v>146</v>
      </c>
      <c r="AB925" t="s">
        <v>146</v>
      </c>
      <c r="BB925">
        <v>0</v>
      </c>
    </row>
    <row r="926" spans="1:54" x14ac:dyDescent="0.25">
      <c r="A926">
        <v>339510</v>
      </c>
      <c r="B926" t="s">
        <v>144</v>
      </c>
      <c r="P926" t="s">
        <v>148</v>
      </c>
      <c r="W926" t="s">
        <v>146</v>
      </c>
      <c r="X926" t="s">
        <v>146</v>
      </c>
      <c r="Y926" t="s">
        <v>146</v>
      </c>
      <c r="Z926" t="s">
        <v>146</v>
      </c>
      <c r="AA926" t="s">
        <v>146</v>
      </c>
      <c r="AB926" t="s">
        <v>146</v>
      </c>
      <c r="BB926">
        <v>0</v>
      </c>
    </row>
    <row r="927" spans="1:54" x14ac:dyDescent="0.25">
      <c r="A927">
        <v>339516</v>
      </c>
      <c r="B927" t="s">
        <v>144</v>
      </c>
      <c r="I927" t="s">
        <v>149</v>
      </c>
      <c r="P927" t="s">
        <v>148</v>
      </c>
      <c r="W927" t="s">
        <v>146</v>
      </c>
      <c r="X927" t="s">
        <v>146</v>
      </c>
      <c r="Y927" t="s">
        <v>146</v>
      </c>
      <c r="Z927" t="s">
        <v>146</v>
      </c>
      <c r="AA927" t="s">
        <v>146</v>
      </c>
      <c r="AB927" t="s">
        <v>146</v>
      </c>
      <c r="BB927">
        <v>0</v>
      </c>
    </row>
    <row r="928" spans="1:54" x14ac:dyDescent="0.25">
      <c r="A928">
        <v>339527</v>
      </c>
      <c r="B928" t="s">
        <v>144</v>
      </c>
      <c r="N928" t="s">
        <v>148</v>
      </c>
      <c r="P928" t="s">
        <v>148</v>
      </c>
      <c r="W928" t="s">
        <v>146</v>
      </c>
      <c r="X928" t="s">
        <v>146</v>
      </c>
      <c r="Y928" t="s">
        <v>146</v>
      </c>
      <c r="Z928" t="s">
        <v>146</v>
      </c>
      <c r="AA928" t="s">
        <v>146</v>
      </c>
      <c r="AB928" t="s">
        <v>146</v>
      </c>
      <c r="BB928">
        <v>0</v>
      </c>
    </row>
    <row r="929" spans="1:54" x14ac:dyDescent="0.25">
      <c r="A929">
        <v>339539</v>
      </c>
      <c r="B929" t="s">
        <v>144</v>
      </c>
      <c r="K929" t="s">
        <v>148</v>
      </c>
      <c r="P929" t="s">
        <v>148</v>
      </c>
      <c r="W929" t="s">
        <v>146</v>
      </c>
      <c r="X929" t="s">
        <v>146</v>
      </c>
      <c r="Y929" t="s">
        <v>146</v>
      </c>
      <c r="Z929" t="s">
        <v>146</v>
      </c>
      <c r="AA929" t="s">
        <v>146</v>
      </c>
      <c r="AB929" t="s">
        <v>146</v>
      </c>
      <c r="BB929">
        <v>0</v>
      </c>
    </row>
    <row r="930" spans="1:54" x14ac:dyDescent="0.25">
      <c r="A930">
        <v>339545</v>
      </c>
      <c r="B930" t="s">
        <v>144</v>
      </c>
      <c r="P930" t="s">
        <v>148</v>
      </c>
      <c r="W930" t="s">
        <v>146</v>
      </c>
      <c r="X930" t="s">
        <v>146</v>
      </c>
      <c r="Y930" t="s">
        <v>146</v>
      </c>
      <c r="Z930" t="s">
        <v>146</v>
      </c>
      <c r="AA930" t="s">
        <v>146</v>
      </c>
      <c r="AB930" t="s">
        <v>146</v>
      </c>
      <c r="BB930">
        <v>0</v>
      </c>
    </row>
    <row r="931" spans="1:54" x14ac:dyDescent="0.25">
      <c r="A931">
        <v>339599</v>
      </c>
      <c r="B931" t="s">
        <v>144</v>
      </c>
      <c r="P931" t="s">
        <v>148</v>
      </c>
      <c r="Q931" t="s">
        <v>148</v>
      </c>
      <c r="T931" t="s">
        <v>148</v>
      </c>
      <c r="W931" t="s">
        <v>146</v>
      </c>
      <c r="X931" t="s">
        <v>146</v>
      </c>
      <c r="Y931" t="s">
        <v>146</v>
      </c>
      <c r="Z931" t="s">
        <v>146</v>
      </c>
      <c r="AA931" t="s">
        <v>146</v>
      </c>
      <c r="AB931" t="s">
        <v>146</v>
      </c>
      <c r="BB931">
        <v>0</v>
      </c>
    </row>
    <row r="932" spans="1:54" x14ac:dyDescent="0.25">
      <c r="A932">
        <v>339600</v>
      </c>
      <c r="B932" t="s">
        <v>144</v>
      </c>
      <c r="P932" t="s">
        <v>148</v>
      </c>
      <c r="R932" t="s">
        <v>146</v>
      </c>
      <c r="W932" t="s">
        <v>146</v>
      </c>
      <c r="X932" t="s">
        <v>146</v>
      </c>
      <c r="Y932" t="s">
        <v>146</v>
      </c>
      <c r="Z932" t="s">
        <v>146</v>
      </c>
      <c r="AA932" t="s">
        <v>146</v>
      </c>
      <c r="AB932" t="s">
        <v>146</v>
      </c>
      <c r="BB932">
        <v>0</v>
      </c>
    </row>
    <row r="933" spans="1:54" x14ac:dyDescent="0.25">
      <c r="A933">
        <v>339650</v>
      </c>
      <c r="B933" t="s">
        <v>144</v>
      </c>
      <c r="F933" t="s">
        <v>148</v>
      </c>
      <c r="K933" t="s">
        <v>146</v>
      </c>
      <c r="L933" t="s">
        <v>146</v>
      </c>
      <c r="N933" t="s">
        <v>146</v>
      </c>
      <c r="P933" t="s">
        <v>148</v>
      </c>
      <c r="Q933" t="s">
        <v>146</v>
      </c>
      <c r="S933" t="s">
        <v>148</v>
      </c>
      <c r="T933" t="s">
        <v>148</v>
      </c>
      <c r="V933" t="s">
        <v>146</v>
      </c>
      <c r="W933" t="s">
        <v>146</v>
      </c>
      <c r="X933" t="s">
        <v>146</v>
      </c>
      <c r="Y933" t="s">
        <v>146</v>
      </c>
      <c r="Z933" t="s">
        <v>146</v>
      </c>
      <c r="AA933" t="s">
        <v>146</v>
      </c>
      <c r="AB933" t="s">
        <v>146</v>
      </c>
      <c r="BB933">
        <v>0</v>
      </c>
    </row>
    <row r="934" spans="1:54" x14ac:dyDescent="0.25">
      <c r="A934">
        <v>339654</v>
      </c>
      <c r="B934" t="s">
        <v>144</v>
      </c>
      <c r="F934" t="s">
        <v>148</v>
      </c>
      <c r="J934" t="s">
        <v>146</v>
      </c>
      <c r="L934" t="s">
        <v>146</v>
      </c>
      <c r="M934" t="s">
        <v>146</v>
      </c>
      <c r="P934" t="s">
        <v>148</v>
      </c>
      <c r="Q934" t="s">
        <v>146</v>
      </c>
      <c r="R934" t="s">
        <v>146</v>
      </c>
      <c r="T934" t="s">
        <v>146</v>
      </c>
      <c r="W934" t="s">
        <v>146</v>
      </c>
      <c r="X934" t="s">
        <v>146</v>
      </c>
      <c r="Y934" t="s">
        <v>146</v>
      </c>
      <c r="Z934" t="s">
        <v>146</v>
      </c>
      <c r="AA934" t="s">
        <v>146</v>
      </c>
      <c r="AB934" t="s">
        <v>146</v>
      </c>
      <c r="BB934">
        <v>0</v>
      </c>
    </row>
    <row r="935" spans="1:54" x14ac:dyDescent="0.25">
      <c r="A935">
        <v>339875</v>
      </c>
      <c r="B935" t="s">
        <v>144</v>
      </c>
      <c r="I935" t="s">
        <v>148</v>
      </c>
      <c r="N935" t="s">
        <v>146</v>
      </c>
      <c r="P935" t="s">
        <v>148</v>
      </c>
      <c r="T935" t="s">
        <v>148</v>
      </c>
      <c r="V935" t="s">
        <v>148</v>
      </c>
      <c r="W935" t="s">
        <v>146</v>
      </c>
      <c r="X935" t="s">
        <v>146</v>
      </c>
      <c r="Y935" t="s">
        <v>146</v>
      </c>
      <c r="Z935" t="s">
        <v>146</v>
      </c>
      <c r="AA935" t="s">
        <v>146</v>
      </c>
      <c r="AB935" t="s">
        <v>146</v>
      </c>
      <c r="BB935">
        <v>0</v>
      </c>
    </row>
    <row r="936" spans="1:54" x14ac:dyDescent="0.25">
      <c r="A936">
        <v>339907</v>
      </c>
      <c r="B936" t="s">
        <v>144</v>
      </c>
      <c r="P936" t="s">
        <v>148</v>
      </c>
      <c r="W936" t="s">
        <v>146</v>
      </c>
      <c r="X936" t="s">
        <v>146</v>
      </c>
      <c r="Y936" t="s">
        <v>146</v>
      </c>
      <c r="Z936" t="s">
        <v>146</v>
      </c>
      <c r="AA936" t="s">
        <v>146</v>
      </c>
      <c r="AB936" t="s">
        <v>146</v>
      </c>
      <c r="BB936">
        <v>0</v>
      </c>
    </row>
    <row r="937" spans="1:54" x14ac:dyDescent="0.25">
      <c r="A937">
        <v>339942</v>
      </c>
      <c r="B937" t="s">
        <v>144</v>
      </c>
      <c r="P937" t="s">
        <v>148</v>
      </c>
      <c r="W937" t="s">
        <v>146</v>
      </c>
      <c r="X937" t="s">
        <v>146</v>
      </c>
      <c r="Y937" t="s">
        <v>146</v>
      </c>
      <c r="Z937" t="s">
        <v>146</v>
      </c>
      <c r="AA937" t="s">
        <v>146</v>
      </c>
      <c r="AB937" t="s">
        <v>146</v>
      </c>
      <c r="BB937">
        <v>0</v>
      </c>
    </row>
    <row r="938" spans="1:54" x14ac:dyDescent="0.25">
      <c r="A938">
        <v>339997</v>
      </c>
      <c r="B938" t="s">
        <v>144</v>
      </c>
      <c r="N938" t="s">
        <v>148</v>
      </c>
      <c r="P938" t="s">
        <v>148</v>
      </c>
      <c r="T938" t="s">
        <v>148</v>
      </c>
      <c r="V938" t="s">
        <v>148</v>
      </c>
      <c r="W938" t="s">
        <v>146</v>
      </c>
      <c r="X938" t="s">
        <v>146</v>
      </c>
      <c r="Y938" t="s">
        <v>146</v>
      </c>
      <c r="Z938" t="s">
        <v>146</v>
      </c>
      <c r="AA938" t="s">
        <v>146</v>
      </c>
      <c r="AB938" t="s">
        <v>146</v>
      </c>
      <c r="BB938">
        <v>0</v>
      </c>
    </row>
    <row r="939" spans="1:54" x14ac:dyDescent="0.25">
      <c r="A939">
        <v>340083</v>
      </c>
      <c r="B939" t="s">
        <v>144</v>
      </c>
      <c r="I939" t="s">
        <v>148</v>
      </c>
      <c r="N939" t="s">
        <v>148</v>
      </c>
      <c r="P939" t="s">
        <v>148</v>
      </c>
      <c r="V939" t="s">
        <v>146</v>
      </c>
      <c r="W939" t="s">
        <v>146</v>
      </c>
      <c r="X939" t="s">
        <v>146</v>
      </c>
      <c r="Y939" t="s">
        <v>146</v>
      </c>
      <c r="Z939" t="s">
        <v>146</v>
      </c>
      <c r="AA939" t="s">
        <v>146</v>
      </c>
      <c r="AB939" t="s">
        <v>146</v>
      </c>
      <c r="BB939">
        <v>0</v>
      </c>
    </row>
    <row r="940" spans="1:54" x14ac:dyDescent="0.25">
      <c r="A940">
        <v>335644</v>
      </c>
      <c r="B940" t="s">
        <v>144</v>
      </c>
      <c r="G940" t="s">
        <v>149</v>
      </c>
      <c r="J940" t="s">
        <v>149</v>
      </c>
      <c r="K940" t="s">
        <v>149</v>
      </c>
      <c r="O940" t="s">
        <v>149</v>
      </c>
      <c r="P940" t="s">
        <v>149</v>
      </c>
      <c r="Q940" t="s">
        <v>149</v>
      </c>
      <c r="W940" t="s">
        <v>149</v>
      </c>
      <c r="Y940" t="s">
        <v>149</v>
      </c>
      <c r="Z940" t="s">
        <v>149</v>
      </c>
      <c r="AB940" t="s">
        <v>148</v>
      </c>
      <c r="BB940">
        <v>0</v>
      </c>
    </row>
    <row r="941" spans="1:54" x14ac:dyDescent="0.25">
      <c r="A941">
        <v>335651</v>
      </c>
      <c r="B941" t="s">
        <v>144</v>
      </c>
      <c r="K941" t="s">
        <v>149</v>
      </c>
      <c r="N941" t="s">
        <v>149</v>
      </c>
      <c r="O941" t="s">
        <v>149</v>
      </c>
      <c r="P941" t="s">
        <v>149</v>
      </c>
      <c r="Q941" t="s">
        <v>149</v>
      </c>
      <c r="R941" t="s">
        <v>149</v>
      </c>
      <c r="Z941" t="s">
        <v>148</v>
      </c>
      <c r="AA941" t="s">
        <v>149</v>
      </c>
      <c r="AB941" t="s">
        <v>148</v>
      </c>
      <c r="BB941">
        <v>0</v>
      </c>
    </row>
    <row r="942" spans="1:54" x14ac:dyDescent="0.25">
      <c r="A942">
        <v>335745</v>
      </c>
      <c r="B942" t="s">
        <v>144</v>
      </c>
      <c r="H942" t="s">
        <v>149</v>
      </c>
      <c r="N942" t="s">
        <v>148</v>
      </c>
      <c r="O942" t="s">
        <v>146</v>
      </c>
      <c r="P942" t="s">
        <v>149</v>
      </c>
      <c r="V942" t="s">
        <v>149</v>
      </c>
      <c r="W942" t="s">
        <v>149</v>
      </c>
      <c r="AA942" t="s">
        <v>149</v>
      </c>
      <c r="AB942" t="s">
        <v>146</v>
      </c>
      <c r="BB942">
        <v>0</v>
      </c>
    </row>
    <row r="943" spans="1:54" x14ac:dyDescent="0.25">
      <c r="A943">
        <v>335801</v>
      </c>
      <c r="B943" t="s">
        <v>144</v>
      </c>
      <c r="I943" t="s">
        <v>149</v>
      </c>
      <c r="K943" t="s">
        <v>149</v>
      </c>
      <c r="N943" t="s">
        <v>146</v>
      </c>
      <c r="O943" t="s">
        <v>146</v>
      </c>
      <c r="P943" t="s">
        <v>149</v>
      </c>
      <c r="R943" t="s">
        <v>149</v>
      </c>
      <c r="S943" t="s">
        <v>148</v>
      </c>
      <c r="T943" t="s">
        <v>149</v>
      </c>
      <c r="V943" t="s">
        <v>146</v>
      </c>
      <c r="W943" t="s">
        <v>146</v>
      </c>
      <c r="X943" t="s">
        <v>146</v>
      </c>
      <c r="Y943" t="s">
        <v>146</v>
      </c>
      <c r="Z943" t="s">
        <v>146</v>
      </c>
      <c r="AA943" t="s">
        <v>146</v>
      </c>
      <c r="AB943" t="s">
        <v>146</v>
      </c>
      <c r="BB943">
        <v>0</v>
      </c>
    </row>
    <row r="944" spans="1:54" x14ac:dyDescent="0.25">
      <c r="A944">
        <v>335981</v>
      </c>
      <c r="B944" t="s">
        <v>144</v>
      </c>
      <c r="F944" t="s">
        <v>149</v>
      </c>
      <c r="K944" t="s">
        <v>149</v>
      </c>
      <c r="O944" t="s">
        <v>149</v>
      </c>
      <c r="P944" t="s">
        <v>149</v>
      </c>
      <c r="R944" t="s">
        <v>148</v>
      </c>
      <c r="S944" t="s">
        <v>149</v>
      </c>
      <c r="U944" t="s">
        <v>149</v>
      </c>
      <c r="W944" t="s">
        <v>146</v>
      </c>
      <c r="X944" t="s">
        <v>146</v>
      </c>
      <c r="Y944" t="s">
        <v>146</v>
      </c>
      <c r="Z944" t="s">
        <v>148</v>
      </c>
      <c r="AA944" t="s">
        <v>149</v>
      </c>
      <c r="AB944" t="s">
        <v>146</v>
      </c>
      <c r="BB944">
        <v>0</v>
      </c>
    </row>
    <row r="945" spans="1:54" x14ac:dyDescent="0.25">
      <c r="A945">
        <v>336108</v>
      </c>
      <c r="B945" t="s">
        <v>144</v>
      </c>
      <c r="I945" t="s">
        <v>146</v>
      </c>
      <c r="N945" t="s">
        <v>146</v>
      </c>
      <c r="O945" t="s">
        <v>149</v>
      </c>
      <c r="P945" t="s">
        <v>149</v>
      </c>
      <c r="V945" t="s">
        <v>146</v>
      </c>
      <c r="AA945" t="s">
        <v>148</v>
      </c>
      <c r="AB945" t="s">
        <v>146</v>
      </c>
      <c r="BB945">
        <v>0</v>
      </c>
    </row>
    <row r="946" spans="1:54" x14ac:dyDescent="0.25">
      <c r="A946">
        <v>337250</v>
      </c>
      <c r="B946" t="s">
        <v>144</v>
      </c>
      <c r="I946" t="s">
        <v>146</v>
      </c>
      <c r="K946" t="s">
        <v>149</v>
      </c>
      <c r="N946" t="s">
        <v>146</v>
      </c>
      <c r="O946" t="s">
        <v>149</v>
      </c>
      <c r="P946" t="s">
        <v>149</v>
      </c>
      <c r="Q946" t="s">
        <v>149</v>
      </c>
      <c r="R946" t="s">
        <v>148</v>
      </c>
      <c r="T946" t="s">
        <v>148</v>
      </c>
      <c r="U946" t="s">
        <v>148</v>
      </c>
      <c r="V946" t="s">
        <v>146</v>
      </c>
      <c r="W946" t="s">
        <v>149</v>
      </c>
      <c r="X946" t="s">
        <v>149</v>
      </c>
      <c r="Y946" t="s">
        <v>148</v>
      </c>
      <c r="Z946" t="s">
        <v>146</v>
      </c>
      <c r="AA946" t="s">
        <v>146</v>
      </c>
      <c r="AB946" t="s">
        <v>146</v>
      </c>
      <c r="BB946">
        <v>0</v>
      </c>
    </row>
    <row r="947" spans="1:54" x14ac:dyDescent="0.25">
      <c r="A947">
        <v>337852</v>
      </c>
      <c r="B947" t="s">
        <v>144</v>
      </c>
      <c r="K947" t="s">
        <v>149</v>
      </c>
      <c r="O947" t="s">
        <v>146</v>
      </c>
      <c r="P947" t="s">
        <v>149</v>
      </c>
      <c r="Q947" t="s">
        <v>146</v>
      </c>
      <c r="S947" t="s">
        <v>146</v>
      </c>
      <c r="W947" t="s">
        <v>149</v>
      </c>
      <c r="X947" t="s">
        <v>146</v>
      </c>
      <c r="Y947" t="s">
        <v>148</v>
      </c>
      <c r="Z947" t="s">
        <v>149</v>
      </c>
      <c r="AA947" t="s">
        <v>149</v>
      </c>
      <c r="AB947" t="s">
        <v>146</v>
      </c>
      <c r="BB947">
        <v>0</v>
      </c>
    </row>
    <row r="948" spans="1:54" x14ac:dyDescent="0.25">
      <c r="A948">
        <v>332624</v>
      </c>
      <c r="B948" t="s">
        <v>144</v>
      </c>
      <c r="N948" t="s">
        <v>149</v>
      </c>
      <c r="O948" t="s">
        <v>148</v>
      </c>
      <c r="P948" t="s">
        <v>149</v>
      </c>
      <c r="R948" t="s">
        <v>149</v>
      </c>
      <c r="S948" t="s">
        <v>148</v>
      </c>
      <c r="W948" t="s">
        <v>149</v>
      </c>
      <c r="X948" t="s">
        <v>149</v>
      </c>
      <c r="Z948" t="s">
        <v>149</v>
      </c>
      <c r="AA948" t="s">
        <v>146</v>
      </c>
      <c r="AB948" t="s">
        <v>146</v>
      </c>
      <c r="BB948">
        <v>0</v>
      </c>
    </row>
    <row r="949" spans="1:54" x14ac:dyDescent="0.25">
      <c r="A949">
        <v>334246</v>
      </c>
      <c r="B949" t="s">
        <v>144</v>
      </c>
      <c r="F949" t="s">
        <v>149</v>
      </c>
      <c r="G949" t="s">
        <v>149</v>
      </c>
      <c r="O949" t="s">
        <v>149</v>
      </c>
      <c r="P949" t="s">
        <v>149</v>
      </c>
      <c r="V949" t="s">
        <v>149</v>
      </c>
      <c r="W949" t="s">
        <v>149</v>
      </c>
      <c r="AB949" t="s">
        <v>148</v>
      </c>
      <c r="BB949">
        <v>0</v>
      </c>
    </row>
    <row r="950" spans="1:54" x14ac:dyDescent="0.25">
      <c r="A950">
        <v>338548</v>
      </c>
      <c r="B950" t="s">
        <v>144</v>
      </c>
      <c r="L950" t="s">
        <v>146</v>
      </c>
      <c r="O950" t="s">
        <v>149</v>
      </c>
      <c r="P950" t="s">
        <v>149</v>
      </c>
      <c r="Y950" t="s">
        <v>146</v>
      </c>
      <c r="Z950" t="s">
        <v>146</v>
      </c>
      <c r="AB950" t="s">
        <v>146</v>
      </c>
      <c r="BB950">
        <v>0</v>
      </c>
    </row>
    <row r="951" spans="1:54" x14ac:dyDescent="0.25">
      <c r="A951">
        <v>329981</v>
      </c>
      <c r="B951" t="s">
        <v>144</v>
      </c>
      <c r="C951" t="s">
        <v>149</v>
      </c>
      <c r="E951" t="s">
        <v>149</v>
      </c>
      <c r="K951" t="s">
        <v>149</v>
      </c>
      <c r="P951" t="s">
        <v>149</v>
      </c>
      <c r="Q951" t="s">
        <v>149</v>
      </c>
      <c r="R951" t="s">
        <v>149</v>
      </c>
      <c r="T951" t="s">
        <v>149</v>
      </c>
      <c r="U951" t="s">
        <v>149</v>
      </c>
      <c r="V951" t="s">
        <v>149</v>
      </c>
      <c r="W951" t="s">
        <v>148</v>
      </c>
      <c r="X951" t="s">
        <v>149</v>
      </c>
      <c r="Y951" t="s">
        <v>149</v>
      </c>
      <c r="Z951" t="s">
        <v>149</v>
      </c>
      <c r="AA951" t="s">
        <v>148</v>
      </c>
      <c r="AB951" t="s">
        <v>146</v>
      </c>
      <c r="BB951">
        <v>0</v>
      </c>
    </row>
    <row r="952" spans="1:54" x14ac:dyDescent="0.25">
      <c r="A952">
        <v>330090</v>
      </c>
      <c r="B952" t="s">
        <v>144</v>
      </c>
      <c r="E952" t="s">
        <v>149</v>
      </c>
      <c r="H952" t="s">
        <v>149</v>
      </c>
      <c r="P952" t="s">
        <v>149</v>
      </c>
      <c r="R952" t="s">
        <v>149</v>
      </c>
      <c r="S952" t="s">
        <v>149</v>
      </c>
      <c r="T952" t="s">
        <v>149</v>
      </c>
      <c r="V952" t="s">
        <v>146</v>
      </c>
      <c r="W952" t="s">
        <v>149</v>
      </c>
      <c r="X952" t="s">
        <v>146</v>
      </c>
      <c r="Y952" t="s">
        <v>146</v>
      </c>
      <c r="Z952" t="s">
        <v>146</v>
      </c>
      <c r="AA952" t="s">
        <v>148</v>
      </c>
      <c r="AB952" t="s">
        <v>146</v>
      </c>
      <c r="BB952">
        <v>0</v>
      </c>
    </row>
    <row r="953" spans="1:54" x14ac:dyDescent="0.25">
      <c r="A953">
        <v>336781</v>
      </c>
      <c r="B953" t="s">
        <v>144</v>
      </c>
      <c r="F953" t="s">
        <v>149</v>
      </c>
      <c r="K953" t="s">
        <v>149</v>
      </c>
      <c r="N953" t="s">
        <v>149</v>
      </c>
      <c r="P953" t="s">
        <v>149</v>
      </c>
      <c r="V953" t="s">
        <v>149</v>
      </c>
      <c r="W953" t="s">
        <v>149</v>
      </c>
      <c r="Y953" t="s">
        <v>149</v>
      </c>
      <c r="AA953" t="s">
        <v>148</v>
      </c>
      <c r="AB953" t="s">
        <v>146</v>
      </c>
      <c r="BB953">
        <v>0</v>
      </c>
    </row>
    <row r="954" spans="1:54" x14ac:dyDescent="0.25">
      <c r="A954">
        <v>336929</v>
      </c>
      <c r="B954" t="s">
        <v>144</v>
      </c>
      <c r="C954" t="s">
        <v>149</v>
      </c>
      <c r="L954" t="s">
        <v>149</v>
      </c>
      <c r="P954" t="s">
        <v>149</v>
      </c>
      <c r="Q954" t="s">
        <v>149</v>
      </c>
      <c r="R954" t="s">
        <v>149</v>
      </c>
      <c r="S954" t="s">
        <v>149</v>
      </c>
      <c r="T954" t="s">
        <v>149</v>
      </c>
      <c r="U954" t="s">
        <v>148</v>
      </c>
      <c r="V954" t="s">
        <v>148</v>
      </c>
      <c r="W954" t="s">
        <v>148</v>
      </c>
      <c r="X954" t="s">
        <v>148</v>
      </c>
      <c r="Y954" t="s">
        <v>146</v>
      </c>
      <c r="Z954" t="s">
        <v>146</v>
      </c>
      <c r="AA954" t="s">
        <v>146</v>
      </c>
      <c r="AB954" t="s">
        <v>146</v>
      </c>
      <c r="BB954">
        <v>0</v>
      </c>
    </row>
    <row r="955" spans="1:54" x14ac:dyDescent="0.25">
      <c r="A955">
        <v>337967</v>
      </c>
      <c r="B955" t="s">
        <v>144</v>
      </c>
      <c r="K955" t="s">
        <v>148</v>
      </c>
      <c r="L955" t="s">
        <v>148</v>
      </c>
      <c r="P955" t="s">
        <v>149</v>
      </c>
      <c r="R955" t="s">
        <v>149</v>
      </c>
      <c r="T955" t="s">
        <v>149</v>
      </c>
      <c r="W955" t="s">
        <v>146</v>
      </c>
      <c r="X955" t="s">
        <v>146</v>
      </c>
      <c r="Z955" t="s">
        <v>146</v>
      </c>
      <c r="AB955" t="s">
        <v>148</v>
      </c>
      <c r="BB955">
        <v>0</v>
      </c>
    </row>
    <row r="956" spans="1:54" x14ac:dyDescent="0.25">
      <c r="A956">
        <v>338247</v>
      </c>
      <c r="B956" t="s">
        <v>144</v>
      </c>
      <c r="H956" t="s">
        <v>149</v>
      </c>
      <c r="N956" t="s">
        <v>149</v>
      </c>
      <c r="P956" t="s">
        <v>149</v>
      </c>
      <c r="R956" t="s">
        <v>149</v>
      </c>
      <c r="T956" t="s">
        <v>146</v>
      </c>
      <c r="V956" t="s">
        <v>146</v>
      </c>
      <c r="W956" t="s">
        <v>148</v>
      </c>
      <c r="Y956" t="s">
        <v>148</v>
      </c>
      <c r="Z956" t="s">
        <v>149</v>
      </c>
      <c r="AA956" t="s">
        <v>146</v>
      </c>
      <c r="AB956" t="s">
        <v>149</v>
      </c>
      <c r="BB956">
        <v>0</v>
      </c>
    </row>
    <row r="957" spans="1:54" x14ac:dyDescent="0.25">
      <c r="A957">
        <v>338249</v>
      </c>
      <c r="B957" t="s">
        <v>144</v>
      </c>
      <c r="I957" t="s">
        <v>148</v>
      </c>
      <c r="L957" t="s">
        <v>149</v>
      </c>
      <c r="N957" t="s">
        <v>146</v>
      </c>
      <c r="P957" t="s">
        <v>149</v>
      </c>
      <c r="S957" t="s">
        <v>148</v>
      </c>
      <c r="T957" t="s">
        <v>148</v>
      </c>
      <c r="U957" t="s">
        <v>149</v>
      </c>
      <c r="V957" t="s">
        <v>146</v>
      </c>
      <c r="W957" t="s">
        <v>146</v>
      </c>
      <c r="X957" t="s">
        <v>146</v>
      </c>
      <c r="Y957" t="s">
        <v>146</v>
      </c>
      <c r="Z957" t="s">
        <v>146</v>
      </c>
      <c r="AA957" t="s">
        <v>146</v>
      </c>
      <c r="AB957" t="s">
        <v>146</v>
      </c>
      <c r="BB957">
        <v>0</v>
      </c>
    </row>
    <row r="958" spans="1:54" x14ac:dyDescent="0.25">
      <c r="A958">
        <v>334700</v>
      </c>
      <c r="B958" t="s">
        <v>144</v>
      </c>
      <c r="F958" t="s">
        <v>148</v>
      </c>
      <c r="L958" t="s">
        <v>146</v>
      </c>
      <c r="O958" t="s">
        <v>148</v>
      </c>
      <c r="P958" t="s">
        <v>146</v>
      </c>
      <c r="R958" t="s">
        <v>146</v>
      </c>
      <c r="V958" t="s">
        <v>146</v>
      </c>
      <c r="W958" t="s">
        <v>146</v>
      </c>
      <c r="X958" t="s">
        <v>146</v>
      </c>
      <c r="Y958" t="s">
        <v>146</v>
      </c>
      <c r="Z958" t="s">
        <v>148</v>
      </c>
      <c r="AA958" t="s">
        <v>146</v>
      </c>
      <c r="AB958" t="s">
        <v>146</v>
      </c>
      <c r="BB958">
        <v>0</v>
      </c>
    </row>
    <row r="959" spans="1:54" x14ac:dyDescent="0.25">
      <c r="A959">
        <v>335216</v>
      </c>
      <c r="B959" t="s">
        <v>144</v>
      </c>
      <c r="H959" t="s">
        <v>149</v>
      </c>
      <c r="K959" t="s">
        <v>148</v>
      </c>
      <c r="O959" t="s">
        <v>146</v>
      </c>
      <c r="P959" t="s">
        <v>146</v>
      </c>
      <c r="Q959" t="s">
        <v>149</v>
      </c>
      <c r="R959" t="s">
        <v>148</v>
      </c>
      <c r="S959" t="s">
        <v>148</v>
      </c>
      <c r="T959" t="s">
        <v>148</v>
      </c>
      <c r="V959" t="s">
        <v>149</v>
      </c>
      <c r="X959" t="s">
        <v>148</v>
      </c>
      <c r="Y959" t="s">
        <v>149</v>
      </c>
      <c r="Z959" t="s">
        <v>148</v>
      </c>
      <c r="AA959" t="s">
        <v>148</v>
      </c>
      <c r="AB959" t="s">
        <v>146</v>
      </c>
      <c r="BB959">
        <v>0</v>
      </c>
    </row>
    <row r="960" spans="1:54" x14ac:dyDescent="0.25">
      <c r="A960">
        <v>336689</v>
      </c>
      <c r="B960" t="s">
        <v>144</v>
      </c>
      <c r="F960" t="s">
        <v>148</v>
      </c>
      <c r="K960" t="s">
        <v>148</v>
      </c>
      <c r="O960" t="s">
        <v>149</v>
      </c>
      <c r="P960" t="s">
        <v>146</v>
      </c>
      <c r="Q960" t="s">
        <v>149</v>
      </c>
      <c r="V960" t="s">
        <v>148</v>
      </c>
      <c r="W960" t="s">
        <v>146</v>
      </c>
      <c r="Z960" t="s">
        <v>148</v>
      </c>
      <c r="AA960" t="s">
        <v>148</v>
      </c>
      <c r="AB960" t="s">
        <v>146</v>
      </c>
      <c r="BB960">
        <v>0</v>
      </c>
    </row>
    <row r="961" spans="1:54" x14ac:dyDescent="0.25">
      <c r="A961">
        <v>339030</v>
      </c>
      <c r="B961" t="s">
        <v>144</v>
      </c>
      <c r="C961" t="s">
        <v>149</v>
      </c>
      <c r="K961" t="s">
        <v>146</v>
      </c>
      <c r="N961" t="s">
        <v>146</v>
      </c>
      <c r="O961" t="s">
        <v>148</v>
      </c>
      <c r="P961" t="s">
        <v>146</v>
      </c>
      <c r="R961" t="s">
        <v>148</v>
      </c>
      <c r="T961" t="s">
        <v>148</v>
      </c>
      <c r="W961" t="s">
        <v>146</v>
      </c>
      <c r="X961" t="s">
        <v>146</v>
      </c>
      <c r="Y961" t="s">
        <v>146</v>
      </c>
      <c r="Z961" t="s">
        <v>146</v>
      </c>
      <c r="AA961" t="s">
        <v>146</v>
      </c>
      <c r="AB961" t="s">
        <v>146</v>
      </c>
      <c r="BB961">
        <v>0</v>
      </c>
    </row>
    <row r="962" spans="1:54" x14ac:dyDescent="0.25">
      <c r="A962">
        <v>339066</v>
      </c>
      <c r="B962" t="s">
        <v>144</v>
      </c>
      <c r="J962" t="s">
        <v>148</v>
      </c>
      <c r="K962" t="s">
        <v>148</v>
      </c>
      <c r="M962" t="s">
        <v>148</v>
      </c>
      <c r="N962" t="s">
        <v>146</v>
      </c>
      <c r="O962" t="s">
        <v>148</v>
      </c>
      <c r="P962" t="s">
        <v>146</v>
      </c>
      <c r="Q962" t="s">
        <v>146</v>
      </c>
      <c r="R962" t="s">
        <v>146</v>
      </c>
      <c r="S962" t="s">
        <v>146</v>
      </c>
      <c r="T962" t="s">
        <v>146</v>
      </c>
      <c r="U962" t="s">
        <v>148</v>
      </c>
      <c r="V962" t="s">
        <v>148</v>
      </c>
      <c r="W962" t="s">
        <v>146</v>
      </c>
      <c r="X962" t="s">
        <v>146</v>
      </c>
      <c r="Y962" t="s">
        <v>146</v>
      </c>
      <c r="Z962" t="s">
        <v>146</v>
      </c>
      <c r="AA962" t="s">
        <v>146</v>
      </c>
      <c r="AB962" t="s">
        <v>146</v>
      </c>
      <c r="BB962">
        <v>0</v>
      </c>
    </row>
    <row r="963" spans="1:54" x14ac:dyDescent="0.25">
      <c r="A963">
        <v>339129</v>
      </c>
      <c r="B963" t="s">
        <v>144</v>
      </c>
      <c r="F963" t="s">
        <v>149</v>
      </c>
      <c r="K963" t="s">
        <v>146</v>
      </c>
      <c r="O963" t="s">
        <v>146</v>
      </c>
      <c r="P963" t="s">
        <v>146</v>
      </c>
      <c r="R963" t="s">
        <v>146</v>
      </c>
      <c r="S963" t="s">
        <v>146</v>
      </c>
      <c r="W963" t="s">
        <v>146</v>
      </c>
      <c r="X963" t="s">
        <v>146</v>
      </c>
      <c r="Y963" t="s">
        <v>146</v>
      </c>
      <c r="Z963" t="s">
        <v>146</v>
      </c>
      <c r="AA963" t="s">
        <v>146</v>
      </c>
      <c r="AB963" t="s">
        <v>146</v>
      </c>
      <c r="BB963">
        <v>0</v>
      </c>
    </row>
    <row r="964" spans="1:54" x14ac:dyDescent="0.25">
      <c r="A964">
        <v>339179</v>
      </c>
      <c r="B964" t="s">
        <v>144</v>
      </c>
      <c r="G964" t="s">
        <v>146</v>
      </c>
      <c r="O964" t="s">
        <v>146</v>
      </c>
      <c r="P964" t="s">
        <v>146</v>
      </c>
      <c r="W964" t="s">
        <v>146</v>
      </c>
      <c r="X964" t="s">
        <v>146</v>
      </c>
      <c r="Y964" t="s">
        <v>146</v>
      </c>
      <c r="Z964" t="s">
        <v>146</v>
      </c>
      <c r="AA964" t="s">
        <v>146</v>
      </c>
      <c r="AB964" t="s">
        <v>146</v>
      </c>
      <c r="BB964">
        <v>0</v>
      </c>
    </row>
    <row r="965" spans="1:54" x14ac:dyDescent="0.25">
      <c r="A965">
        <v>339220</v>
      </c>
      <c r="B965" t="s">
        <v>144</v>
      </c>
      <c r="F965" t="s">
        <v>146</v>
      </c>
      <c r="K965" t="s">
        <v>146</v>
      </c>
      <c r="O965" t="s">
        <v>146</v>
      </c>
      <c r="P965" t="s">
        <v>146</v>
      </c>
      <c r="Q965" t="s">
        <v>146</v>
      </c>
      <c r="R965" t="s">
        <v>146</v>
      </c>
      <c r="S965" t="s">
        <v>146</v>
      </c>
      <c r="T965" t="s">
        <v>146</v>
      </c>
      <c r="U965" t="s">
        <v>146</v>
      </c>
      <c r="V965" t="s">
        <v>146</v>
      </c>
      <c r="W965" t="s">
        <v>146</v>
      </c>
      <c r="X965" t="s">
        <v>146</v>
      </c>
      <c r="Y965" t="s">
        <v>146</v>
      </c>
      <c r="Z965" t="s">
        <v>146</v>
      </c>
      <c r="AA965" t="s">
        <v>146</v>
      </c>
      <c r="AB965" t="s">
        <v>146</v>
      </c>
      <c r="BB965">
        <v>0</v>
      </c>
    </row>
    <row r="966" spans="1:54" x14ac:dyDescent="0.25">
      <c r="A966">
        <v>339598</v>
      </c>
      <c r="B966" t="s">
        <v>144</v>
      </c>
      <c r="G966" t="s">
        <v>149</v>
      </c>
      <c r="H966" t="s">
        <v>148</v>
      </c>
      <c r="K966" t="s">
        <v>149</v>
      </c>
      <c r="O966" t="s">
        <v>148</v>
      </c>
      <c r="P966" t="s">
        <v>146</v>
      </c>
      <c r="R966" t="s">
        <v>146</v>
      </c>
      <c r="S966" t="s">
        <v>146</v>
      </c>
      <c r="T966" t="s">
        <v>148</v>
      </c>
      <c r="W966" t="s">
        <v>146</v>
      </c>
      <c r="X966" t="s">
        <v>146</v>
      </c>
      <c r="Y966" t="s">
        <v>146</v>
      </c>
      <c r="Z966" t="s">
        <v>146</v>
      </c>
      <c r="AA966" t="s">
        <v>146</v>
      </c>
      <c r="AB966" t="s">
        <v>146</v>
      </c>
      <c r="BB966">
        <v>0</v>
      </c>
    </row>
    <row r="967" spans="1:54" x14ac:dyDescent="0.25">
      <c r="A967">
        <v>339627</v>
      </c>
      <c r="B967" t="s">
        <v>144</v>
      </c>
      <c r="E967" t="s">
        <v>148</v>
      </c>
      <c r="J967" t="s">
        <v>146</v>
      </c>
      <c r="K967" t="s">
        <v>146</v>
      </c>
      <c r="L967" t="s">
        <v>146</v>
      </c>
      <c r="O967" t="s">
        <v>146</v>
      </c>
      <c r="P967" t="s">
        <v>146</v>
      </c>
      <c r="Q967" t="s">
        <v>146</v>
      </c>
      <c r="R967" t="s">
        <v>146</v>
      </c>
      <c r="S967" t="s">
        <v>146</v>
      </c>
      <c r="T967" t="s">
        <v>146</v>
      </c>
      <c r="U967" t="s">
        <v>146</v>
      </c>
      <c r="V967" t="s">
        <v>146</v>
      </c>
      <c r="W967" t="s">
        <v>146</v>
      </c>
      <c r="X967" t="s">
        <v>146</v>
      </c>
      <c r="Y967" t="s">
        <v>146</v>
      </c>
      <c r="Z967" t="s">
        <v>146</v>
      </c>
      <c r="AA967" t="s">
        <v>146</v>
      </c>
      <c r="AB967" t="s">
        <v>146</v>
      </c>
      <c r="BB967">
        <v>0</v>
      </c>
    </row>
    <row r="968" spans="1:54" x14ac:dyDescent="0.25">
      <c r="A968">
        <v>339176</v>
      </c>
      <c r="B968" t="s">
        <v>144</v>
      </c>
      <c r="L968" t="s">
        <v>148</v>
      </c>
      <c r="O968" t="s">
        <v>148</v>
      </c>
      <c r="P968" t="s">
        <v>146</v>
      </c>
      <c r="Q968" t="s">
        <v>146</v>
      </c>
      <c r="R968" t="s">
        <v>146</v>
      </c>
      <c r="S968" t="s">
        <v>146</v>
      </c>
      <c r="T968" t="s">
        <v>146</v>
      </c>
      <c r="U968" t="s">
        <v>146</v>
      </c>
      <c r="V968" t="s">
        <v>146</v>
      </c>
      <c r="W968" t="s">
        <v>146</v>
      </c>
      <c r="X968" t="s">
        <v>146</v>
      </c>
      <c r="Y968" t="s">
        <v>146</v>
      </c>
      <c r="Z968" t="s">
        <v>146</v>
      </c>
      <c r="AA968" t="s">
        <v>146</v>
      </c>
      <c r="AB968" t="s">
        <v>146</v>
      </c>
      <c r="BB968">
        <v>0</v>
      </c>
    </row>
    <row r="969" spans="1:54" x14ac:dyDescent="0.25">
      <c r="A969">
        <v>339242</v>
      </c>
      <c r="B969" t="s">
        <v>144</v>
      </c>
      <c r="N969" t="s">
        <v>146</v>
      </c>
      <c r="O969" t="s">
        <v>148</v>
      </c>
      <c r="P969" t="s">
        <v>146</v>
      </c>
      <c r="S969" t="s">
        <v>146</v>
      </c>
      <c r="W969" t="s">
        <v>146</v>
      </c>
      <c r="X969" t="s">
        <v>146</v>
      </c>
      <c r="Y969" t="s">
        <v>146</v>
      </c>
      <c r="Z969" t="s">
        <v>146</v>
      </c>
      <c r="AA969" t="s">
        <v>146</v>
      </c>
      <c r="AB969" t="s">
        <v>146</v>
      </c>
      <c r="BB969">
        <v>0</v>
      </c>
    </row>
    <row r="970" spans="1:54" x14ac:dyDescent="0.25">
      <c r="A970">
        <v>339305</v>
      </c>
      <c r="B970" t="s">
        <v>144</v>
      </c>
      <c r="J970" t="s">
        <v>148</v>
      </c>
      <c r="K970" t="s">
        <v>148</v>
      </c>
      <c r="N970" t="s">
        <v>148</v>
      </c>
      <c r="O970" t="s">
        <v>148</v>
      </c>
      <c r="P970" t="s">
        <v>146</v>
      </c>
      <c r="Q970" t="s">
        <v>146</v>
      </c>
      <c r="R970" t="s">
        <v>146</v>
      </c>
      <c r="S970" t="s">
        <v>146</v>
      </c>
      <c r="T970" t="s">
        <v>146</v>
      </c>
      <c r="U970" t="s">
        <v>146</v>
      </c>
      <c r="V970" t="s">
        <v>146</v>
      </c>
      <c r="W970" t="s">
        <v>146</v>
      </c>
      <c r="X970" t="s">
        <v>146</v>
      </c>
      <c r="Y970" t="s">
        <v>146</v>
      </c>
      <c r="Z970" t="s">
        <v>146</v>
      </c>
      <c r="AA970" t="s">
        <v>146</v>
      </c>
      <c r="AB970" t="s">
        <v>146</v>
      </c>
      <c r="BB970">
        <v>0</v>
      </c>
    </row>
    <row r="971" spans="1:54" x14ac:dyDescent="0.25">
      <c r="A971">
        <v>339390</v>
      </c>
      <c r="B971" t="s">
        <v>144</v>
      </c>
      <c r="K971" t="s">
        <v>148</v>
      </c>
      <c r="M971" t="s">
        <v>148</v>
      </c>
      <c r="N971" t="s">
        <v>148</v>
      </c>
      <c r="O971" t="s">
        <v>148</v>
      </c>
      <c r="P971" t="s">
        <v>146</v>
      </c>
      <c r="Q971" t="s">
        <v>146</v>
      </c>
      <c r="R971" t="s">
        <v>146</v>
      </c>
      <c r="S971" t="s">
        <v>146</v>
      </c>
      <c r="T971" t="s">
        <v>146</v>
      </c>
      <c r="U971" t="s">
        <v>146</v>
      </c>
      <c r="V971" t="s">
        <v>146</v>
      </c>
      <c r="W971" t="s">
        <v>146</v>
      </c>
      <c r="X971" t="s">
        <v>146</v>
      </c>
      <c r="Y971" t="s">
        <v>146</v>
      </c>
      <c r="Z971" t="s">
        <v>146</v>
      </c>
      <c r="AA971" t="s">
        <v>146</v>
      </c>
      <c r="AB971" t="s">
        <v>146</v>
      </c>
      <c r="BB971">
        <v>0</v>
      </c>
    </row>
    <row r="972" spans="1:54" x14ac:dyDescent="0.25">
      <c r="A972">
        <v>339522</v>
      </c>
      <c r="B972" t="s">
        <v>144</v>
      </c>
      <c r="G972" t="s">
        <v>149</v>
      </c>
      <c r="K972" t="s">
        <v>148</v>
      </c>
      <c r="L972" t="s">
        <v>149</v>
      </c>
      <c r="M972" t="s">
        <v>148</v>
      </c>
      <c r="O972" t="s">
        <v>148</v>
      </c>
      <c r="P972" t="s">
        <v>146</v>
      </c>
      <c r="R972" t="s">
        <v>148</v>
      </c>
      <c r="S972" t="s">
        <v>148</v>
      </c>
      <c r="W972" t="s">
        <v>146</v>
      </c>
      <c r="X972" t="s">
        <v>146</v>
      </c>
      <c r="Y972" t="s">
        <v>146</v>
      </c>
      <c r="Z972" t="s">
        <v>146</v>
      </c>
      <c r="AA972" t="s">
        <v>146</v>
      </c>
      <c r="AB972" t="s">
        <v>146</v>
      </c>
      <c r="BB972">
        <v>0</v>
      </c>
    </row>
    <row r="973" spans="1:54" x14ac:dyDescent="0.25">
      <c r="A973">
        <v>339426</v>
      </c>
      <c r="B973" t="s">
        <v>144</v>
      </c>
      <c r="I973" t="s">
        <v>149</v>
      </c>
      <c r="N973" t="s">
        <v>149</v>
      </c>
      <c r="O973" t="s">
        <v>149</v>
      </c>
      <c r="P973" t="s">
        <v>146</v>
      </c>
      <c r="V973" t="s">
        <v>146</v>
      </c>
      <c r="W973" t="s">
        <v>146</v>
      </c>
      <c r="X973" t="s">
        <v>146</v>
      </c>
      <c r="Z973" t="s">
        <v>146</v>
      </c>
      <c r="AA973" t="s">
        <v>146</v>
      </c>
      <c r="AB973" t="s">
        <v>146</v>
      </c>
      <c r="BB973">
        <v>0</v>
      </c>
    </row>
    <row r="974" spans="1:54" x14ac:dyDescent="0.25">
      <c r="A974">
        <v>339103</v>
      </c>
      <c r="B974" t="s">
        <v>144</v>
      </c>
      <c r="F974" t="s">
        <v>149</v>
      </c>
      <c r="I974" t="s">
        <v>149</v>
      </c>
      <c r="K974" t="s">
        <v>148</v>
      </c>
      <c r="M974" t="s">
        <v>148</v>
      </c>
      <c r="N974" t="s">
        <v>148</v>
      </c>
      <c r="O974" t="s">
        <v>149</v>
      </c>
      <c r="P974" t="s">
        <v>146</v>
      </c>
      <c r="Q974" t="s">
        <v>148</v>
      </c>
      <c r="S974" t="s">
        <v>148</v>
      </c>
      <c r="V974" t="s">
        <v>146</v>
      </c>
      <c r="W974" t="s">
        <v>146</v>
      </c>
      <c r="X974" t="s">
        <v>146</v>
      </c>
      <c r="Y974" t="s">
        <v>146</v>
      </c>
      <c r="Z974" t="s">
        <v>146</v>
      </c>
      <c r="AA974" t="s">
        <v>146</v>
      </c>
      <c r="AB974" t="s">
        <v>146</v>
      </c>
      <c r="BB974">
        <v>0</v>
      </c>
    </row>
    <row r="975" spans="1:54" x14ac:dyDescent="0.25">
      <c r="A975">
        <v>339212</v>
      </c>
      <c r="B975" t="s">
        <v>144</v>
      </c>
      <c r="K975" t="s">
        <v>149</v>
      </c>
      <c r="M975" t="s">
        <v>148</v>
      </c>
      <c r="O975" t="s">
        <v>149</v>
      </c>
      <c r="P975" t="s">
        <v>146</v>
      </c>
      <c r="Q975" t="s">
        <v>146</v>
      </c>
      <c r="S975" t="s">
        <v>146</v>
      </c>
      <c r="W975" t="s">
        <v>146</v>
      </c>
      <c r="X975" t="s">
        <v>146</v>
      </c>
      <c r="Y975" t="s">
        <v>146</v>
      </c>
      <c r="Z975" t="s">
        <v>146</v>
      </c>
      <c r="AA975" t="s">
        <v>146</v>
      </c>
      <c r="AB975" t="s">
        <v>146</v>
      </c>
      <c r="BB975">
        <v>0</v>
      </c>
    </row>
    <row r="976" spans="1:54" x14ac:dyDescent="0.25">
      <c r="A976">
        <v>339258</v>
      </c>
      <c r="B976" t="s">
        <v>144</v>
      </c>
      <c r="M976" t="s">
        <v>149</v>
      </c>
      <c r="O976" t="s">
        <v>149</v>
      </c>
      <c r="P976" t="s">
        <v>146</v>
      </c>
      <c r="Q976" t="s">
        <v>148</v>
      </c>
      <c r="R976" t="s">
        <v>146</v>
      </c>
      <c r="S976" t="s">
        <v>146</v>
      </c>
      <c r="W976" t="s">
        <v>146</v>
      </c>
      <c r="X976" t="s">
        <v>146</v>
      </c>
      <c r="Y976" t="s">
        <v>146</v>
      </c>
      <c r="Z976" t="s">
        <v>146</v>
      </c>
      <c r="AA976" t="s">
        <v>146</v>
      </c>
      <c r="AB976" t="s">
        <v>146</v>
      </c>
      <c r="BB976">
        <v>0</v>
      </c>
    </row>
    <row r="977" spans="1:54" x14ac:dyDescent="0.25">
      <c r="A977">
        <v>339371</v>
      </c>
      <c r="B977" t="s">
        <v>144</v>
      </c>
      <c r="O977" t="s">
        <v>149</v>
      </c>
      <c r="P977" t="s">
        <v>146</v>
      </c>
      <c r="Q977" t="s">
        <v>148</v>
      </c>
      <c r="U977" t="s">
        <v>148</v>
      </c>
      <c r="W977" t="s">
        <v>146</v>
      </c>
      <c r="X977" t="s">
        <v>146</v>
      </c>
      <c r="Y977" t="s">
        <v>146</v>
      </c>
      <c r="Z977" t="s">
        <v>146</v>
      </c>
      <c r="AA977" t="s">
        <v>146</v>
      </c>
      <c r="AB977" t="s">
        <v>146</v>
      </c>
      <c r="BB977">
        <v>0</v>
      </c>
    </row>
    <row r="978" spans="1:54" x14ac:dyDescent="0.25">
      <c r="A978">
        <v>339535</v>
      </c>
      <c r="B978" t="s">
        <v>144</v>
      </c>
      <c r="D978" t="s">
        <v>149</v>
      </c>
      <c r="H978" t="s">
        <v>148</v>
      </c>
      <c r="J978" t="s">
        <v>148</v>
      </c>
      <c r="K978" t="s">
        <v>148</v>
      </c>
      <c r="O978" t="s">
        <v>149</v>
      </c>
      <c r="P978" t="s">
        <v>146</v>
      </c>
      <c r="Q978" t="s">
        <v>148</v>
      </c>
      <c r="R978" t="s">
        <v>146</v>
      </c>
      <c r="S978" t="s">
        <v>148</v>
      </c>
      <c r="T978" t="s">
        <v>148</v>
      </c>
      <c r="U978" t="s">
        <v>148</v>
      </c>
      <c r="V978" t="s">
        <v>148</v>
      </c>
      <c r="W978" t="s">
        <v>146</v>
      </c>
      <c r="X978" t="s">
        <v>146</v>
      </c>
      <c r="Y978" t="s">
        <v>146</v>
      </c>
      <c r="Z978" t="s">
        <v>146</v>
      </c>
      <c r="AA978" t="s">
        <v>146</v>
      </c>
      <c r="AB978" t="s">
        <v>146</v>
      </c>
      <c r="BB978">
        <v>0</v>
      </c>
    </row>
    <row r="979" spans="1:54" x14ac:dyDescent="0.25">
      <c r="A979">
        <v>339316</v>
      </c>
      <c r="B979" t="s">
        <v>144</v>
      </c>
      <c r="H979" t="s">
        <v>148</v>
      </c>
      <c r="I979" t="s">
        <v>148</v>
      </c>
      <c r="K979" t="s">
        <v>148</v>
      </c>
      <c r="N979" t="s">
        <v>148</v>
      </c>
      <c r="O979" t="s">
        <v>146</v>
      </c>
      <c r="P979" t="s">
        <v>146</v>
      </c>
      <c r="Q979" t="s">
        <v>146</v>
      </c>
      <c r="R979" t="s">
        <v>146</v>
      </c>
      <c r="S979" t="s">
        <v>146</v>
      </c>
      <c r="T979" t="s">
        <v>146</v>
      </c>
      <c r="U979" t="s">
        <v>146</v>
      </c>
      <c r="V979" t="s">
        <v>146</v>
      </c>
      <c r="W979" t="s">
        <v>146</v>
      </c>
      <c r="X979" t="s">
        <v>146</v>
      </c>
      <c r="Y979" t="s">
        <v>146</v>
      </c>
      <c r="Z979" t="s">
        <v>146</v>
      </c>
      <c r="AA979" t="s">
        <v>146</v>
      </c>
      <c r="AB979" t="s">
        <v>146</v>
      </c>
      <c r="BB979">
        <v>0</v>
      </c>
    </row>
    <row r="980" spans="1:54" x14ac:dyDescent="0.25">
      <c r="A980">
        <v>339857</v>
      </c>
      <c r="B980" t="s">
        <v>144</v>
      </c>
      <c r="G980" t="s">
        <v>146</v>
      </c>
      <c r="I980" t="s">
        <v>146</v>
      </c>
      <c r="L980" t="s">
        <v>146</v>
      </c>
      <c r="M980" t="s">
        <v>146</v>
      </c>
      <c r="N980" t="s">
        <v>146</v>
      </c>
      <c r="O980" t="s">
        <v>146</v>
      </c>
      <c r="P980" t="s">
        <v>146</v>
      </c>
      <c r="T980" t="s">
        <v>146</v>
      </c>
      <c r="V980" t="s">
        <v>148</v>
      </c>
      <c r="W980" t="s">
        <v>146</v>
      </c>
      <c r="X980" t="s">
        <v>146</v>
      </c>
      <c r="Y980" t="s">
        <v>146</v>
      </c>
      <c r="Z980" t="s">
        <v>146</v>
      </c>
      <c r="AA980" t="s">
        <v>146</v>
      </c>
      <c r="AB980" t="s">
        <v>146</v>
      </c>
      <c r="BB980">
        <v>0</v>
      </c>
    </row>
    <row r="981" spans="1:54" x14ac:dyDescent="0.25">
      <c r="A981">
        <v>334323</v>
      </c>
      <c r="B981" t="s">
        <v>144</v>
      </c>
      <c r="F981" t="s">
        <v>149</v>
      </c>
      <c r="K981" t="s">
        <v>149</v>
      </c>
      <c r="M981" t="s">
        <v>148</v>
      </c>
      <c r="P981" t="s">
        <v>146</v>
      </c>
      <c r="Q981" t="s">
        <v>148</v>
      </c>
      <c r="R981" t="s">
        <v>146</v>
      </c>
      <c r="S981" t="s">
        <v>148</v>
      </c>
      <c r="T981" t="s">
        <v>146</v>
      </c>
      <c r="U981" t="s">
        <v>146</v>
      </c>
      <c r="V981" t="s">
        <v>148</v>
      </c>
      <c r="W981" t="s">
        <v>146</v>
      </c>
      <c r="X981" t="s">
        <v>148</v>
      </c>
      <c r="Y981" t="s">
        <v>148</v>
      </c>
      <c r="Z981" t="s">
        <v>148</v>
      </c>
      <c r="AA981" t="s">
        <v>149</v>
      </c>
      <c r="AB981" t="s">
        <v>146</v>
      </c>
      <c r="BB981">
        <v>0</v>
      </c>
    </row>
    <row r="982" spans="1:54" x14ac:dyDescent="0.25">
      <c r="A982">
        <v>336176</v>
      </c>
      <c r="B982" t="s">
        <v>144</v>
      </c>
      <c r="P982" t="s">
        <v>146</v>
      </c>
      <c r="W982" t="s">
        <v>146</v>
      </c>
      <c r="X982" t="s">
        <v>146</v>
      </c>
      <c r="Y982" t="s">
        <v>146</v>
      </c>
      <c r="Z982" t="s">
        <v>146</v>
      </c>
      <c r="AA982" t="s">
        <v>146</v>
      </c>
      <c r="AB982" t="s">
        <v>146</v>
      </c>
      <c r="BB982">
        <v>0</v>
      </c>
    </row>
    <row r="983" spans="1:54" x14ac:dyDescent="0.25">
      <c r="A983">
        <v>337319</v>
      </c>
      <c r="B983" t="s">
        <v>144</v>
      </c>
      <c r="P983" t="s">
        <v>146</v>
      </c>
      <c r="R983" t="s">
        <v>146</v>
      </c>
      <c r="S983" t="s">
        <v>146</v>
      </c>
      <c r="V983" t="s">
        <v>146</v>
      </c>
      <c r="W983" t="s">
        <v>146</v>
      </c>
      <c r="Y983" t="s">
        <v>148</v>
      </c>
      <c r="AA983" t="s">
        <v>146</v>
      </c>
      <c r="AB983" t="s">
        <v>146</v>
      </c>
      <c r="BB983">
        <v>0</v>
      </c>
    </row>
    <row r="984" spans="1:54" x14ac:dyDescent="0.25">
      <c r="A984">
        <v>337522</v>
      </c>
      <c r="B984" t="s">
        <v>144</v>
      </c>
      <c r="P984" t="s">
        <v>146</v>
      </c>
      <c r="Q984" t="s">
        <v>146</v>
      </c>
      <c r="R984" t="s">
        <v>146</v>
      </c>
      <c r="W984" t="s">
        <v>146</v>
      </c>
      <c r="Z984" t="s">
        <v>146</v>
      </c>
      <c r="AB984" t="s">
        <v>146</v>
      </c>
      <c r="BB984">
        <v>0</v>
      </c>
    </row>
    <row r="985" spans="1:54" x14ac:dyDescent="0.25">
      <c r="A985">
        <v>337858</v>
      </c>
      <c r="B985" t="s">
        <v>144</v>
      </c>
      <c r="K985" t="s">
        <v>149</v>
      </c>
      <c r="L985" t="s">
        <v>149</v>
      </c>
      <c r="P985" t="s">
        <v>146</v>
      </c>
      <c r="Q985" t="s">
        <v>148</v>
      </c>
      <c r="R985" t="s">
        <v>149</v>
      </c>
      <c r="S985" t="s">
        <v>146</v>
      </c>
      <c r="U985" t="s">
        <v>149</v>
      </c>
      <c r="W985" t="s">
        <v>146</v>
      </c>
      <c r="X985" t="s">
        <v>148</v>
      </c>
      <c r="Y985" t="s">
        <v>148</v>
      </c>
      <c r="Z985" t="s">
        <v>148</v>
      </c>
      <c r="AA985" t="s">
        <v>148</v>
      </c>
      <c r="AB985" t="s">
        <v>146</v>
      </c>
      <c r="BB985">
        <v>0</v>
      </c>
    </row>
    <row r="986" spans="1:54" x14ac:dyDescent="0.25">
      <c r="A986">
        <v>339944</v>
      </c>
      <c r="B986" t="s">
        <v>144</v>
      </c>
      <c r="L986" t="s">
        <v>146</v>
      </c>
      <c r="P986" t="s">
        <v>146</v>
      </c>
      <c r="R986" t="s">
        <v>148</v>
      </c>
      <c r="U986" t="s">
        <v>146</v>
      </c>
      <c r="V986" t="s">
        <v>146</v>
      </c>
      <c r="W986" t="s">
        <v>146</v>
      </c>
      <c r="Y986" t="s">
        <v>148</v>
      </c>
      <c r="Z986" t="s">
        <v>148</v>
      </c>
      <c r="AA986" t="s">
        <v>146</v>
      </c>
      <c r="AB986" t="s">
        <v>146</v>
      </c>
      <c r="BB986">
        <v>0</v>
      </c>
    </row>
    <row r="987" spans="1:54" x14ac:dyDescent="0.25">
      <c r="A987">
        <v>338600</v>
      </c>
      <c r="B987" t="s">
        <v>144</v>
      </c>
      <c r="N987" t="s">
        <v>149</v>
      </c>
      <c r="P987" t="s">
        <v>146</v>
      </c>
      <c r="Q987" t="s">
        <v>146</v>
      </c>
      <c r="R987" t="s">
        <v>146</v>
      </c>
      <c r="U987" t="s">
        <v>148</v>
      </c>
      <c r="V987" t="s">
        <v>146</v>
      </c>
      <c r="W987" t="s">
        <v>148</v>
      </c>
      <c r="X987" t="s">
        <v>148</v>
      </c>
      <c r="Y987" t="s">
        <v>148</v>
      </c>
      <c r="Z987" t="s">
        <v>148</v>
      </c>
      <c r="AA987" t="s">
        <v>148</v>
      </c>
      <c r="AB987" t="s">
        <v>146</v>
      </c>
      <c r="BB987">
        <v>0</v>
      </c>
    </row>
    <row r="988" spans="1:54" x14ac:dyDescent="0.25">
      <c r="A988">
        <v>339019</v>
      </c>
      <c r="B988" t="s">
        <v>144</v>
      </c>
      <c r="F988" t="s">
        <v>146</v>
      </c>
      <c r="K988" t="s">
        <v>146</v>
      </c>
      <c r="M988" t="s">
        <v>146</v>
      </c>
      <c r="P988" t="s">
        <v>146</v>
      </c>
      <c r="Q988" t="s">
        <v>146</v>
      </c>
      <c r="R988" t="s">
        <v>146</v>
      </c>
      <c r="T988" t="s">
        <v>146</v>
      </c>
      <c r="U988" t="s">
        <v>146</v>
      </c>
      <c r="V988" t="s">
        <v>146</v>
      </c>
      <c r="W988" t="s">
        <v>146</v>
      </c>
      <c r="X988" t="s">
        <v>146</v>
      </c>
      <c r="Y988" t="s">
        <v>146</v>
      </c>
      <c r="Z988" t="s">
        <v>146</v>
      </c>
      <c r="AA988" t="s">
        <v>146</v>
      </c>
      <c r="AB988" t="s">
        <v>146</v>
      </c>
      <c r="BB988">
        <v>0</v>
      </c>
    </row>
    <row r="989" spans="1:54" x14ac:dyDescent="0.25">
      <c r="A989">
        <v>339022</v>
      </c>
      <c r="B989" t="s">
        <v>144</v>
      </c>
      <c r="P989" t="s">
        <v>146</v>
      </c>
      <c r="Q989" t="s">
        <v>146</v>
      </c>
      <c r="T989" t="s">
        <v>146</v>
      </c>
      <c r="W989" t="s">
        <v>146</v>
      </c>
      <c r="X989" t="s">
        <v>146</v>
      </c>
      <c r="Y989" t="s">
        <v>146</v>
      </c>
      <c r="Z989" t="s">
        <v>146</v>
      </c>
      <c r="AA989" t="s">
        <v>146</v>
      </c>
      <c r="AB989" t="s">
        <v>146</v>
      </c>
      <c r="BB989">
        <v>0</v>
      </c>
    </row>
    <row r="990" spans="1:54" x14ac:dyDescent="0.25">
      <c r="A990">
        <v>339048</v>
      </c>
      <c r="B990" t="s">
        <v>144</v>
      </c>
      <c r="I990" t="s">
        <v>149</v>
      </c>
      <c r="N990" t="s">
        <v>146</v>
      </c>
      <c r="P990" t="s">
        <v>146</v>
      </c>
      <c r="Q990" t="s">
        <v>146</v>
      </c>
      <c r="R990" t="s">
        <v>146</v>
      </c>
      <c r="S990" t="s">
        <v>146</v>
      </c>
      <c r="T990" t="s">
        <v>146</v>
      </c>
      <c r="U990" t="s">
        <v>146</v>
      </c>
      <c r="V990" t="s">
        <v>146</v>
      </c>
      <c r="W990" t="s">
        <v>146</v>
      </c>
      <c r="X990" t="s">
        <v>146</v>
      </c>
      <c r="Y990" t="s">
        <v>146</v>
      </c>
      <c r="Z990" t="s">
        <v>146</v>
      </c>
      <c r="AA990" t="s">
        <v>146</v>
      </c>
      <c r="AB990" t="s">
        <v>146</v>
      </c>
      <c r="BB990">
        <v>0</v>
      </c>
    </row>
    <row r="991" spans="1:54" x14ac:dyDescent="0.25">
      <c r="A991">
        <v>339165</v>
      </c>
      <c r="B991" t="s">
        <v>144</v>
      </c>
      <c r="G991" t="s">
        <v>149</v>
      </c>
      <c r="K991" t="s">
        <v>149</v>
      </c>
      <c r="N991" t="s">
        <v>148</v>
      </c>
      <c r="P991" t="s">
        <v>146</v>
      </c>
      <c r="S991" t="s">
        <v>148</v>
      </c>
      <c r="T991" t="s">
        <v>148</v>
      </c>
      <c r="V991" t="s">
        <v>148</v>
      </c>
      <c r="W991" t="s">
        <v>146</v>
      </c>
      <c r="X991" t="s">
        <v>146</v>
      </c>
      <c r="Y991" t="s">
        <v>146</v>
      </c>
      <c r="Z991" t="s">
        <v>146</v>
      </c>
      <c r="AA991" t="s">
        <v>146</v>
      </c>
      <c r="AB991" t="s">
        <v>146</v>
      </c>
      <c r="BB991">
        <v>0</v>
      </c>
    </row>
    <row r="992" spans="1:54" x14ac:dyDescent="0.25">
      <c r="A992">
        <v>339168</v>
      </c>
      <c r="B992" t="s">
        <v>144</v>
      </c>
      <c r="G992" t="s">
        <v>149</v>
      </c>
      <c r="P992" t="s">
        <v>146</v>
      </c>
      <c r="R992" t="s">
        <v>146</v>
      </c>
      <c r="S992" t="s">
        <v>146</v>
      </c>
      <c r="W992" t="s">
        <v>146</v>
      </c>
      <c r="X992" t="s">
        <v>146</v>
      </c>
      <c r="Y992" t="s">
        <v>146</v>
      </c>
      <c r="Z992" t="s">
        <v>146</v>
      </c>
      <c r="AA992" t="s">
        <v>146</v>
      </c>
      <c r="AB992" t="s">
        <v>146</v>
      </c>
      <c r="BB992">
        <v>0</v>
      </c>
    </row>
    <row r="993" spans="1:54" x14ac:dyDescent="0.25">
      <c r="A993">
        <v>339182</v>
      </c>
      <c r="B993" t="s">
        <v>144</v>
      </c>
      <c r="G993" t="s">
        <v>146</v>
      </c>
      <c r="L993" t="s">
        <v>146</v>
      </c>
      <c r="P993" t="s">
        <v>146</v>
      </c>
      <c r="W993" t="s">
        <v>146</v>
      </c>
      <c r="X993" t="s">
        <v>146</v>
      </c>
      <c r="Y993" t="s">
        <v>146</v>
      </c>
      <c r="Z993" t="s">
        <v>146</v>
      </c>
      <c r="AA993" t="s">
        <v>146</v>
      </c>
      <c r="AB993" t="s">
        <v>146</v>
      </c>
      <c r="BB993">
        <v>0</v>
      </c>
    </row>
    <row r="994" spans="1:54" x14ac:dyDescent="0.25">
      <c r="A994">
        <v>339201</v>
      </c>
      <c r="B994" t="s">
        <v>144</v>
      </c>
      <c r="C994" t="s">
        <v>149</v>
      </c>
      <c r="K994" t="s">
        <v>146</v>
      </c>
      <c r="N994" t="s">
        <v>148</v>
      </c>
      <c r="P994" t="s">
        <v>146</v>
      </c>
      <c r="R994" t="s">
        <v>146</v>
      </c>
      <c r="W994" t="s">
        <v>146</v>
      </c>
      <c r="X994" t="s">
        <v>146</v>
      </c>
      <c r="Y994" t="s">
        <v>146</v>
      </c>
      <c r="Z994" t="s">
        <v>146</v>
      </c>
      <c r="AA994" t="s">
        <v>146</v>
      </c>
      <c r="AB994" t="s">
        <v>146</v>
      </c>
      <c r="BB994">
        <v>0</v>
      </c>
    </row>
    <row r="995" spans="1:54" x14ac:dyDescent="0.25">
      <c r="A995">
        <v>339221</v>
      </c>
      <c r="B995" t="s">
        <v>144</v>
      </c>
      <c r="K995" t="s">
        <v>146</v>
      </c>
      <c r="P995" t="s">
        <v>146</v>
      </c>
      <c r="V995" t="s">
        <v>146</v>
      </c>
      <c r="W995" t="s">
        <v>146</v>
      </c>
      <c r="X995" t="s">
        <v>146</v>
      </c>
      <c r="Y995" t="s">
        <v>146</v>
      </c>
      <c r="Z995" t="s">
        <v>146</v>
      </c>
      <c r="AA995" t="s">
        <v>146</v>
      </c>
      <c r="AB995" t="s">
        <v>146</v>
      </c>
      <c r="BB995">
        <v>0</v>
      </c>
    </row>
    <row r="996" spans="1:54" x14ac:dyDescent="0.25">
      <c r="A996">
        <v>339278</v>
      </c>
      <c r="B996" t="s">
        <v>144</v>
      </c>
      <c r="K996" t="s">
        <v>146</v>
      </c>
      <c r="M996" t="s">
        <v>146</v>
      </c>
      <c r="N996" t="s">
        <v>146</v>
      </c>
      <c r="P996" t="s">
        <v>146</v>
      </c>
      <c r="S996" t="s">
        <v>148</v>
      </c>
      <c r="W996" t="s">
        <v>146</v>
      </c>
      <c r="X996" t="s">
        <v>146</v>
      </c>
      <c r="Y996" t="s">
        <v>146</v>
      </c>
      <c r="Z996" t="s">
        <v>146</v>
      </c>
      <c r="AA996" t="s">
        <v>146</v>
      </c>
      <c r="AB996" t="s">
        <v>146</v>
      </c>
      <c r="BB996">
        <v>0</v>
      </c>
    </row>
    <row r="997" spans="1:54" x14ac:dyDescent="0.25">
      <c r="A997">
        <v>339289</v>
      </c>
      <c r="B997" t="s">
        <v>144</v>
      </c>
      <c r="F997" t="s">
        <v>148</v>
      </c>
      <c r="I997" t="s">
        <v>148</v>
      </c>
      <c r="K997" t="s">
        <v>146</v>
      </c>
      <c r="L997" t="s">
        <v>148</v>
      </c>
      <c r="M997" t="s">
        <v>146</v>
      </c>
      <c r="N997" t="s">
        <v>146</v>
      </c>
      <c r="P997" t="s">
        <v>146</v>
      </c>
      <c r="Q997" t="s">
        <v>146</v>
      </c>
      <c r="R997" t="s">
        <v>146</v>
      </c>
      <c r="S997" t="s">
        <v>146</v>
      </c>
      <c r="T997" t="s">
        <v>146</v>
      </c>
      <c r="V997" t="s">
        <v>146</v>
      </c>
      <c r="W997" t="s">
        <v>146</v>
      </c>
      <c r="X997" t="s">
        <v>146</v>
      </c>
      <c r="Y997" t="s">
        <v>146</v>
      </c>
      <c r="Z997" t="s">
        <v>146</v>
      </c>
      <c r="AA997" t="s">
        <v>146</v>
      </c>
      <c r="AB997" t="s">
        <v>146</v>
      </c>
      <c r="BB997">
        <v>0</v>
      </c>
    </row>
    <row r="998" spans="1:54" x14ac:dyDescent="0.25">
      <c r="A998">
        <v>339393</v>
      </c>
      <c r="B998" t="s">
        <v>144</v>
      </c>
      <c r="G998" t="s">
        <v>149</v>
      </c>
      <c r="M998" t="s">
        <v>148</v>
      </c>
      <c r="P998" t="s">
        <v>146</v>
      </c>
      <c r="Q998" t="s">
        <v>148</v>
      </c>
      <c r="R998" t="s">
        <v>148</v>
      </c>
      <c r="S998" t="s">
        <v>148</v>
      </c>
      <c r="T998" t="s">
        <v>148</v>
      </c>
      <c r="U998" t="s">
        <v>148</v>
      </c>
      <c r="V998" t="s">
        <v>148</v>
      </c>
      <c r="W998" t="s">
        <v>146</v>
      </c>
      <c r="X998" t="s">
        <v>146</v>
      </c>
      <c r="Y998" t="s">
        <v>146</v>
      </c>
      <c r="Z998" t="s">
        <v>146</v>
      </c>
      <c r="AA998" t="s">
        <v>146</v>
      </c>
      <c r="AB998" t="s">
        <v>146</v>
      </c>
      <c r="BB998">
        <v>0</v>
      </c>
    </row>
    <row r="999" spans="1:54" x14ac:dyDescent="0.25">
      <c r="A999">
        <v>339442</v>
      </c>
      <c r="B999" t="s">
        <v>144</v>
      </c>
      <c r="P999" t="s">
        <v>146</v>
      </c>
      <c r="Q999" t="s">
        <v>146</v>
      </c>
      <c r="R999" t="s">
        <v>146</v>
      </c>
      <c r="W999" t="s">
        <v>146</v>
      </c>
      <c r="X999" t="s">
        <v>146</v>
      </c>
      <c r="Y999" t="s">
        <v>146</v>
      </c>
      <c r="Z999" t="s">
        <v>146</v>
      </c>
      <c r="AA999" t="s">
        <v>146</v>
      </c>
      <c r="AB999" t="s">
        <v>146</v>
      </c>
      <c r="BB999">
        <v>0</v>
      </c>
    </row>
    <row r="1000" spans="1:54" x14ac:dyDescent="0.25">
      <c r="A1000">
        <v>339478</v>
      </c>
      <c r="B1000" t="s">
        <v>144</v>
      </c>
      <c r="F1000" t="s">
        <v>148</v>
      </c>
      <c r="H1000" t="s">
        <v>148</v>
      </c>
      <c r="J1000" t="s">
        <v>148</v>
      </c>
      <c r="K1000" t="s">
        <v>146</v>
      </c>
      <c r="L1000" t="s">
        <v>146</v>
      </c>
      <c r="P1000" t="s">
        <v>146</v>
      </c>
      <c r="W1000" t="s">
        <v>146</v>
      </c>
      <c r="X1000" t="s">
        <v>146</v>
      </c>
      <c r="Y1000" t="s">
        <v>146</v>
      </c>
      <c r="Z1000" t="s">
        <v>146</v>
      </c>
      <c r="AA1000" t="s">
        <v>146</v>
      </c>
      <c r="AB1000" t="s">
        <v>146</v>
      </c>
      <c r="BB1000">
        <v>0</v>
      </c>
    </row>
    <row r="1001" spans="1:54" x14ac:dyDescent="0.25">
      <c r="A1001">
        <v>339487</v>
      </c>
      <c r="B1001" t="s">
        <v>144</v>
      </c>
      <c r="P1001" t="s">
        <v>146</v>
      </c>
      <c r="W1001" t="s">
        <v>146</v>
      </c>
      <c r="X1001" t="s">
        <v>146</v>
      </c>
      <c r="Y1001" t="s">
        <v>146</v>
      </c>
      <c r="Z1001" t="s">
        <v>146</v>
      </c>
      <c r="AA1001" t="s">
        <v>146</v>
      </c>
      <c r="AB1001" t="s">
        <v>146</v>
      </c>
      <c r="BB1001">
        <v>0</v>
      </c>
    </row>
    <row r="1002" spans="1:54" x14ac:dyDescent="0.25">
      <c r="A1002">
        <v>339534</v>
      </c>
      <c r="B1002" t="s">
        <v>144</v>
      </c>
      <c r="K1002" t="s">
        <v>148</v>
      </c>
      <c r="N1002" t="s">
        <v>148</v>
      </c>
      <c r="P1002" t="s">
        <v>146</v>
      </c>
      <c r="S1002" t="s">
        <v>148</v>
      </c>
      <c r="T1002" t="s">
        <v>148</v>
      </c>
      <c r="V1002" t="s">
        <v>148</v>
      </c>
      <c r="W1002" t="s">
        <v>146</v>
      </c>
      <c r="X1002" t="s">
        <v>146</v>
      </c>
      <c r="Y1002" t="s">
        <v>146</v>
      </c>
      <c r="Z1002" t="s">
        <v>146</v>
      </c>
      <c r="AA1002" t="s">
        <v>146</v>
      </c>
      <c r="AB1002" t="s">
        <v>146</v>
      </c>
      <c r="BB1002">
        <v>0</v>
      </c>
    </row>
    <row r="1003" spans="1:54" x14ac:dyDescent="0.25">
      <c r="A1003">
        <v>339541</v>
      </c>
      <c r="B1003" t="s">
        <v>144</v>
      </c>
      <c r="P1003" t="s">
        <v>146</v>
      </c>
      <c r="S1003" t="s">
        <v>148</v>
      </c>
      <c r="W1003" t="s">
        <v>146</v>
      </c>
      <c r="X1003" t="s">
        <v>146</v>
      </c>
      <c r="Y1003" t="s">
        <v>146</v>
      </c>
      <c r="Z1003" t="s">
        <v>146</v>
      </c>
      <c r="AA1003" t="s">
        <v>146</v>
      </c>
      <c r="AB1003" t="s">
        <v>146</v>
      </c>
      <c r="BB1003">
        <v>0</v>
      </c>
    </row>
    <row r="1004" spans="1:54" x14ac:dyDescent="0.25">
      <c r="A1004">
        <v>339699</v>
      </c>
      <c r="B1004" t="s">
        <v>144</v>
      </c>
      <c r="E1004" t="s">
        <v>146</v>
      </c>
      <c r="K1004" t="s">
        <v>146</v>
      </c>
      <c r="P1004" t="s">
        <v>146</v>
      </c>
      <c r="V1004" t="s">
        <v>146</v>
      </c>
      <c r="W1004" t="s">
        <v>146</v>
      </c>
      <c r="X1004" t="s">
        <v>146</v>
      </c>
      <c r="Y1004" t="s">
        <v>146</v>
      </c>
      <c r="Z1004" t="s">
        <v>146</v>
      </c>
      <c r="AA1004" t="s">
        <v>146</v>
      </c>
      <c r="AB1004" t="s">
        <v>146</v>
      </c>
      <c r="BB1004">
        <v>0</v>
      </c>
    </row>
    <row r="1005" spans="1:54" x14ac:dyDescent="0.25">
      <c r="A1005">
        <v>339720</v>
      </c>
      <c r="B1005" t="s">
        <v>144</v>
      </c>
      <c r="J1005" t="s">
        <v>148</v>
      </c>
      <c r="P1005" t="s">
        <v>146</v>
      </c>
      <c r="R1005" t="s">
        <v>146</v>
      </c>
      <c r="S1005" t="s">
        <v>146</v>
      </c>
      <c r="W1005" t="s">
        <v>146</v>
      </c>
      <c r="X1005" t="s">
        <v>146</v>
      </c>
      <c r="Y1005" t="s">
        <v>146</v>
      </c>
      <c r="Z1005" t="s">
        <v>146</v>
      </c>
      <c r="AA1005" t="s">
        <v>146</v>
      </c>
      <c r="AB1005" t="s">
        <v>146</v>
      </c>
      <c r="BB1005">
        <v>0</v>
      </c>
    </row>
    <row r="1006" spans="1:54" x14ac:dyDescent="0.25">
      <c r="A1006">
        <v>339802</v>
      </c>
      <c r="B1006" t="s">
        <v>144</v>
      </c>
      <c r="N1006" t="s">
        <v>146</v>
      </c>
      <c r="P1006" t="s">
        <v>146</v>
      </c>
      <c r="Q1006" t="s">
        <v>146</v>
      </c>
      <c r="R1006" t="s">
        <v>146</v>
      </c>
      <c r="S1006" t="s">
        <v>146</v>
      </c>
      <c r="T1006" t="s">
        <v>146</v>
      </c>
      <c r="U1006" t="s">
        <v>146</v>
      </c>
      <c r="V1006" t="s">
        <v>146</v>
      </c>
      <c r="W1006" t="s">
        <v>146</v>
      </c>
      <c r="X1006" t="s">
        <v>146</v>
      </c>
      <c r="Y1006" t="s">
        <v>146</v>
      </c>
      <c r="Z1006" t="s">
        <v>146</v>
      </c>
      <c r="AA1006" t="s">
        <v>146</v>
      </c>
      <c r="AB1006" t="s">
        <v>146</v>
      </c>
      <c r="BB1006">
        <v>0</v>
      </c>
    </row>
    <row r="1007" spans="1:54" x14ac:dyDescent="0.25">
      <c r="A1007">
        <v>339807</v>
      </c>
      <c r="B1007" t="s">
        <v>144</v>
      </c>
      <c r="D1007" t="s">
        <v>148</v>
      </c>
      <c r="F1007" t="s">
        <v>148</v>
      </c>
      <c r="K1007" t="s">
        <v>148</v>
      </c>
      <c r="P1007" t="s">
        <v>146</v>
      </c>
      <c r="Q1007" t="s">
        <v>146</v>
      </c>
      <c r="R1007" t="s">
        <v>146</v>
      </c>
      <c r="T1007" t="s">
        <v>146</v>
      </c>
      <c r="V1007" t="s">
        <v>146</v>
      </c>
      <c r="W1007" t="s">
        <v>146</v>
      </c>
      <c r="X1007" t="s">
        <v>146</v>
      </c>
      <c r="Y1007" t="s">
        <v>146</v>
      </c>
      <c r="Z1007" t="s">
        <v>146</v>
      </c>
      <c r="AA1007" t="s">
        <v>146</v>
      </c>
      <c r="AB1007" t="s">
        <v>146</v>
      </c>
      <c r="BB1007">
        <v>0</v>
      </c>
    </row>
    <row r="1008" spans="1:54" x14ac:dyDescent="0.25">
      <c r="A1008">
        <v>339926</v>
      </c>
      <c r="B1008" t="s">
        <v>144</v>
      </c>
      <c r="G1008" t="s">
        <v>148</v>
      </c>
      <c r="I1008" t="s">
        <v>146</v>
      </c>
      <c r="N1008" t="s">
        <v>146</v>
      </c>
      <c r="P1008" t="s">
        <v>146</v>
      </c>
      <c r="Q1008" t="s">
        <v>146</v>
      </c>
      <c r="U1008" t="s">
        <v>146</v>
      </c>
      <c r="V1008" t="s">
        <v>146</v>
      </c>
      <c r="W1008" t="s">
        <v>146</v>
      </c>
      <c r="X1008" t="s">
        <v>146</v>
      </c>
      <c r="Y1008" t="s">
        <v>146</v>
      </c>
      <c r="Z1008" t="s">
        <v>146</v>
      </c>
      <c r="AA1008" t="s">
        <v>146</v>
      </c>
      <c r="AB1008" t="s">
        <v>146</v>
      </c>
      <c r="BB1008">
        <v>0</v>
      </c>
    </row>
    <row r="1009" spans="1:54" x14ac:dyDescent="0.25">
      <c r="A1009">
        <v>339949</v>
      </c>
      <c r="B1009" t="s">
        <v>144</v>
      </c>
      <c r="C1009" t="s">
        <v>146</v>
      </c>
      <c r="E1009" t="s">
        <v>146</v>
      </c>
      <c r="G1009" t="s">
        <v>146</v>
      </c>
      <c r="K1009" t="s">
        <v>146</v>
      </c>
      <c r="L1009" t="s">
        <v>148</v>
      </c>
      <c r="M1009" t="s">
        <v>146</v>
      </c>
      <c r="P1009" t="s">
        <v>146</v>
      </c>
      <c r="Q1009" t="s">
        <v>146</v>
      </c>
      <c r="R1009" t="s">
        <v>146</v>
      </c>
      <c r="S1009" t="s">
        <v>148</v>
      </c>
      <c r="T1009" t="s">
        <v>148</v>
      </c>
      <c r="U1009" t="s">
        <v>148</v>
      </c>
      <c r="V1009" t="s">
        <v>148</v>
      </c>
      <c r="W1009" t="s">
        <v>146</v>
      </c>
      <c r="X1009" t="s">
        <v>146</v>
      </c>
      <c r="Y1009" t="s">
        <v>146</v>
      </c>
      <c r="Z1009" t="s">
        <v>146</v>
      </c>
      <c r="AA1009" t="s">
        <v>146</v>
      </c>
      <c r="AB1009" t="s">
        <v>146</v>
      </c>
      <c r="BB1009">
        <v>0</v>
      </c>
    </row>
    <row r="1010" spans="1:54" x14ac:dyDescent="0.25">
      <c r="A1010">
        <v>340051</v>
      </c>
      <c r="B1010" t="s">
        <v>144</v>
      </c>
      <c r="I1010" t="s">
        <v>146</v>
      </c>
      <c r="N1010" t="s">
        <v>146</v>
      </c>
      <c r="P1010" t="s">
        <v>146</v>
      </c>
      <c r="Q1010" t="s">
        <v>146</v>
      </c>
      <c r="R1010" t="s">
        <v>146</v>
      </c>
      <c r="T1010" t="s">
        <v>148</v>
      </c>
      <c r="U1010" t="s">
        <v>146</v>
      </c>
      <c r="W1010" t="s">
        <v>146</v>
      </c>
      <c r="X1010" t="s">
        <v>146</v>
      </c>
      <c r="Y1010" t="s">
        <v>146</v>
      </c>
      <c r="Z1010" t="s">
        <v>146</v>
      </c>
      <c r="AA1010" t="s">
        <v>146</v>
      </c>
      <c r="AB1010" t="s">
        <v>146</v>
      </c>
      <c r="BB1010">
        <v>0</v>
      </c>
    </row>
    <row r="1011" spans="1:54" x14ac:dyDescent="0.25">
      <c r="A1011">
        <v>338610</v>
      </c>
      <c r="B1011" t="s">
        <v>144</v>
      </c>
      <c r="L1011" t="s">
        <v>146</v>
      </c>
      <c r="O1011" t="s">
        <v>146</v>
      </c>
      <c r="W1011" t="s">
        <v>146</v>
      </c>
      <c r="X1011" t="s">
        <v>146</v>
      </c>
      <c r="Y1011" t="s">
        <v>146</v>
      </c>
      <c r="Z1011" t="s">
        <v>146</v>
      </c>
      <c r="AA1011" t="s">
        <v>146</v>
      </c>
      <c r="AB1011" t="s">
        <v>146</v>
      </c>
      <c r="BB1011">
        <v>0</v>
      </c>
    </row>
    <row r="1012" spans="1:54" x14ac:dyDescent="0.25">
      <c r="A1012">
        <v>338635</v>
      </c>
      <c r="B1012" t="s">
        <v>144</v>
      </c>
      <c r="M1012" t="s">
        <v>149</v>
      </c>
      <c r="N1012" t="s">
        <v>149</v>
      </c>
      <c r="O1012" t="s">
        <v>148</v>
      </c>
      <c r="W1012" t="s">
        <v>146</v>
      </c>
      <c r="X1012" t="s">
        <v>146</v>
      </c>
      <c r="Y1012" t="s">
        <v>146</v>
      </c>
      <c r="Z1012" t="s">
        <v>146</v>
      </c>
      <c r="AA1012" t="s">
        <v>146</v>
      </c>
      <c r="AB1012" t="s">
        <v>146</v>
      </c>
      <c r="BB1012">
        <v>0</v>
      </c>
    </row>
    <row r="1013" spans="1:54" x14ac:dyDescent="0.25">
      <c r="A1013">
        <v>338702</v>
      </c>
      <c r="B1013" t="s">
        <v>144</v>
      </c>
      <c r="I1013" t="s">
        <v>149</v>
      </c>
      <c r="O1013" t="s">
        <v>149</v>
      </c>
      <c r="R1013" t="s">
        <v>146</v>
      </c>
      <c r="S1013" t="s">
        <v>148</v>
      </c>
      <c r="U1013" t="s">
        <v>146</v>
      </c>
      <c r="V1013" t="s">
        <v>146</v>
      </c>
      <c r="W1013" t="s">
        <v>146</v>
      </c>
      <c r="X1013" t="s">
        <v>146</v>
      </c>
      <c r="Y1013" t="s">
        <v>146</v>
      </c>
      <c r="Z1013" t="s">
        <v>146</v>
      </c>
      <c r="AA1013" t="s">
        <v>146</v>
      </c>
      <c r="AB1013" t="s">
        <v>146</v>
      </c>
      <c r="BB1013">
        <v>0</v>
      </c>
    </row>
    <row r="1014" spans="1:54" x14ac:dyDescent="0.25">
      <c r="A1014">
        <v>339808</v>
      </c>
      <c r="B1014" t="s">
        <v>144</v>
      </c>
      <c r="L1014" t="s">
        <v>146</v>
      </c>
      <c r="M1014" t="s">
        <v>146</v>
      </c>
      <c r="O1014" t="s">
        <v>146</v>
      </c>
      <c r="W1014" t="s">
        <v>146</v>
      </c>
      <c r="X1014" t="s">
        <v>146</v>
      </c>
      <c r="Y1014" t="s">
        <v>146</v>
      </c>
      <c r="Z1014" t="s">
        <v>146</v>
      </c>
      <c r="AA1014" t="s">
        <v>146</v>
      </c>
      <c r="AB1014" t="s">
        <v>146</v>
      </c>
      <c r="BB1014">
        <v>0</v>
      </c>
    </row>
    <row r="1015" spans="1:54" x14ac:dyDescent="0.25">
      <c r="A1015">
        <v>339090</v>
      </c>
      <c r="B1015" t="s">
        <v>144</v>
      </c>
      <c r="G1015" t="s">
        <v>146</v>
      </c>
      <c r="J1015" t="s">
        <v>146</v>
      </c>
      <c r="O1015" t="s">
        <v>146</v>
      </c>
      <c r="U1015" t="s">
        <v>146</v>
      </c>
      <c r="W1015" t="s">
        <v>146</v>
      </c>
      <c r="X1015" t="s">
        <v>146</v>
      </c>
      <c r="Y1015" t="s">
        <v>146</v>
      </c>
      <c r="Z1015" t="s">
        <v>146</v>
      </c>
      <c r="AA1015" t="s">
        <v>146</v>
      </c>
      <c r="AB1015" t="s">
        <v>146</v>
      </c>
      <c r="BB1015">
        <v>0</v>
      </c>
    </row>
    <row r="1016" spans="1:54" x14ac:dyDescent="0.25">
      <c r="A1016">
        <v>339166</v>
      </c>
      <c r="B1016" t="s">
        <v>144</v>
      </c>
      <c r="K1016" t="s">
        <v>148</v>
      </c>
      <c r="O1016" t="s">
        <v>148</v>
      </c>
      <c r="T1016" t="s">
        <v>148</v>
      </c>
      <c r="W1016" t="s">
        <v>146</v>
      </c>
      <c r="X1016" t="s">
        <v>146</v>
      </c>
      <c r="Y1016" t="s">
        <v>146</v>
      </c>
      <c r="Z1016" t="s">
        <v>146</v>
      </c>
      <c r="AA1016" t="s">
        <v>146</v>
      </c>
      <c r="AB1016" t="s">
        <v>146</v>
      </c>
      <c r="BB1016">
        <v>0</v>
      </c>
    </row>
    <row r="1017" spans="1:54" x14ac:dyDescent="0.25">
      <c r="A1017">
        <v>339227</v>
      </c>
      <c r="B1017" t="s">
        <v>144</v>
      </c>
      <c r="I1017" t="s">
        <v>146</v>
      </c>
      <c r="K1017" t="s">
        <v>146</v>
      </c>
      <c r="N1017" t="s">
        <v>146</v>
      </c>
      <c r="O1017" t="s">
        <v>146</v>
      </c>
      <c r="V1017" t="s">
        <v>148</v>
      </c>
      <c r="W1017" t="s">
        <v>146</v>
      </c>
      <c r="X1017" t="s">
        <v>146</v>
      </c>
      <c r="Y1017" t="s">
        <v>146</v>
      </c>
      <c r="Z1017" t="s">
        <v>146</v>
      </c>
      <c r="AA1017" t="s">
        <v>146</v>
      </c>
      <c r="AB1017" t="s">
        <v>146</v>
      </c>
      <c r="BB1017">
        <v>0</v>
      </c>
    </row>
    <row r="1018" spans="1:54" x14ac:dyDescent="0.25">
      <c r="A1018">
        <v>339450</v>
      </c>
      <c r="B1018" t="s">
        <v>144</v>
      </c>
      <c r="O1018" t="s">
        <v>148</v>
      </c>
      <c r="W1018" t="s">
        <v>146</v>
      </c>
      <c r="X1018" t="s">
        <v>146</v>
      </c>
      <c r="Y1018" t="s">
        <v>146</v>
      </c>
      <c r="Z1018" t="s">
        <v>146</v>
      </c>
      <c r="AA1018" t="s">
        <v>146</v>
      </c>
      <c r="AB1018" t="s">
        <v>146</v>
      </c>
      <c r="BB1018">
        <v>0</v>
      </c>
    </row>
    <row r="1019" spans="1:54" x14ac:dyDescent="0.25">
      <c r="A1019">
        <v>339471</v>
      </c>
      <c r="B1019" t="s">
        <v>144</v>
      </c>
      <c r="F1019" t="s">
        <v>149</v>
      </c>
      <c r="L1019" t="s">
        <v>146</v>
      </c>
      <c r="N1019" t="s">
        <v>146</v>
      </c>
      <c r="O1019" t="s">
        <v>146</v>
      </c>
      <c r="W1019" t="s">
        <v>146</v>
      </c>
      <c r="X1019" t="s">
        <v>146</v>
      </c>
      <c r="Y1019" t="s">
        <v>146</v>
      </c>
      <c r="Z1019" t="s">
        <v>146</v>
      </c>
      <c r="AA1019" t="s">
        <v>146</v>
      </c>
      <c r="AB1019" t="s">
        <v>146</v>
      </c>
      <c r="BB1019">
        <v>0</v>
      </c>
    </row>
    <row r="1020" spans="1:54" x14ac:dyDescent="0.25">
      <c r="A1020">
        <v>339605</v>
      </c>
      <c r="B1020" t="s">
        <v>144</v>
      </c>
      <c r="K1020" t="s">
        <v>148</v>
      </c>
      <c r="O1020" t="s">
        <v>148</v>
      </c>
      <c r="U1020" t="s">
        <v>148</v>
      </c>
      <c r="W1020" t="s">
        <v>146</v>
      </c>
      <c r="X1020" t="s">
        <v>146</v>
      </c>
      <c r="Y1020" t="s">
        <v>146</v>
      </c>
      <c r="Z1020" t="s">
        <v>146</v>
      </c>
      <c r="AA1020" t="s">
        <v>146</v>
      </c>
      <c r="AB1020" t="s">
        <v>146</v>
      </c>
      <c r="BB1020">
        <v>0</v>
      </c>
    </row>
    <row r="1021" spans="1:54" x14ac:dyDescent="0.25">
      <c r="A1021">
        <v>340026</v>
      </c>
      <c r="B1021" t="s">
        <v>144</v>
      </c>
      <c r="C1021" t="s">
        <v>146</v>
      </c>
      <c r="D1021" t="s">
        <v>146</v>
      </c>
      <c r="E1021" t="s">
        <v>146</v>
      </c>
      <c r="G1021" t="s">
        <v>146</v>
      </c>
      <c r="H1021" t="s">
        <v>146</v>
      </c>
      <c r="I1021" t="s">
        <v>146</v>
      </c>
      <c r="J1021" t="s">
        <v>146</v>
      </c>
      <c r="N1021" t="s">
        <v>146</v>
      </c>
      <c r="O1021" t="s">
        <v>146</v>
      </c>
      <c r="W1021" t="s">
        <v>146</v>
      </c>
      <c r="X1021" t="s">
        <v>146</v>
      </c>
      <c r="Y1021" t="s">
        <v>146</v>
      </c>
      <c r="Z1021" t="s">
        <v>146</v>
      </c>
      <c r="AA1021" t="s">
        <v>146</v>
      </c>
      <c r="AB1021" t="s">
        <v>146</v>
      </c>
      <c r="BB1021">
        <v>0</v>
      </c>
    </row>
    <row r="1022" spans="1:54" x14ac:dyDescent="0.25">
      <c r="A1022">
        <v>340118</v>
      </c>
      <c r="B1022" t="s">
        <v>144</v>
      </c>
      <c r="L1022" t="s">
        <v>148</v>
      </c>
      <c r="N1022" t="s">
        <v>146</v>
      </c>
      <c r="O1022" t="s">
        <v>146</v>
      </c>
      <c r="Q1022" t="s">
        <v>148</v>
      </c>
      <c r="S1022" t="s">
        <v>146</v>
      </c>
      <c r="T1022" t="s">
        <v>146</v>
      </c>
      <c r="W1022" t="s">
        <v>146</v>
      </c>
      <c r="X1022" t="s">
        <v>146</v>
      </c>
      <c r="Y1022" t="s">
        <v>146</v>
      </c>
      <c r="Z1022" t="s">
        <v>146</v>
      </c>
      <c r="AA1022" t="s">
        <v>146</v>
      </c>
      <c r="AB1022" t="s">
        <v>146</v>
      </c>
      <c r="BB1022">
        <v>0</v>
      </c>
    </row>
    <row r="1023" spans="1:54" x14ac:dyDescent="0.25">
      <c r="A1023">
        <v>336495</v>
      </c>
      <c r="B1023" t="s">
        <v>144</v>
      </c>
      <c r="I1023" t="s">
        <v>149</v>
      </c>
      <c r="N1023" t="s">
        <v>149</v>
      </c>
      <c r="O1023" t="s">
        <v>148</v>
      </c>
      <c r="V1023" t="s">
        <v>148</v>
      </c>
      <c r="W1023" t="s">
        <v>148</v>
      </c>
      <c r="AA1023" t="s">
        <v>148</v>
      </c>
      <c r="AB1023" t="s">
        <v>148</v>
      </c>
      <c r="BB1023">
        <v>0</v>
      </c>
    </row>
    <row r="1024" spans="1:54" x14ac:dyDescent="0.25">
      <c r="A1024">
        <v>339033</v>
      </c>
      <c r="B1024" t="s">
        <v>144</v>
      </c>
      <c r="G1024" t="s">
        <v>149</v>
      </c>
      <c r="N1024" t="s">
        <v>146</v>
      </c>
      <c r="O1024" t="s">
        <v>148</v>
      </c>
      <c r="R1024" t="s">
        <v>146</v>
      </c>
      <c r="S1024" t="s">
        <v>148</v>
      </c>
      <c r="W1024" t="s">
        <v>146</v>
      </c>
      <c r="X1024" t="s">
        <v>146</v>
      </c>
      <c r="Y1024" t="s">
        <v>146</v>
      </c>
      <c r="Z1024" t="s">
        <v>146</v>
      </c>
      <c r="AA1024" t="s">
        <v>146</v>
      </c>
      <c r="AB1024" t="s">
        <v>146</v>
      </c>
      <c r="BB1024">
        <v>0</v>
      </c>
    </row>
    <row r="1025" spans="1:54" x14ac:dyDescent="0.25">
      <c r="A1025">
        <v>339135</v>
      </c>
      <c r="B1025" t="s">
        <v>144</v>
      </c>
      <c r="O1025" t="s">
        <v>148</v>
      </c>
      <c r="Q1025" t="s">
        <v>146</v>
      </c>
      <c r="W1025" t="s">
        <v>146</v>
      </c>
      <c r="X1025" t="s">
        <v>146</v>
      </c>
      <c r="Y1025" t="s">
        <v>146</v>
      </c>
      <c r="Z1025" t="s">
        <v>146</v>
      </c>
      <c r="AA1025" t="s">
        <v>146</v>
      </c>
      <c r="AB1025" t="s">
        <v>146</v>
      </c>
      <c r="BB1025">
        <v>0</v>
      </c>
    </row>
    <row r="1026" spans="1:54" x14ac:dyDescent="0.25">
      <c r="A1026">
        <v>339298</v>
      </c>
      <c r="B1026" t="s">
        <v>144</v>
      </c>
      <c r="F1026" t="s">
        <v>149</v>
      </c>
      <c r="J1026" t="s">
        <v>149</v>
      </c>
      <c r="K1026" t="s">
        <v>149</v>
      </c>
      <c r="M1026" t="s">
        <v>149</v>
      </c>
      <c r="N1026" t="s">
        <v>149</v>
      </c>
      <c r="O1026" t="s">
        <v>149</v>
      </c>
      <c r="Q1026" t="s">
        <v>148</v>
      </c>
      <c r="R1026" t="s">
        <v>148</v>
      </c>
      <c r="S1026" t="s">
        <v>148</v>
      </c>
      <c r="W1026" t="s">
        <v>146</v>
      </c>
      <c r="X1026" t="s">
        <v>146</v>
      </c>
      <c r="Y1026" t="s">
        <v>146</v>
      </c>
      <c r="Z1026" t="s">
        <v>146</v>
      </c>
      <c r="AA1026" t="s">
        <v>146</v>
      </c>
      <c r="AB1026" t="s">
        <v>146</v>
      </c>
      <c r="BB1026">
        <v>0</v>
      </c>
    </row>
    <row r="1027" spans="1:54" x14ac:dyDescent="0.25">
      <c r="A1027">
        <v>339511</v>
      </c>
      <c r="B1027" t="s">
        <v>144</v>
      </c>
      <c r="O1027" t="s">
        <v>149</v>
      </c>
      <c r="W1027" t="s">
        <v>146</v>
      </c>
      <c r="X1027" t="s">
        <v>146</v>
      </c>
      <c r="Y1027" t="s">
        <v>146</v>
      </c>
      <c r="Z1027" t="s">
        <v>146</v>
      </c>
      <c r="AA1027" t="s">
        <v>146</v>
      </c>
      <c r="AB1027" t="s">
        <v>146</v>
      </c>
      <c r="BB1027">
        <v>0</v>
      </c>
    </row>
    <row r="1028" spans="1:54" x14ac:dyDescent="0.25">
      <c r="A1028">
        <v>339590</v>
      </c>
      <c r="B1028" t="s">
        <v>144</v>
      </c>
      <c r="G1028" t="s">
        <v>149</v>
      </c>
      <c r="O1028" t="s">
        <v>149</v>
      </c>
      <c r="W1028" t="s">
        <v>146</v>
      </c>
      <c r="X1028" t="s">
        <v>146</v>
      </c>
      <c r="Y1028" t="s">
        <v>146</v>
      </c>
      <c r="Z1028" t="s">
        <v>146</v>
      </c>
      <c r="AA1028" t="s">
        <v>146</v>
      </c>
      <c r="AB1028" t="s">
        <v>146</v>
      </c>
      <c r="BB1028">
        <v>0</v>
      </c>
    </row>
    <row r="1029" spans="1:54" x14ac:dyDescent="0.25">
      <c r="A1029">
        <v>332833</v>
      </c>
      <c r="B1029" t="s">
        <v>144</v>
      </c>
      <c r="M1029" t="s">
        <v>148</v>
      </c>
      <c r="N1029" t="s">
        <v>148</v>
      </c>
      <c r="Q1029" t="s">
        <v>148</v>
      </c>
      <c r="S1029" t="s">
        <v>149</v>
      </c>
      <c r="T1029" t="s">
        <v>149</v>
      </c>
      <c r="U1029" t="s">
        <v>149</v>
      </c>
      <c r="V1029" t="s">
        <v>146</v>
      </c>
      <c r="W1029" t="s">
        <v>146</v>
      </c>
      <c r="Y1029" t="s">
        <v>146</v>
      </c>
      <c r="Z1029" t="s">
        <v>146</v>
      </c>
      <c r="AA1029" t="s">
        <v>146</v>
      </c>
      <c r="AB1029" t="s">
        <v>146</v>
      </c>
      <c r="BB1029">
        <v>0</v>
      </c>
    </row>
    <row r="1030" spans="1:54" x14ac:dyDescent="0.25">
      <c r="A1030">
        <v>336322</v>
      </c>
      <c r="B1030" t="s">
        <v>144</v>
      </c>
      <c r="H1030" t="s">
        <v>149</v>
      </c>
      <c r="W1030" t="s">
        <v>149</v>
      </c>
      <c r="Y1030" t="s">
        <v>149</v>
      </c>
      <c r="AA1030" t="s">
        <v>149</v>
      </c>
      <c r="AB1030" t="s">
        <v>148</v>
      </c>
      <c r="BB1030">
        <v>0</v>
      </c>
    </row>
    <row r="1031" spans="1:54" x14ac:dyDescent="0.25">
      <c r="A1031">
        <v>339002</v>
      </c>
      <c r="B1031" t="s">
        <v>144</v>
      </c>
      <c r="D1031" t="s">
        <v>146</v>
      </c>
      <c r="I1031" t="s">
        <v>148</v>
      </c>
      <c r="N1031" t="s">
        <v>146</v>
      </c>
      <c r="W1031" t="s">
        <v>146</v>
      </c>
      <c r="X1031" t="s">
        <v>146</v>
      </c>
      <c r="Y1031" t="s">
        <v>146</v>
      </c>
      <c r="Z1031" t="s">
        <v>146</v>
      </c>
      <c r="AA1031" t="s">
        <v>146</v>
      </c>
      <c r="AB1031" t="s">
        <v>146</v>
      </c>
      <c r="BB1031">
        <v>0</v>
      </c>
    </row>
    <row r="1032" spans="1:54" x14ac:dyDescent="0.25">
      <c r="A1032">
        <v>339004</v>
      </c>
      <c r="B1032" t="s">
        <v>144</v>
      </c>
      <c r="W1032" t="s">
        <v>146</v>
      </c>
      <c r="X1032" t="s">
        <v>146</v>
      </c>
      <c r="Y1032" t="s">
        <v>146</v>
      </c>
      <c r="Z1032" t="s">
        <v>146</v>
      </c>
      <c r="AA1032" t="s">
        <v>146</v>
      </c>
      <c r="AB1032" t="s">
        <v>146</v>
      </c>
      <c r="BB1032">
        <v>0</v>
      </c>
    </row>
    <row r="1033" spans="1:54" x14ac:dyDescent="0.25">
      <c r="A1033">
        <v>339006</v>
      </c>
      <c r="B1033" t="s">
        <v>144</v>
      </c>
      <c r="W1033" t="s">
        <v>146</v>
      </c>
      <c r="X1033" t="s">
        <v>146</v>
      </c>
      <c r="Y1033" t="s">
        <v>146</v>
      </c>
      <c r="Z1033" t="s">
        <v>146</v>
      </c>
      <c r="AA1033" t="s">
        <v>146</v>
      </c>
      <c r="AB1033" t="s">
        <v>146</v>
      </c>
      <c r="BB1033">
        <v>0</v>
      </c>
    </row>
    <row r="1034" spans="1:54" x14ac:dyDescent="0.25">
      <c r="A1034">
        <v>339012</v>
      </c>
      <c r="B1034" t="s">
        <v>144</v>
      </c>
      <c r="W1034" t="s">
        <v>146</v>
      </c>
      <c r="X1034" t="s">
        <v>146</v>
      </c>
      <c r="Y1034" t="s">
        <v>146</v>
      </c>
      <c r="Z1034" t="s">
        <v>146</v>
      </c>
      <c r="AA1034" t="s">
        <v>146</v>
      </c>
      <c r="AB1034" t="s">
        <v>146</v>
      </c>
      <c r="BB1034">
        <v>0</v>
      </c>
    </row>
    <row r="1035" spans="1:54" x14ac:dyDescent="0.25">
      <c r="A1035">
        <v>339046</v>
      </c>
      <c r="B1035" t="s">
        <v>144</v>
      </c>
      <c r="R1035" t="s">
        <v>146</v>
      </c>
      <c r="U1035" t="s">
        <v>146</v>
      </c>
      <c r="W1035" t="s">
        <v>146</v>
      </c>
      <c r="X1035" t="s">
        <v>146</v>
      </c>
      <c r="Y1035" t="s">
        <v>146</v>
      </c>
      <c r="Z1035" t="s">
        <v>146</v>
      </c>
      <c r="AA1035" t="s">
        <v>146</v>
      </c>
      <c r="AB1035" t="s">
        <v>146</v>
      </c>
      <c r="BB1035">
        <v>0</v>
      </c>
    </row>
    <row r="1036" spans="1:54" x14ac:dyDescent="0.25">
      <c r="A1036">
        <v>339058</v>
      </c>
      <c r="B1036" t="s">
        <v>144</v>
      </c>
      <c r="N1036" t="s">
        <v>148</v>
      </c>
      <c r="Q1036" t="s">
        <v>148</v>
      </c>
      <c r="W1036" t="s">
        <v>146</v>
      </c>
      <c r="X1036" t="s">
        <v>146</v>
      </c>
      <c r="Y1036" t="s">
        <v>146</v>
      </c>
      <c r="Z1036" t="s">
        <v>146</v>
      </c>
      <c r="AA1036" t="s">
        <v>146</v>
      </c>
      <c r="AB1036" t="s">
        <v>146</v>
      </c>
      <c r="BB1036">
        <v>0</v>
      </c>
    </row>
    <row r="1037" spans="1:54" x14ac:dyDescent="0.25">
      <c r="A1037">
        <v>339063</v>
      </c>
      <c r="B1037" t="s">
        <v>144</v>
      </c>
      <c r="D1037" t="s">
        <v>148</v>
      </c>
      <c r="I1037" t="s">
        <v>148</v>
      </c>
      <c r="Q1037" t="s">
        <v>148</v>
      </c>
      <c r="S1037" t="s">
        <v>146</v>
      </c>
      <c r="V1037" t="s">
        <v>146</v>
      </c>
      <c r="W1037" t="s">
        <v>146</v>
      </c>
      <c r="X1037" t="s">
        <v>146</v>
      </c>
      <c r="Y1037" t="s">
        <v>146</v>
      </c>
      <c r="Z1037" t="s">
        <v>146</v>
      </c>
      <c r="AA1037" t="s">
        <v>146</v>
      </c>
      <c r="AB1037" t="s">
        <v>146</v>
      </c>
      <c r="BB1037">
        <v>0</v>
      </c>
    </row>
    <row r="1038" spans="1:54" x14ac:dyDescent="0.25">
      <c r="A1038">
        <v>339079</v>
      </c>
      <c r="B1038" t="s">
        <v>144</v>
      </c>
      <c r="K1038" t="s">
        <v>146</v>
      </c>
      <c r="N1038" t="s">
        <v>146</v>
      </c>
      <c r="W1038" t="s">
        <v>146</v>
      </c>
      <c r="X1038" t="s">
        <v>146</v>
      </c>
      <c r="Y1038" t="s">
        <v>146</v>
      </c>
      <c r="Z1038" t="s">
        <v>146</v>
      </c>
      <c r="AA1038" t="s">
        <v>146</v>
      </c>
      <c r="AB1038" t="s">
        <v>146</v>
      </c>
      <c r="BB1038">
        <v>0</v>
      </c>
    </row>
    <row r="1039" spans="1:54" x14ac:dyDescent="0.25">
      <c r="A1039">
        <v>339084</v>
      </c>
      <c r="B1039" t="s">
        <v>144</v>
      </c>
      <c r="W1039" t="s">
        <v>146</v>
      </c>
      <c r="X1039" t="s">
        <v>146</v>
      </c>
      <c r="Y1039" t="s">
        <v>146</v>
      </c>
      <c r="Z1039" t="s">
        <v>146</v>
      </c>
      <c r="AA1039" t="s">
        <v>146</v>
      </c>
      <c r="AB1039" t="s">
        <v>146</v>
      </c>
      <c r="BB1039">
        <v>0</v>
      </c>
    </row>
    <row r="1040" spans="1:54" x14ac:dyDescent="0.25">
      <c r="A1040">
        <v>339094</v>
      </c>
      <c r="B1040" t="s">
        <v>144</v>
      </c>
      <c r="I1040" t="s">
        <v>149</v>
      </c>
      <c r="N1040" t="s">
        <v>148</v>
      </c>
      <c r="T1040" t="s">
        <v>148</v>
      </c>
      <c r="W1040" t="s">
        <v>146</v>
      </c>
      <c r="X1040" t="s">
        <v>146</v>
      </c>
      <c r="Y1040" t="s">
        <v>146</v>
      </c>
      <c r="Z1040" t="s">
        <v>146</v>
      </c>
      <c r="AA1040" t="s">
        <v>146</v>
      </c>
      <c r="AB1040" t="s">
        <v>146</v>
      </c>
      <c r="BB1040">
        <v>0</v>
      </c>
    </row>
    <row r="1041" spans="1:54" x14ac:dyDescent="0.25">
      <c r="A1041">
        <v>339108</v>
      </c>
      <c r="B1041" t="s">
        <v>144</v>
      </c>
      <c r="M1041" t="s">
        <v>146</v>
      </c>
      <c r="W1041" t="s">
        <v>146</v>
      </c>
      <c r="X1041" t="s">
        <v>146</v>
      </c>
      <c r="Y1041" t="s">
        <v>146</v>
      </c>
      <c r="Z1041" t="s">
        <v>146</v>
      </c>
      <c r="AA1041" t="s">
        <v>146</v>
      </c>
      <c r="AB1041" t="s">
        <v>146</v>
      </c>
      <c r="BB1041">
        <v>0</v>
      </c>
    </row>
    <row r="1042" spans="1:54" x14ac:dyDescent="0.25">
      <c r="A1042">
        <v>339109</v>
      </c>
      <c r="B1042" t="s">
        <v>144</v>
      </c>
      <c r="S1042" t="s">
        <v>148</v>
      </c>
      <c r="W1042" t="s">
        <v>146</v>
      </c>
      <c r="X1042" t="s">
        <v>146</v>
      </c>
      <c r="Y1042" t="s">
        <v>146</v>
      </c>
      <c r="Z1042" t="s">
        <v>146</v>
      </c>
      <c r="AA1042" t="s">
        <v>146</v>
      </c>
      <c r="AB1042" t="s">
        <v>146</v>
      </c>
      <c r="BB1042">
        <v>0</v>
      </c>
    </row>
    <row r="1043" spans="1:54" x14ac:dyDescent="0.25">
      <c r="A1043">
        <v>339124</v>
      </c>
      <c r="B1043" t="s">
        <v>144</v>
      </c>
      <c r="W1043" t="s">
        <v>146</v>
      </c>
      <c r="X1043" t="s">
        <v>146</v>
      </c>
      <c r="Y1043" t="s">
        <v>146</v>
      </c>
      <c r="Z1043" t="s">
        <v>146</v>
      </c>
      <c r="AA1043" t="s">
        <v>146</v>
      </c>
      <c r="AB1043" t="s">
        <v>146</v>
      </c>
      <c r="BB1043">
        <v>0</v>
      </c>
    </row>
    <row r="1044" spans="1:54" x14ac:dyDescent="0.25">
      <c r="A1044">
        <v>339125</v>
      </c>
      <c r="B1044" t="s">
        <v>144</v>
      </c>
      <c r="W1044" t="s">
        <v>146</v>
      </c>
      <c r="X1044" t="s">
        <v>146</v>
      </c>
      <c r="Y1044" t="s">
        <v>146</v>
      </c>
      <c r="Z1044" t="s">
        <v>146</v>
      </c>
      <c r="AA1044" t="s">
        <v>146</v>
      </c>
      <c r="AB1044" t="s">
        <v>146</v>
      </c>
      <c r="BB1044">
        <v>0</v>
      </c>
    </row>
    <row r="1045" spans="1:54" x14ac:dyDescent="0.25">
      <c r="A1045">
        <v>339131</v>
      </c>
      <c r="B1045" t="s">
        <v>144</v>
      </c>
      <c r="N1045" t="s">
        <v>148</v>
      </c>
      <c r="S1045" t="s">
        <v>148</v>
      </c>
      <c r="W1045" t="s">
        <v>146</v>
      </c>
      <c r="X1045" t="s">
        <v>146</v>
      </c>
      <c r="Y1045" t="s">
        <v>146</v>
      </c>
      <c r="Z1045" t="s">
        <v>146</v>
      </c>
      <c r="AA1045" t="s">
        <v>146</v>
      </c>
      <c r="AB1045" t="s">
        <v>146</v>
      </c>
      <c r="BB1045">
        <v>0</v>
      </c>
    </row>
    <row r="1046" spans="1:54" x14ac:dyDescent="0.25">
      <c r="A1046">
        <v>339132</v>
      </c>
      <c r="B1046" t="s">
        <v>144</v>
      </c>
      <c r="W1046" t="s">
        <v>146</v>
      </c>
      <c r="X1046" t="s">
        <v>146</v>
      </c>
      <c r="Y1046" t="s">
        <v>146</v>
      </c>
      <c r="Z1046" t="s">
        <v>146</v>
      </c>
      <c r="AA1046" t="s">
        <v>146</v>
      </c>
      <c r="AB1046" t="s">
        <v>146</v>
      </c>
      <c r="BB1046">
        <v>0</v>
      </c>
    </row>
    <row r="1047" spans="1:54" x14ac:dyDescent="0.25">
      <c r="A1047">
        <v>339153</v>
      </c>
      <c r="B1047" t="s">
        <v>144</v>
      </c>
      <c r="W1047" t="s">
        <v>146</v>
      </c>
      <c r="X1047" t="s">
        <v>146</v>
      </c>
      <c r="Y1047" t="s">
        <v>146</v>
      </c>
      <c r="Z1047" t="s">
        <v>146</v>
      </c>
      <c r="AA1047" t="s">
        <v>146</v>
      </c>
      <c r="AB1047" t="s">
        <v>146</v>
      </c>
      <c r="BB1047">
        <v>0</v>
      </c>
    </row>
    <row r="1048" spans="1:54" x14ac:dyDescent="0.25">
      <c r="A1048">
        <v>339156</v>
      </c>
      <c r="B1048" t="s">
        <v>144</v>
      </c>
      <c r="W1048" t="s">
        <v>146</v>
      </c>
      <c r="X1048" t="s">
        <v>146</v>
      </c>
      <c r="Y1048" t="s">
        <v>146</v>
      </c>
      <c r="Z1048" t="s">
        <v>146</v>
      </c>
      <c r="AA1048" t="s">
        <v>146</v>
      </c>
      <c r="AB1048" t="s">
        <v>146</v>
      </c>
      <c r="BB1048">
        <v>0</v>
      </c>
    </row>
    <row r="1049" spans="1:54" x14ac:dyDescent="0.25">
      <c r="A1049">
        <v>339189</v>
      </c>
      <c r="B1049" t="s">
        <v>144</v>
      </c>
      <c r="W1049" t="s">
        <v>146</v>
      </c>
      <c r="X1049" t="s">
        <v>146</v>
      </c>
      <c r="Y1049" t="s">
        <v>146</v>
      </c>
      <c r="Z1049" t="s">
        <v>146</v>
      </c>
      <c r="AA1049" t="s">
        <v>146</v>
      </c>
      <c r="AB1049" t="s">
        <v>146</v>
      </c>
      <c r="BB1049">
        <v>0</v>
      </c>
    </row>
    <row r="1050" spans="1:54" x14ac:dyDescent="0.25">
      <c r="A1050">
        <v>339194</v>
      </c>
      <c r="B1050" t="s">
        <v>144</v>
      </c>
      <c r="W1050" t="s">
        <v>146</v>
      </c>
      <c r="X1050" t="s">
        <v>146</v>
      </c>
      <c r="Y1050" t="s">
        <v>146</v>
      </c>
      <c r="Z1050" t="s">
        <v>146</v>
      </c>
      <c r="AA1050" t="s">
        <v>146</v>
      </c>
      <c r="AB1050" t="s">
        <v>146</v>
      </c>
      <c r="BB1050">
        <v>0</v>
      </c>
    </row>
    <row r="1051" spans="1:54" x14ac:dyDescent="0.25">
      <c r="A1051">
        <v>339197</v>
      </c>
      <c r="B1051" t="s">
        <v>144</v>
      </c>
      <c r="W1051" t="s">
        <v>146</v>
      </c>
      <c r="X1051" t="s">
        <v>146</v>
      </c>
      <c r="Y1051" t="s">
        <v>146</v>
      </c>
      <c r="Z1051" t="s">
        <v>146</v>
      </c>
      <c r="AA1051" t="s">
        <v>146</v>
      </c>
      <c r="AB1051" t="s">
        <v>146</v>
      </c>
      <c r="BB1051">
        <v>0</v>
      </c>
    </row>
    <row r="1052" spans="1:54" x14ac:dyDescent="0.25">
      <c r="A1052">
        <v>339203</v>
      </c>
      <c r="B1052" t="s">
        <v>144</v>
      </c>
      <c r="I1052" t="s">
        <v>146</v>
      </c>
      <c r="N1052" t="s">
        <v>146</v>
      </c>
      <c r="S1052" t="s">
        <v>148</v>
      </c>
      <c r="W1052" t="s">
        <v>146</v>
      </c>
      <c r="X1052" t="s">
        <v>146</v>
      </c>
      <c r="Y1052" t="s">
        <v>146</v>
      </c>
      <c r="Z1052" t="s">
        <v>146</v>
      </c>
      <c r="AA1052" t="s">
        <v>146</v>
      </c>
      <c r="AB1052" t="s">
        <v>146</v>
      </c>
      <c r="BB1052">
        <v>0</v>
      </c>
    </row>
    <row r="1053" spans="1:54" x14ac:dyDescent="0.25">
      <c r="A1053">
        <v>339205</v>
      </c>
      <c r="B1053" t="s">
        <v>144</v>
      </c>
      <c r="J1053" t="s">
        <v>148</v>
      </c>
      <c r="W1053" t="s">
        <v>146</v>
      </c>
      <c r="X1053" t="s">
        <v>146</v>
      </c>
      <c r="Y1053" t="s">
        <v>146</v>
      </c>
      <c r="Z1053" t="s">
        <v>146</v>
      </c>
      <c r="AA1053" t="s">
        <v>146</v>
      </c>
      <c r="AB1053" t="s">
        <v>146</v>
      </c>
      <c r="BB1053">
        <v>0</v>
      </c>
    </row>
    <row r="1054" spans="1:54" x14ac:dyDescent="0.25">
      <c r="A1054">
        <v>339209</v>
      </c>
      <c r="B1054" t="s">
        <v>144</v>
      </c>
      <c r="F1054" t="s">
        <v>148</v>
      </c>
      <c r="N1054" t="s">
        <v>146</v>
      </c>
      <c r="W1054" t="s">
        <v>146</v>
      </c>
      <c r="X1054" t="s">
        <v>146</v>
      </c>
      <c r="Y1054" t="s">
        <v>146</v>
      </c>
      <c r="Z1054" t="s">
        <v>146</v>
      </c>
      <c r="AA1054" t="s">
        <v>146</v>
      </c>
      <c r="AB1054" t="s">
        <v>146</v>
      </c>
      <c r="BB1054">
        <v>0</v>
      </c>
    </row>
    <row r="1055" spans="1:54" x14ac:dyDescent="0.25">
      <c r="A1055">
        <v>339241</v>
      </c>
      <c r="B1055" t="s">
        <v>144</v>
      </c>
      <c r="N1055" t="s">
        <v>146</v>
      </c>
      <c r="W1055" t="s">
        <v>146</v>
      </c>
      <c r="X1055" t="s">
        <v>146</v>
      </c>
      <c r="Y1055" t="s">
        <v>146</v>
      </c>
      <c r="Z1055" t="s">
        <v>146</v>
      </c>
      <c r="AA1055" t="s">
        <v>146</v>
      </c>
      <c r="AB1055" t="s">
        <v>146</v>
      </c>
      <c r="BB1055">
        <v>0</v>
      </c>
    </row>
    <row r="1056" spans="1:54" x14ac:dyDescent="0.25">
      <c r="A1056">
        <v>339261</v>
      </c>
      <c r="B1056" t="s">
        <v>144</v>
      </c>
      <c r="H1056" t="s">
        <v>146</v>
      </c>
      <c r="S1056" t="s">
        <v>148</v>
      </c>
      <c r="W1056" t="s">
        <v>146</v>
      </c>
      <c r="X1056" t="s">
        <v>146</v>
      </c>
      <c r="Y1056" t="s">
        <v>146</v>
      </c>
      <c r="Z1056" t="s">
        <v>146</v>
      </c>
      <c r="AA1056" t="s">
        <v>146</v>
      </c>
      <c r="AB1056" t="s">
        <v>146</v>
      </c>
      <c r="BB1056">
        <v>0</v>
      </c>
    </row>
    <row r="1057" spans="1:54" x14ac:dyDescent="0.25">
      <c r="A1057">
        <v>339271</v>
      </c>
      <c r="B1057" t="s">
        <v>144</v>
      </c>
      <c r="U1057" t="s">
        <v>148</v>
      </c>
      <c r="W1057" t="s">
        <v>146</v>
      </c>
      <c r="X1057" t="s">
        <v>146</v>
      </c>
      <c r="Y1057" t="s">
        <v>146</v>
      </c>
      <c r="Z1057" t="s">
        <v>146</v>
      </c>
      <c r="AA1057" t="s">
        <v>146</v>
      </c>
      <c r="AB1057" t="s">
        <v>146</v>
      </c>
      <c r="BB1057">
        <v>0</v>
      </c>
    </row>
    <row r="1058" spans="1:54" x14ac:dyDescent="0.25">
      <c r="A1058">
        <v>339274</v>
      </c>
      <c r="B1058" t="s">
        <v>144</v>
      </c>
      <c r="W1058" t="s">
        <v>146</v>
      </c>
      <c r="X1058" t="s">
        <v>146</v>
      </c>
      <c r="Y1058" t="s">
        <v>146</v>
      </c>
      <c r="Z1058" t="s">
        <v>146</v>
      </c>
      <c r="AA1058" t="s">
        <v>146</v>
      </c>
      <c r="AB1058" t="s">
        <v>146</v>
      </c>
      <c r="BB1058">
        <v>0</v>
      </c>
    </row>
    <row r="1059" spans="1:54" x14ac:dyDescent="0.25">
      <c r="A1059">
        <v>339312</v>
      </c>
      <c r="B1059" t="s">
        <v>144</v>
      </c>
      <c r="W1059" t="s">
        <v>146</v>
      </c>
      <c r="X1059" t="s">
        <v>146</v>
      </c>
      <c r="Y1059" t="s">
        <v>146</v>
      </c>
      <c r="Z1059" t="s">
        <v>146</v>
      </c>
      <c r="AA1059" t="s">
        <v>146</v>
      </c>
      <c r="AB1059" t="s">
        <v>146</v>
      </c>
      <c r="BB1059">
        <v>0</v>
      </c>
    </row>
    <row r="1060" spans="1:54" x14ac:dyDescent="0.25">
      <c r="A1060">
        <v>339315</v>
      </c>
      <c r="B1060" t="s">
        <v>144</v>
      </c>
      <c r="W1060" t="s">
        <v>146</v>
      </c>
      <c r="X1060" t="s">
        <v>146</v>
      </c>
      <c r="Y1060" t="s">
        <v>146</v>
      </c>
      <c r="Z1060" t="s">
        <v>146</v>
      </c>
      <c r="AA1060" t="s">
        <v>146</v>
      </c>
      <c r="AB1060" t="s">
        <v>146</v>
      </c>
      <c r="BB1060">
        <v>0</v>
      </c>
    </row>
    <row r="1061" spans="1:54" x14ac:dyDescent="0.25">
      <c r="A1061">
        <v>339317</v>
      </c>
      <c r="B1061" t="s">
        <v>144</v>
      </c>
      <c r="H1061" t="s">
        <v>149</v>
      </c>
      <c r="I1061" t="s">
        <v>148</v>
      </c>
      <c r="K1061" t="s">
        <v>149</v>
      </c>
      <c r="N1061" t="s">
        <v>148</v>
      </c>
      <c r="V1061" t="s">
        <v>148</v>
      </c>
      <c r="W1061" t="s">
        <v>146</v>
      </c>
      <c r="X1061" t="s">
        <v>146</v>
      </c>
      <c r="Y1061" t="s">
        <v>146</v>
      </c>
      <c r="Z1061" t="s">
        <v>146</v>
      </c>
      <c r="AA1061" t="s">
        <v>146</v>
      </c>
      <c r="AB1061" t="s">
        <v>146</v>
      </c>
      <c r="BB1061">
        <v>0</v>
      </c>
    </row>
    <row r="1062" spans="1:54" x14ac:dyDescent="0.25">
      <c r="A1062">
        <v>339337</v>
      </c>
      <c r="B1062" t="s">
        <v>144</v>
      </c>
      <c r="N1062" t="s">
        <v>146</v>
      </c>
      <c r="W1062" t="s">
        <v>146</v>
      </c>
      <c r="X1062" t="s">
        <v>146</v>
      </c>
      <c r="Y1062" t="s">
        <v>146</v>
      </c>
      <c r="Z1062" t="s">
        <v>146</v>
      </c>
      <c r="AA1062" t="s">
        <v>146</v>
      </c>
      <c r="AB1062" t="s">
        <v>146</v>
      </c>
      <c r="BB1062">
        <v>0</v>
      </c>
    </row>
    <row r="1063" spans="1:54" x14ac:dyDescent="0.25">
      <c r="A1063">
        <v>339343</v>
      </c>
      <c r="B1063" t="s">
        <v>144</v>
      </c>
      <c r="W1063" t="s">
        <v>146</v>
      </c>
      <c r="X1063" t="s">
        <v>146</v>
      </c>
      <c r="Y1063" t="s">
        <v>146</v>
      </c>
      <c r="Z1063" t="s">
        <v>146</v>
      </c>
      <c r="AA1063" t="s">
        <v>146</v>
      </c>
      <c r="AB1063" t="s">
        <v>146</v>
      </c>
      <c r="BB1063">
        <v>0</v>
      </c>
    </row>
    <row r="1064" spans="1:54" x14ac:dyDescent="0.25">
      <c r="A1064">
        <v>339347</v>
      </c>
      <c r="B1064" t="s">
        <v>144</v>
      </c>
      <c r="N1064" t="s">
        <v>148</v>
      </c>
      <c r="W1064" t="s">
        <v>146</v>
      </c>
      <c r="X1064" t="s">
        <v>146</v>
      </c>
      <c r="Y1064" t="s">
        <v>146</v>
      </c>
      <c r="Z1064" t="s">
        <v>146</v>
      </c>
      <c r="AA1064" t="s">
        <v>146</v>
      </c>
      <c r="AB1064" t="s">
        <v>146</v>
      </c>
      <c r="BB1064">
        <v>0</v>
      </c>
    </row>
    <row r="1065" spans="1:54" x14ac:dyDescent="0.25">
      <c r="A1065">
        <v>339359</v>
      </c>
      <c r="B1065" t="s">
        <v>144</v>
      </c>
      <c r="K1065" t="s">
        <v>148</v>
      </c>
      <c r="W1065" t="s">
        <v>146</v>
      </c>
      <c r="X1065" t="s">
        <v>146</v>
      </c>
      <c r="Y1065" t="s">
        <v>146</v>
      </c>
      <c r="Z1065" t="s">
        <v>146</v>
      </c>
      <c r="AA1065" t="s">
        <v>146</v>
      </c>
      <c r="AB1065" t="s">
        <v>146</v>
      </c>
      <c r="BB1065">
        <v>0</v>
      </c>
    </row>
    <row r="1066" spans="1:54" x14ac:dyDescent="0.25">
      <c r="A1066">
        <v>339373</v>
      </c>
      <c r="B1066" t="s">
        <v>144</v>
      </c>
      <c r="J1066" t="s">
        <v>148</v>
      </c>
      <c r="W1066" t="s">
        <v>146</v>
      </c>
      <c r="X1066" t="s">
        <v>146</v>
      </c>
      <c r="Y1066" t="s">
        <v>146</v>
      </c>
      <c r="Z1066" t="s">
        <v>146</v>
      </c>
      <c r="AA1066" t="s">
        <v>146</v>
      </c>
      <c r="AB1066" t="s">
        <v>146</v>
      </c>
      <c r="BB1066">
        <v>0</v>
      </c>
    </row>
    <row r="1067" spans="1:54" x14ac:dyDescent="0.25">
      <c r="A1067">
        <v>339376</v>
      </c>
      <c r="B1067" t="s">
        <v>144</v>
      </c>
      <c r="W1067" t="s">
        <v>146</v>
      </c>
      <c r="X1067" t="s">
        <v>146</v>
      </c>
      <c r="Y1067" t="s">
        <v>146</v>
      </c>
      <c r="Z1067" t="s">
        <v>146</v>
      </c>
      <c r="AA1067" t="s">
        <v>146</v>
      </c>
      <c r="AB1067" t="s">
        <v>146</v>
      </c>
      <c r="BB1067">
        <v>0</v>
      </c>
    </row>
    <row r="1068" spans="1:54" x14ac:dyDescent="0.25">
      <c r="A1068">
        <v>339379</v>
      </c>
      <c r="B1068" t="s">
        <v>144</v>
      </c>
      <c r="W1068" t="s">
        <v>146</v>
      </c>
      <c r="X1068" t="s">
        <v>146</v>
      </c>
      <c r="Y1068" t="s">
        <v>146</v>
      </c>
      <c r="Z1068" t="s">
        <v>146</v>
      </c>
      <c r="AA1068" t="s">
        <v>146</v>
      </c>
      <c r="AB1068" t="s">
        <v>146</v>
      </c>
      <c r="BB1068">
        <v>0</v>
      </c>
    </row>
    <row r="1069" spans="1:54" x14ac:dyDescent="0.25">
      <c r="A1069">
        <v>339380</v>
      </c>
      <c r="B1069" t="s">
        <v>144</v>
      </c>
      <c r="W1069" t="s">
        <v>146</v>
      </c>
      <c r="X1069" t="s">
        <v>146</v>
      </c>
      <c r="Y1069" t="s">
        <v>146</v>
      </c>
      <c r="Z1069" t="s">
        <v>146</v>
      </c>
      <c r="AA1069" t="s">
        <v>146</v>
      </c>
      <c r="AB1069" t="s">
        <v>146</v>
      </c>
      <c r="BB1069">
        <v>0</v>
      </c>
    </row>
    <row r="1070" spans="1:54" x14ac:dyDescent="0.25">
      <c r="A1070">
        <v>339383</v>
      </c>
      <c r="B1070" t="s">
        <v>144</v>
      </c>
      <c r="W1070" t="s">
        <v>146</v>
      </c>
      <c r="X1070" t="s">
        <v>146</v>
      </c>
      <c r="Y1070" t="s">
        <v>146</v>
      </c>
      <c r="Z1070" t="s">
        <v>146</v>
      </c>
      <c r="AA1070" t="s">
        <v>146</v>
      </c>
      <c r="AB1070" t="s">
        <v>146</v>
      </c>
      <c r="BB1070">
        <v>0</v>
      </c>
    </row>
    <row r="1071" spans="1:54" x14ac:dyDescent="0.25">
      <c r="A1071">
        <v>339407</v>
      </c>
      <c r="B1071" t="s">
        <v>144</v>
      </c>
      <c r="N1071" t="s">
        <v>146</v>
      </c>
      <c r="W1071" t="s">
        <v>146</v>
      </c>
      <c r="X1071" t="s">
        <v>146</v>
      </c>
      <c r="Y1071" t="s">
        <v>146</v>
      </c>
      <c r="Z1071" t="s">
        <v>146</v>
      </c>
      <c r="AA1071" t="s">
        <v>146</v>
      </c>
      <c r="AB1071" t="s">
        <v>146</v>
      </c>
      <c r="BB1071">
        <v>0</v>
      </c>
    </row>
    <row r="1072" spans="1:54" x14ac:dyDescent="0.25">
      <c r="A1072">
        <v>339423</v>
      </c>
      <c r="B1072" t="s">
        <v>144</v>
      </c>
      <c r="N1072" t="s">
        <v>146</v>
      </c>
      <c r="W1072" t="s">
        <v>146</v>
      </c>
      <c r="X1072" t="s">
        <v>146</v>
      </c>
      <c r="Y1072" t="s">
        <v>146</v>
      </c>
      <c r="Z1072" t="s">
        <v>146</v>
      </c>
      <c r="AA1072" t="s">
        <v>146</v>
      </c>
      <c r="AB1072" t="s">
        <v>146</v>
      </c>
      <c r="BB1072">
        <v>0</v>
      </c>
    </row>
    <row r="1073" spans="1:54" x14ac:dyDescent="0.25">
      <c r="A1073">
        <v>339430</v>
      </c>
      <c r="B1073" t="s">
        <v>144</v>
      </c>
      <c r="N1073" t="s">
        <v>148</v>
      </c>
      <c r="W1073" t="s">
        <v>146</v>
      </c>
      <c r="X1073" t="s">
        <v>146</v>
      </c>
      <c r="Y1073" t="s">
        <v>146</v>
      </c>
      <c r="Z1073" t="s">
        <v>146</v>
      </c>
      <c r="AA1073" t="s">
        <v>146</v>
      </c>
      <c r="AB1073" t="s">
        <v>146</v>
      </c>
      <c r="BB1073">
        <v>0</v>
      </c>
    </row>
    <row r="1074" spans="1:54" x14ac:dyDescent="0.25">
      <c r="A1074">
        <v>339461</v>
      </c>
      <c r="B1074" t="s">
        <v>144</v>
      </c>
      <c r="W1074" t="s">
        <v>146</v>
      </c>
      <c r="X1074" t="s">
        <v>146</v>
      </c>
      <c r="Y1074" t="s">
        <v>146</v>
      </c>
      <c r="Z1074" t="s">
        <v>146</v>
      </c>
      <c r="AA1074" t="s">
        <v>146</v>
      </c>
      <c r="AB1074" t="s">
        <v>146</v>
      </c>
      <c r="BB1074">
        <v>0</v>
      </c>
    </row>
    <row r="1075" spans="1:54" x14ac:dyDescent="0.25">
      <c r="A1075">
        <v>339462</v>
      </c>
      <c r="B1075" t="s">
        <v>144</v>
      </c>
      <c r="F1075" t="s">
        <v>149</v>
      </c>
      <c r="G1075" t="s">
        <v>149</v>
      </c>
      <c r="N1075" t="s">
        <v>149</v>
      </c>
      <c r="W1075" t="s">
        <v>146</v>
      </c>
      <c r="X1075" t="s">
        <v>146</v>
      </c>
      <c r="Y1075" t="s">
        <v>146</v>
      </c>
      <c r="Z1075" t="s">
        <v>146</v>
      </c>
      <c r="AA1075" t="s">
        <v>146</v>
      </c>
      <c r="AB1075" t="s">
        <v>146</v>
      </c>
      <c r="BB1075">
        <v>0</v>
      </c>
    </row>
    <row r="1076" spans="1:54" x14ac:dyDescent="0.25">
      <c r="A1076">
        <v>339466</v>
      </c>
      <c r="B1076" t="s">
        <v>144</v>
      </c>
      <c r="W1076" t="s">
        <v>146</v>
      </c>
      <c r="X1076" t="s">
        <v>146</v>
      </c>
      <c r="Y1076" t="s">
        <v>146</v>
      </c>
      <c r="Z1076" t="s">
        <v>146</v>
      </c>
      <c r="AA1076" t="s">
        <v>146</v>
      </c>
      <c r="AB1076" t="s">
        <v>146</v>
      </c>
      <c r="BB1076">
        <v>0</v>
      </c>
    </row>
    <row r="1077" spans="1:54" x14ac:dyDescent="0.25">
      <c r="A1077">
        <v>339480</v>
      </c>
      <c r="B1077" t="s">
        <v>144</v>
      </c>
      <c r="N1077" t="s">
        <v>146</v>
      </c>
      <c r="W1077" t="s">
        <v>146</v>
      </c>
      <c r="X1077" t="s">
        <v>146</v>
      </c>
      <c r="Y1077" t="s">
        <v>146</v>
      </c>
      <c r="Z1077" t="s">
        <v>146</v>
      </c>
      <c r="AA1077" t="s">
        <v>146</v>
      </c>
      <c r="AB1077" t="s">
        <v>146</v>
      </c>
      <c r="BB1077">
        <v>0</v>
      </c>
    </row>
    <row r="1078" spans="1:54" x14ac:dyDescent="0.25">
      <c r="A1078">
        <v>339481</v>
      </c>
      <c r="B1078" t="s">
        <v>144</v>
      </c>
      <c r="F1078" t="s">
        <v>146</v>
      </c>
      <c r="M1078" t="s">
        <v>146</v>
      </c>
      <c r="N1078" t="s">
        <v>146</v>
      </c>
      <c r="S1078" t="s">
        <v>148</v>
      </c>
      <c r="W1078" t="s">
        <v>146</v>
      </c>
      <c r="X1078" t="s">
        <v>146</v>
      </c>
      <c r="Y1078" t="s">
        <v>146</v>
      </c>
      <c r="Z1078" t="s">
        <v>146</v>
      </c>
      <c r="AA1078" t="s">
        <v>146</v>
      </c>
      <c r="AB1078" t="s">
        <v>146</v>
      </c>
      <c r="BB1078">
        <v>0</v>
      </c>
    </row>
    <row r="1079" spans="1:54" x14ac:dyDescent="0.25">
      <c r="A1079">
        <v>339484</v>
      </c>
      <c r="B1079" t="s">
        <v>144</v>
      </c>
      <c r="W1079" t="s">
        <v>146</v>
      </c>
      <c r="X1079" t="s">
        <v>146</v>
      </c>
      <c r="Y1079" t="s">
        <v>146</v>
      </c>
      <c r="Z1079" t="s">
        <v>146</v>
      </c>
      <c r="AA1079" t="s">
        <v>146</v>
      </c>
      <c r="AB1079" t="s">
        <v>146</v>
      </c>
      <c r="BB1079">
        <v>0</v>
      </c>
    </row>
    <row r="1080" spans="1:54" x14ac:dyDescent="0.25">
      <c r="A1080">
        <v>339491</v>
      </c>
      <c r="B1080" t="s">
        <v>144</v>
      </c>
      <c r="D1080" t="s">
        <v>149</v>
      </c>
      <c r="K1080" t="s">
        <v>146</v>
      </c>
      <c r="W1080" t="s">
        <v>146</v>
      </c>
      <c r="X1080" t="s">
        <v>146</v>
      </c>
      <c r="Y1080" t="s">
        <v>146</v>
      </c>
      <c r="Z1080" t="s">
        <v>146</v>
      </c>
      <c r="AA1080" t="s">
        <v>146</v>
      </c>
      <c r="AB1080" t="s">
        <v>146</v>
      </c>
      <c r="BB1080">
        <v>0</v>
      </c>
    </row>
    <row r="1081" spans="1:54" x14ac:dyDescent="0.25">
      <c r="A1081">
        <v>339496</v>
      </c>
      <c r="B1081" t="s">
        <v>144</v>
      </c>
      <c r="K1081" t="s">
        <v>148</v>
      </c>
      <c r="W1081" t="s">
        <v>146</v>
      </c>
      <c r="X1081" t="s">
        <v>146</v>
      </c>
      <c r="Y1081" t="s">
        <v>146</v>
      </c>
      <c r="Z1081" t="s">
        <v>146</v>
      </c>
      <c r="AA1081" t="s">
        <v>146</v>
      </c>
      <c r="AB1081" t="s">
        <v>146</v>
      </c>
      <c r="BB1081">
        <v>0</v>
      </c>
    </row>
    <row r="1082" spans="1:54" x14ac:dyDescent="0.25">
      <c r="A1082">
        <v>339518</v>
      </c>
      <c r="B1082" t="s">
        <v>144</v>
      </c>
      <c r="W1082" t="s">
        <v>146</v>
      </c>
      <c r="X1082" t="s">
        <v>146</v>
      </c>
      <c r="Y1082" t="s">
        <v>146</v>
      </c>
      <c r="Z1082" t="s">
        <v>146</v>
      </c>
      <c r="AA1082" t="s">
        <v>146</v>
      </c>
      <c r="AB1082" t="s">
        <v>146</v>
      </c>
      <c r="BB1082">
        <v>0</v>
      </c>
    </row>
    <row r="1083" spans="1:54" x14ac:dyDescent="0.25">
      <c r="A1083">
        <v>339526</v>
      </c>
      <c r="B1083" t="s">
        <v>144</v>
      </c>
      <c r="C1083" t="s">
        <v>148</v>
      </c>
      <c r="K1083" t="s">
        <v>149</v>
      </c>
      <c r="M1083" t="s">
        <v>148</v>
      </c>
      <c r="W1083" t="s">
        <v>146</v>
      </c>
      <c r="X1083" t="s">
        <v>146</v>
      </c>
      <c r="Y1083" t="s">
        <v>146</v>
      </c>
      <c r="Z1083" t="s">
        <v>146</v>
      </c>
      <c r="AA1083" t="s">
        <v>146</v>
      </c>
      <c r="AB1083" t="s">
        <v>146</v>
      </c>
      <c r="BB1083">
        <v>0</v>
      </c>
    </row>
    <row r="1084" spans="1:54" x14ac:dyDescent="0.25">
      <c r="A1084">
        <v>339536</v>
      </c>
      <c r="B1084" t="s">
        <v>144</v>
      </c>
      <c r="G1084" t="s">
        <v>149</v>
      </c>
      <c r="N1084" t="s">
        <v>146</v>
      </c>
      <c r="Q1084" t="s">
        <v>146</v>
      </c>
      <c r="S1084" t="s">
        <v>146</v>
      </c>
      <c r="W1084" t="s">
        <v>146</v>
      </c>
      <c r="X1084" t="s">
        <v>146</v>
      </c>
      <c r="Y1084" t="s">
        <v>146</v>
      </c>
      <c r="Z1084" t="s">
        <v>146</v>
      </c>
      <c r="AA1084" t="s">
        <v>146</v>
      </c>
      <c r="AB1084" t="s">
        <v>146</v>
      </c>
      <c r="BB1084">
        <v>0</v>
      </c>
    </row>
    <row r="1085" spans="1:54" x14ac:dyDescent="0.25">
      <c r="A1085">
        <v>339547</v>
      </c>
      <c r="B1085" t="s">
        <v>144</v>
      </c>
      <c r="W1085" t="s">
        <v>146</v>
      </c>
      <c r="X1085" t="s">
        <v>146</v>
      </c>
      <c r="Y1085" t="s">
        <v>146</v>
      </c>
      <c r="Z1085" t="s">
        <v>146</v>
      </c>
      <c r="AA1085" t="s">
        <v>146</v>
      </c>
      <c r="AB1085" t="s">
        <v>146</v>
      </c>
      <c r="BB1085">
        <v>0</v>
      </c>
    </row>
    <row r="1086" spans="1:54" x14ac:dyDescent="0.25">
      <c r="A1086">
        <v>339551</v>
      </c>
      <c r="B1086" t="s">
        <v>144</v>
      </c>
      <c r="K1086" t="s">
        <v>148</v>
      </c>
      <c r="N1086" t="s">
        <v>148</v>
      </c>
      <c r="R1086" t="s">
        <v>148</v>
      </c>
      <c r="W1086" t="s">
        <v>146</v>
      </c>
      <c r="X1086" t="s">
        <v>146</v>
      </c>
      <c r="Y1086" t="s">
        <v>146</v>
      </c>
      <c r="Z1086" t="s">
        <v>146</v>
      </c>
      <c r="AA1086" t="s">
        <v>146</v>
      </c>
      <c r="AB1086" t="s">
        <v>146</v>
      </c>
      <c r="BB1086">
        <v>0</v>
      </c>
    </row>
    <row r="1087" spans="1:54" x14ac:dyDescent="0.25">
      <c r="A1087">
        <v>339559</v>
      </c>
      <c r="B1087" t="s">
        <v>144</v>
      </c>
      <c r="W1087" t="s">
        <v>146</v>
      </c>
      <c r="X1087" t="s">
        <v>146</v>
      </c>
      <c r="Y1087" t="s">
        <v>146</v>
      </c>
      <c r="Z1087" t="s">
        <v>146</v>
      </c>
      <c r="AA1087" t="s">
        <v>146</v>
      </c>
      <c r="AB1087" t="s">
        <v>146</v>
      </c>
      <c r="BB1087">
        <v>0</v>
      </c>
    </row>
    <row r="1088" spans="1:54" x14ac:dyDescent="0.25">
      <c r="A1088">
        <v>339565</v>
      </c>
      <c r="B1088" t="s">
        <v>144</v>
      </c>
      <c r="W1088" t="s">
        <v>146</v>
      </c>
      <c r="X1088" t="s">
        <v>146</v>
      </c>
      <c r="Y1088" t="s">
        <v>146</v>
      </c>
      <c r="Z1088" t="s">
        <v>146</v>
      </c>
      <c r="AA1088" t="s">
        <v>146</v>
      </c>
      <c r="AB1088" t="s">
        <v>146</v>
      </c>
      <c r="BB1088">
        <v>0</v>
      </c>
    </row>
    <row r="1089" spans="1:54" x14ac:dyDescent="0.25">
      <c r="A1089">
        <v>339581</v>
      </c>
      <c r="B1089" t="s">
        <v>144</v>
      </c>
      <c r="U1089" t="s">
        <v>148</v>
      </c>
      <c r="V1089" t="s">
        <v>148</v>
      </c>
      <c r="W1089" t="s">
        <v>146</v>
      </c>
      <c r="X1089" t="s">
        <v>146</v>
      </c>
      <c r="Y1089" t="s">
        <v>146</v>
      </c>
      <c r="Z1089" t="s">
        <v>146</v>
      </c>
      <c r="AA1089" t="s">
        <v>146</v>
      </c>
      <c r="AB1089" t="s">
        <v>146</v>
      </c>
      <c r="BB1089">
        <v>0</v>
      </c>
    </row>
    <row r="1090" spans="1:54" x14ac:dyDescent="0.25">
      <c r="A1090">
        <v>339592</v>
      </c>
      <c r="B1090" t="s">
        <v>144</v>
      </c>
      <c r="N1090" t="s">
        <v>148</v>
      </c>
      <c r="W1090" t="s">
        <v>146</v>
      </c>
      <c r="X1090" t="s">
        <v>146</v>
      </c>
      <c r="Y1090" t="s">
        <v>146</v>
      </c>
      <c r="Z1090" t="s">
        <v>146</v>
      </c>
      <c r="AA1090" t="s">
        <v>146</v>
      </c>
      <c r="AB1090" t="s">
        <v>146</v>
      </c>
      <c r="BB1090">
        <v>0</v>
      </c>
    </row>
    <row r="1091" spans="1:54" x14ac:dyDescent="0.25">
      <c r="A1091">
        <v>339713</v>
      </c>
      <c r="B1091" t="s">
        <v>144</v>
      </c>
      <c r="N1091" t="s">
        <v>148</v>
      </c>
      <c r="W1091" t="s">
        <v>146</v>
      </c>
      <c r="X1091" t="s">
        <v>146</v>
      </c>
      <c r="Y1091" t="s">
        <v>146</v>
      </c>
      <c r="Z1091" t="s">
        <v>146</v>
      </c>
      <c r="AA1091" t="s">
        <v>146</v>
      </c>
      <c r="AB1091" t="s">
        <v>146</v>
      </c>
      <c r="BB1091">
        <v>0</v>
      </c>
    </row>
    <row r="1092" spans="1:54" x14ac:dyDescent="0.25">
      <c r="A1092">
        <v>339785</v>
      </c>
      <c r="B1092" t="s">
        <v>144</v>
      </c>
      <c r="L1092" t="s">
        <v>146</v>
      </c>
      <c r="M1092" t="s">
        <v>146</v>
      </c>
      <c r="W1092" t="s">
        <v>146</v>
      </c>
      <c r="X1092" t="s">
        <v>146</v>
      </c>
      <c r="Y1092" t="s">
        <v>146</v>
      </c>
      <c r="Z1092" t="s">
        <v>146</v>
      </c>
      <c r="AA1092" t="s">
        <v>146</v>
      </c>
      <c r="AB1092" t="s">
        <v>146</v>
      </c>
      <c r="BB1092">
        <v>0</v>
      </c>
    </row>
    <row r="1093" spans="1:54" x14ac:dyDescent="0.25">
      <c r="A1093">
        <v>339787</v>
      </c>
      <c r="B1093" t="s">
        <v>144</v>
      </c>
      <c r="L1093" t="s">
        <v>146</v>
      </c>
      <c r="W1093" t="s">
        <v>146</v>
      </c>
      <c r="X1093" t="s">
        <v>146</v>
      </c>
      <c r="Y1093" t="s">
        <v>146</v>
      </c>
      <c r="Z1093" t="s">
        <v>146</v>
      </c>
      <c r="AA1093" t="s">
        <v>146</v>
      </c>
      <c r="AB1093" t="s">
        <v>146</v>
      </c>
      <c r="BB1093">
        <v>0</v>
      </c>
    </row>
    <row r="1094" spans="1:54" x14ac:dyDescent="0.25">
      <c r="A1094">
        <v>339924</v>
      </c>
      <c r="B1094" t="s">
        <v>144</v>
      </c>
      <c r="L1094" t="s">
        <v>146</v>
      </c>
      <c r="W1094" t="s">
        <v>146</v>
      </c>
      <c r="X1094" t="s">
        <v>146</v>
      </c>
      <c r="Y1094" t="s">
        <v>146</v>
      </c>
      <c r="Z1094" t="s">
        <v>146</v>
      </c>
      <c r="AA1094" t="s">
        <v>146</v>
      </c>
      <c r="AB1094" t="s">
        <v>146</v>
      </c>
      <c r="BB1094">
        <v>0</v>
      </c>
    </row>
    <row r="1095" spans="1:54" x14ac:dyDescent="0.25">
      <c r="A1095">
        <v>340117</v>
      </c>
      <c r="B1095" t="s">
        <v>144</v>
      </c>
      <c r="F1095" t="s">
        <v>148</v>
      </c>
      <c r="K1095" t="s">
        <v>146</v>
      </c>
      <c r="L1095" t="s">
        <v>146</v>
      </c>
      <c r="W1095" t="s">
        <v>146</v>
      </c>
      <c r="X1095" t="s">
        <v>146</v>
      </c>
      <c r="Y1095" t="s">
        <v>146</v>
      </c>
      <c r="Z1095" t="s">
        <v>146</v>
      </c>
      <c r="AA1095" t="s">
        <v>146</v>
      </c>
      <c r="AB1095" t="s">
        <v>146</v>
      </c>
      <c r="BB1095">
        <v>0</v>
      </c>
    </row>
    <row r="1096" spans="1:54" x14ac:dyDescent="0.25">
      <c r="A1096">
        <v>335152</v>
      </c>
      <c r="B1096" t="s">
        <v>144</v>
      </c>
      <c r="C1096" t="s">
        <v>149</v>
      </c>
      <c r="F1096" t="s">
        <v>149</v>
      </c>
      <c r="K1096" t="s">
        <v>149</v>
      </c>
      <c r="P1096" t="s">
        <v>148</v>
      </c>
      <c r="Q1096" t="s">
        <v>149</v>
      </c>
      <c r="R1096" t="s">
        <v>149</v>
      </c>
      <c r="S1096" t="s">
        <v>148</v>
      </c>
      <c r="T1096" t="s">
        <v>148</v>
      </c>
      <c r="V1096" t="s">
        <v>148</v>
      </c>
      <c r="W1096" t="s">
        <v>148</v>
      </c>
      <c r="X1096" t="s">
        <v>149</v>
      </c>
      <c r="Y1096" t="s">
        <v>146</v>
      </c>
      <c r="Z1096" t="s">
        <v>148</v>
      </c>
      <c r="AA1096" t="s">
        <v>148</v>
      </c>
      <c r="AB1096" t="s">
        <v>148</v>
      </c>
      <c r="BB1096">
        <v>0</v>
      </c>
    </row>
    <row r="1097" spans="1:54" x14ac:dyDescent="0.25">
      <c r="A1097">
        <v>335920</v>
      </c>
      <c r="B1097" t="s">
        <v>144</v>
      </c>
      <c r="I1097" t="s">
        <v>148</v>
      </c>
      <c r="K1097" t="s">
        <v>149</v>
      </c>
      <c r="N1097" t="s">
        <v>146</v>
      </c>
      <c r="O1097" t="s">
        <v>148</v>
      </c>
      <c r="P1097" t="s">
        <v>148</v>
      </c>
      <c r="R1097" t="s">
        <v>148</v>
      </c>
      <c r="T1097" t="s">
        <v>149</v>
      </c>
      <c r="U1097" t="s">
        <v>148</v>
      </c>
      <c r="V1097" t="s">
        <v>146</v>
      </c>
      <c r="W1097" t="s">
        <v>146</v>
      </c>
      <c r="X1097" t="s">
        <v>146</v>
      </c>
      <c r="Y1097" t="s">
        <v>148</v>
      </c>
      <c r="Z1097" t="s">
        <v>146</v>
      </c>
      <c r="AA1097" t="s">
        <v>146</v>
      </c>
      <c r="AB1097" t="s">
        <v>148</v>
      </c>
      <c r="BB1097">
        <v>0</v>
      </c>
    </row>
    <row r="1098" spans="1:54" x14ac:dyDescent="0.25">
      <c r="A1098">
        <v>337661</v>
      </c>
      <c r="B1098" t="s">
        <v>144</v>
      </c>
      <c r="K1098" t="s">
        <v>149</v>
      </c>
      <c r="L1098" t="s">
        <v>148</v>
      </c>
      <c r="O1098" t="s">
        <v>146</v>
      </c>
      <c r="P1098" t="s">
        <v>148</v>
      </c>
      <c r="R1098" t="s">
        <v>146</v>
      </c>
      <c r="W1098" t="s">
        <v>148</v>
      </c>
      <c r="Z1098" t="s">
        <v>148</v>
      </c>
      <c r="AB1098" t="s">
        <v>148</v>
      </c>
      <c r="BB1098">
        <v>0</v>
      </c>
    </row>
    <row r="1099" spans="1:54" x14ac:dyDescent="0.25">
      <c r="A1099">
        <v>338307</v>
      </c>
      <c r="B1099" t="s">
        <v>144</v>
      </c>
      <c r="C1099" t="s">
        <v>148</v>
      </c>
      <c r="E1099" t="s">
        <v>148</v>
      </c>
      <c r="O1099" t="s">
        <v>149</v>
      </c>
      <c r="P1099" t="s">
        <v>148</v>
      </c>
      <c r="V1099" t="s">
        <v>146</v>
      </c>
      <c r="AB1099" t="s">
        <v>148</v>
      </c>
      <c r="BB1099">
        <v>0</v>
      </c>
    </row>
    <row r="1100" spans="1:54" x14ac:dyDescent="0.25">
      <c r="A1100">
        <v>340112</v>
      </c>
      <c r="B1100" t="s">
        <v>144</v>
      </c>
      <c r="M1100" t="s">
        <v>146</v>
      </c>
      <c r="O1100" t="s">
        <v>148</v>
      </c>
      <c r="P1100" t="s">
        <v>148</v>
      </c>
      <c r="T1100" t="s">
        <v>148</v>
      </c>
      <c r="W1100" t="s">
        <v>148</v>
      </c>
      <c r="Z1100" t="s">
        <v>148</v>
      </c>
      <c r="AB1100" t="s">
        <v>148</v>
      </c>
      <c r="BB1100">
        <v>0</v>
      </c>
    </row>
    <row r="1101" spans="1:54" x14ac:dyDescent="0.25">
      <c r="A1101">
        <v>332484</v>
      </c>
      <c r="B1101" t="s">
        <v>144</v>
      </c>
      <c r="O1101" t="s">
        <v>149</v>
      </c>
      <c r="P1101" t="s">
        <v>148</v>
      </c>
      <c r="R1101" t="s">
        <v>149</v>
      </c>
      <c r="W1101" t="s">
        <v>148</v>
      </c>
      <c r="X1101" t="s">
        <v>149</v>
      </c>
      <c r="Y1101" t="s">
        <v>149</v>
      </c>
      <c r="Z1101" t="s">
        <v>149</v>
      </c>
      <c r="AA1101" t="s">
        <v>149</v>
      </c>
      <c r="AB1101" t="s">
        <v>148</v>
      </c>
      <c r="BB1101">
        <v>0</v>
      </c>
    </row>
    <row r="1102" spans="1:54" x14ac:dyDescent="0.25">
      <c r="A1102">
        <v>337523</v>
      </c>
      <c r="B1102" t="s">
        <v>144</v>
      </c>
      <c r="I1102" t="s">
        <v>149</v>
      </c>
      <c r="J1102" t="s">
        <v>149</v>
      </c>
      <c r="N1102" t="s">
        <v>149</v>
      </c>
      <c r="O1102" t="s">
        <v>146</v>
      </c>
      <c r="P1102" t="s">
        <v>148</v>
      </c>
      <c r="R1102" t="s">
        <v>148</v>
      </c>
      <c r="S1102" t="s">
        <v>149</v>
      </c>
      <c r="V1102" t="s">
        <v>146</v>
      </c>
      <c r="W1102" t="s">
        <v>148</v>
      </c>
      <c r="X1102" t="s">
        <v>146</v>
      </c>
      <c r="Y1102" t="s">
        <v>148</v>
      </c>
      <c r="AA1102" t="s">
        <v>146</v>
      </c>
      <c r="AB1102" t="s">
        <v>148</v>
      </c>
      <c r="BB1102">
        <v>0</v>
      </c>
    </row>
    <row r="1103" spans="1:54" x14ac:dyDescent="0.25">
      <c r="A1103">
        <v>334474</v>
      </c>
      <c r="B1103" t="s">
        <v>144</v>
      </c>
      <c r="D1103" t="s">
        <v>149</v>
      </c>
      <c r="K1103" t="s">
        <v>149</v>
      </c>
      <c r="P1103" t="s">
        <v>148</v>
      </c>
      <c r="Q1103" t="s">
        <v>146</v>
      </c>
      <c r="R1103" t="s">
        <v>148</v>
      </c>
      <c r="S1103" t="s">
        <v>146</v>
      </c>
      <c r="T1103" t="s">
        <v>146</v>
      </c>
      <c r="U1103" t="s">
        <v>146</v>
      </c>
      <c r="V1103" t="s">
        <v>148</v>
      </c>
      <c r="W1103" t="s">
        <v>146</v>
      </c>
      <c r="X1103" t="s">
        <v>146</v>
      </c>
      <c r="Y1103" t="s">
        <v>146</v>
      </c>
      <c r="Z1103" t="s">
        <v>148</v>
      </c>
      <c r="AA1103" t="s">
        <v>146</v>
      </c>
      <c r="AB1103" t="s">
        <v>148</v>
      </c>
      <c r="BB1103">
        <v>0</v>
      </c>
    </row>
    <row r="1104" spans="1:54" x14ac:dyDescent="0.25">
      <c r="A1104">
        <v>334783</v>
      </c>
      <c r="B1104" t="s">
        <v>144</v>
      </c>
      <c r="C1104" t="s">
        <v>149</v>
      </c>
      <c r="D1104" t="s">
        <v>149</v>
      </c>
      <c r="H1104" t="s">
        <v>149</v>
      </c>
      <c r="J1104" t="s">
        <v>149</v>
      </c>
      <c r="P1104" t="s">
        <v>148</v>
      </c>
      <c r="R1104" t="s">
        <v>149</v>
      </c>
      <c r="T1104" t="s">
        <v>149</v>
      </c>
      <c r="U1104" t="s">
        <v>149</v>
      </c>
      <c r="V1104" t="s">
        <v>148</v>
      </c>
      <c r="W1104" t="s">
        <v>149</v>
      </c>
      <c r="AA1104" t="s">
        <v>148</v>
      </c>
      <c r="AB1104" t="s">
        <v>148</v>
      </c>
      <c r="BB1104">
        <v>0</v>
      </c>
    </row>
    <row r="1105" spans="1:54" x14ac:dyDescent="0.25">
      <c r="A1105">
        <v>335323</v>
      </c>
      <c r="B1105" t="s">
        <v>144</v>
      </c>
      <c r="F1105" t="s">
        <v>149</v>
      </c>
      <c r="G1105" t="s">
        <v>149</v>
      </c>
      <c r="P1105" t="s">
        <v>148</v>
      </c>
      <c r="R1105" t="s">
        <v>148</v>
      </c>
      <c r="S1105" t="s">
        <v>149</v>
      </c>
      <c r="T1105" t="s">
        <v>149</v>
      </c>
      <c r="V1105" t="s">
        <v>149</v>
      </c>
      <c r="W1105" t="s">
        <v>146</v>
      </c>
      <c r="X1105" t="s">
        <v>146</v>
      </c>
      <c r="Y1105" t="s">
        <v>148</v>
      </c>
      <c r="Z1105" t="s">
        <v>148</v>
      </c>
      <c r="AA1105" t="s">
        <v>146</v>
      </c>
      <c r="AB1105" t="s">
        <v>148</v>
      </c>
      <c r="BB1105">
        <v>0</v>
      </c>
    </row>
    <row r="1106" spans="1:54" x14ac:dyDescent="0.25">
      <c r="A1106">
        <v>336344</v>
      </c>
      <c r="B1106" t="s">
        <v>144</v>
      </c>
      <c r="F1106" t="s">
        <v>149</v>
      </c>
      <c r="J1106" t="s">
        <v>149</v>
      </c>
      <c r="P1106" t="s">
        <v>148</v>
      </c>
      <c r="Q1106" t="s">
        <v>149</v>
      </c>
      <c r="R1106" t="s">
        <v>146</v>
      </c>
      <c r="S1106" t="s">
        <v>149</v>
      </c>
      <c r="T1106" t="s">
        <v>149</v>
      </c>
      <c r="U1106" t="s">
        <v>148</v>
      </c>
      <c r="V1106" t="s">
        <v>149</v>
      </c>
      <c r="W1106" t="s">
        <v>146</v>
      </c>
      <c r="X1106" t="s">
        <v>146</v>
      </c>
      <c r="Y1106" t="s">
        <v>146</v>
      </c>
      <c r="Z1106" t="s">
        <v>146</v>
      </c>
      <c r="AA1106" t="s">
        <v>148</v>
      </c>
      <c r="AB1106" t="s">
        <v>148</v>
      </c>
      <c r="BB1106">
        <v>0</v>
      </c>
    </row>
    <row r="1107" spans="1:54" x14ac:dyDescent="0.25">
      <c r="A1107">
        <v>336425</v>
      </c>
      <c r="B1107" t="s">
        <v>144</v>
      </c>
      <c r="K1107" t="s">
        <v>149</v>
      </c>
      <c r="N1107" t="s">
        <v>146</v>
      </c>
      <c r="P1107" t="s">
        <v>148</v>
      </c>
      <c r="R1107" t="s">
        <v>149</v>
      </c>
      <c r="T1107" t="s">
        <v>149</v>
      </c>
      <c r="V1107" t="s">
        <v>148</v>
      </c>
      <c r="W1107" t="s">
        <v>148</v>
      </c>
      <c r="X1107" t="s">
        <v>148</v>
      </c>
      <c r="Y1107" t="s">
        <v>146</v>
      </c>
      <c r="Z1107" t="s">
        <v>148</v>
      </c>
      <c r="AA1107" t="s">
        <v>148</v>
      </c>
      <c r="AB1107" t="s">
        <v>148</v>
      </c>
      <c r="BB1107">
        <v>0</v>
      </c>
    </row>
    <row r="1108" spans="1:54" x14ac:dyDescent="0.25">
      <c r="A1108">
        <v>336769</v>
      </c>
      <c r="B1108" t="s">
        <v>144</v>
      </c>
      <c r="I1108" t="s">
        <v>149</v>
      </c>
      <c r="P1108" t="s">
        <v>148</v>
      </c>
      <c r="V1108" t="s">
        <v>149</v>
      </c>
      <c r="W1108" t="s">
        <v>149</v>
      </c>
      <c r="Z1108" t="s">
        <v>149</v>
      </c>
      <c r="AB1108" t="s">
        <v>148</v>
      </c>
      <c r="BB1108">
        <v>0</v>
      </c>
    </row>
    <row r="1109" spans="1:54" x14ac:dyDescent="0.25">
      <c r="A1109">
        <v>337297</v>
      </c>
      <c r="B1109" t="s">
        <v>144</v>
      </c>
      <c r="C1109" t="s">
        <v>149</v>
      </c>
      <c r="D1109" t="s">
        <v>149</v>
      </c>
      <c r="H1109" t="s">
        <v>149</v>
      </c>
      <c r="K1109" t="s">
        <v>148</v>
      </c>
      <c r="P1109" t="s">
        <v>148</v>
      </c>
      <c r="Q1109" t="s">
        <v>148</v>
      </c>
      <c r="R1109" t="s">
        <v>148</v>
      </c>
      <c r="S1109" t="s">
        <v>148</v>
      </c>
      <c r="T1109" t="s">
        <v>148</v>
      </c>
      <c r="U1109" t="s">
        <v>148</v>
      </c>
      <c r="V1109" t="s">
        <v>148</v>
      </c>
      <c r="W1109" t="s">
        <v>148</v>
      </c>
      <c r="X1109" t="s">
        <v>148</v>
      </c>
      <c r="Y1109" t="s">
        <v>148</v>
      </c>
      <c r="Z1109" t="s">
        <v>148</v>
      </c>
      <c r="AA1109" t="s">
        <v>148</v>
      </c>
      <c r="AB1109" t="s">
        <v>148</v>
      </c>
      <c r="BB1109">
        <v>0</v>
      </c>
    </row>
    <row r="1110" spans="1:54" x14ac:dyDescent="0.25">
      <c r="A1110">
        <v>337559</v>
      </c>
      <c r="B1110" t="s">
        <v>144</v>
      </c>
      <c r="F1110" t="s">
        <v>148</v>
      </c>
      <c r="G1110" t="s">
        <v>149</v>
      </c>
      <c r="P1110" t="s">
        <v>148</v>
      </c>
      <c r="Q1110" t="s">
        <v>148</v>
      </c>
      <c r="T1110" t="s">
        <v>148</v>
      </c>
      <c r="U1110" t="s">
        <v>148</v>
      </c>
      <c r="W1110" t="s">
        <v>148</v>
      </c>
      <c r="X1110" t="s">
        <v>148</v>
      </c>
      <c r="Y1110" t="s">
        <v>148</v>
      </c>
      <c r="Z1110" t="s">
        <v>148</v>
      </c>
      <c r="AA1110" t="s">
        <v>148</v>
      </c>
      <c r="AB1110" t="s">
        <v>148</v>
      </c>
      <c r="BB1110">
        <v>0</v>
      </c>
    </row>
    <row r="1111" spans="1:54" x14ac:dyDescent="0.25">
      <c r="A1111">
        <v>337805</v>
      </c>
      <c r="B1111" t="s">
        <v>144</v>
      </c>
      <c r="F1111" t="s">
        <v>148</v>
      </c>
      <c r="P1111" t="s">
        <v>148</v>
      </c>
      <c r="W1111" t="s">
        <v>148</v>
      </c>
      <c r="X1111" t="s">
        <v>148</v>
      </c>
      <c r="Y1111" t="s">
        <v>148</v>
      </c>
      <c r="Z1111" t="s">
        <v>148</v>
      </c>
      <c r="AA1111" t="s">
        <v>148</v>
      </c>
      <c r="AB1111" t="s">
        <v>148</v>
      </c>
      <c r="BB1111">
        <v>0</v>
      </c>
    </row>
    <row r="1112" spans="1:54" x14ac:dyDescent="0.25">
      <c r="A1112">
        <v>337832</v>
      </c>
      <c r="B1112" t="s">
        <v>144</v>
      </c>
      <c r="L1112" t="s">
        <v>149</v>
      </c>
      <c r="N1112" t="s">
        <v>149</v>
      </c>
      <c r="P1112" t="s">
        <v>148</v>
      </c>
      <c r="R1112" t="s">
        <v>148</v>
      </c>
      <c r="T1112" t="s">
        <v>148</v>
      </c>
      <c r="W1112" t="s">
        <v>148</v>
      </c>
      <c r="Y1112" t="s">
        <v>148</v>
      </c>
      <c r="AA1112" t="s">
        <v>148</v>
      </c>
      <c r="AB1112" t="s">
        <v>148</v>
      </c>
      <c r="BB1112">
        <v>0</v>
      </c>
    </row>
    <row r="1113" spans="1:54" x14ac:dyDescent="0.25">
      <c r="A1113">
        <v>337983</v>
      </c>
      <c r="B1113" t="s">
        <v>144</v>
      </c>
      <c r="K1113" t="s">
        <v>149</v>
      </c>
      <c r="P1113" t="s">
        <v>148</v>
      </c>
      <c r="Q1113" t="s">
        <v>149</v>
      </c>
      <c r="R1113" t="s">
        <v>149</v>
      </c>
      <c r="S1113" t="s">
        <v>146</v>
      </c>
      <c r="W1113" t="s">
        <v>148</v>
      </c>
      <c r="Y1113" t="s">
        <v>146</v>
      </c>
      <c r="Z1113" t="s">
        <v>148</v>
      </c>
      <c r="AA1113" t="s">
        <v>148</v>
      </c>
      <c r="AB1113" t="s">
        <v>148</v>
      </c>
      <c r="BB1113">
        <v>0</v>
      </c>
    </row>
    <row r="1114" spans="1:54" x14ac:dyDescent="0.25">
      <c r="A1114">
        <v>338160</v>
      </c>
      <c r="B1114" t="s">
        <v>144</v>
      </c>
      <c r="H1114" t="s">
        <v>149</v>
      </c>
      <c r="P1114" t="s">
        <v>148</v>
      </c>
      <c r="T1114" t="s">
        <v>148</v>
      </c>
      <c r="V1114" t="s">
        <v>149</v>
      </c>
      <c r="AB1114" t="s">
        <v>148</v>
      </c>
      <c r="BB1114">
        <v>0</v>
      </c>
    </row>
    <row r="1115" spans="1:54" x14ac:dyDescent="0.25">
      <c r="A1115">
        <v>338563</v>
      </c>
      <c r="B1115" t="s">
        <v>144</v>
      </c>
      <c r="G1115" t="s">
        <v>149</v>
      </c>
      <c r="K1115" t="s">
        <v>149</v>
      </c>
      <c r="L1115" t="s">
        <v>149</v>
      </c>
      <c r="P1115" t="s">
        <v>148</v>
      </c>
      <c r="S1115" t="s">
        <v>148</v>
      </c>
      <c r="W1115" t="s">
        <v>148</v>
      </c>
      <c r="Y1115" t="s">
        <v>146</v>
      </c>
      <c r="Z1115" t="s">
        <v>146</v>
      </c>
      <c r="AA1115" t="s">
        <v>146</v>
      </c>
      <c r="AB1115" t="s">
        <v>148</v>
      </c>
      <c r="BB1115">
        <v>0</v>
      </c>
    </row>
    <row r="1116" spans="1:54" x14ac:dyDescent="0.25">
      <c r="A1116">
        <v>338711</v>
      </c>
      <c r="B1116" t="s">
        <v>144</v>
      </c>
      <c r="C1116" t="s">
        <v>149</v>
      </c>
      <c r="P1116" t="s">
        <v>148</v>
      </c>
      <c r="T1116" t="s">
        <v>148</v>
      </c>
      <c r="W1116" t="s">
        <v>148</v>
      </c>
      <c r="Y1116" t="s">
        <v>148</v>
      </c>
      <c r="AA1116" t="s">
        <v>148</v>
      </c>
      <c r="AB1116" t="s">
        <v>148</v>
      </c>
      <c r="BB1116">
        <v>0</v>
      </c>
    </row>
    <row r="1117" spans="1:54" x14ac:dyDescent="0.25">
      <c r="A1117">
        <v>338813</v>
      </c>
      <c r="B1117" t="s">
        <v>144</v>
      </c>
      <c r="G1117" t="s">
        <v>149</v>
      </c>
      <c r="K1117" t="s">
        <v>149</v>
      </c>
      <c r="P1117" t="s">
        <v>148</v>
      </c>
      <c r="R1117" t="s">
        <v>148</v>
      </c>
      <c r="S1117" t="s">
        <v>148</v>
      </c>
      <c r="W1117" t="s">
        <v>148</v>
      </c>
      <c r="X1117" t="s">
        <v>148</v>
      </c>
      <c r="Y1117" t="s">
        <v>148</v>
      </c>
      <c r="Z1117" t="s">
        <v>148</v>
      </c>
      <c r="AA1117" t="s">
        <v>148</v>
      </c>
      <c r="AB1117" t="s">
        <v>148</v>
      </c>
      <c r="BB1117">
        <v>0</v>
      </c>
    </row>
    <row r="1118" spans="1:54" x14ac:dyDescent="0.25">
      <c r="A1118">
        <v>338854</v>
      </c>
      <c r="B1118" t="s">
        <v>144</v>
      </c>
      <c r="G1118" t="s">
        <v>149</v>
      </c>
      <c r="K1118" t="s">
        <v>149</v>
      </c>
      <c r="P1118" t="s">
        <v>148</v>
      </c>
      <c r="R1118" t="s">
        <v>148</v>
      </c>
      <c r="Y1118" t="s">
        <v>148</v>
      </c>
      <c r="Z1118" t="s">
        <v>148</v>
      </c>
      <c r="AA1118" t="s">
        <v>148</v>
      </c>
      <c r="AB1118" t="s">
        <v>148</v>
      </c>
      <c r="BB1118">
        <v>0</v>
      </c>
    </row>
    <row r="1119" spans="1:54" x14ac:dyDescent="0.25">
      <c r="A1119">
        <v>338983</v>
      </c>
      <c r="B1119" t="s">
        <v>144</v>
      </c>
      <c r="K1119" t="s">
        <v>146</v>
      </c>
      <c r="P1119" t="s">
        <v>148</v>
      </c>
      <c r="R1119" t="s">
        <v>148</v>
      </c>
      <c r="U1119" t="s">
        <v>148</v>
      </c>
      <c r="W1119" t="s">
        <v>146</v>
      </c>
      <c r="X1119" t="s">
        <v>148</v>
      </c>
      <c r="Z1119" t="s">
        <v>146</v>
      </c>
      <c r="AA1119" t="s">
        <v>148</v>
      </c>
      <c r="AB1119" t="s">
        <v>148</v>
      </c>
      <c r="BB1119">
        <v>0</v>
      </c>
    </row>
    <row r="1120" spans="1:54" x14ac:dyDescent="0.25">
      <c r="A1120">
        <v>339646</v>
      </c>
      <c r="B1120" t="s">
        <v>144</v>
      </c>
      <c r="P1120" t="s">
        <v>148</v>
      </c>
      <c r="T1120" t="s">
        <v>146</v>
      </c>
      <c r="W1120" t="s">
        <v>146</v>
      </c>
      <c r="X1120" t="s">
        <v>146</v>
      </c>
      <c r="Y1120" t="s">
        <v>146</v>
      </c>
      <c r="Z1120" t="s">
        <v>146</v>
      </c>
      <c r="AB1120" t="s">
        <v>148</v>
      </c>
      <c r="BB1120">
        <v>0</v>
      </c>
    </row>
    <row r="1121" spans="1:54" x14ac:dyDescent="0.25">
      <c r="A1121">
        <v>330056</v>
      </c>
      <c r="B1121" t="s">
        <v>144</v>
      </c>
      <c r="H1121" t="s">
        <v>149</v>
      </c>
      <c r="I1121" t="s">
        <v>148</v>
      </c>
      <c r="N1121" t="s">
        <v>146</v>
      </c>
      <c r="O1121" t="s">
        <v>148</v>
      </c>
      <c r="P1121" t="s">
        <v>149</v>
      </c>
      <c r="V1121" t="s">
        <v>146</v>
      </c>
      <c r="W1121" t="s">
        <v>149</v>
      </c>
      <c r="X1121" t="s">
        <v>149</v>
      </c>
      <c r="AA1121" t="s">
        <v>146</v>
      </c>
      <c r="AB1121" t="s">
        <v>148</v>
      </c>
      <c r="BB1121">
        <v>0</v>
      </c>
    </row>
    <row r="1122" spans="1:54" x14ac:dyDescent="0.25">
      <c r="A1122">
        <v>334450</v>
      </c>
      <c r="B1122" t="s">
        <v>144</v>
      </c>
      <c r="G1122" t="s">
        <v>149</v>
      </c>
      <c r="O1122" t="s">
        <v>149</v>
      </c>
      <c r="P1122" t="s">
        <v>149</v>
      </c>
      <c r="R1122" t="s">
        <v>148</v>
      </c>
      <c r="S1122" t="s">
        <v>148</v>
      </c>
      <c r="T1122" t="s">
        <v>149</v>
      </c>
      <c r="V1122" t="s">
        <v>149</v>
      </c>
      <c r="W1122" t="s">
        <v>146</v>
      </c>
      <c r="Y1122" t="s">
        <v>149</v>
      </c>
      <c r="Z1122" t="s">
        <v>149</v>
      </c>
      <c r="AA1122" t="s">
        <v>146</v>
      </c>
      <c r="AB1122" t="s">
        <v>148</v>
      </c>
      <c r="BB1122">
        <v>0</v>
      </c>
    </row>
    <row r="1123" spans="1:54" x14ac:dyDescent="0.25">
      <c r="A1123">
        <v>334997</v>
      </c>
      <c r="B1123" t="s">
        <v>144</v>
      </c>
      <c r="F1123" t="s">
        <v>149</v>
      </c>
      <c r="H1123" t="s">
        <v>149</v>
      </c>
      <c r="N1123" t="s">
        <v>149</v>
      </c>
      <c r="O1123" t="s">
        <v>146</v>
      </c>
      <c r="P1123" t="s">
        <v>149</v>
      </c>
      <c r="U1123" t="s">
        <v>149</v>
      </c>
      <c r="W1123" t="s">
        <v>149</v>
      </c>
      <c r="X1123" t="s">
        <v>148</v>
      </c>
      <c r="Y1123" t="s">
        <v>149</v>
      </c>
      <c r="Z1123" t="s">
        <v>148</v>
      </c>
      <c r="AB1123" t="s">
        <v>148</v>
      </c>
      <c r="BB1123">
        <v>0</v>
      </c>
    </row>
    <row r="1124" spans="1:54" x14ac:dyDescent="0.25">
      <c r="A1124">
        <v>338510</v>
      </c>
      <c r="B1124" t="s">
        <v>144</v>
      </c>
      <c r="I1124" t="s">
        <v>148</v>
      </c>
      <c r="N1124" t="s">
        <v>146</v>
      </c>
      <c r="O1124" t="s">
        <v>148</v>
      </c>
      <c r="P1124" t="s">
        <v>149</v>
      </c>
      <c r="V1124" t="s">
        <v>148</v>
      </c>
      <c r="W1124" t="s">
        <v>148</v>
      </c>
      <c r="X1124" t="s">
        <v>148</v>
      </c>
      <c r="Y1124" t="s">
        <v>148</v>
      </c>
      <c r="Z1124" t="s">
        <v>146</v>
      </c>
      <c r="AA1124" t="s">
        <v>146</v>
      </c>
      <c r="AB1124" t="s">
        <v>148</v>
      </c>
      <c r="BB1124">
        <v>0</v>
      </c>
    </row>
    <row r="1125" spans="1:54" x14ac:dyDescent="0.25">
      <c r="A1125">
        <v>334338</v>
      </c>
      <c r="B1125" t="s">
        <v>144</v>
      </c>
      <c r="F1125" t="s">
        <v>149</v>
      </c>
      <c r="H1125" t="s">
        <v>149</v>
      </c>
      <c r="O1125" t="s">
        <v>148</v>
      </c>
      <c r="P1125" t="s">
        <v>149</v>
      </c>
      <c r="R1125" t="s">
        <v>149</v>
      </c>
      <c r="V1125" t="s">
        <v>149</v>
      </c>
      <c r="W1125" t="s">
        <v>149</v>
      </c>
      <c r="Z1125" t="s">
        <v>149</v>
      </c>
      <c r="AA1125" t="s">
        <v>149</v>
      </c>
      <c r="AB1125" t="s">
        <v>148</v>
      </c>
      <c r="BB1125">
        <v>0</v>
      </c>
    </row>
    <row r="1126" spans="1:54" x14ac:dyDescent="0.25">
      <c r="A1126">
        <v>334354</v>
      </c>
      <c r="B1126" t="s">
        <v>144</v>
      </c>
      <c r="N1126" t="s">
        <v>149</v>
      </c>
      <c r="O1126" t="s">
        <v>148</v>
      </c>
      <c r="P1126" t="s">
        <v>149</v>
      </c>
      <c r="R1126" t="s">
        <v>149</v>
      </c>
      <c r="V1126" t="s">
        <v>149</v>
      </c>
      <c r="W1126" t="s">
        <v>149</v>
      </c>
      <c r="AA1126" t="s">
        <v>148</v>
      </c>
      <c r="AB1126" t="s">
        <v>148</v>
      </c>
      <c r="BB1126">
        <v>0</v>
      </c>
    </row>
    <row r="1127" spans="1:54" x14ac:dyDescent="0.25">
      <c r="A1127">
        <v>336921</v>
      </c>
      <c r="B1127" t="s">
        <v>144</v>
      </c>
      <c r="C1127" t="s">
        <v>149</v>
      </c>
      <c r="M1127" t="s">
        <v>149</v>
      </c>
      <c r="O1127" t="s">
        <v>148</v>
      </c>
      <c r="P1127" t="s">
        <v>149</v>
      </c>
      <c r="Q1127" t="s">
        <v>149</v>
      </c>
      <c r="S1127" t="s">
        <v>149</v>
      </c>
      <c r="T1127" t="s">
        <v>148</v>
      </c>
      <c r="U1127" t="s">
        <v>149</v>
      </c>
      <c r="W1127" t="s">
        <v>149</v>
      </c>
      <c r="X1127" t="s">
        <v>148</v>
      </c>
      <c r="Y1127" t="s">
        <v>149</v>
      </c>
      <c r="Z1127" t="s">
        <v>149</v>
      </c>
      <c r="AA1127" t="s">
        <v>148</v>
      </c>
      <c r="AB1127" t="s">
        <v>148</v>
      </c>
      <c r="BB1127">
        <v>0</v>
      </c>
    </row>
    <row r="1128" spans="1:54" x14ac:dyDescent="0.25">
      <c r="A1128">
        <v>337557</v>
      </c>
      <c r="B1128" t="s">
        <v>144</v>
      </c>
      <c r="O1128" t="s">
        <v>148</v>
      </c>
      <c r="P1128" t="s">
        <v>149</v>
      </c>
      <c r="W1128" t="s">
        <v>148</v>
      </c>
      <c r="X1128" t="s">
        <v>148</v>
      </c>
      <c r="AB1128" t="s">
        <v>148</v>
      </c>
      <c r="BB1128">
        <v>0</v>
      </c>
    </row>
    <row r="1129" spans="1:54" x14ac:dyDescent="0.25">
      <c r="A1129">
        <v>335040</v>
      </c>
      <c r="B1129" t="s">
        <v>144</v>
      </c>
      <c r="I1129" t="s">
        <v>148</v>
      </c>
      <c r="J1129" t="s">
        <v>148</v>
      </c>
      <c r="K1129" t="s">
        <v>146</v>
      </c>
      <c r="O1129" t="s">
        <v>148</v>
      </c>
      <c r="P1129" t="s">
        <v>149</v>
      </c>
      <c r="R1129" t="s">
        <v>149</v>
      </c>
      <c r="S1129" t="s">
        <v>146</v>
      </c>
      <c r="U1129" t="s">
        <v>146</v>
      </c>
      <c r="W1129" t="s">
        <v>146</v>
      </c>
      <c r="X1129" t="s">
        <v>146</v>
      </c>
      <c r="Y1129" t="s">
        <v>148</v>
      </c>
      <c r="Z1129" t="s">
        <v>146</v>
      </c>
      <c r="AB1129" t="s">
        <v>148</v>
      </c>
      <c r="BB1129">
        <v>0</v>
      </c>
    </row>
    <row r="1130" spans="1:54" x14ac:dyDescent="0.25">
      <c r="A1130">
        <v>326141</v>
      </c>
      <c r="B1130" t="s">
        <v>144</v>
      </c>
      <c r="F1130" t="s">
        <v>149</v>
      </c>
      <c r="I1130" t="s">
        <v>149</v>
      </c>
      <c r="J1130" t="s">
        <v>149</v>
      </c>
      <c r="O1130" t="s">
        <v>149</v>
      </c>
      <c r="P1130" t="s">
        <v>149</v>
      </c>
      <c r="Q1130" t="s">
        <v>148</v>
      </c>
      <c r="R1130" t="s">
        <v>148</v>
      </c>
      <c r="S1130" t="s">
        <v>148</v>
      </c>
      <c r="U1130" t="s">
        <v>148</v>
      </c>
      <c r="V1130" t="s">
        <v>148</v>
      </c>
      <c r="W1130" t="s">
        <v>149</v>
      </c>
      <c r="X1130" t="s">
        <v>148</v>
      </c>
      <c r="Y1130" t="s">
        <v>148</v>
      </c>
      <c r="Z1130" t="s">
        <v>148</v>
      </c>
      <c r="AA1130" t="s">
        <v>149</v>
      </c>
      <c r="AB1130" t="s">
        <v>148</v>
      </c>
      <c r="BB1130">
        <v>0</v>
      </c>
    </row>
    <row r="1131" spans="1:54" x14ac:dyDescent="0.25">
      <c r="A1131">
        <v>329972</v>
      </c>
      <c r="B1131" t="s">
        <v>144</v>
      </c>
      <c r="H1131" t="s">
        <v>149</v>
      </c>
      <c r="O1131" t="s">
        <v>149</v>
      </c>
      <c r="P1131" t="s">
        <v>149</v>
      </c>
      <c r="R1131" t="s">
        <v>149</v>
      </c>
      <c r="V1131" t="s">
        <v>149</v>
      </c>
      <c r="AB1131" t="s">
        <v>148</v>
      </c>
      <c r="BB1131">
        <v>0</v>
      </c>
    </row>
    <row r="1132" spans="1:54" x14ac:dyDescent="0.25">
      <c r="A1132">
        <v>331933</v>
      </c>
      <c r="B1132" t="s">
        <v>144</v>
      </c>
      <c r="G1132" t="s">
        <v>149</v>
      </c>
      <c r="H1132" t="s">
        <v>149</v>
      </c>
      <c r="O1132" t="s">
        <v>149</v>
      </c>
      <c r="P1132" t="s">
        <v>149</v>
      </c>
      <c r="W1132" t="s">
        <v>149</v>
      </c>
      <c r="AA1132" t="s">
        <v>149</v>
      </c>
      <c r="AB1132" t="s">
        <v>148</v>
      </c>
      <c r="BB1132">
        <v>0</v>
      </c>
    </row>
    <row r="1133" spans="1:54" x14ac:dyDescent="0.25">
      <c r="A1133">
        <v>332283</v>
      </c>
      <c r="B1133" t="s">
        <v>144</v>
      </c>
      <c r="G1133" t="s">
        <v>149</v>
      </c>
      <c r="O1133" t="s">
        <v>149</v>
      </c>
      <c r="P1133" t="s">
        <v>149</v>
      </c>
      <c r="R1133" t="s">
        <v>149</v>
      </c>
      <c r="W1133" t="s">
        <v>148</v>
      </c>
      <c r="X1133" t="s">
        <v>149</v>
      </c>
      <c r="Y1133" t="s">
        <v>149</v>
      </c>
      <c r="AA1133" t="s">
        <v>149</v>
      </c>
      <c r="AB1133" t="s">
        <v>148</v>
      </c>
      <c r="BB1133">
        <v>0</v>
      </c>
    </row>
    <row r="1134" spans="1:54" x14ac:dyDescent="0.25">
      <c r="A1134">
        <v>335102</v>
      </c>
      <c r="B1134" t="s">
        <v>144</v>
      </c>
      <c r="F1134" t="s">
        <v>149</v>
      </c>
      <c r="N1134" t="s">
        <v>149</v>
      </c>
      <c r="O1134" t="s">
        <v>149</v>
      </c>
      <c r="P1134" t="s">
        <v>149</v>
      </c>
      <c r="Q1134" t="s">
        <v>149</v>
      </c>
      <c r="R1134" t="s">
        <v>149</v>
      </c>
      <c r="S1134" t="s">
        <v>149</v>
      </c>
      <c r="T1134" t="s">
        <v>149</v>
      </c>
      <c r="U1134" t="s">
        <v>149</v>
      </c>
      <c r="V1134" t="s">
        <v>149</v>
      </c>
      <c r="W1134" t="s">
        <v>148</v>
      </c>
      <c r="X1134" t="s">
        <v>148</v>
      </c>
      <c r="Y1134" t="s">
        <v>148</v>
      </c>
      <c r="Z1134" t="s">
        <v>148</v>
      </c>
      <c r="AA1134" t="s">
        <v>148</v>
      </c>
      <c r="AB1134" t="s">
        <v>148</v>
      </c>
      <c r="BB1134">
        <v>0</v>
      </c>
    </row>
    <row r="1135" spans="1:54" x14ac:dyDescent="0.25">
      <c r="A1135">
        <v>335261</v>
      </c>
      <c r="B1135" t="s">
        <v>144</v>
      </c>
      <c r="J1135" t="s">
        <v>149</v>
      </c>
      <c r="O1135" t="s">
        <v>149</v>
      </c>
      <c r="P1135" t="s">
        <v>149</v>
      </c>
      <c r="S1135" t="s">
        <v>149</v>
      </c>
      <c r="V1135" t="s">
        <v>149</v>
      </c>
      <c r="W1135" t="s">
        <v>148</v>
      </c>
      <c r="X1135" t="s">
        <v>148</v>
      </c>
      <c r="Y1135" t="s">
        <v>148</v>
      </c>
      <c r="Z1135" t="s">
        <v>148</v>
      </c>
      <c r="AA1135" t="s">
        <v>148</v>
      </c>
      <c r="AB1135" t="s">
        <v>148</v>
      </c>
      <c r="BB1135">
        <v>0</v>
      </c>
    </row>
    <row r="1136" spans="1:54" x14ac:dyDescent="0.25">
      <c r="A1136">
        <v>335707</v>
      </c>
      <c r="B1136" t="s">
        <v>144</v>
      </c>
      <c r="I1136" t="s">
        <v>149</v>
      </c>
      <c r="N1136" t="s">
        <v>149</v>
      </c>
      <c r="O1136" t="s">
        <v>149</v>
      </c>
      <c r="P1136" t="s">
        <v>149</v>
      </c>
      <c r="V1136" t="s">
        <v>148</v>
      </c>
      <c r="W1136" t="s">
        <v>148</v>
      </c>
      <c r="AA1136" t="s">
        <v>148</v>
      </c>
      <c r="AB1136" t="s">
        <v>148</v>
      </c>
      <c r="BB1136">
        <v>0</v>
      </c>
    </row>
    <row r="1137" spans="1:54" x14ac:dyDescent="0.25">
      <c r="A1137">
        <v>336662</v>
      </c>
      <c r="B1137" t="s">
        <v>144</v>
      </c>
      <c r="O1137" t="s">
        <v>149</v>
      </c>
      <c r="P1137" t="s">
        <v>149</v>
      </c>
      <c r="V1137" t="s">
        <v>149</v>
      </c>
      <c r="W1137" t="s">
        <v>149</v>
      </c>
      <c r="Y1137" t="s">
        <v>149</v>
      </c>
      <c r="AA1137" t="s">
        <v>149</v>
      </c>
      <c r="AB1137" t="s">
        <v>148</v>
      </c>
      <c r="BB1137">
        <v>0</v>
      </c>
    </row>
    <row r="1138" spans="1:54" x14ac:dyDescent="0.25">
      <c r="A1138">
        <v>337328</v>
      </c>
      <c r="B1138" t="s">
        <v>144</v>
      </c>
      <c r="E1138" t="s">
        <v>149</v>
      </c>
      <c r="M1138" t="s">
        <v>149</v>
      </c>
      <c r="O1138" t="s">
        <v>149</v>
      </c>
      <c r="P1138" t="s">
        <v>149</v>
      </c>
      <c r="Q1138" t="s">
        <v>149</v>
      </c>
      <c r="R1138" t="s">
        <v>148</v>
      </c>
      <c r="S1138" t="s">
        <v>148</v>
      </c>
      <c r="T1138" t="s">
        <v>148</v>
      </c>
      <c r="W1138" t="s">
        <v>148</v>
      </c>
      <c r="X1138" t="s">
        <v>146</v>
      </c>
      <c r="Y1138" t="s">
        <v>148</v>
      </c>
      <c r="Z1138" t="s">
        <v>146</v>
      </c>
      <c r="AA1138" t="s">
        <v>149</v>
      </c>
      <c r="AB1138" t="s">
        <v>148</v>
      </c>
      <c r="BB1138">
        <v>0</v>
      </c>
    </row>
    <row r="1139" spans="1:54" x14ac:dyDescent="0.25">
      <c r="A1139">
        <v>338006</v>
      </c>
      <c r="B1139" t="s">
        <v>144</v>
      </c>
      <c r="L1139" t="s">
        <v>149</v>
      </c>
      <c r="N1139" t="s">
        <v>149</v>
      </c>
      <c r="O1139" t="s">
        <v>149</v>
      </c>
      <c r="P1139" t="s">
        <v>149</v>
      </c>
      <c r="W1139" t="s">
        <v>148</v>
      </c>
      <c r="Y1139" t="s">
        <v>148</v>
      </c>
      <c r="Z1139" t="s">
        <v>148</v>
      </c>
      <c r="AB1139" t="s">
        <v>148</v>
      </c>
      <c r="BB1139">
        <v>0</v>
      </c>
    </row>
    <row r="1140" spans="1:54" x14ac:dyDescent="0.25">
      <c r="A1140">
        <v>338177</v>
      </c>
      <c r="B1140" t="s">
        <v>144</v>
      </c>
      <c r="G1140" t="s">
        <v>149</v>
      </c>
      <c r="K1140" t="s">
        <v>149</v>
      </c>
      <c r="O1140" t="s">
        <v>149</v>
      </c>
      <c r="P1140" t="s">
        <v>149</v>
      </c>
      <c r="Q1140" t="s">
        <v>149</v>
      </c>
      <c r="R1140" t="s">
        <v>149</v>
      </c>
      <c r="V1140" t="s">
        <v>149</v>
      </c>
      <c r="W1140" t="s">
        <v>148</v>
      </c>
      <c r="X1140" t="s">
        <v>148</v>
      </c>
      <c r="Y1140" t="s">
        <v>148</v>
      </c>
      <c r="Z1140" t="s">
        <v>148</v>
      </c>
      <c r="AA1140" t="s">
        <v>148</v>
      </c>
      <c r="AB1140" t="s">
        <v>148</v>
      </c>
      <c r="BB1140">
        <v>0</v>
      </c>
    </row>
    <row r="1141" spans="1:54" x14ac:dyDescent="0.25">
      <c r="A1141">
        <v>327715</v>
      </c>
      <c r="B1141" t="s">
        <v>144</v>
      </c>
      <c r="D1141" t="s">
        <v>149</v>
      </c>
      <c r="H1141" t="s">
        <v>149</v>
      </c>
      <c r="M1141" t="s">
        <v>149</v>
      </c>
      <c r="O1141" t="s">
        <v>149</v>
      </c>
      <c r="P1141" t="s">
        <v>149</v>
      </c>
      <c r="R1141" t="s">
        <v>149</v>
      </c>
      <c r="T1141" t="s">
        <v>149</v>
      </c>
      <c r="V1141" t="s">
        <v>148</v>
      </c>
      <c r="W1141" t="s">
        <v>149</v>
      </c>
      <c r="X1141" t="s">
        <v>146</v>
      </c>
      <c r="Y1141" t="s">
        <v>149</v>
      </c>
      <c r="Z1141" t="s">
        <v>149</v>
      </c>
      <c r="AA1141" t="s">
        <v>149</v>
      </c>
      <c r="AB1141" t="s">
        <v>148</v>
      </c>
      <c r="BB1141">
        <v>0</v>
      </c>
    </row>
    <row r="1142" spans="1:54" x14ac:dyDescent="0.25">
      <c r="A1142">
        <v>332065</v>
      </c>
      <c r="B1142" t="s">
        <v>144</v>
      </c>
      <c r="D1142" t="s">
        <v>149</v>
      </c>
      <c r="G1142" t="s">
        <v>149</v>
      </c>
      <c r="K1142" t="s">
        <v>149</v>
      </c>
      <c r="O1142" t="s">
        <v>149</v>
      </c>
      <c r="P1142" t="s">
        <v>149</v>
      </c>
      <c r="S1142" t="s">
        <v>149</v>
      </c>
      <c r="V1142" t="s">
        <v>149</v>
      </c>
      <c r="W1142" t="s">
        <v>149</v>
      </c>
      <c r="X1142" t="s">
        <v>148</v>
      </c>
      <c r="Y1142" t="s">
        <v>149</v>
      </c>
      <c r="Z1142" t="s">
        <v>149</v>
      </c>
      <c r="AA1142" t="s">
        <v>149</v>
      </c>
      <c r="AB1142" t="s">
        <v>148</v>
      </c>
      <c r="BB1142">
        <v>0</v>
      </c>
    </row>
    <row r="1143" spans="1:54" x14ac:dyDescent="0.25">
      <c r="A1143">
        <v>336989</v>
      </c>
      <c r="B1143" t="s">
        <v>144</v>
      </c>
      <c r="K1143" t="s">
        <v>149</v>
      </c>
      <c r="O1143" t="s">
        <v>149</v>
      </c>
      <c r="P1143" t="s">
        <v>149</v>
      </c>
      <c r="R1143" t="s">
        <v>149</v>
      </c>
      <c r="V1143" t="s">
        <v>149</v>
      </c>
      <c r="W1143" t="s">
        <v>149</v>
      </c>
      <c r="X1143" t="s">
        <v>149</v>
      </c>
      <c r="Y1143" t="s">
        <v>149</v>
      </c>
      <c r="Z1143" t="s">
        <v>149</v>
      </c>
      <c r="AA1143" t="s">
        <v>148</v>
      </c>
      <c r="AB1143" t="s">
        <v>148</v>
      </c>
      <c r="BB1143">
        <v>0</v>
      </c>
    </row>
    <row r="1144" spans="1:54" x14ac:dyDescent="0.25">
      <c r="A1144">
        <v>329794</v>
      </c>
      <c r="B1144" t="s">
        <v>144</v>
      </c>
      <c r="F1144" t="s">
        <v>148</v>
      </c>
      <c r="I1144" t="s">
        <v>146</v>
      </c>
      <c r="O1144" t="s">
        <v>146</v>
      </c>
      <c r="P1144" t="s">
        <v>149</v>
      </c>
      <c r="Q1144" t="s">
        <v>149</v>
      </c>
      <c r="R1144" t="s">
        <v>149</v>
      </c>
      <c r="S1144" t="s">
        <v>149</v>
      </c>
      <c r="T1144" t="s">
        <v>149</v>
      </c>
      <c r="U1144" t="s">
        <v>149</v>
      </c>
      <c r="V1144" t="s">
        <v>149</v>
      </c>
      <c r="W1144" t="s">
        <v>148</v>
      </c>
      <c r="X1144" t="s">
        <v>148</v>
      </c>
      <c r="Y1144" t="s">
        <v>148</v>
      </c>
      <c r="Z1144" t="s">
        <v>148</v>
      </c>
      <c r="AA1144" t="s">
        <v>148</v>
      </c>
      <c r="AB1144" t="s">
        <v>148</v>
      </c>
      <c r="BB1144">
        <v>0</v>
      </c>
    </row>
    <row r="1145" spans="1:54" x14ac:dyDescent="0.25">
      <c r="A1145">
        <v>333815</v>
      </c>
      <c r="B1145" t="s">
        <v>144</v>
      </c>
      <c r="I1145" t="s">
        <v>148</v>
      </c>
      <c r="N1145" t="s">
        <v>149</v>
      </c>
      <c r="P1145" t="s">
        <v>149</v>
      </c>
      <c r="V1145" t="s">
        <v>146</v>
      </c>
      <c r="W1145" t="s">
        <v>148</v>
      </c>
      <c r="X1145" t="s">
        <v>148</v>
      </c>
      <c r="Z1145" t="s">
        <v>148</v>
      </c>
      <c r="AA1145" t="s">
        <v>146</v>
      </c>
      <c r="AB1145" t="s">
        <v>148</v>
      </c>
      <c r="BB1145">
        <v>0</v>
      </c>
    </row>
    <row r="1146" spans="1:54" x14ac:dyDescent="0.25">
      <c r="A1146">
        <v>334644</v>
      </c>
      <c r="B1146" t="s">
        <v>144</v>
      </c>
      <c r="F1146" t="s">
        <v>149</v>
      </c>
      <c r="H1146" t="s">
        <v>149</v>
      </c>
      <c r="M1146" t="s">
        <v>149</v>
      </c>
      <c r="N1146" t="s">
        <v>149</v>
      </c>
      <c r="P1146" t="s">
        <v>149</v>
      </c>
      <c r="V1146" t="s">
        <v>149</v>
      </c>
      <c r="W1146" t="s">
        <v>148</v>
      </c>
      <c r="AA1146" t="s">
        <v>146</v>
      </c>
      <c r="AB1146" t="s">
        <v>148</v>
      </c>
      <c r="BB1146">
        <v>0</v>
      </c>
    </row>
    <row r="1147" spans="1:54" x14ac:dyDescent="0.25">
      <c r="A1147">
        <v>335083</v>
      </c>
      <c r="B1147" t="s">
        <v>144</v>
      </c>
      <c r="H1147" t="s">
        <v>149</v>
      </c>
      <c r="I1147" t="s">
        <v>149</v>
      </c>
      <c r="N1147" t="s">
        <v>149</v>
      </c>
      <c r="P1147" t="s">
        <v>149</v>
      </c>
      <c r="W1147" t="s">
        <v>148</v>
      </c>
      <c r="Y1147" t="s">
        <v>148</v>
      </c>
      <c r="Z1147" t="s">
        <v>148</v>
      </c>
      <c r="AA1147" t="s">
        <v>148</v>
      </c>
      <c r="AB1147" t="s">
        <v>148</v>
      </c>
      <c r="BB1147">
        <v>0</v>
      </c>
    </row>
    <row r="1148" spans="1:54" x14ac:dyDescent="0.25">
      <c r="A1148">
        <v>335693</v>
      </c>
      <c r="B1148" t="s">
        <v>144</v>
      </c>
      <c r="G1148" t="s">
        <v>149</v>
      </c>
      <c r="J1148" t="s">
        <v>149</v>
      </c>
      <c r="K1148" t="s">
        <v>149</v>
      </c>
      <c r="P1148" t="s">
        <v>149</v>
      </c>
      <c r="V1148" t="s">
        <v>149</v>
      </c>
      <c r="W1148" t="s">
        <v>149</v>
      </c>
      <c r="X1148" t="s">
        <v>149</v>
      </c>
      <c r="Z1148" t="s">
        <v>149</v>
      </c>
      <c r="AB1148" t="s">
        <v>148</v>
      </c>
      <c r="BB1148">
        <v>0</v>
      </c>
    </row>
    <row r="1149" spans="1:54" x14ac:dyDescent="0.25">
      <c r="A1149">
        <v>335894</v>
      </c>
      <c r="B1149" t="s">
        <v>144</v>
      </c>
      <c r="F1149" t="s">
        <v>149</v>
      </c>
      <c r="J1149" t="s">
        <v>149</v>
      </c>
      <c r="M1149" t="s">
        <v>149</v>
      </c>
      <c r="P1149" t="s">
        <v>149</v>
      </c>
      <c r="R1149" t="s">
        <v>149</v>
      </c>
      <c r="S1149" t="s">
        <v>149</v>
      </c>
      <c r="T1149" t="s">
        <v>149</v>
      </c>
      <c r="U1149" t="s">
        <v>149</v>
      </c>
      <c r="W1149" t="s">
        <v>148</v>
      </c>
      <c r="X1149" t="s">
        <v>148</v>
      </c>
      <c r="Y1149" t="s">
        <v>148</v>
      </c>
      <c r="Z1149" t="s">
        <v>148</v>
      </c>
      <c r="AA1149" t="s">
        <v>148</v>
      </c>
      <c r="AB1149" t="s">
        <v>148</v>
      </c>
      <c r="BB1149">
        <v>0</v>
      </c>
    </row>
    <row r="1150" spans="1:54" x14ac:dyDescent="0.25">
      <c r="A1150">
        <v>335899</v>
      </c>
      <c r="B1150" t="s">
        <v>144</v>
      </c>
      <c r="D1150" t="s">
        <v>149</v>
      </c>
      <c r="G1150" t="s">
        <v>149</v>
      </c>
      <c r="J1150" t="s">
        <v>149</v>
      </c>
      <c r="P1150" t="s">
        <v>149</v>
      </c>
      <c r="R1150" t="s">
        <v>148</v>
      </c>
      <c r="S1150" t="s">
        <v>148</v>
      </c>
      <c r="T1150" t="s">
        <v>149</v>
      </c>
      <c r="W1150" t="s">
        <v>146</v>
      </c>
      <c r="X1150" t="s">
        <v>146</v>
      </c>
      <c r="Y1150" t="s">
        <v>146</v>
      </c>
      <c r="Z1150" t="s">
        <v>148</v>
      </c>
      <c r="AA1150" t="s">
        <v>148</v>
      </c>
      <c r="AB1150" t="s">
        <v>148</v>
      </c>
      <c r="BB1150">
        <v>0</v>
      </c>
    </row>
    <row r="1151" spans="1:54" x14ac:dyDescent="0.25">
      <c r="A1151">
        <v>336291</v>
      </c>
      <c r="B1151" t="s">
        <v>144</v>
      </c>
      <c r="K1151" t="s">
        <v>149</v>
      </c>
      <c r="L1151" t="s">
        <v>149</v>
      </c>
      <c r="P1151" t="s">
        <v>149</v>
      </c>
      <c r="Q1151" t="s">
        <v>149</v>
      </c>
      <c r="R1151" t="s">
        <v>149</v>
      </c>
      <c r="S1151" t="s">
        <v>149</v>
      </c>
      <c r="W1151" t="s">
        <v>148</v>
      </c>
      <c r="X1151" t="s">
        <v>148</v>
      </c>
      <c r="Y1151" t="s">
        <v>148</v>
      </c>
      <c r="Z1151" t="s">
        <v>148</v>
      </c>
      <c r="AA1151" t="s">
        <v>148</v>
      </c>
      <c r="AB1151" t="s">
        <v>148</v>
      </c>
      <c r="BB1151">
        <v>0</v>
      </c>
    </row>
    <row r="1152" spans="1:54" x14ac:dyDescent="0.25">
      <c r="A1152">
        <v>336430</v>
      </c>
      <c r="B1152" t="s">
        <v>144</v>
      </c>
      <c r="C1152" t="s">
        <v>149</v>
      </c>
      <c r="P1152" t="s">
        <v>149</v>
      </c>
      <c r="Q1152" t="s">
        <v>149</v>
      </c>
      <c r="R1152" t="s">
        <v>149</v>
      </c>
      <c r="W1152" t="s">
        <v>149</v>
      </c>
      <c r="Y1152" t="s">
        <v>149</v>
      </c>
      <c r="Z1152" t="s">
        <v>149</v>
      </c>
      <c r="AB1152" t="s">
        <v>148</v>
      </c>
      <c r="BB1152">
        <v>0</v>
      </c>
    </row>
    <row r="1153" spans="1:54" x14ac:dyDescent="0.25">
      <c r="A1153">
        <v>336671</v>
      </c>
      <c r="B1153" t="s">
        <v>144</v>
      </c>
      <c r="M1153" t="s">
        <v>149</v>
      </c>
      <c r="N1153" t="s">
        <v>149</v>
      </c>
      <c r="P1153" t="s">
        <v>149</v>
      </c>
      <c r="T1153" t="s">
        <v>148</v>
      </c>
      <c r="V1153" t="s">
        <v>149</v>
      </c>
      <c r="W1153" t="s">
        <v>148</v>
      </c>
      <c r="X1153" t="s">
        <v>148</v>
      </c>
      <c r="Z1153" t="s">
        <v>148</v>
      </c>
      <c r="AA1153" t="s">
        <v>148</v>
      </c>
      <c r="AB1153" t="s">
        <v>148</v>
      </c>
      <c r="BB1153">
        <v>0</v>
      </c>
    </row>
    <row r="1154" spans="1:54" x14ac:dyDescent="0.25">
      <c r="A1154">
        <v>336832</v>
      </c>
      <c r="B1154" t="s">
        <v>144</v>
      </c>
      <c r="I1154" t="s">
        <v>149</v>
      </c>
      <c r="N1154" t="s">
        <v>148</v>
      </c>
      <c r="P1154" t="s">
        <v>149</v>
      </c>
      <c r="V1154" t="s">
        <v>146</v>
      </c>
      <c r="W1154" t="s">
        <v>149</v>
      </c>
      <c r="X1154" t="s">
        <v>149</v>
      </c>
      <c r="AA1154" t="s">
        <v>146</v>
      </c>
      <c r="AB1154" t="s">
        <v>148</v>
      </c>
      <c r="BB1154">
        <v>0</v>
      </c>
    </row>
    <row r="1155" spans="1:54" x14ac:dyDescent="0.25">
      <c r="A1155">
        <v>336877</v>
      </c>
      <c r="B1155" t="s">
        <v>144</v>
      </c>
      <c r="I1155" t="s">
        <v>149</v>
      </c>
      <c r="N1155" t="s">
        <v>149</v>
      </c>
      <c r="P1155" t="s">
        <v>149</v>
      </c>
      <c r="U1155" t="s">
        <v>149</v>
      </c>
      <c r="V1155" t="s">
        <v>149</v>
      </c>
      <c r="W1155" t="s">
        <v>149</v>
      </c>
      <c r="X1155" t="s">
        <v>149</v>
      </c>
      <c r="AA1155" t="s">
        <v>148</v>
      </c>
      <c r="AB1155" t="s">
        <v>148</v>
      </c>
      <c r="BB1155">
        <v>0</v>
      </c>
    </row>
    <row r="1156" spans="1:54" x14ac:dyDescent="0.25">
      <c r="A1156">
        <v>336961</v>
      </c>
      <c r="B1156" t="s">
        <v>144</v>
      </c>
      <c r="J1156" t="s">
        <v>148</v>
      </c>
      <c r="N1156" t="s">
        <v>149</v>
      </c>
      <c r="P1156" t="s">
        <v>149</v>
      </c>
      <c r="V1156" t="s">
        <v>146</v>
      </c>
      <c r="W1156" t="s">
        <v>148</v>
      </c>
      <c r="X1156" t="s">
        <v>148</v>
      </c>
      <c r="Y1156" t="s">
        <v>148</v>
      </c>
      <c r="Z1156" t="s">
        <v>148</v>
      </c>
      <c r="AA1156" t="s">
        <v>146</v>
      </c>
      <c r="AB1156" t="s">
        <v>148</v>
      </c>
      <c r="BB1156">
        <v>0</v>
      </c>
    </row>
    <row r="1157" spans="1:54" x14ac:dyDescent="0.25">
      <c r="A1157">
        <v>337356</v>
      </c>
      <c r="B1157" t="s">
        <v>144</v>
      </c>
      <c r="P1157" t="s">
        <v>149</v>
      </c>
      <c r="R1157" t="s">
        <v>146</v>
      </c>
      <c r="W1157" t="s">
        <v>146</v>
      </c>
      <c r="X1157" t="s">
        <v>146</v>
      </c>
      <c r="AB1157" t="s">
        <v>148</v>
      </c>
      <c r="BB1157">
        <v>0</v>
      </c>
    </row>
    <row r="1158" spans="1:54" x14ac:dyDescent="0.25">
      <c r="A1158">
        <v>337371</v>
      </c>
      <c r="B1158" t="s">
        <v>144</v>
      </c>
      <c r="C1158" t="s">
        <v>149</v>
      </c>
      <c r="P1158" t="s">
        <v>149</v>
      </c>
      <c r="W1158" t="s">
        <v>149</v>
      </c>
      <c r="Y1158" t="s">
        <v>149</v>
      </c>
      <c r="Z1158" t="s">
        <v>149</v>
      </c>
      <c r="AB1158" t="s">
        <v>148</v>
      </c>
      <c r="BB1158">
        <v>0</v>
      </c>
    </row>
    <row r="1159" spans="1:54" x14ac:dyDescent="0.25">
      <c r="A1159">
        <v>337594</v>
      </c>
      <c r="B1159" t="s">
        <v>144</v>
      </c>
      <c r="I1159" t="s">
        <v>149</v>
      </c>
      <c r="N1159" t="s">
        <v>149</v>
      </c>
      <c r="P1159" t="s">
        <v>149</v>
      </c>
      <c r="V1159" t="s">
        <v>149</v>
      </c>
      <c r="W1159" t="s">
        <v>148</v>
      </c>
      <c r="Y1159" t="s">
        <v>148</v>
      </c>
      <c r="Z1159" t="s">
        <v>148</v>
      </c>
      <c r="AA1159" t="s">
        <v>148</v>
      </c>
      <c r="AB1159" t="s">
        <v>148</v>
      </c>
      <c r="BB1159">
        <v>0</v>
      </c>
    </row>
    <row r="1160" spans="1:54" x14ac:dyDescent="0.25">
      <c r="A1160">
        <v>337704</v>
      </c>
      <c r="B1160" t="s">
        <v>144</v>
      </c>
      <c r="K1160" t="s">
        <v>148</v>
      </c>
      <c r="N1160" t="s">
        <v>149</v>
      </c>
      <c r="P1160" t="s">
        <v>149</v>
      </c>
      <c r="R1160" t="s">
        <v>148</v>
      </c>
      <c r="S1160" t="s">
        <v>148</v>
      </c>
      <c r="T1160" t="s">
        <v>149</v>
      </c>
      <c r="W1160" t="s">
        <v>149</v>
      </c>
      <c r="X1160" t="s">
        <v>149</v>
      </c>
      <c r="Y1160" t="s">
        <v>149</v>
      </c>
      <c r="Z1160" t="s">
        <v>149</v>
      </c>
      <c r="AA1160" t="s">
        <v>149</v>
      </c>
      <c r="AB1160" t="s">
        <v>148</v>
      </c>
      <c r="BB1160">
        <v>0</v>
      </c>
    </row>
    <row r="1161" spans="1:54" x14ac:dyDescent="0.25">
      <c r="A1161">
        <v>338531</v>
      </c>
      <c r="B1161" t="s">
        <v>144</v>
      </c>
      <c r="G1161" t="s">
        <v>149</v>
      </c>
      <c r="N1161" t="s">
        <v>149</v>
      </c>
      <c r="P1161" t="s">
        <v>149</v>
      </c>
      <c r="W1161" t="s">
        <v>148</v>
      </c>
      <c r="X1161" t="s">
        <v>148</v>
      </c>
      <c r="Y1161" t="s">
        <v>148</v>
      </c>
      <c r="Z1161" t="s">
        <v>148</v>
      </c>
      <c r="AA1161" t="s">
        <v>148</v>
      </c>
      <c r="AB1161" t="s">
        <v>148</v>
      </c>
      <c r="BB1161">
        <v>0</v>
      </c>
    </row>
    <row r="1162" spans="1:54" x14ac:dyDescent="0.25">
      <c r="A1162">
        <v>338555</v>
      </c>
      <c r="B1162" t="s">
        <v>144</v>
      </c>
      <c r="E1162" t="s">
        <v>149</v>
      </c>
      <c r="G1162" t="s">
        <v>149</v>
      </c>
      <c r="L1162" t="s">
        <v>148</v>
      </c>
      <c r="P1162" t="s">
        <v>149</v>
      </c>
      <c r="W1162" t="s">
        <v>148</v>
      </c>
      <c r="Y1162" t="s">
        <v>148</v>
      </c>
      <c r="Z1162" t="s">
        <v>148</v>
      </c>
      <c r="AB1162" t="s">
        <v>148</v>
      </c>
      <c r="BB1162">
        <v>0</v>
      </c>
    </row>
    <row r="1163" spans="1:54" x14ac:dyDescent="0.25">
      <c r="A1163">
        <v>338620</v>
      </c>
      <c r="B1163" t="s">
        <v>144</v>
      </c>
      <c r="N1163" t="s">
        <v>149</v>
      </c>
      <c r="P1163" t="s">
        <v>149</v>
      </c>
      <c r="W1163" t="s">
        <v>146</v>
      </c>
      <c r="Y1163" t="s">
        <v>148</v>
      </c>
      <c r="Z1163" t="s">
        <v>148</v>
      </c>
      <c r="AB1163" t="s">
        <v>148</v>
      </c>
      <c r="BB1163">
        <v>0</v>
      </c>
    </row>
    <row r="1164" spans="1:54" x14ac:dyDescent="0.25">
      <c r="A1164">
        <v>338733</v>
      </c>
      <c r="B1164" t="s">
        <v>144</v>
      </c>
      <c r="I1164" t="s">
        <v>149</v>
      </c>
      <c r="K1164" t="s">
        <v>148</v>
      </c>
      <c r="L1164" t="s">
        <v>149</v>
      </c>
      <c r="N1164" t="s">
        <v>149</v>
      </c>
      <c r="P1164" t="s">
        <v>149</v>
      </c>
      <c r="R1164" t="s">
        <v>149</v>
      </c>
      <c r="S1164" t="s">
        <v>149</v>
      </c>
      <c r="W1164" t="s">
        <v>148</v>
      </c>
      <c r="Y1164" t="s">
        <v>148</v>
      </c>
      <c r="Z1164" t="s">
        <v>148</v>
      </c>
      <c r="AA1164" t="s">
        <v>148</v>
      </c>
      <c r="AB1164" t="s">
        <v>148</v>
      </c>
      <c r="BB1164">
        <v>0</v>
      </c>
    </row>
    <row r="1165" spans="1:54" x14ac:dyDescent="0.25">
      <c r="A1165">
        <v>338899</v>
      </c>
      <c r="B1165" t="s">
        <v>144</v>
      </c>
      <c r="L1165" t="s">
        <v>149</v>
      </c>
      <c r="M1165" t="s">
        <v>149</v>
      </c>
      <c r="N1165" t="s">
        <v>149</v>
      </c>
      <c r="P1165" t="s">
        <v>149</v>
      </c>
      <c r="Q1165" t="s">
        <v>149</v>
      </c>
      <c r="U1165" t="s">
        <v>149</v>
      </c>
      <c r="W1165" t="s">
        <v>149</v>
      </c>
      <c r="Z1165" t="s">
        <v>148</v>
      </c>
      <c r="AA1165" t="s">
        <v>148</v>
      </c>
      <c r="AB1165" t="s">
        <v>148</v>
      </c>
      <c r="BB1165">
        <v>0</v>
      </c>
    </row>
    <row r="1166" spans="1:54" x14ac:dyDescent="0.25">
      <c r="A1166">
        <v>339575</v>
      </c>
      <c r="B1166" t="s">
        <v>144</v>
      </c>
      <c r="G1166" t="s">
        <v>146</v>
      </c>
      <c r="N1166" t="s">
        <v>146</v>
      </c>
      <c r="P1166" t="s">
        <v>149</v>
      </c>
      <c r="T1166" t="s">
        <v>149</v>
      </c>
      <c r="W1166" t="s">
        <v>149</v>
      </c>
      <c r="X1166" t="s">
        <v>146</v>
      </c>
      <c r="Z1166" t="s">
        <v>149</v>
      </c>
      <c r="AA1166" t="s">
        <v>146</v>
      </c>
      <c r="AB1166" t="s">
        <v>148</v>
      </c>
      <c r="BB1166">
        <v>0</v>
      </c>
    </row>
    <row r="1167" spans="1:54" x14ac:dyDescent="0.25">
      <c r="A1167">
        <v>336793</v>
      </c>
      <c r="B1167" t="s">
        <v>144</v>
      </c>
      <c r="K1167" t="s">
        <v>146</v>
      </c>
      <c r="L1167" t="s">
        <v>148</v>
      </c>
      <c r="P1167" t="s">
        <v>149</v>
      </c>
      <c r="R1167" t="s">
        <v>149</v>
      </c>
      <c r="S1167" t="s">
        <v>146</v>
      </c>
      <c r="U1167" t="s">
        <v>148</v>
      </c>
      <c r="W1167" t="s">
        <v>146</v>
      </c>
      <c r="X1167" t="s">
        <v>146</v>
      </c>
      <c r="Y1167" t="s">
        <v>146</v>
      </c>
      <c r="Z1167" t="s">
        <v>146</v>
      </c>
      <c r="AB1167" t="s">
        <v>148</v>
      </c>
      <c r="BB1167">
        <v>0</v>
      </c>
    </row>
    <row r="1168" spans="1:54" x14ac:dyDescent="0.25">
      <c r="A1168">
        <v>339324</v>
      </c>
      <c r="B1168" t="s">
        <v>144</v>
      </c>
      <c r="N1168" t="s">
        <v>148</v>
      </c>
      <c r="O1168" t="s">
        <v>146</v>
      </c>
      <c r="P1168" t="s">
        <v>146</v>
      </c>
      <c r="W1168" t="s">
        <v>148</v>
      </c>
      <c r="AA1168" t="s">
        <v>148</v>
      </c>
      <c r="AB1168" t="s">
        <v>148</v>
      </c>
      <c r="BB1168">
        <v>0</v>
      </c>
    </row>
    <row r="1169" spans="1:54" x14ac:dyDescent="0.25">
      <c r="A1169">
        <v>327916</v>
      </c>
      <c r="B1169" t="s">
        <v>144</v>
      </c>
      <c r="H1169" t="s">
        <v>149</v>
      </c>
      <c r="I1169" t="s">
        <v>149</v>
      </c>
      <c r="M1169" t="s">
        <v>149</v>
      </c>
      <c r="N1169" t="s">
        <v>148</v>
      </c>
      <c r="P1169" t="s">
        <v>146</v>
      </c>
      <c r="Q1169" t="s">
        <v>146</v>
      </c>
      <c r="S1169" t="s">
        <v>149</v>
      </c>
      <c r="U1169" t="s">
        <v>149</v>
      </c>
      <c r="V1169" t="s">
        <v>146</v>
      </c>
      <c r="W1169" t="s">
        <v>149</v>
      </c>
      <c r="Y1169" t="s">
        <v>149</v>
      </c>
      <c r="AA1169" t="s">
        <v>148</v>
      </c>
      <c r="AB1169" t="s">
        <v>148</v>
      </c>
      <c r="BB1169">
        <v>0</v>
      </c>
    </row>
    <row r="1170" spans="1:54" x14ac:dyDescent="0.25">
      <c r="A1170">
        <v>333177</v>
      </c>
      <c r="B1170" t="s">
        <v>144</v>
      </c>
      <c r="H1170" t="s">
        <v>148</v>
      </c>
      <c r="N1170" t="s">
        <v>149</v>
      </c>
      <c r="P1170" t="s">
        <v>146</v>
      </c>
      <c r="R1170" t="s">
        <v>148</v>
      </c>
      <c r="S1170" t="s">
        <v>148</v>
      </c>
      <c r="W1170" t="s">
        <v>146</v>
      </c>
      <c r="X1170" t="s">
        <v>146</v>
      </c>
      <c r="Y1170" t="s">
        <v>148</v>
      </c>
      <c r="Z1170" t="s">
        <v>146</v>
      </c>
      <c r="AA1170" t="s">
        <v>146</v>
      </c>
      <c r="AB1170" t="s">
        <v>148</v>
      </c>
      <c r="BB1170">
        <v>0</v>
      </c>
    </row>
    <row r="1171" spans="1:54" x14ac:dyDescent="0.25">
      <c r="A1171">
        <v>335112</v>
      </c>
      <c r="B1171" t="s">
        <v>144</v>
      </c>
      <c r="F1171" t="s">
        <v>146</v>
      </c>
      <c r="J1171" t="s">
        <v>149</v>
      </c>
      <c r="K1171" t="s">
        <v>148</v>
      </c>
      <c r="M1171" t="s">
        <v>149</v>
      </c>
      <c r="P1171" t="s">
        <v>146</v>
      </c>
      <c r="Q1171" t="s">
        <v>146</v>
      </c>
      <c r="R1171" t="s">
        <v>146</v>
      </c>
      <c r="T1171" t="s">
        <v>148</v>
      </c>
      <c r="V1171" t="s">
        <v>148</v>
      </c>
      <c r="W1171" t="s">
        <v>146</v>
      </c>
      <c r="X1171" t="s">
        <v>146</v>
      </c>
      <c r="Y1171" t="s">
        <v>148</v>
      </c>
      <c r="Z1171" t="s">
        <v>148</v>
      </c>
      <c r="AA1171" t="s">
        <v>148</v>
      </c>
      <c r="AB1171" t="s">
        <v>148</v>
      </c>
      <c r="BB1171">
        <v>0</v>
      </c>
    </row>
    <row r="1172" spans="1:54" x14ac:dyDescent="0.25">
      <c r="A1172">
        <v>335476</v>
      </c>
      <c r="B1172" t="s">
        <v>144</v>
      </c>
      <c r="C1172" t="s">
        <v>149</v>
      </c>
      <c r="F1172" t="s">
        <v>149</v>
      </c>
      <c r="I1172" t="s">
        <v>148</v>
      </c>
      <c r="N1172" t="s">
        <v>148</v>
      </c>
      <c r="P1172" t="s">
        <v>146</v>
      </c>
      <c r="Q1172" t="s">
        <v>148</v>
      </c>
      <c r="R1172" t="s">
        <v>148</v>
      </c>
      <c r="S1172" t="s">
        <v>148</v>
      </c>
      <c r="T1172" t="s">
        <v>149</v>
      </c>
      <c r="V1172" t="s">
        <v>146</v>
      </c>
      <c r="W1172" t="s">
        <v>146</v>
      </c>
      <c r="X1172" t="s">
        <v>149</v>
      </c>
      <c r="Y1172" t="s">
        <v>149</v>
      </c>
      <c r="Z1172" t="s">
        <v>148</v>
      </c>
      <c r="AA1172" t="s">
        <v>146</v>
      </c>
      <c r="AB1172" t="s">
        <v>148</v>
      </c>
      <c r="BB1172">
        <v>0</v>
      </c>
    </row>
    <row r="1173" spans="1:54" x14ac:dyDescent="0.25">
      <c r="A1173">
        <v>336078</v>
      </c>
      <c r="B1173" t="s">
        <v>144</v>
      </c>
      <c r="F1173" t="s">
        <v>148</v>
      </c>
      <c r="G1173" t="s">
        <v>149</v>
      </c>
      <c r="K1173" t="s">
        <v>149</v>
      </c>
      <c r="M1173" t="s">
        <v>149</v>
      </c>
      <c r="P1173" t="s">
        <v>146</v>
      </c>
      <c r="Q1173" t="s">
        <v>146</v>
      </c>
      <c r="R1173" t="s">
        <v>146</v>
      </c>
      <c r="S1173" t="s">
        <v>149</v>
      </c>
      <c r="W1173" t="s">
        <v>148</v>
      </c>
      <c r="X1173" t="s">
        <v>146</v>
      </c>
      <c r="Y1173" t="s">
        <v>146</v>
      </c>
      <c r="Z1173" t="s">
        <v>146</v>
      </c>
      <c r="AA1173" t="s">
        <v>148</v>
      </c>
      <c r="AB1173" t="s">
        <v>148</v>
      </c>
      <c r="BB1173">
        <v>0</v>
      </c>
    </row>
    <row r="1174" spans="1:54" x14ac:dyDescent="0.25">
      <c r="A1174">
        <v>337783</v>
      </c>
      <c r="B1174" t="s">
        <v>144</v>
      </c>
      <c r="H1174" t="s">
        <v>148</v>
      </c>
      <c r="I1174" t="s">
        <v>148</v>
      </c>
      <c r="L1174" t="s">
        <v>149</v>
      </c>
      <c r="N1174" t="s">
        <v>146</v>
      </c>
      <c r="P1174" t="s">
        <v>146</v>
      </c>
      <c r="R1174" t="s">
        <v>146</v>
      </c>
      <c r="S1174" t="s">
        <v>148</v>
      </c>
      <c r="V1174" t="s">
        <v>146</v>
      </c>
      <c r="W1174" t="s">
        <v>148</v>
      </c>
      <c r="X1174" t="s">
        <v>148</v>
      </c>
      <c r="Y1174" t="s">
        <v>148</v>
      </c>
      <c r="Z1174" t="s">
        <v>149</v>
      </c>
      <c r="AA1174" t="s">
        <v>146</v>
      </c>
      <c r="AB1174" t="s">
        <v>148</v>
      </c>
      <c r="BB1174">
        <v>0</v>
      </c>
    </row>
    <row r="1175" spans="1:54" x14ac:dyDescent="0.25">
      <c r="A1175">
        <v>336568</v>
      </c>
      <c r="B1175" t="s">
        <v>144</v>
      </c>
      <c r="I1175" t="s">
        <v>149</v>
      </c>
      <c r="N1175" t="s">
        <v>149</v>
      </c>
      <c r="O1175" t="s">
        <v>149</v>
      </c>
      <c r="Q1175" t="s">
        <v>149</v>
      </c>
      <c r="R1175" t="s">
        <v>148</v>
      </c>
      <c r="V1175" t="s">
        <v>148</v>
      </c>
      <c r="W1175" t="s">
        <v>148</v>
      </c>
      <c r="X1175" t="s">
        <v>148</v>
      </c>
      <c r="Y1175" t="s">
        <v>149</v>
      </c>
      <c r="Z1175" t="s">
        <v>148</v>
      </c>
      <c r="AA1175" t="s">
        <v>148</v>
      </c>
      <c r="AB1175" t="s">
        <v>148</v>
      </c>
      <c r="BB1175">
        <v>0</v>
      </c>
    </row>
    <row r="1176" spans="1:54" x14ac:dyDescent="0.25">
      <c r="A1176">
        <v>338789</v>
      </c>
      <c r="B1176" t="s">
        <v>144</v>
      </c>
      <c r="G1176" t="s">
        <v>149</v>
      </c>
      <c r="O1176" t="s">
        <v>149</v>
      </c>
      <c r="R1176" t="s">
        <v>149</v>
      </c>
      <c r="S1176" t="s">
        <v>148</v>
      </c>
      <c r="W1176" t="s">
        <v>148</v>
      </c>
      <c r="X1176" t="s">
        <v>148</v>
      </c>
      <c r="Y1176" t="s">
        <v>148</v>
      </c>
      <c r="Z1176" t="s">
        <v>146</v>
      </c>
      <c r="AA1176" t="s">
        <v>148</v>
      </c>
      <c r="AB1176" t="s">
        <v>148</v>
      </c>
      <c r="BB1176">
        <v>0</v>
      </c>
    </row>
    <row r="1177" spans="1:54" x14ac:dyDescent="0.25">
      <c r="A1177">
        <v>339561</v>
      </c>
      <c r="B1177" t="s">
        <v>144</v>
      </c>
      <c r="D1177" t="s">
        <v>146</v>
      </c>
      <c r="F1177" t="s">
        <v>149</v>
      </c>
      <c r="I1177" t="s">
        <v>146</v>
      </c>
      <c r="L1177" t="s">
        <v>148</v>
      </c>
      <c r="N1177" t="s">
        <v>146</v>
      </c>
      <c r="O1177" t="s">
        <v>148</v>
      </c>
      <c r="R1177" t="s">
        <v>146</v>
      </c>
      <c r="S1177" t="s">
        <v>146</v>
      </c>
      <c r="V1177" t="s">
        <v>146</v>
      </c>
      <c r="W1177" t="s">
        <v>148</v>
      </c>
      <c r="Z1177" t="s">
        <v>148</v>
      </c>
      <c r="AA1177" t="s">
        <v>146</v>
      </c>
      <c r="AB1177" t="s">
        <v>148</v>
      </c>
      <c r="BB1177">
        <v>0</v>
      </c>
    </row>
    <row r="1178" spans="1:54" x14ac:dyDescent="0.25">
      <c r="A1178">
        <v>335567</v>
      </c>
      <c r="B1178" t="s">
        <v>144</v>
      </c>
      <c r="D1178" t="s">
        <v>149</v>
      </c>
      <c r="K1178" t="s">
        <v>149</v>
      </c>
      <c r="N1178" t="s">
        <v>149</v>
      </c>
      <c r="O1178" t="s">
        <v>149</v>
      </c>
      <c r="R1178" t="s">
        <v>149</v>
      </c>
      <c r="U1178" t="s">
        <v>149</v>
      </c>
      <c r="V1178" t="s">
        <v>149</v>
      </c>
      <c r="X1178" t="s">
        <v>149</v>
      </c>
      <c r="Z1178" t="s">
        <v>149</v>
      </c>
      <c r="AB1178" t="s">
        <v>148</v>
      </c>
      <c r="BB1178">
        <v>0</v>
      </c>
    </row>
    <row r="1179" spans="1:54" x14ac:dyDescent="0.25">
      <c r="A1179">
        <v>336415</v>
      </c>
      <c r="B1179" t="s">
        <v>144</v>
      </c>
      <c r="K1179" t="s">
        <v>149</v>
      </c>
      <c r="O1179" t="s">
        <v>149</v>
      </c>
      <c r="R1179" t="s">
        <v>149</v>
      </c>
      <c r="S1179" t="s">
        <v>149</v>
      </c>
      <c r="T1179" t="s">
        <v>149</v>
      </c>
      <c r="U1179" t="s">
        <v>149</v>
      </c>
      <c r="V1179" t="s">
        <v>149</v>
      </c>
      <c r="W1179" t="s">
        <v>149</v>
      </c>
      <c r="X1179" t="s">
        <v>149</v>
      </c>
      <c r="Y1179" t="s">
        <v>149</v>
      </c>
      <c r="Z1179" t="s">
        <v>148</v>
      </c>
      <c r="AA1179" t="s">
        <v>149</v>
      </c>
      <c r="AB1179" t="s">
        <v>148</v>
      </c>
      <c r="BB1179">
        <v>0</v>
      </c>
    </row>
    <row r="1180" spans="1:54" x14ac:dyDescent="0.25">
      <c r="A1180">
        <v>335718</v>
      </c>
      <c r="B1180" t="s">
        <v>144</v>
      </c>
      <c r="F1180" t="s">
        <v>149</v>
      </c>
      <c r="H1180" t="s">
        <v>149</v>
      </c>
      <c r="J1180" t="s">
        <v>149</v>
      </c>
      <c r="R1180" t="s">
        <v>148</v>
      </c>
      <c r="T1180" t="s">
        <v>149</v>
      </c>
      <c r="W1180" t="s">
        <v>148</v>
      </c>
      <c r="X1180" t="s">
        <v>148</v>
      </c>
      <c r="Y1180" t="s">
        <v>148</v>
      </c>
      <c r="Z1180" t="s">
        <v>148</v>
      </c>
      <c r="AA1180" t="s">
        <v>146</v>
      </c>
      <c r="AB1180" t="s">
        <v>148</v>
      </c>
      <c r="BB1180">
        <v>0</v>
      </c>
    </row>
    <row r="1181" spans="1:54" x14ac:dyDescent="0.25">
      <c r="A1181">
        <v>335746</v>
      </c>
      <c r="B1181" t="s">
        <v>144</v>
      </c>
      <c r="I1181" t="s">
        <v>148</v>
      </c>
      <c r="M1181" t="s">
        <v>148</v>
      </c>
      <c r="N1181" t="s">
        <v>146</v>
      </c>
      <c r="R1181" t="s">
        <v>149</v>
      </c>
      <c r="V1181" t="s">
        <v>146</v>
      </c>
      <c r="W1181" t="s">
        <v>148</v>
      </c>
      <c r="X1181" t="s">
        <v>148</v>
      </c>
      <c r="AA1181" t="s">
        <v>148</v>
      </c>
      <c r="AB1181" t="s">
        <v>148</v>
      </c>
      <c r="BB1181">
        <v>0</v>
      </c>
    </row>
    <row r="1182" spans="1:54" x14ac:dyDescent="0.25">
      <c r="A1182">
        <v>336210</v>
      </c>
      <c r="B1182" t="s">
        <v>144</v>
      </c>
      <c r="M1182" t="s">
        <v>149</v>
      </c>
      <c r="W1182" t="s">
        <v>148</v>
      </c>
      <c r="Y1182" t="s">
        <v>148</v>
      </c>
      <c r="Z1182" t="s">
        <v>148</v>
      </c>
      <c r="AA1182" t="s">
        <v>148</v>
      </c>
      <c r="AB1182" t="s">
        <v>148</v>
      </c>
      <c r="BB1182">
        <v>0</v>
      </c>
    </row>
    <row r="1183" spans="1:54" x14ac:dyDescent="0.25">
      <c r="A1183">
        <v>336473</v>
      </c>
      <c r="B1183" t="s">
        <v>144</v>
      </c>
      <c r="N1183" t="s">
        <v>149</v>
      </c>
      <c r="V1183" t="s">
        <v>149</v>
      </c>
      <c r="W1183" t="s">
        <v>149</v>
      </c>
      <c r="X1183" t="s">
        <v>149</v>
      </c>
      <c r="Y1183" t="s">
        <v>149</v>
      </c>
      <c r="Z1183" t="s">
        <v>149</v>
      </c>
      <c r="AB1183" t="s">
        <v>148</v>
      </c>
      <c r="BB1183">
        <v>0</v>
      </c>
    </row>
    <row r="1184" spans="1:54" x14ac:dyDescent="0.25">
      <c r="A1184">
        <v>338637</v>
      </c>
      <c r="B1184" t="s">
        <v>144</v>
      </c>
      <c r="H1184" t="s">
        <v>148</v>
      </c>
      <c r="N1184" t="s">
        <v>149</v>
      </c>
      <c r="R1184" t="s">
        <v>149</v>
      </c>
      <c r="U1184" t="s">
        <v>149</v>
      </c>
      <c r="V1184" t="s">
        <v>149</v>
      </c>
      <c r="W1184" t="s">
        <v>148</v>
      </c>
      <c r="X1184" t="s">
        <v>148</v>
      </c>
      <c r="Y1184" t="s">
        <v>148</v>
      </c>
      <c r="Z1184" t="s">
        <v>148</v>
      </c>
      <c r="AA1184" t="s">
        <v>148</v>
      </c>
      <c r="AB1184" t="s">
        <v>148</v>
      </c>
      <c r="BB1184">
        <v>0</v>
      </c>
    </row>
    <row r="1185" spans="1:54" x14ac:dyDescent="0.25">
      <c r="A1185">
        <v>338858</v>
      </c>
      <c r="B1185" t="s">
        <v>144</v>
      </c>
      <c r="K1185" t="s">
        <v>149</v>
      </c>
      <c r="R1185" t="s">
        <v>148</v>
      </c>
      <c r="W1185" t="s">
        <v>148</v>
      </c>
      <c r="Y1185" t="s">
        <v>148</v>
      </c>
      <c r="Z1185" t="s">
        <v>148</v>
      </c>
      <c r="AA1185" t="s">
        <v>148</v>
      </c>
      <c r="AB1185" t="s">
        <v>148</v>
      </c>
      <c r="BB1185">
        <v>0</v>
      </c>
    </row>
    <row r="1186" spans="1:54" x14ac:dyDescent="0.25">
      <c r="A1186">
        <v>338952</v>
      </c>
      <c r="B1186" t="s">
        <v>144</v>
      </c>
      <c r="F1186" t="s">
        <v>149</v>
      </c>
      <c r="K1186" t="s">
        <v>149</v>
      </c>
      <c r="W1186" t="s">
        <v>149</v>
      </c>
      <c r="Y1186" t="s">
        <v>149</v>
      </c>
      <c r="AB1186" t="s">
        <v>148</v>
      </c>
      <c r="BB1186">
        <v>0</v>
      </c>
    </row>
    <row r="1187" spans="1:54" x14ac:dyDescent="0.25">
      <c r="A1187">
        <v>339149</v>
      </c>
      <c r="B1187" t="s">
        <v>144</v>
      </c>
      <c r="I1187" t="s">
        <v>149</v>
      </c>
      <c r="R1187" t="s">
        <v>148</v>
      </c>
      <c r="V1187" t="s">
        <v>148</v>
      </c>
      <c r="AA1187" t="s">
        <v>148</v>
      </c>
      <c r="AB1187" t="s">
        <v>148</v>
      </c>
      <c r="BB1187">
        <v>0</v>
      </c>
    </row>
    <row r="1188" spans="1:54" x14ac:dyDescent="0.25">
      <c r="A1188">
        <v>333113</v>
      </c>
      <c r="B1188" t="s">
        <v>144</v>
      </c>
      <c r="F1188" t="s">
        <v>149</v>
      </c>
      <c r="J1188" t="s">
        <v>149</v>
      </c>
      <c r="O1188" t="s">
        <v>149</v>
      </c>
      <c r="P1188" t="s">
        <v>149</v>
      </c>
      <c r="W1188" t="s">
        <v>149</v>
      </c>
      <c r="Y1188" t="s">
        <v>149</v>
      </c>
      <c r="Z1188" t="s">
        <v>149</v>
      </c>
      <c r="AB1188" t="s">
        <v>149</v>
      </c>
      <c r="BB1188">
        <v>0</v>
      </c>
    </row>
    <row r="1189" spans="1:54" x14ac:dyDescent="0.25">
      <c r="A1189">
        <v>335845</v>
      </c>
      <c r="B1189" t="s">
        <v>144</v>
      </c>
      <c r="G1189" t="s">
        <v>149</v>
      </c>
      <c r="J1189" t="s">
        <v>149</v>
      </c>
      <c r="O1189" t="s">
        <v>148</v>
      </c>
      <c r="P1189" t="s">
        <v>149</v>
      </c>
      <c r="V1189" t="s">
        <v>149</v>
      </c>
      <c r="W1189" t="s">
        <v>149</v>
      </c>
      <c r="Y1189" t="s">
        <v>149</v>
      </c>
      <c r="AA1189" t="s">
        <v>149</v>
      </c>
      <c r="AB1189" t="s">
        <v>149</v>
      </c>
      <c r="BB1189">
        <v>0</v>
      </c>
    </row>
    <row r="1190" spans="1:54" x14ac:dyDescent="0.25">
      <c r="A1190">
        <v>321482</v>
      </c>
      <c r="B1190" t="s">
        <v>144</v>
      </c>
      <c r="L1190" t="s">
        <v>149</v>
      </c>
      <c r="O1190" t="s">
        <v>149</v>
      </c>
      <c r="P1190" t="s">
        <v>149</v>
      </c>
      <c r="X1190" t="s">
        <v>149</v>
      </c>
      <c r="AA1190" t="s">
        <v>149</v>
      </c>
      <c r="AB1190" t="s">
        <v>149</v>
      </c>
      <c r="BB1190">
        <v>0</v>
      </c>
    </row>
    <row r="1191" spans="1:54" x14ac:dyDescent="0.25">
      <c r="A1191">
        <v>330310</v>
      </c>
      <c r="B1191" t="s">
        <v>144</v>
      </c>
      <c r="O1191" t="s">
        <v>149</v>
      </c>
      <c r="P1191" t="s">
        <v>149</v>
      </c>
      <c r="W1191" t="s">
        <v>148</v>
      </c>
      <c r="X1191" t="s">
        <v>148</v>
      </c>
      <c r="Z1191" t="s">
        <v>146</v>
      </c>
      <c r="AA1191" t="s">
        <v>148</v>
      </c>
      <c r="AB1191" t="s">
        <v>149</v>
      </c>
      <c r="BB1191">
        <v>0</v>
      </c>
    </row>
    <row r="1192" spans="1:54" x14ac:dyDescent="0.25">
      <c r="A1192">
        <v>332361</v>
      </c>
      <c r="B1192" t="s">
        <v>144</v>
      </c>
      <c r="H1192" t="s">
        <v>149</v>
      </c>
      <c r="O1192" t="s">
        <v>149</v>
      </c>
      <c r="P1192" t="s">
        <v>149</v>
      </c>
      <c r="S1192" t="s">
        <v>149</v>
      </c>
      <c r="W1192" t="s">
        <v>149</v>
      </c>
      <c r="Z1192" t="s">
        <v>149</v>
      </c>
      <c r="AB1192" t="s">
        <v>149</v>
      </c>
      <c r="BB1192">
        <v>0</v>
      </c>
    </row>
    <row r="1193" spans="1:54" x14ac:dyDescent="0.25">
      <c r="A1193">
        <v>333712</v>
      </c>
      <c r="B1193" t="s">
        <v>144</v>
      </c>
      <c r="K1193" t="s">
        <v>149</v>
      </c>
      <c r="O1193" t="s">
        <v>149</v>
      </c>
      <c r="P1193" t="s">
        <v>149</v>
      </c>
      <c r="R1193" t="s">
        <v>149</v>
      </c>
      <c r="X1193" t="s">
        <v>149</v>
      </c>
      <c r="Z1193" t="s">
        <v>149</v>
      </c>
      <c r="AA1193" t="s">
        <v>149</v>
      </c>
      <c r="AB1193" t="s">
        <v>149</v>
      </c>
      <c r="BB1193">
        <v>0</v>
      </c>
    </row>
    <row r="1194" spans="1:54" x14ac:dyDescent="0.25">
      <c r="A1194">
        <v>334542</v>
      </c>
      <c r="B1194" t="s">
        <v>144</v>
      </c>
      <c r="G1194" t="s">
        <v>149</v>
      </c>
      <c r="H1194" t="s">
        <v>149</v>
      </c>
      <c r="O1194" t="s">
        <v>149</v>
      </c>
      <c r="P1194" t="s">
        <v>149</v>
      </c>
      <c r="R1194" t="s">
        <v>149</v>
      </c>
      <c r="AA1194" t="s">
        <v>149</v>
      </c>
      <c r="AB1194" t="s">
        <v>149</v>
      </c>
      <c r="BB1194">
        <v>0</v>
      </c>
    </row>
    <row r="1195" spans="1:54" x14ac:dyDescent="0.25">
      <c r="A1195">
        <v>336343</v>
      </c>
      <c r="B1195" t="s">
        <v>144</v>
      </c>
      <c r="F1195" t="s">
        <v>149</v>
      </c>
      <c r="O1195" t="s">
        <v>149</v>
      </c>
      <c r="P1195" t="s">
        <v>149</v>
      </c>
      <c r="R1195" t="s">
        <v>149</v>
      </c>
      <c r="T1195" t="s">
        <v>149</v>
      </c>
      <c r="W1195" t="s">
        <v>149</v>
      </c>
      <c r="X1195" t="s">
        <v>148</v>
      </c>
      <c r="AB1195" t="s">
        <v>149</v>
      </c>
      <c r="BB1195">
        <v>0</v>
      </c>
    </row>
    <row r="1196" spans="1:54" x14ac:dyDescent="0.25">
      <c r="A1196">
        <v>336875</v>
      </c>
      <c r="B1196" t="s">
        <v>144</v>
      </c>
      <c r="H1196" t="s">
        <v>149</v>
      </c>
      <c r="I1196" t="s">
        <v>149</v>
      </c>
      <c r="N1196" t="s">
        <v>149</v>
      </c>
      <c r="O1196" t="s">
        <v>149</v>
      </c>
      <c r="P1196" t="s">
        <v>149</v>
      </c>
      <c r="W1196" t="s">
        <v>149</v>
      </c>
      <c r="Y1196" t="s">
        <v>149</v>
      </c>
      <c r="Z1196" t="s">
        <v>149</v>
      </c>
      <c r="AA1196" t="s">
        <v>149</v>
      </c>
      <c r="AB1196" t="s">
        <v>149</v>
      </c>
      <c r="BB1196">
        <v>0</v>
      </c>
    </row>
    <row r="1197" spans="1:54" x14ac:dyDescent="0.25">
      <c r="A1197">
        <v>336725</v>
      </c>
      <c r="B1197" t="s">
        <v>144</v>
      </c>
      <c r="H1197" t="s">
        <v>149</v>
      </c>
      <c r="O1197" t="s">
        <v>149</v>
      </c>
      <c r="P1197" t="s">
        <v>149</v>
      </c>
      <c r="U1197" t="s">
        <v>149</v>
      </c>
      <c r="V1197" t="s">
        <v>149</v>
      </c>
      <c r="W1197" t="s">
        <v>149</v>
      </c>
      <c r="AA1197" t="s">
        <v>149</v>
      </c>
      <c r="AB1197" t="s">
        <v>149</v>
      </c>
      <c r="BB1197">
        <v>0</v>
      </c>
    </row>
    <row r="1198" spans="1:54" x14ac:dyDescent="0.25">
      <c r="A1198">
        <v>317891</v>
      </c>
      <c r="B1198" t="s">
        <v>144</v>
      </c>
      <c r="F1198" t="s">
        <v>149</v>
      </c>
      <c r="N1198" t="s">
        <v>148</v>
      </c>
      <c r="P1198" t="s">
        <v>149</v>
      </c>
      <c r="V1198" t="s">
        <v>146</v>
      </c>
      <c r="W1198" t="s">
        <v>149</v>
      </c>
      <c r="X1198" t="s">
        <v>149</v>
      </c>
      <c r="Y1198" t="s">
        <v>149</v>
      </c>
      <c r="Z1198" t="s">
        <v>149</v>
      </c>
      <c r="AB1198" t="s">
        <v>149</v>
      </c>
      <c r="BB1198">
        <v>0</v>
      </c>
    </row>
    <row r="1199" spans="1:54" x14ac:dyDescent="0.25">
      <c r="A1199">
        <v>324501</v>
      </c>
      <c r="B1199" t="s">
        <v>144</v>
      </c>
      <c r="C1199" t="s">
        <v>149</v>
      </c>
      <c r="M1199" t="s">
        <v>149</v>
      </c>
      <c r="P1199" t="s">
        <v>149</v>
      </c>
      <c r="W1199" t="s">
        <v>149</v>
      </c>
      <c r="AA1199" t="s">
        <v>148</v>
      </c>
      <c r="AB1199" t="s">
        <v>149</v>
      </c>
      <c r="BB1199">
        <v>0</v>
      </c>
    </row>
    <row r="1200" spans="1:54" x14ac:dyDescent="0.25">
      <c r="A1200">
        <v>330755</v>
      </c>
      <c r="B1200" t="s">
        <v>144</v>
      </c>
      <c r="K1200" t="s">
        <v>149</v>
      </c>
      <c r="M1200" t="s">
        <v>149</v>
      </c>
      <c r="P1200" t="s">
        <v>149</v>
      </c>
      <c r="V1200" t="s">
        <v>149</v>
      </c>
      <c r="X1200" t="s">
        <v>149</v>
      </c>
      <c r="Y1200" t="s">
        <v>149</v>
      </c>
      <c r="AA1200" t="s">
        <v>149</v>
      </c>
      <c r="AB1200" t="s">
        <v>149</v>
      </c>
      <c r="BB1200">
        <v>0</v>
      </c>
    </row>
    <row r="1201" spans="1:54" x14ac:dyDescent="0.25">
      <c r="A1201">
        <v>331320</v>
      </c>
      <c r="B1201" t="s">
        <v>144</v>
      </c>
      <c r="I1201" t="s">
        <v>149</v>
      </c>
      <c r="N1201" t="s">
        <v>149</v>
      </c>
      <c r="P1201" t="s">
        <v>149</v>
      </c>
      <c r="W1201" t="s">
        <v>149</v>
      </c>
      <c r="Z1201" t="s">
        <v>149</v>
      </c>
      <c r="AA1201" t="s">
        <v>148</v>
      </c>
      <c r="AB1201" t="s">
        <v>149</v>
      </c>
      <c r="BB1201">
        <v>0</v>
      </c>
    </row>
    <row r="1202" spans="1:54" x14ac:dyDescent="0.25">
      <c r="A1202">
        <v>331651</v>
      </c>
      <c r="B1202" t="s">
        <v>144</v>
      </c>
      <c r="C1202" t="s">
        <v>149</v>
      </c>
      <c r="P1202" t="s">
        <v>149</v>
      </c>
      <c r="Q1202" t="s">
        <v>149</v>
      </c>
      <c r="V1202" t="s">
        <v>149</v>
      </c>
      <c r="W1202" t="s">
        <v>149</v>
      </c>
      <c r="Z1202" t="s">
        <v>149</v>
      </c>
      <c r="AA1202" t="s">
        <v>149</v>
      </c>
      <c r="AB1202" t="s">
        <v>149</v>
      </c>
      <c r="BB1202">
        <v>0</v>
      </c>
    </row>
    <row r="1203" spans="1:54" x14ac:dyDescent="0.25">
      <c r="A1203">
        <v>332674</v>
      </c>
      <c r="B1203" t="s">
        <v>144</v>
      </c>
      <c r="P1203" t="s">
        <v>149</v>
      </c>
      <c r="Q1203" t="s">
        <v>149</v>
      </c>
      <c r="W1203" t="s">
        <v>149</v>
      </c>
      <c r="X1203" t="s">
        <v>149</v>
      </c>
      <c r="Y1203" t="s">
        <v>149</v>
      </c>
      <c r="Z1203" t="s">
        <v>149</v>
      </c>
      <c r="AB1203" t="s">
        <v>149</v>
      </c>
      <c r="BB1203">
        <v>0</v>
      </c>
    </row>
    <row r="1204" spans="1:54" x14ac:dyDescent="0.25">
      <c r="A1204">
        <v>333755</v>
      </c>
      <c r="B1204" t="s">
        <v>144</v>
      </c>
      <c r="H1204" t="s">
        <v>149</v>
      </c>
      <c r="N1204" t="s">
        <v>149</v>
      </c>
      <c r="P1204" t="s">
        <v>149</v>
      </c>
      <c r="R1204" t="s">
        <v>149</v>
      </c>
      <c r="S1204" t="s">
        <v>149</v>
      </c>
      <c r="T1204" t="s">
        <v>149</v>
      </c>
      <c r="V1204" t="s">
        <v>146</v>
      </c>
      <c r="W1204" t="s">
        <v>148</v>
      </c>
      <c r="X1204" t="s">
        <v>149</v>
      </c>
      <c r="Y1204" t="s">
        <v>149</v>
      </c>
      <c r="Z1204" t="s">
        <v>149</v>
      </c>
      <c r="AA1204" t="s">
        <v>146</v>
      </c>
      <c r="AB1204" t="s">
        <v>149</v>
      </c>
      <c r="BB1204">
        <v>0</v>
      </c>
    </row>
    <row r="1205" spans="1:54" x14ac:dyDescent="0.25">
      <c r="A1205">
        <v>335237</v>
      </c>
      <c r="B1205" t="s">
        <v>144</v>
      </c>
      <c r="G1205" t="s">
        <v>149</v>
      </c>
      <c r="K1205" t="s">
        <v>149</v>
      </c>
      <c r="P1205" t="s">
        <v>149</v>
      </c>
      <c r="W1205" t="s">
        <v>149</v>
      </c>
      <c r="Z1205" t="s">
        <v>149</v>
      </c>
      <c r="AA1205" t="s">
        <v>149</v>
      </c>
      <c r="AB1205" t="s">
        <v>149</v>
      </c>
      <c r="BB1205">
        <v>0</v>
      </c>
    </row>
    <row r="1206" spans="1:54" x14ac:dyDescent="0.25">
      <c r="A1206">
        <v>335384</v>
      </c>
      <c r="B1206" t="s">
        <v>144</v>
      </c>
      <c r="N1206" t="s">
        <v>149</v>
      </c>
      <c r="P1206" t="s">
        <v>149</v>
      </c>
      <c r="R1206" t="s">
        <v>149</v>
      </c>
      <c r="T1206" t="s">
        <v>149</v>
      </c>
      <c r="V1206" t="s">
        <v>148</v>
      </c>
      <c r="W1206" t="s">
        <v>148</v>
      </c>
      <c r="X1206" t="s">
        <v>146</v>
      </c>
      <c r="Y1206" t="s">
        <v>146</v>
      </c>
      <c r="Z1206" t="s">
        <v>149</v>
      </c>
      <c r="AA1206" t="s">
        <v>148</v>
      </c>
      <c r="AB1206" t="s">
        <v>149</v>
      </c>
      <c r="BB1206">
        <v>0</v>
      </c>
    </row>
    <row r="1207" spans="1:54" x14ac:dyDescent="0.25">
      <c r="A1207">
        <v>335712</v>
      </c>
      <c r="B1207" t="s">
        <v>144</v>
      </c>
      <c r="G1207" t="s">
        <v>148</v>
      </c>
      <c r="J1207" t="s">
        <v>149</v>
      </c>
      <c r="P1207" t="s">
        <v>149</v>
      </c>
      <c r="R1207" t="s">
        <v>149</v>
      </c>
      <c r="T1207" t="s">
        <v>148</v>
      </c>
      <c r="W1207" t="s">
        <v>148</v>
      </c>
      <c r="X1207" t="s">
        <v>148</v>
      </c>
      <c r="Y1207" t="s">
        <v>146</v>
      </c>
      <c r="Z1207" t="s">
        <v>146</v>
      </c>
      <c r="AA1207" t="s">
        <v>148</v>
      </c>
      <c r="AB1207" t="s">
        <v>149</v>
      </c>
      <c r="BB1207">
        <v>0</v>
      </c>
    </row>
    <row r="1208" spans="1:54" x14ac:dyDescent="0.25">
      <c r="A1208">
        <v>335832</v>
      </c>
      <c r="B1208" t="s">
        <v>144</v>
      </c>
      <c r="H1208" t="s">
        <v>149</v>
      </c>
      <c r="I1208" t="s">
        <v>149</v>
      </c>
      <c r="N1208" t="s">
        <v>149</v>
      </c>
      <c r="P1208" t="s">
        <v>149</v>
      </c>
      <c r="R1208" t="s">
        <v>149</v>
      </c>
      <c r="V1208" t="s">
        <v>149</v>
      </c>
      <c r="Z1208" t="s">
        <v>149</v>
      </c>
      <c r="AA1208" t="s">
        <v>149</v>
      </c>
      <c r="AB1208" t="s">
        <v>149</v>
      </c>
      <c r="BB1208">
        <v>0</v>
      </c>
    </row>
    <row r="1209" spans="1:54" x14ac:dyDescent="0.25">
      <c r="A1209">
        <v>335927</v>
      </c>
      <c r="B1209" t="s">
        <v>144</v>
      </c>
      <c r="K1209" t="s">
        <v>149</v>
      </c>
      <c r="P1209" t="s">
        <v>149</v>
      </c>
      <c r="V1209" t="s">
        <v>149</v>
      </c>
      <c r="W1209" t="s">
        <v>149</v>
      </c>
      <c r="AA1209" t="s">
        <v>149</v>
      </c>
      <c r="AB1209" t="s">
        <v>149</v>
      </c>
      <c r="BB1209">
        <v>0</v>
      </c>
    </row>
    <row r="1210" spans="1:54" x14ac:dyDescent="0.25">
      <c r="A1210">
        <v>336081</v>
      </c>
      <c r="B1210" t="s">
        <v>144</v>
      </c>
      <c r="H1210" t="s">
        <v>149</v>
      </c>
      <c r="I1210" t="s">
        <v>149</v>
      </c>
      <c r="N1210" t="s">
        <v>149</v>
      </c>
      <c r="P1210" t="s">
        <v>149</v>
      </c>
      <c r="Q1210" t="s">
        <v>149</v>
      </c>
      <c r="R1210" t="s">
        <v>149</v>
      </c>
      <c r="V1210" t="s">
        <v>149</v>
      </c>
      <c r="W1210" t="s">
        <v>148</v>
      </c>
      <c r="X1210" t="s">
        <v>148</v>
      </c>
      <c r="Y1210" t="s">
        <v>148</v>
      </c>
      <c r="Z1210" t="s">
        <v>148</v>
      </c>
      <c r="AA1210" t="s">
        <v>148</v>
      </c>
      <c r="AB1210" t="s">
        <v>149</v>
      </c>
      <c r="BB1210">
        <v>0</v>
      </c>
    </row>
    <row r="1211" spans="1:54" x14ac:dyDescent="0.25">
      <c r="A1211">
        <v>336279</v>
      </c>
      <c r="B1211" t="s">
        <v>144</v>
      </c>
      <c r="H1211" t="s">
        <v>149</v>
      </c>
      <c r="K1211" t="s">
        <v>149</v>
      </c>
      <c r="P1211" t="s">
        <v>149</v>
      </c>
      <c r="W1211" t="s">
        <v>149</v>
      </c>
      <c r="AA1211" t="s">
        <v>149</v>
      </c>
      <c r="AB1211" t="s">
        <v>149</v>
      </c>
      <c r="BB1211">
        <v>0</v>
      </c>
    </row>
    <row r="1212" spans="1:54" x14ac:dyDescent="0.25">
      <c r="A1212">
        <v>336299</v>
      </c>
      <c r="B1212" t="s">
        <v>144</v>
      </c>
      <c r="F1212" t="s">
        <v>149</v>
      </c>
      <c r="K1212" t="s">
        <v>149</v>
      </c>
      <c r="M1212" t="s">
        <v>149</v>
      </c>
      <c r="P1212" t="s">
        <v>149</v>
      </c>
      <c r="T1212" t="s">
        <v>149</v>
      </c>
      <c r="W1212" t="s">
        <v>149</v>
      </c>
      <c r="Z1212" t="s">
        <v>149</v>
      </c>
      <c r="AB1212" t="s">
        <v>149</v>
      </c>
      <c r="BB1212">
        <v>0</v>
      </c>
    </row>
    <row r="1213" spans="1:54" x14ac:dyDescent="0.25">
      <c r="A1213">
        <v>336963</v>
      </c>
      <c r="B1213" t="s">
        <v>144</v>
      </c>
      <c r="G1213" t="s">
        <v>149</v>
      </c>
      <c r="K1213" t="s">
        <v>149</v>
      </c>
      <c r="P1213" t="s">
        <v>149</v>
      </c>
      <c r="W1213" t="s">
        <v>149</v>
      </c>
      <c r="Y1213" t="s">
        <v>149</v>
      </c>
      <c r="Z1213" t="s">
        <v>149</v>
      </c>
      <c r="AB1213" t="s">
        <v>149</v>
      </c>
      <c r="BB1213">
        <v>0</v>
      </c>
    </row>
    <row r="1214" spans="1:54" x14ac:dyDescent="0.25">
      <c r="A1214">
        <v>337470</v>
      </c>
      <c r="B1214" t="s">
        <v>144</v>
      </c>
      <c r="E1214" t="s">
        <v>149</v>
      </c>
      <c r="G1214" t="s">
        <v>149</v>
      </c>
      <c r="K1214" t="s">
        <v>149</v>
      </c>
      <c r="P1214" t="s">
        <v>149</v>
      </c>
      <c r="Y1214" t="s">
        <v>149</v>
      </c>
      <c r="AA1214" t="s">
        <v>149</v>
      </c>
      <c r="AB1214" t="s">
        <v>149</v>
      </c>
      <c r="BB1214">
        <v>0</v>
      </c>
    </row>
    <row r="1215" spans="1:54" x14ac:dyDescent="0.25">
      <c r="A1215">
        <v>337911</v>
      </c>
      <c r="B1215" t="s">
        <v>144</v>
      </c>
      <c r="F1215" t="s">
        <v>149</v>
      </c>
      <c r="K1215" t="s">
        <v>149</v>
      </c>
      <c r="N1215" t="s">
        <v>149</v>
      </c>
      <c r="P1215" t="s">
        <v>149</v>
      </c>
      <c r="Q1215" t="s">
        <v>148</v>
      </c>
      <c r="R1215" t="s">
        <v>148</v>
      </c>
      <c r="S1215" t="s">
        <v>149</v>
      </c>
      <c r="T1215" t="s">
        <v>149</v>
      </c>
      <c r="U1215" t="s">
        <v>149</v>
      </c>
      <c r="W1215" t="s">
        <v>149</v>
      </c>
      <c r="X1215" t="s">
        <v>146</v>
      </c>
      <c r="Z1215" t="s">
        <v>149</v>
      </c>
      <c r="AA1215" t="s">
        <v>149</v>
      </c>
      <c r="AB1215" t="s">
        <v>149</v>
      </c>
      <c r="BB1215">
        <v>0</v>
      </c>
    </row>
    <row r="1216" spans="1:54" x14ac:dyDescent="0.25">
      <c r="A1216">
        <v>338019</v>
      </c>
      <c r="B1216" t="s">
        <v>144</v>
      </c>
      <c r="G1216" t="s">
        <v>149</v>
      </c>
      <c r="P1216" t="s">
        <v>149</v>
      </c>
      <c r="R1216" t="s">
        <v>149</v>
      </c>
      <c r="W1216" t="s">
        <v>149</v>
      </c>
      <c r="X1216" t="s">
        <v>148</v>
      </c>
      <c r="AB1216" t="s">
        <v>149</v>
      </c>
      <c r="BB1216">
        <v>0</v>
      </c>
    </row>
    <row r="1217" spans="1:54" x14ac:dyDescent="0.25">
      <c r="A1217">
        <v>338145</v>
      </c>
      <c r="B1217" t="s">
        <v>144</v>
      </c>
      <c r="K1217" t="s">
        <v>149</v>
      </c>
      <c r="P1217" t="s">
        <v>149</v>
      </c>
      <c r="S1217" t="s">
        <v>149</v>
      </c>
      <c r="W1217" t="s">
        <v>149</v>
      </c>
      <c r="Z1217" t="s">
        <v>149</v>
      </c>
      <c r="AA1217" t="s">
        <v>149</v>
      </c>
      <c r="AB1217" t="s">
        <v>149</v>
      </c>
      <c r="BB1217">
        <v>0</v>
      </c>
    </row>
    <row r="1218" spans="1:54" x14ac:dyDescent="0.25">
      <c r="A1218">
        <v>338235</v>
      </c>
      <c r="B1218" t="s">
        <v>144</v>
      </c>
      <c r="P1218" t="s">
        <v>149</v>
      </c>
      <c r="W1218" t="s">
        <v>149</v>
      </c>
      <c r="X1218" t="s">
        <v>149</v>
      </c>
      <c r="Y1218" t="s">
        <v>149</v>
      </c>
      <c r="Z1218" t="s">
        <v>149</v>
      </c>
      <c r="AA1218" t="s">
        <v>149</v>
      </c>
      <c r="AB1218" t="s">
        <v>149</v>
      </c>
      <c r="BB1218">
        <v>0</v>
      </c>
    </row>
    <row r="1219" spans="1:54" x14ac:dyDescent="0.25">
      <c r="A1219">
        <v>338239</v>
      </c>
      <c r="B1219" t="s">
        <v>144</v>
      </c>
      <c r="I1219" t="s">
        <v>149</v>
      </c>
      <c r="P1219" t="s">
        <v>149</v>
      </c>
      <c r="W1219" t="s">
        <v>149</v>
      </c>
      <c r="Y1219" t="s">
        <v>149</v>
      </c>
      <c r="Z1219" t="s">
        <v>149</v>
      </c>
      <c r="AB1219" t="s">
        <v>149</v>
      </c>
      <c r="BB1219">
        <v>0</v>
      </c>
    </row>
    <row r="1220" spans="1:54" x14ac:dyDescent="0.25">
      <c r="A1220">
        <v>338246</v>
      </c>
      <c r="B1220" t="s">
        <v>144</v>
      </c>
      <c r="I1220" t="s">
        <v>149</v>
      </c>
      <c r="N1220" t="s">
        <v>149</v>
      </c>
      <c r="P1220" t="s">
        <v>149</v>
      </c>
      <c r="R1220" t="s">
        <v>149</v>
      </c>
      <c r="V1220" t="s">
        <v>146</v>
      </c>
      <c r="W1220" t="s">
        <v>148</v>
      </c>
      <c r="Y1220" t="s">
        <v>149</v>
      </c>
      <c r="Z1220" t="s">
        <v>146</v>
      </c>
      <c r="AA1220" t="s">
        <v>146</v>
      </c>
      <c r="AB1220" t="s">
        <v>149</v>
      </c>
      <c r="BB1220">
        <v>0</v>
      </c>
    </row>
    <row r="1221" spans="1:54" x14ac:dyDescent="0.25">
      <c r="A1221">
        <v>338933</v>
      </c>
      <c r="B1221" t="s">
        <v>144</v>
      </c>
      <c r="D1221" t="s">
        <v>149</v>
      </c>
      <c r="H1221" t="s">
        <v>149</v>
      </c>
      <c r="P1221" t="s">
        <v>149</v>
      </c>
      <c r="Q1221" t="s">
        <v>148</v>
      </c>
      <c r="R1221" t="s">
        <v>149</v>
      </c>
      <c r="S1221" t="s">
        <v>149</v>
      </c>
      <c r="W1221" t="s">
        <v>149</v>
      </c>
      <c r="X1221" t="s">
        <v>149</v>
      </c>
      <c r="Y1221" t="s">
        <v>149</v>
      </c>
      <c r="Z1221" t="s">
        <v>149</v>
      </c>
      <c r="AA1221" t="s">
        <v>149</v>
      </c>
      <c r="AB1221" t="s">
        <v>149</v>
      </c>
      <c r="BB1221">
        <v>0</v>
      </c>
    </row>
    <row r="1222" spans="1:54" x14ac:dyDescent="0.25">
      <c r="A1222">
        <v>338969</v>
      </c>
      <c r="B1222" t="s">
        <v>144</v>
      </c>
      <c r="N1222" t="s">
        <v>149</v>
      </c>
      <c r="P1222" t="s">
        <v>149</v>
      </c>
      <c r="W1222" t="s">
        <v>149</v>
      </c>
      <c r="AA1222" t="s">
        <v>149</v>
      </c>
      <c r="AB1222" t="s">
        <v>149</v>
      </c>
      <c r="BB1222">
        <v>0</v>
      </c>
    </row>
    <row r="1223" spans="1:54" x14ac:dyDescent="0.25">
      <c r="A1223">
        <v>339573</v>
      </c>
      <c r="B1223" t="s">
        <v>144</v>
      </c>
      <c r="N1223" t="s">
        <v>149</v>
      </c>
      <c r="P1223" t="s">
        <v>149</v>
      </c>
      <c r="T1223" t="s">
        <v>149</v>
      </c>
      <c r="U1223" t="s">
        <v>149</v>
      </c>
      <c r="V1223" t="s">
        <v>149</v>
      </c>
      <c r="W1223" t="s">
        <v>149</v>
      </c>
      <c r="Y1223" t="s">
        <v>149</v>
      </c>
      <c r="Z1223" t="s">
        <v>149</v>
      </c>
      <c r="AA1223" t="s">
        <v>149</v>
      </c>
      <c r="AB1223" t="s">
        <v>149</v>
      </c>
      <c r="BB1223">
        <v>0</v>
      </c>
    </row>
    <row r="1224" spans="1:54" x14ac:dyDescent="0.25">
      <c r="A1224">
        <v>326862</v>
      </c>
      <c r="B1224" t="s">
        <v>144</v>
      </c>
      <c r="F1224" t="s">
        <v>148</v>
      </c>
      <c r="J1224" t="s">
        <v>149</v>
      </c>
      <c r="K1224" t="s">
        <v>148</v>
      </c>
      <c r="N1224" t="s">
        <v>149</v>
      </c>
      <c r="P1224" t="s">
        <v>146</v>
      </c>
      <c r="Q1224" t="s">
        <v>146</v>
      </c>
      <c r="S1224" t="s">
        <v>149</v>
      </c>
      <c r="W1224" t="s">
        <v>149</v>
      </c>
      <c r="X1224" t="s">
        <v>148</v>
      </c>
      <c r="Y1224" t="s">
        <v>146</v>
      </c>
      <c r="Z1224" t="s">
        <v>146</v>
      </c>
      <c r="AA1224" t="s">
        <v>146</v>
      </c>
      <c r="AB1224" t="s">
        <v>149</v>
      </c>
      <c r="BB1224">
        <v>0</v>
      </c>
    </row>
    <row r="1225" spans="1:54" x14ac:dyDescent="0.25">
      <c r="A1225">
        <v>337613</v>
      </c>
      <c r="B1225" t="s">
        <v>144</v>
      </c>
      <c r="P1225" t="s">
        <v>146</v>
      </c>
      <c r="R1225" t="s">
        <v>149</v>
      </c>
      <c r="S1225" t="s">
        <v>146</v>
      </c>
      <c r="U1225" t="s">
        <v>148</v>
      </c>
      <c r="W1225" t="s">
        <v>146</v>
      </c>
      <c r="X1225" t="s">
        <v>146</v>
      </c>
      <c r="Y1225" t="s">
        <v>148</v>
      </c>
      <c r="Z1225" t="s">
        <v>146</v>
      </c>
      <c r="AB1225" t="s">
        <v>149</v>
      </c>
      <c r="BB1225">
        <v>0</v>
      </c>
    </row>
    <row r="1226" spans="1:54" x14ac:dyDescent="0.25">
      <c r="A1226">
        <v>327520</v>
      </c>
      <c r="B1226" t="s">
        <v>144</v>
      </c>
      <c r="H1226" t="s">
        <v>149</v>
      </c>
      <c r="I1226" t="s">
        <v>149</v>
      </c>
      <c r="N1226" t="s">
        <v>146</v>
      </c>
      <c r="O1226" t="s">
        <v>149</v>
      </c>
      <c r="V1226" t="s">
        <v>146</v>
      </c>
      <c r="X1226" t="s">
        <v>149</v>
      </c>
      <c r="Y1226" t="s">
        <v>149</v>
      </c>
      <c r="AA1226" t="s">
        <v>149</v>
      </c>
      <c r="AB1226" t="s">
        <v>149</v>
      </c>
      <c r="BB1226">
        <v>0</v>
      </c>
    </row>
    <row r="1227" spans="1:54" x14ac:dyDescent="0.25">
      <c r="A1227">
        <v>336910</v>
      </c>
      <c r="B1227" t="s">
        <v>144</v>
      </c>
      <c r="D1227" t="s">
        <v>149</v>
      </c>
      <c r="H1227" t="s">
        <v>149</v>
      </c>
      <c r="N1227" t="s">
        <v>149</v>
      </c>
      <c r="O1227" t="s">
        <v>149</v>
      </c>
      <c r="R1227" t="s">
        <v>149</v>
      </c>
      <c r="V1227" t="s">
        <v>146</v>
      </c>
      <c r="W1227" t="s">
        <v>149</v>
      </c>
      <c r="X1227" t="s">
        <v>146</v>
      </c>
      <c r="Z1227" t="s">
        <v>149</v>
      </c>
      <c r="AA1227" t="s">
        <v>146</v>
      </c>
      <c r="AB1227" t="s">
        <v>149</v>
      </c>
      <c r="BB1227">
        <v>0</v>
      </c>
    </row>
    <row r="1228" spans="1:54" x14ac:dyDescent="0.25">
      <c r="A1228">
        <v>306048</v>
      </c>
      <c r="B1228" t="s">
        <v>144</v>
      </c>
      <c r="J1228" t="s">
        <v>149</v>
      </c>
      <c r="Q1228" t="s">
        <v>149</v>
      </c>
      <c r="W1228" t="s">
        <v>149</v>
      </c>
      <c r="X1228" t="s">
        <v>149</v>
      </c>
      <c r="Y1228" t="s">
        <v>149</v>
      </c>
      <c r="Z1228" t="s">
        <v>149</v>
      </c>
      <c r="AA1228" t="s">
        <v>149</v>
      </c>
      <c r="AB1228" t="s">
        <v>149</v>
      </c>
      <c r="BB1228">
        <v>0</v>
      </c>
    </row>
    <row r="1229" spans="1:54" x14ac:dyDescent="0.25">
      <c r="A1229">
        <v>338219</v>
      </c>
      <c r="B1229" t="s">
        <v>144</v>
      </c>
      <c r="C1229" t="s">
        <v>149</v>
      </c>
      <c r="K1229" t="s">
        <v>149</v>
      </c>
      <c r="M1229" t="s">
        <v>148</v>
      </c>
      <c r="N1229" t="s">
        <v>149</v>
      </c>
      <c r="V1229" t="s">
        <v>149</v>
      </c>
      <c r="W1229" t="s">
        <v>149</v>
      </c>
      <c r="X1229" t="s">
        <v>149</v>
      </c>
      <c r="Y1229" t="s">
        <v>148</v>
      </c>
      <c r="AA1229" t="s">
        <v>149</v>
      </c>
      <c r="AB1229" t="s">
        <v>149</v>
      </c>
      <c r="BB1229">
        <v>0</v>
      </c>
    </row>
    <row r="1230" spans="1:54" x14ac:dyDescent="0.25">
      <c r="A1230">
        <v>335161</v>
      </c>
      <c r="B1230" t="s">
        <v>144</v>
      </c>
      <c r="O1230" t="s">
        <v>148</v>
      </c>
      <c r="P1230" t="s">
        <v>148</v>
      </c>
      <c r="Q1230" t="s">
        <v>148</v>
      </c>
      <c r="R1230" t="s">
        <v>146</v>
      </c>
      <c r="S1230" t="s">
        <v>148</v>
      </c>
      <c r="W1230" t="s">
        <v>148</v>
      </c>
      <c r="Z1230" t="s">
        <v>146</v>
      </c>
      <c r="AB1230" t="s">
        <v>146</v>
      </c>
      <c r="BB1230">
        <v>0</v>
      </c>
    </row>
    <row r="1231" spans="1:54" x14ac:dyDescent="0.25">
      <c r="A1231">
        <v>337233</v>
      </c>
      <c r="B1231" t="s">
        <v>144</v>
      </c>
      <c r="L1231" t="s">
        <v>148</v>
      </c>
      <c r="O1231" t="s">
        <v>146</v>
      </c>
      <c r="P1231" t="s">
        <v>148</v>
      </c>
      <c r="Q1231" t="s">
        <v>148</v>
      </c>
      <c r="R1231" t="s">
        <v>148</v>
      </c>
      <c r="T1231" t="s">
        <v>149</v>
      </c>
      <c r="W1231" t="s">
        <v>148</v>
      </c>
      <c r="X1231" t="s">
        <v>148</v>
      </c>
      <c r="Y1231" t="s">
        <v>149</v>
      </c>
      <c r="Z1231" t="s">
        <v>148</v>
      </c>
      <c r="AB1231" t="s">
        <v>146</v>
      </c>
      <c r="BB1231">
        <v>0</v>
      </c>
    </row>
    <row r="1232" spans="1:54" x14ac:dyDescent="0.25">
      <c r="A1232">
        <v>337380</v>
      </c>
      <c r="B1232" t="s">
        <v>144</v>
      </c>
      <c r="F1232" t="s">
        <v>149</v>
      </c>
      <c r="K1232" t="s">
        <v>148</v>
      </c>
      <c r="L1232" t="s">
        <v>148</v>
      </c>
      <c r="O1232" t="s">
        <v>146</v>
      </c>
      <c r="P1232" t="s">
        <v>148</v>
      </c>
      <c r="Q1232" t="s">
        <v>149</v>
      </c>
      <c r="R1232" t="s">
        <v>149</v>
      </c>
      <c r="S1232" t="s">
        <v>149</v>
      </c>
      <c r="T1232" t="s">
        <v>148</v>
      </c>
      <c r="U1232" t="s">
        <v>148</v>
      </c>
      <c r="V1232" t="s">
        <v>148</v>
      </c>
      <c r="W1232" t="s">
        <v>146</v>
      </c>
      <c r="X1232" t="s">
        <v>146</v>
      </c>
      <c r="Y1232" t="s">
        <v>146</v>
      </c>
      <c r="Z1232" t="s">
        <v>146</v>
      </c>
      <c r="AA1232" t="s">
        <v>146</v>
      </c>
      <c r="AB1232" t="s">
        <v>146</v>
      </c>
      <c r="BB1232">
        <v>0</v>
      </c>
    </row>
    <row r="1233" spans="1:54" x14ac:dyDescent="0.25">
      <c r="A1233">
        <v>337465</v>
      </c>
      <c r="B1233" t="s">
        <v>144</v>
      </c>
      <c r="J1233" t="s">
        <v>148</v>
      </c>
      <c r="M1233" t="s">
        <v>148</v>
      </c>
      <c r="N1233" t="s">
        <v>149</v>
      </c>
      <c r="O1233" t="s">
        <v>146</v>
      </c>
      <c r="P1233" t="s">
        <v>148</v>
      </c>
      <c r="S1233" t="s">
        <v>148</v>
      </c>
      <c r="W1233" t="s">
        <v>146</v>
      </c>
      <c r="X1233" t="s">
        <v>146</v>
      </c>
      <c r="Y1233" t="s">
        <v>146</v>
      </c>
      <c r="Z1233" t="s">
        <v>146</v>
      </c>
      <c r="AA1233" t="s">
        <v>146</v>
      </c>
      <c r="AB1233" t="s">
        <v>146</v>
      </c>
      <c r="BB1233">
        <v>0</v>
      </c>
    </row>
    <row r="1234" spans="1:54" x14ac:dyDescent="0.25">
      <c r="A1234">
        <v>337651</v>
      </c>
      <c r="B1234" t="s">
        <v>144</v>
      </c>
      <c r="K1234" t="s">
        <v>149</v>
      </c>
      <c r="L1234" t="s">
        <v>149</v>
      </c>
      <c r="O1234" t="s">
        <v>148</v>
      </c>
      <c r="P1234" t="s">
        <v>148</v>
      </c>
      <c r="R1234" t="s">
        <v>146</v>
      </c>
      <c r="S1234" t="s">
        <v>146</v>
      </c>
      <c r="T1234" t="s">
        <v>148</v>
      </c>
      <c r="W1234" t="s">
        <v>146</v>
      </c>
      <c r="X1234" t="s">
        <v>146</v>
      </c>
      <c r="Y1234" t="s">
        <v>146</v>
      </c>
      <c r="Z1234" t="s">
        <v>146</v>
      </c>
      <c r="AA1234" t="s">
        <v>146</v>
      </c>
      <c r="AB1234" t="s">
        <v>146</v>
      </c>
      <c r="BB1234">
        <v>0</v>
      </c>
    </row>
    <row r="1235" spans="1:54" x14ac:dyDescent="0.25">
      <c r="A1235">
        <v>338110</v>
      </c>
      <c r="B1235" t="s">
        <v>144</v>
      </c>
      <c r="C1235" t="s">
        <v>149</v>
      </c>
      <c r="F1235" t="s">
        <v>149</v>
      </c>
      <c r="K1235" t="s">
        <v>149</v>
      </c>
      <c r="O1235" t="s">
        <v>149</v>
      </c>
      <c r="P1235" t="s">
        <v>148</v>
      </c>
      <c r="Q1235" t="s">
        <v>148</v>
      </c>
      <c r="R1235" t="s">
        <v>148</v>
      </c>
      <c r="T1235" t="s">
        <v>148</v>
      </c>
      <c r="W1235" t="s">
        <v>146</v>
      </c>
      <c r="X1235" t="s">
        <v>146</v>
      </c>
      <c r="Y1235" t="s">
        <v>146</v>
      </c>
      <c r="Z1235" t="s">
        <v>146</v>
      </c>
      <c r="AA1235" t="s">
        <v>146</v>
      </c>
      <c r="AB1235" t="s">
        <v>146</v>
      </c>
      <c r="BB1235">
        <v>0</v>
      </c>
    </row>
    <row r="1236" spans="1:54" x14ac:dyDescent="0.25">
      <c r="A1236">
        <v>338591</v>
      </c>
      <c r="B1236" t="s">
        <v>144</v>
      </c>
      <c r="L1236" t="s">
        <v>148</v>
      </c>
      <c r="N1236" t="s">
        <v>148</v>
      </c>
      <c r="O1236" t="s">
        <v>149</v>
      </c>
      <c r="P1236" t="s">
        <v>148</v>
      </c>
      <c r="V1236" t="s">
        <v>146</v>
      </c>
      <c r="W1236" t="s">
        <v>148</v>
      </c>
      <c r="Y1236" t="s">
        <v>148</v>
      </c>
      <c r="AA1236" t="s">
        <v>146</v>
      </c>
      <c r="AB1236" t="s">
        <v>146</v>
      </c>
      <c r="BB1236">
        <v>0</v>
      </c>
    </row>
    <row r="1237" spans="1:54" x14ac:dyDescent="0.25">
      <c r="A1237">
        <v>339504</v>
      </c>
      <c r="B1237" t="s">
        <v>144</v>
      </c>
      <c r="L1237" t="s">
        <v>149</v>
      </c>
      <c r="O1237" t="s">
        <v>148</v>
      </c>
      <c r="P1237" t="s">
        <v>148</v>
      </c>
      <c r="W1237" t="s">
        <v>148</v>
      </c>
      <c r="Z1237" t="s">
        <v>148</v>
      </c>
      <c r="AB1237" t="s">
        <v>146</v>
      </c>
      <c r="BB1237">
        <v>0</v>
      </c>
    </row>
    <row r="1238" spans="1:54" x14ac:dyDescent="0.25">
      <c r="A1238">
        <v>336829</v>
      </c>
      <c r="B1238" t="s">
        <v>144</v>
      </c>
      <c r="C1238" t="s">
        <v>149</v>
      </c>
      <c r="G1238" t="s">
        <v>149</v>
      </c>
      <c r="J1238" t="s">
        <v>149</v>
      </c>
      <c r="O1238" t="s">
        <v>149</v>
      </c>
      <c r="P1238" t="s">
        <v>148</v>
      </c>
      <c r="Q1238" t="s">
        <v>148</v>
      </c>
      <c r="R1238" t="s">
        <v>148</v>
      </c>
      <c r="T1238" t="s">
        <v>148</v>
      </c>
      <c r="V1238" t="s">
        <v>148</v>
      </c>
      <c r="W1238" t="s">
        <v>146</v>
      </c>
      <c r="X1238" t="s">
        <v>146</v>
      </c>
      <c r="Y1238" t="s">
        <v>146</v>
      </c>
      <c r="Z1238" t="s">
        <v>146</v>
      </c>
      <c r="AA1238" t="s">
        <v>146</v>
      </c>
      <c r="AB1238" t="s">
        <v>146</v>
      </c>
      <c r="BB1238">
        <v>0</v>
      </c>
    </row>
    <row r="1239" spans="1:54" x14ac:dyDescent="0.25">
      <c r="A1239">
        <v>337421</v>
      </c>
      <c r="B1239" t="s">
        <v>144</v>
      </c>
      <c r="D1239" t="s">
        <v>149</v>
      </c>
      <c r="F1239" t="s">
        <v>149</v>
      </c>
      <c r="H1239" t="s">
        <v>149</v>
      </c>
      <c r="O1239" t="s">
        <v>149</v>
      </c>
      <c r="P1239" t="s">
        <v>148</v>
      </c>
      <c r="Q1239" t="s">
        <v>148</v>
      </c>
      <c r="R1239" t="s">
        <v>148</v>
      </c>
      <c r="S1239" t="s">
        <v>148</v>
      </c>
      <c r="T1239" t="s">
        <v>148</v>
      </c>
      <c r="U1239" t="s">
        <v>148</v>
      </c>
      <c r="W1239" t="s">
        <v>146</v>
      </c>
      <c r="X1239" t="s">
        <v>146</v>
      </c>
      <c r="Y1239" t="s">
        <v>146</v>
      </c>
      <c r="Z1239" t="s">
        <v>146</v>
      </c>
      <c r="AA1239" t="s">
        <v>146</v>
      </c>
      <c r="AB1239" t="s">
        <v>146</v>
      </c>
      <c r="BB1239">
        <v>0</v>
      </c>
    </row>
    <row r="1240" spans="1:54" x14ac:dyDescent="0.25">
      <c r="A1240">
        <v>337717</v>
      </c>
      <c r="B1240" t="s">
        <v>144</v>
      </c>
      <c r="C1240" t="s">
        <v>149</v>
      </c>
      <c r="I1240" t="s">
        <v>148</v>
      </c>
      <c r="J1240" t="s">
        <v>149</v>
      </c>
      <c r="N1240" t="s">
        <v>149</v>
      </c>
      <c r="O1240" t="s">
        <v>148</v>
      </c>
      <c r="P1240" t="s">
        <v>148</v>
      </c>
      <c r="S1240" t="s">
        <v>148</v>
      </c>
      <c r="T1240" t="s">
        <v>146</v>
      </c>
      <c r="U1240" t="s">
        <v>146</v>
      </c>
      <c r="V1240" t="s">
        <v>146</v>
      </c>
      <c r="W1240" t="s">
        <v>146</v>
      </c>
      <c r="X1240" t="s">
        <v>146</v>
      </c>
      <c r="Y1240" t="s">
        <v>146</v>
      </c>
      <c r="Z1240" t="s">
        <v>146</v>
      </c>
      <c r="AA1240" t="s">
        <v>146</v>
      </c>
      <c r="AB1240" t="s">
        <v>146</v>
      </c>
      <c r="BB1240">
        <v>0</v>
      </c>
    </row>
    <row r="1241" spans="1:54" x14ac:dyDescent="0.25">
      <c r="A1241">
        <v>337755</v>
      </c>
      <c r="B1241" t="s">
        <v>144</v>
      </c>
      <c r="C1241" t="s">
        <v>149</v>
      </c>
      <c r="G1241" t="s">
        <v>149</v>
      </c>
      <c r="H1241" t="s">
        <v>149</v>
      </c>
      <c r="I1241" t="s">
        <v>149</v>
      </c>
      <c r="K1241" t="s">
        <v>149</v>
      </c>
      <c r="O1241" t="s">
        <v>149</v>
      </c>
      <c r="P1241" t="s">
        <v>148</v>
      </c>
      <c r="Q1241" t="s">
        <v>146</v>
      </c>
      <c r="R1241" t="s">
        <v>146</v>
      </c>
      <c r="S1241" t="s">
        <v>146</v>
      </c>
      <c r="T1241" t="s">
        <v>148</v>
      </c>
      <c r="U1241" t="s">
        <v>146</v>
      </c>
      <c r="V1241" t="s">
        <v>146</v>
      </c>
      <c r="W1241" t="s">
        <v>146</v>
      </c>
      <c r="X1241" t="s">
        <v>146</v>
      </c>
      <c r="Y1241" t="s">
        <v>146</v>
      </c>
      <c r="Z1241" t="s">
        <v>146</v>
      </c>
      <c r="AA1241" t="s">
        <v>146</v>
      </c>
      <c r="AB1241" t="s">
        <v>146</v>
      </c>
      <c r="BB1241">
        <v>0</v>
      </c>
    </row>
    <row r="1242" spans="1:54" x14ac:dyDescent="0.25">
      <c r="A1242">
        <v>337990</v>
      </c>
      <c r="B1242" t="s">
        <v>144</v>
      </c>
      <c r="C1242" t="s">
        <v>149</v>
      </c>
      <c r="F1242" t="s">
        <v>149</v>
      </c>
      <c r="G1242" t="s">
        <v>149</v>
      </c>
      <c r="I1242" t="s">
        <v>148</v>
      </c>
      <c r="K1242" t="s">
        <v>146</v>
      </c>
      <c r="O1242" t="s">
        <v>146</v>
      </c>
      <c r="P1242" t="s">
        <v>148</v>
      </c>
      <c r="S1242" t="s">
        <v>148</v>
      </c>
      <c r="T1242" t="s">
        <v>148</v>
      </c>
      <c r="V1242" t="s">
        <v>146</v>
      </c>
      <c r="W1242" t="s">
        <v>146</v>
      </c>
      <c r="X1242" t="s">
        <v>146</v>
      </c>
      <c r="Y1242" t="s">
        <v>146</v>
      </c>
      <c r="Z1242" t="s">
        <v>146</v>
      </c>
      <c r="AA1242" t="s">
        <v>146</v>
      </c>
      <c r="AB1242" t="s">
        <v>146</v>
      </c>
      <c r="BB1242">
        <v>0</v>
      </c>
    </row>
    <row r="1243" spans="1:54" x14ac:dyDescent="0.25">
      <c r="A1243">
        <v>338010</v>
      </c>
      <c r="B1243" t="s">
        <v>144</v>
      </c>
      <c r="E1243" t="s">
        <v>149</v>
      </c>
      <c r="G1243" t="s">
        <v>149</v>
      </c>
      <c r="N1243" t="s">
        <v>149</v>
      </c>
      <c r="O1243" t="s">
        <v>146</v>
      </c>
      <c r="P1243" t="s">
        <v>148</v>
      </c>
      <c r="R1243" t="s">
        <v>148</v>
      </c>
      <c r="T1243" t="s">
        <v>148</v>
      </c>
      <c r="U1243" t="s">
        <v>148</v>
      </c>
      <c r="W1243" t="s">
        <v>146</v>
      </c>
      <c r="X1243" t="s">
        <v>146</v>
      </c>
      <c r="Y1243" t="s">
        <v>146</v>
      </c>
      <c r="Z1243" t="s">
        <v>146</v>
      </c>
      <c r="AA1243" t="s">
        <v>146</v>
      </c>
      <c r="AB1243" t="s">
        <v>146</v>
      </c>
      <c r="BB1243">
        <v>0</v>
      </c>
    </row>
    <row r="1244" spans="1:54" x14ac:dyDescent="0.25">
      <c r="A1244">
        <v>338156</v>
      </c>
      <c r="B1244" t="s">
        <v>144</v>
      </c>
      <c r="G1244" t="s">
        <v>149</v>
      </c>
      <c r="K1244" t="s">
        <v>149</v>
      </c>
      <c r="O1244" t="s">
        <v>149</v>
      </c>
      <c r="P1244" t="s">
        <v>148</v>
      </c>
      <c r="T1244" t="s">
        <v>148</v>
      </c>
      <c r="W1244" t="s">
        <v>146</v>
      </c>
      <c r="X1244" t="s">
        <v>146</v>
      </c>
      <c r="Y1244" t="s">
        <v>146</v>
      </c>
      <c r="Z1244" t="s">
        <v>146</v>
      </c>
      <c r="AA1244" t="s">
        <v>146</v>
      </c>
      <c r="AB1244" t="s">
        <v>146</v>
      </c>
      <c r="BB1244">
        <v>0</v>
      </c>
    </row>
    <row r="1245" spans="1:54" x14ac:dyDescent="0.25">
      <c r="A1245">
        <v>338514</v>
      </c>
      <c r="B1245" t="s">
        <v>144</v>
      </c>
      <c r="D1245" t="s">
        <v>148</v>
      </c>
      <c r="F1245" t="s">
        <v>149</v>
      </c>
      <c r="H1245" t="s">
        <v>149</v>
      </c>
      <c r="J1245" t="s">
        <v>146</v>
      </c>
      <c r="O1245" t="s">
        <v>146</v>
      </c>
      <c r="P1245" t="s">
        <v>148</v>
      </c>
      <c r="R1245" t="s">
        <v>146</v>
      </c>
      <c r="S1245" t="s">
        <v>148</v>
      </c>
      <c r="U1245" t="s">
        <v>148</v>
      </c>
      <c r="W1245" t="s">
        <v>146</v>
      </c>
      <c r="X1245" t="s">
        <v>146</v>
      </c>
      <c r="Y1245" t="s">
        <v>146</v>
      </c>
      <c r="Z1245" t="s">
        <v>146</v>
      </c>
      <c r="AA1245" t="s">
        <v>146</v>
      </c>
      <c r="AB1245" t="s">
        <v>146</v>
      </c>
      <c r="BB1245">
        <v>0</v>
      </c>
    </row>
    <row r="1246" spans="1:54" x14ac:dyDescent="0.25">
      <c r="A1246">
        <v>338660</v>
      </c>
      <c r="B1246" t="s">
        <v>144</v>
      </c>
      <c r="I1246" t="s">
        <v>149</v>
      </c>
      <c r="M1246" t="s">
        <v>149</v>
      </c>
      <c r="N1246" t="s">
        <v>149</v>
      </c>
      <c r="O1246" t="s">
        <v>149</v>
      </c>
      <c r="P1246" t="s">
        <v>148</v>
      </c>
      <c r="Q1246" t="s">
        <v>148</v>
      </c>
      <c r="R1246" t="s">
        <v>148</v>
      </c>
      <c r="S1246" t="s">
        <v>148</v>
      </c>
      <c r="T1246" t="s">
        <v>148</v>
      </c>
      <c r="U1246" t="s">
        <v>148</v>
      </c>
      <c r="V1246" t="s">
        <v>148</v>
      </c>
      <c r="W1246" t="s">
        <v>146</v>
      </c>
      <c r="X1246" t="s">
        <v>146</v>
      </c>
      <c r="Y1246" t="s">
        <v>146</v>
      </c>
      <c r="Z1246" t="s">
        <v>146</v>
      </c>
      <c r="AA1246" t="s">
        <v>146</v>
      </c>
      <c r="AB1246" t="s">
        <v>146</v>
      </c>
      <c r="BB1246">
        <v>0</v>
      </c>
    </row>
    <row r="1247" spans="1:54" x14ac:dyDescent="0.25">
      <c r="A1247">
        <v>338697</v>
      </c>
      <c r="B1247" t="s">
        <v>144</v>
      </c>
      <c r="D1247" t="s">
        <v>149</v>
      </c>
      <c r="F1247" t="s">
        <v>148</v>
      </c>
      <c r="O1247" t="s">
        <v>148</v>
      </c>
      <c r="P1247" t="s">
        <v>148</v>
      </c>
      <c r="T1247" t="s">
        <v>148</v>
      </c>
      <c r="W1247" t="s">
        <v>146</v>
      </c>
      <c r="X1247" t="s">
        <v>146</v>
      </c>
      <c r="Y1247" t="s">
        <v>146</v>
      </c>
      <c r="Z1247" t="s">
        <v>146</v>
      </c>
      <c r="AA1247" t="s">
        <v>146</v>
      </c>
      <c r="AB1247" t="s">
        <v>146</v>
      </c>
      <c r="BB1247">
        <v>0</v>
      </c>
    </row>
    <row r="1248" spans="1:54" x14ac:dyDescent="0.25">
      <c r="A1248">
        <v>338745</v>
      </c>
      <c r="B1248" t="s">
        <v>144</v>
      </c>
      <c r="H1248" t="s">
        <v>149</v>
      </c>
      <c r="M1248" t="s">
        <v>149</v>
      </c>
      <c r="N1248" t="s">
        <v>146</v>
      </c>
      <c r="O1248" t="s">
        <v>149</v>
      </c>
      <c r="P1248" t="s">
        <v>148</v>
      </c>
      <c r="S1248" t="s">
        <v>148</v>
      </c>
      <c r="V1248" t="s">
        <v>148</v>
      </c>
      <c r="W1248" t="s">
        <v>146</v>
      </c>
      <c r="X1248" t="s">
        <v>146</v>
      </c>
      <c r="Y1248" t="s">
        <v>146</v>
      </c>
      <c r="Z1248" t="s">
        <v>146</v>
      </c>
      <c r="AA1248" t="s">
        <v>146</v>
      </c>
      <c r="AB1248" t="s">
        <v>146</v>
      </c>
      <c r="BB1248">
        <v>0</v>
      </c>
    </row>
    <row r="1249" spans="1:54" x14ac:dyDescent="0.25">
      <c r="A1249">
        <v>338788</v>
      </c>
      <c r="B1249" t="s">
        <v>144</v>
      </c>
      <c r="G1249" t="s">
        <v>149</v>
      </c>
      <c r="H1249" t="s">
        <v>149</v>
      </c>
      <c r="I1249" t="s">
        <v>148</v>
      </c>
      <c r="L1249" t="s">
        <v>149</v>
      </c>
      <c r="N1249" t="s">
        <v>148</v>
      </c>
      <c r="O1249" t="s">
        <v>149</v>
      </c>
      <c r="P1249" t="s">
        <v>148</v>
      </c>
      <c r="Q1249" t="s">
        <v>148</v>
      </c>
      <c r="R1249" t="s">
        <v>146</v>
      </c>
      <c r="S1249" t="s">
        <v>148</v>
      </c>
      <c r="T1249" t="s">
        <v>148</v>
      </c>
      <c r="U1249" t="s">
        <v>146</v>
      </c>
      <c r="V1249" t="s">
        <v>146</v>
      </c>
      <c r="W1249" t="s">
        <v>146</v>
      </c>
      <c r="X1249" t="s">
        <v>146</v>
      </c>
      <c r="Y1249" t="s">
        <v>146</v>
      </c>
      <c r="Z1249" t="s">
        <v>146</v>
      </c>
      <c r="AA1249" t="s">
        <v>146</v>
      </c>
      <c r="AB1249" t="s">
        <v>146</v>
      </c>
      <c r="BB1249">
        <v>0</v>
      </c>
    </row>
    <row r="1250" spans="1:54" x14ac:dyDescent="0.25">
      <c r="A1250">
        <v>338806</v>
      </c>
      <c r="B1250" t="s">
        <v>144</v>
      </c>
      <c r="G1250" t="s">
        <v>149</v>
      </c>
      <c r="I1250" t="s">
        <v>149</v>
      </c>
      <c r="K1250" t="s">
        <v>149</v>
      </c>
      <c r="M1250" t="s">
        <v>149</v>
      </c>
      <c r="N1250" t="s">
        <v>149</v>
      </c>
      <c r="O1250" t="s">
        <v>148</v>
      </c>
      <c r="P1250" t="s">
        <v>148</v>
      </c>
      <c r="Q1250" t="s">
        <v>148</v>
      </c>
      <c r="R1250" t="s">
        <v>146</v>
      </c>
      <c r="S1250" t="s">
        <v>148</v>
      </c>
      <c r="T1250" t="s">
        <v>148</v>
      </c>
      <c r="V1250" t="s">
        <v>148</v>
      </c>
      <c r="W1250" t="s">
        <v>146</v>
      </c>
      <c r="X1250" t="s">
        <v>146</v>
      </c>
      <c r="Y1250" t="s">
        <v>146</v>
      </c>
      <c r="Z1250" t="s">
        <v>146</v>
      </c>
      <c r="AA1250" t="s">
        <v>146</v>
      </c>
      <c r="AB1250" t="s">
        <v>146</v>
      </c>
      <c r="BB1250">
        <v>0</v>
      </c>
    </row>
    <row r="1251" spans="1:54" x14ac:dyDescent="0.25">
      <c r="A1251">
        <v>338832</v>
      </c>
      <c r="B1251" t="s">
        <v>144</v>
      </c>
      <c r="K1251" t="s">
        <v>149</v>
      </c>
      <c r="N1251" t="s">
        <v>148</v>
      </c>
      <c r="O1251" t="s">
        <v>149</v>
      </c>
      <c r="P1251" t="s">
        <v>148</v>
      </c>
      <c r="Q1251" t="s">
        <v>146</v>
      </c>
      <c r="R1251" t="s">
        <v>146</v>
      </c>
      <c r="S1251" t="s">
        <v>148</v>
      </c>
      <c r="T1251" t="s">
        <v>148</v>
      </c>
      <c r="V1251" t="s">
        <v>146</v>
      </c>
      <c r="W1251" t="s">
        <v>146</v>
      </c>
      <c r="X1251" t="s">
        <v>146</v>
      </c>
      <c r="Y1251" t="s">
        <v>146</v>
      </c>
      <c r="Z1251" t="s">
        <v>146</v>
      </c>
      <c r="AA1251" t="s">
        <v>146</v>
      </c>
      <c r="AB1251" t="s">
        <v>146</v>
      </c>
      <c r="BB1251">
        <v>0</v>
      </c>
    </row>
    <row r="1252" spans="1:54" x14ac:dyDescent="0.25">
      <c r="A1252">
        <v>338860</v>
      </c>
      <c r="B1252" t="s">
        <v>144</v>
      </c>
      <c r="I1252" t="s">
        <v>146</v>
      </c>
      <c r="N1252" t="s">
        <v>146</v>
      </c>
      <c r="O1252" t="s">
        <v>149</v>
      </c>
      <c r="P1252" t="s">
        <v>148</v>
      </c>
      <c r="S1252" t="s">
        <v>148</v>
      </c>
      <c r="T1252" t="s">
        <v>148</v>
      </c>
      <c r="U1252" t="s">
        <v>148</v>
      </c>
      <c r="V1252" t="s">
        <v>146</v>
      </c>
      <c r="W1252" t="s">
        <v>146</v>
      </c>
      <c r="X1252" t="s">
        <v>146</v>
      </c>
      <c r="Y1252" t="s">
        <v>146</v>
      </c>
      <c r="Z1252" t="s">
        <v>146</v>
      </c>
      <c r="AA1252" t="s">
        <v>146</v>
      </c>
      <c r="AB1252" t="s">
        <v>146</v>
      </c>
      <c r="BB1252">
        <v>0</v>
      </c>
    </row>
    <row r="1253" spans="1:54" x14ac:dyDescent="0.25">
      <c r="A1253">
        <v>333884</v>
      </c>
      <c r="B1253" t="s">
        <v>144</v>
      </c>
      <c r="G1253" t="s">
        <v>149</v>
      </c>
      <c r="N1253" t="s">
        <v>149</v>
      </c>
      <c r="O1253" t="s">
        <v>148</v>
      </c>
      <c r="P1253" t="s">
        <v>148</v>
      </c>
      <c r="Q1253" t="s">
        <v>148</v>
      </c>
      <c r="R1253" t="s">
        <v>148</v>
      </c>
      <c r="T1253" t="s">
        <v>146</v>
      </c>
      <c r="V1253" t="s">
        <v>148</v>
      </c>
      <c r="W1253" t="s">
        <v>146</v>
      </c>
      <c r="X1253" t="s">
        <v>146</v>
      </c>
      <c r="Y1253" t="s">
        <v>146</v>
      </c>
      <c r="Z1253" t="s">
        <v>146</v>
      </c>
      <c r="AA1253" t="s">
        <v>146</v>
      </c>
      <c r="AB1253" t="s">
        <v>146</v>
      </c>
      <c r="BB1253">
        <v>0</v>
      </c>
    </row>
    <row r="1254" spans="1:54" x14ac:dyDescent="0.25">
      <c r="A1254">
        <v>334085</v>
      </c>
      <c r="B1254" t="s">
        <v>144</v>
      </c>
      <c r="H1254" t="s">
        <v>148</v>
      </c>
      <c r="I1254" t="s">
        <v>149</v>
      </c>
      <c r="O1254" t="s">
        <v>148</v>
      </c>
      <c r="P1254" t="s">
        <v>148</v>
      </c>
      <c r="R1254" t="s">
        <v>148</v>
      </c>
      <c r="S1254" t="s">
        <v>148</v>
      </c>
      <c r="U1254" t="s">
        <v>148</v>
      </c>
      <c r="V1254" t="s">
        <v>148</v>
      </c>
      <c r="W1254" t="s">
        <v>146</v>
      </c>
      <c r="X1254" t="s">
        <v>146</v>
      </c>
      <c r="Y1254" t="s">
        <v>146</v>
      </c>
      <c r="Z1254" t="s">
        <v>146</v>
      </c>
      <c r="AA1254" t="s">
        <v>146</v>
      </c>
      <c r="AB1254" t="s">
        <v>146</v>
      </c>
      <c r="BB1254">
        <v>0</v>
      </c>
    </row>
    <row r="1255" spans="1:54" x14ac:dyDescent="0.25">
      <c r="A1255">
        <v>334641</v>
      </c>
      <c r="B1255" t="s">
        <v>144</v>
      </c>
      <c r="G1255" t="s">
        <v>149</v>
      </c>
      <c r="I1255" t="s">
        <v>148</v>
      </c>
      <c r="O1255" t="s">
        <v>148</v>
      </c>
      <c r="P1255" t="s">
        <v>148</v>
      </c>
      <c r="Q1255" t="s">
        <v>148</v>
      </c>
      <c r="R1255" t="s">
        <v>148</v>
      </c>
      <c r="S1255" t="s">
        <v>148</v>
      </c>
      <c r="T1255" t="s">
        <v>146</v>
      </c>
      <c r="U1255" t="s">
        <v>148</v>
      </c>
      <c r="V1255" t="s">
        <v>146</v>
      </c>
      <c r="W1255" t="s">
        <v>146</v>
      </c>
      <c r="X1255" t="s">
        <v>146</v>
      </c>
      <c r="Y1255" t="s">
        <v>146</v>
      </c>
      <c r="Z1255" t="s">
        <v>146</v>
      </c>
      <c r="AA1255" t="s">
        <v>146</v>
      </c>
      <c r="AB1255" t="s">
        <v>146</v>
      </c>
      <c r="BB1255">
        <v>0</v>
      </c>
    </row>
    <row r="1256" spans="1:54" x14ac:dyDescent="0.25">
      <c r="A1256">
        <v>335293</v>
      </c>
      <c r="B1256" t="s">
        <v>144</v>
      </c>
      <c r="F1256" t="s">
        <v>149</v>
      </c>
      <c r="O1256" t="s">
        <v>148</v>
      </c>
      <c r="P1256" t="s">
        <v>148</v>
      </c>
      <c r="R1256" t="s">
        <v>148</v>
      </c>
      <c r="T1256" t="s">
        <v>148</v>
      </c>
      <c r="U1256" t="s">
        <v>148</v>
      </c>
      <c r="W1256" t="s">
        <v>146</v>
      </c>
      <c r="X1256" t="s">
        <v>146</v>
      </c>
      <c r="Y1256" t="s">
        <v>146</v>
      </c>
      <c r="Z1256" t="s">
        <v>146</v>
      </c>
      <c r="AA1256" t="s">
        <v>146</v>
      </c>
      <c r="AB1256" t="s">
        <v>146</v>
      </c>
      <c r="BB1256">
        <v>0</v>
      </c>
    </row>
    <row r="1257" spans="1:54" x14ac:dyDescent="0.25">
      <c r="A1257">
        <v>335794</v>
      </c>
      <c r="B1257" t="s">
        <v>144</v>
      </c>
      <c r="H1257" t="s">
        <v>149</v>
      </c>
      <c r="K1257" t="s">
        <v>149</v>
      </c>
      <c r="L1257" t="s">
        <v>149</v>
      </c>
      <c r="O1257" t="s">
        <v>148</v>
      </c>
      <c r="P1257" t="s">
        <v>148</v>
      </c>
      <c r="Q1257" t="s">
        <v>148</v>
      </c>
      <c r="R1257" t="s">
        <v>148</v>
      </c>
      <c r="S1257" t="s">
        <v>148</v>
      </c>
      <c r="T1257" t="s">
        <v>148</v>
      </c>
      <c r="U1257" t="s">
        <v>148</v>
      </c>
      <c r="V1257" t="s">
        <v>148</v>
      </c>
      <c r="W1257" t="s">
        <v>146</v>
      </c>
      <c r="X1257" t="s">
        <v>146</v>
      </c>
      <c r="Y1257" t="s">
        <v>146</v>
      </c>
      <c r="Z1257" t="s">
        <v>146</v>
      </c>
      <c r="AA1257" t="s">
        <v>146</v>
      </c>
      <c r="AB1257" t="s">
        <v>146</v>
      </c>
      <c r="BB1257">
        <v>0</v>
      </c>
    </row>
    <row r="1258" spans="1:54" x14ac:dyDescent="0.25">
      <c r="A1258">
        <v>336075</v>
      </c>
      <c r="B1258" t="s">
        <v>144</v>
      </c>
      <c r="H1258" t="s">
        <v>149</v>
      </c>
      <c r="K1258" t="s">
        <v>149</v>
      </c>
      <c r="O1258" t="s">
        <v>148</v>
      </c>
      <c r="P1258" t="s">
        <v>148</v>
      </c>
      <c r="R1258" t="s">
        <v>148</v>
      </c>
      <c r="S1258" t="s">
        <v>148</v>
      </c>
      <c r="T1258" t="s">
        <v>148</v>
      </c>
      <c r="U1258" t="s">
        <v>148</v>
      </c>
      <c r="W1258" t="s">
        <v>146</v>
      </c>
      <c r="X1258" t="s">
        <v>146</v>
      </c>
      <c r="Y1258" t="s">
        <v>146</v>
      </c>
      <c r="Z1258" t="s">
        <v>146</v>
      </c>
      <c r="AA1258" t="s">
        <v>146</v>
      </c>
      <c r="AB1258" t="s">
        <v>146</v>
      </c>
      <c r="BB1258">
        <v>0</v>
      </c>
    </row>
    <row r="1259" spans="1:54" x14ac:dyDescent="0.25">
      <c r="A1259">
        <v>336237</v>
      </c>
      <c r="B1259" t="s">
        <v>144</v>
      </c>
      <c r="E1259" t="s">
        <v>149</v>
      </c>
      <c r="L1259" t="s">
        <v>148</v>
      </c>
      <c r="M1259" t="s">
        <v>149</v>
      </c>
      <c r="O1259" t="s">
        <v>148</v>
      </c>
      <c r="P1259" t="s">
        <v>148</v>
      </c>
      <c r="R1259" t="s">
        <v>148</v>
      </c>
      <c r="S1259" t="s">
        <v>148</v>
      </c>
      <c r="T1259" t="s">
        <v>146</v>
      </c>
      <c r="V1259" t="s">
        <v>148</v>
      </c>
      <c r="W1259" t="s">
        <v>146</v>
      </c>
      <c r="X1259" t="s">
        <v>146</v>
      </c>
      <c r="Y1259" t="s">
        <v>146</v>
      </c>
      <c r="Z1259" t="s">
        <v>146</v>
      </c>
      <c r="AA1259" t="s">
        <v>146</v>
      </c>
      <c r="AB1259" t="s">
        <v>146</v>
      </c>
      <c r="BB1259">
        <v>0</v>
      </c>
    </row>
    <row r="1260" spans="1:54" x14ac:dyDescent="0.25">
      <c r="A1260">
        <v>336847</v>
      </c>
      <c r="B1260" t="s">
        <v>144</v>
      </c>
      <c r="N1260" t="s">
        <v>149</v>
      </c>
      <c r="O1260" t="s">
        <v>148</v>
      </c>
      <c r="P1260" t="s">
        <v>148</v>
      </c>
      <c r="Q1260" t="s">
        <v>148</v>
      </c>
      <c r="R1260" t="s">
        <v>148</v>
      </c>
      <c r="S1260" t="s">
        <v>146</v>
      </c>
      <c r="T1260" t="s">
        <v>146</v>
      </c>
      <c r="U1260" t="s">
        <v>146</v>
      </c>
      <c r="V1260" t="s">
        <v>146</v>
      </c>
      <c r="W1260" t="s">
        <v>146</v>
      </c>
      <c r="X1260" t="s">
        <v>146</v>
      </c>
      <c r="Y1260" t="s">
        <v>146</v>
      </c>
      <c r="Z1260" t="s">
        <v>146</v>
      </c>
      <c r="AA1260" t="s">
        <v>146</v>
      </c>
      <c r="AB1260" t="s">
        <v>146</v>
      </c>
      <c r="BB1260">
        <v>0</v>
      </c>
    </row>
    <row r="1261" spans="1:54" x14ac:dyDescent="0.25">
      <c r="A1261">
        <v>337987</v>
      </c>
      <c r="B1261" t="s">
        <v>144</v>
      </c>
      <c r="O1261" t="s">
        <v>148</v>
      </c>
      <c r="P1261" t="s">
        <v>148</v>
      </c>
      <c r="S1261" t="s">
        <v>148</v>
      </c>
      <c r="U1261" t="s">
        <v>146</v>
      </c>
      <c r="V1261" t="s">
        <v>146</v>
      </c>
      <c r="W1261" t="s">
        <v>146</v>
      </c>
      <c r="X1261" t="s">
        <v>146</v>
      </c>
      <c r="Y1261" t="s">
        <v>146</v>
      </c>
      <c r="Z1261" t="s">
        <v>146</v>
      </c>
      <c r="AA1261" t="s">
        <v>146</v>
      </c>
      <c r="AB1261" t="s">
        <v>146</v>
      </c>
      <c r="BB1261">
        <v>0</v>
      </c>
    </row>
    <row r="1262" spans="1:54" x14ac:dyDescent="0.25">
      <c r="A1262">
        <v>338661</v>
      </c>
      <c r="B1262" t="s">
        <v>144</v>
      </c>
      <c r="H1262" t="s">
        <v>148</v>
      </c>
      <c r="L1262" t="s">
        <v>148</v>
      </c>
      <c r="N1262" t="s">
        <v>146</v>
      </c>
      <c r="O1262" t="s">
        <v>148</v>
      </c>
      <c r="P1262" t="s">
        <v>148</v>
      </c>
      <c r="Q1262" t="s">
        <v>146</v>
      </c>
      <c r="S1262" t="s">
        <v>148</v>
      </c>
      <c r="V1262" t="s">
        <v>146</v>
      </c>
      <c r="W1262" t="s">
        <v>146</v>
      </c>
      <c r="X1262" t="s">
        <v>146</v>
      </c>
      <c r="Y1262" t="s">
        <v>146</v>
      </c>
      <c r="Z1262" t="s">
        <v>146</v>
      </c>
      <c r="AA1262" t="s">
        <v>146</v>
      </c>
      <c r="AB1262" t="s">
        <v>146</v>
      </c>
      <c r="BB1262">
        <v>0</v>
      </c>
    </row>
    <row r="1263" spans="1:54" x14ac:dyDescent="0.25">
      <c r="A1263">
        <v>339668</v>
      </c>
      <c r="B1263" t="s">
        <v>144</v>
      </c>
      <c r="L1263" t="s">
        <v>148</v>
      </c>
      <c r="M1263" t="s">
        <v>148</v>
      </c>
      <c r="N1263" t="s">
        <v>148</v>
      </c>
      <c r="O1263" t="s">
        <v>148</v>
      </c>
      <c r="P1263" t="s">
        <v>148</v>
      </c>
      <c r="S1263" t="s">
        <v>148</v>
      </c>
      <c r="T1263" t="s">
        <v>148</v>
      </c>
      <c r="V1263" t="s">
        <v>146</v>
      </c>
      <c r="W1263" t="s">
        <v>146</v>
      </c>
      <c r="X1263" t="s">
        <v>146</v>
      </c>
      <c r="Y1263" t="s">
        <v>146</v>
      </c>
      <c r="Z1263" t="s">
        <v>146</v>
      </c>
      <c r="AA1263" t="s">
        <v>146</v>
      </c>
      <c r="AB1263" t="s">
        <v>146</v>
      </c>
      <c r="BB1263">
        <v>0</v>
      </c>
    </row>
    <row r="1264" spans="1:54" x14ac:dyDescent="0.25">
      <c r="A1264">
        <v>337343</v>
      </c>
      <c r="B1264" t="s">
        <v>144</v>
      </c>
      <c r="K1264" t="s">
        <v>149</v>
      </c>
      <c r="M1264" t="s">
        <v>146</v>
      </c>
      <c r="O1264" t="s">
        <v>148</v>
      </c>
      <c r="P1264" t="s">
        <v>148</v>
      </c>
      <c r="Q1264" t="s">
        <v>146</v>
      </c>
      <c r="R1264" t="s">
        <v>148</v>
      </c>
      <c r="U1264" t="s">
        <v>146</v>
      </c>
      <c r="W1264" t="s">
        <v>146</v>
      </c>
      <c r="X1264" t="s">
        <v>146</v>
      </c>
      <c r="Y1264" t="s">
        <v>146</v>
      </c>
      <c r="Z1264" t="s">
        <v>146</v>
      </c>
      <c r="AA1264" t="s">
        <v>146</v>
      </c>
      <c r="AB1264" t="s">
        <v>146</v>
      </c>
      <c r="BB1264">
        <v>0</v>
      </c>
    </row>
    <row r="1265" spans="1:54" x14ac:dyDescent="0.25">
      <c r="A1265">
        <v>339776</v>
      </c>
      <c r="B1265" t="s">
        <v>144</v>
      </c>
      <c r="D1265" t="s">
        <v>146</v>
      </c>
      <c r="J1265" t="s">
        <v>148</v>
      </c>
      <c r="K1265" t="s">
        <v>146</v>
      </c>
      <c r="L1265" t="s">
        <v>146</v>
      </c>
      <c r="M1265" t="s">
        <v>148</v>
      </c>
      <c r="O1265" t="s">
        <v>148</v>
      </c>
      <c r="P1265" t="s">
        <v>148</v>
      </c>
      <c r="Q1265" t="s">
        <v>148</v>
      </c>
      <c r="R1265" t="s">
        <v>148</v>
      </c>
      <c r="S1265" t="s">
        <v>148</v>
      </c>
      <c r="T1265" t="s">
        <v>146</v>
      </c>
      <c r="V1265" t="s">
        <v>146</v>
      </c>
      <c r="W1265" t="s">
        <v>146</v>
      </c>
      <c r="X1265" t="s">
        <v>146</v>
      </c>
      <c r="Y1265" t="s">
        <v>146</v>
      </c>
      <c r="Z1265" t="s">
        <v>146</v>
      </c>
      <c r="AA1265" t="s">
        <v>146</v>
      </c>
      <c r="AB1265" t="s">
        <v>146</v>
      </c>
      <c r="BB1265">
        <v>0</v>
      </c>
    </row>
    <row r="1266" spans="1:54" x14ac:dyDescent="0.25">
      <c r="A1266">
        <v>334737</v>
      </c>
      <c r="B1266" t="s">
        <v>144</v>
      </c>
      <c r="K1266" t="s">
        <v>149</v>
      </c>
      <c r="M1266" t="s">
        <v>149</v>
      </c>
      <c r="O1266" t="s">
        <v>148</v>
      </c>
      <c r="P1266" t="s">
        <v>148</v>
      </c>
      <c r="R1266" t="s">
        <v>148</v>
      </c>
      <c r="W1266" t="s">
        <v>146</v>
      </c>
      <c r="X1266" t="s">
        <v>146</v>
      </c>
      <c r="Y1266" t="s">
        <v>149</v>
      </c>
      <c r="AB1266" t="s">
        <v>146</v>
      </c>
      <c r="BB1266">
        <v>0</v>
      </c>
    </row>
    <row r="1267" spans="1:54" x14ac:dyDescent="0.25">
      <c r="A1267">
        <v>336675</v>
      </c>
      <c r="B1267" t="s">
        <v>144</v>
      </c>
      <c r="H1267" t="s">
        <v>149</v>
      </c>
      <c r="K1267" t="s">
        <v>149</v>
      </c>
      <c r="O1267" t="s">
        <v>148</v>
      </c>
      <c r="P1267" t="s">
        <v>148</v>
      </c>
      <c r="S1267" t="s">
        <v>148</v>
      </c>
      <c r="W1267" t="s">
        <v>149</v>
      </c>
      <c r="X1267" t="s">
        <v>146</v>
      </c>
      <c r="Z1267" t="s">
        <v>148</v>
      </c>
      <c r="AB1267" t="s">
        <v>146</v>
      </c>
      <c r="BB1267">
        <v>0</v>
      </c>
    </row>
    <row r="1268" spans="1:54" x14ac:dyDescent="0.25">
      <c r="A1268">
        <v>338650</v>
      </c>
      <c r="B1268" t="s">
        <v>144</v>
      </c>
      <c r="K1268" t="s">
        <v>148</v>
      </c>
      <c r="L1268" t="s">
        <v>146</v>
      </c>
      <c r="O1268" t="s">
        <v>148</v>
      </c>
      <c r="P1268" t="s">
        <v>148</v>
      </c>
      <c r="R1268" t="s">
        <v>148</v>
      </c>
      <c r="S1268" t="s">
        <v>146</v>
      </c>
      <c r="V1268" t="s">
        <v>146</v>
      </c>
      <c r="W1268" t="s">
        <v>146</v>
      </c>
      <c r="X1268" t="s">
        <v>146</v>
      </c>
      <c r="Y1268" t="s">
        <v>146</v>
      </c>
      <c r="Z1268" t="s">
        <v>146</v>
      </c>
      <c r="AA1268" t="s">
        <v>146</v>
      </c>
      <c r="AB1268" t="s">
        <v>146</v>
      </c>
      <c r="BB1268">
        <v>0</v>
      </c>
    </row>
    <row r="1269" spans="1:54" x14ac:dyDescent="0.25">
      <c r="A1269">
        <v>320368</v>
      </c>
      <c r="B1269" t="s">
        <v>144</v>
      </c>
      <c r="I1269" t="s">
        <v>148</v>
      </c>
      <c r="L1269" t="s">
        <v>149</v>
      </c>
      <c r="N1269" t="s">
        <v>148</v>
      </c>
      <c r="O1269" t="s">
        <v>149</v>
      </c>
      <c r="P1269" t="s">
        <v>148</v>
      </c>
      <c r="Q1269" t="s">
        <v>148</v>
      </c>
      <c r="R1269" t="s">
        <v>148</v>
      </c>
      <c r="S1269" t="s">
        <v>149</v>
      </c>
      <c r="T1269" t="s">
        <v>148</v>
      </c>
      <c r="U1269" t="s">
        <v>149</v>
      </c>
      <c r="V1269" t="s">
        <v>146</v>
      </c>
      <c r="W1269" t="s">
        <v>146</v>
      </c>
      <c r="X1269" t="s">
        <v>146</v>
      </c>
      <c r="Y1269" t="s">
        <v>146</v>
      </c>
      <c r="Z1269" t="s">
        <v>146</v>
      </c>
      <c r="AA1269" t="s">
        <v>146</v>
      </c>
      <c r="AB1269" t="s">
        <v>146</v>
      </c>
      <c r="BB1269">
        <v>0</v>
      </c>
    </row>
    <row r="1270" spans="1:54" x14ac:dyDescent="0.25">
      <c r="A1270">
        <v>326048</v>
      </c>
      <c r="B1270" t="s">
        <v>144</v>
      </c>
      <c r="N1270" t="s">
        <v>149</v>
      </c>
      <c r="O1270" t="s">
        <v>149</v>
      </c>
      <c r="P1270" t="s">
        <v>148</v>
      </c>
      <c r="Q1270" t="s">
        <v>146</v>
      </c>
      <c r="R1270" t="s">
        <v>148</v>
      </c>
      <c r="S1270" t="s">
        <v>146</v>
      </c>
      <c r="T1270" t="s">
        <v>146</v>
      </c>
      <c r="U1270" t="s">
        <v>146</v>
      </c>
      <c r="V1270" t="s">
        <v>146</v>
      </c>
      <c r="W1270" t="s">
        <v>146</v>
      </c>
      <c r="X1270" t="s">
        <v>146</v>
      </c>
      <c r="Y1270" t="s">
        <v>146</v>
      </c>
      <c r="Z1270" t="s">
        <v>146</v>
      </c>
      <c r="AA1270" t="s">
        <v>146</v>
      </c>
      <c r="AB1270" t="s">
        <v>146</v>
      </c>
      <c r="BB1270">
        <v>0</v>
      </c>
    </row>
    <row r="1271" spans="1:54" x14ac:dyDescent="0.25">
      <c r="A1271">
        <v>334764</v>
      </c>
      <c r="B1271" t="s">
        <v>144</v>
      </c>
      <c r="N1271" t="s">
        <v>149</v>
      </c>
      <c r="O1271" t="s">
        <v>149</v>
      </c>
      <c r="P1271" t="s">
        <v>148</v>
      </c>
      <c r="R1271" t="s">
        <v>149</v>
      </c>
      <c r="T1271" t="s">
        <v>149</v>
      </c>
      <c r="V1271" t="s">
        <v>149</v>
      </c>
      <c r="W1271" t="s">
        <v>146</v>
      </c>
      <c r="X1271" t="s">
        <v>148</v>
      </c>
      <c r="Y1271" t="s">
        <v>148</v>
      </c>
      <c r="Z1271" t="s">
        <v>148</v>
      </c>
      <c r="AA1271" t="s">
        <v>148</v>
      </c>
      <c r="AB1271" t="s">
        <v>146</v>
      </c>
      <c r="BB1271">
        <v>0</v>
      </c>
    </row>
    <row r="1272" spans="1:54" x14ac:dyDescent="0.25">
      <c r="A1272">
        <v>335221</v>
      </c>
      <c r="B1272" t="s">
        <v>144</v>
      </c>
      <c r="C1272" t="s">
        <v>149</v>
      </c>
      <c r="F1272" t="s">
        <v>149</v>
      </c>
      <c r="K1272" t="s">
        <v>148</v>
      </c>
      <c r="O1272" t="s">
        <v>149</v>
      </c>
      <c r="P1272" t="s">
        <v>148</v>
      </c>
      <c r="Q1272" t="s">
        <v>148</v>
      </c>
      <c r="R1272" t="s">
        <v>146</v>
      </c>
      <c r="S1272" t="s">
        <v>148</v>
      </c>
      <c r="T1272" t="s">
        <v>146</v>
      </c>
      <c r="U1272" t="s">
        <v>148</v>
      </c>
      <c r="V1272" t="s">
        <v>146</v>
      </c>
      <c r="W1272" t="s">
        <v>146</v>
      </c>
      <c r="X1272" t="s">
        <v>146</v>
      </c>
      <c r="Y1272" t="s">
        <v>146</v>
      </c>
      <c r="Z1272" t="s">
        <v>146</v>
      </c>
      <c r="AA1272" t="s">
        <v>146</v>
      </c>
      <c r="AB1272" t="s">
        <v>146</v>
      </c>
      <c r="BB1272">
        <v>0</v>
      </c>
    </row>
    <row r="1273" spans="1:54" x14ac:dyDescent="0.25">
      <c r="A1273">
        <v>335285</v>
      </c>
      <c r="B1273" t="s">
        <v>144</v>
      </c>
      <c r="H1273" t="s">
        <v>149</v>
      </c>
      <c r="O1273" t="s">
        <v>149</v>
      </c>
      <c r="P1273" t="s">
        <v>148</v>
      </c>
      <c r="R1273" t="s">
        <v>148</v>
      </c>
      <c r="S1273" t="s">
        <v>148</v>
      </c>
      <c r="T1273" t="s">
        <v>148</v>
      </c>
      <c r="U1273" t="s">
        <v>148</v>
      </c>
      <c r="W1273" t="s">
        <v>146</v>
      </c>
      <c r="X1273" t="s">
        <v>146</v>
      </c>
      <c r="Y1273" t="s">
        <v>146</v>
      </c>
      <c r="Z1273" t="s">
        <v>146</v>
      </c>
      <c r="AA1273" t="s">
        <v>146</v>
      </c>
      <c r="AB1273" t="s">
        <v>146</v>
      </c>
      <c r="BB1273">
        <v>0</v>
      </c>
    </row>
    <row r="1274" spans="1:54" x14ac:dyDescent="0.25">
      <c r="A1274">
        <v>335356</v>
      </c>
      <c r="B1274" t="s">
        <v>144</v>
      </c>
      <c r="I1274" t="s">
        <v>149</v>
      </c>
      <c r="O1274" t="s">
        <v>149</v>
      </c>
      <c r="P1274" t="s">
        <v>148</v>
      </c>
      <c r="T1274" t="s">
        <v>148</v>
      </c>
      <c r="U1274" t="s">
        <v>148</v>
      </c>
      <c r="V1274" t="s">
        <v>148</v>
      </c>
      <c r="W1274" t="s">
        <v>146</v>
      </c>
      <c r="X1274" t="s">
        <v>146</v>
      </c>
      <c r="Y1274" t="s">
        <v>148</v>
      </c>
      <c r="Z1274" t="s">
        <v>146</v>
      </c>
      <c r="AA1274" t="s">
        <v>146</v>
      </c>
      <c r="AB1274" t="s">
        <v>146</v>
      </c>
      <c r="BB1274">
        <v>0</v>
      </c>
    </row>
    <row r="1275" spans="1:54" x14ac:dyDescent="0.25">
      <c r="A1275">
        <v>338725</v>
      </c>
      <c r="B1275" t="s">
        <v>144</v>
      </c>
      <c r="M1275" t="s">
        <v>149</v>
      </c>
      <c r="O1275" t="s">
        <v>149</v>
      </c>
      <c r="P1275" t="s">
        <v>148</v>
      </c>
      <c r="Q1275" t="s">
        <v>148</v>
      </c>
      <c r="S1275" t="s">
        <v>148</v>
      </c>
      <c r="W1275" t="s">
        <v>146</v>
      </c>
      <c r="X1275" t="s">
        <v>146</v>
      </c>
      <c r="Y1275" t="s">
        <v>146</v>
      </c>
      <c r="Z1275" t="s">
        <v>146</v>
      </c>
      <c r="AA1275" t="s">
        <v>146</v>
      </c>
      <c r="AB1275" t="s">
        <v>146</v>
      </c>
      <c r="BB1275">
        <v>0</v>
      </c>
    </row>
    <row r="1276" spans="1:54" x14ac:dyDescent="0.25">
      <c r="A1276">
        <v>338759</v>
      </c>
      <c r="B1276" t="s">
        <v>144</v>
      </c>
      <c r="I1276" t="s">
        <v>149</v>
      </c>
      <c r="L1276" t="s">
        <v>149</v>
      </c>
      <c r="N1276" t="s">
        <v>149</v>
      </c>
      <c r="O1276" t="s">
        <v>149</v>
      </c>
      <c r="P1276" t="s">
        <v>148</v>
      </c>
      <c r="Q1276" t="s">
        <v>148</v>
      </c>
      <c r="R1276" t="s">
        <v>148</v>
      </c>
      <c r="S1276" t="s">
        <v>148</v>
      </c>
      <c r="T1276" t="s">
        <v>148</v>
      </c>
      <c r="U1276" t="s">
        <v>148</v>
      </c>
      <c r="V1276" t="s">
        <v>148</v>
      </c>
      <c r="W1276" t="s">
        <v>146</v>
      </c>
      <c r="X1276" t="s">
        <v>146</v>
      </c>
      <c r="Y1276" t="s">
        <v>146</v>
      </c>
      <c r="Z1276" t="s">
        <v>146</v>
      </c>
      <c r="AA1276" t="s">
        <v>146</v>
      </c>
      <c r="AB1276" t="s">
        <v>146</v>
      </c>
      <c r="BB1276">
        <v>0</v>
      </c>
    </row>
    <row r="1277" spans="1:54" x14ac:dyDescent="0.25">
      <c r="A1277">
        <v>337957</v>
      </c>
      <c r="B1277" t="s">
        <v>144</v>
      </c>
      <c r="G1277" t="s">
        <v>149</v>
      </c>
      <c r="I1277" t="s">
        <v>149</v>
      </c>
      <c r="N1277" t="s">
        <v>149</v>
      </c>
      <c r="O1277" t="s">
        <v>149</v>
      </c>
      <c r="P1277" t="s">
        <v>148</v>
      </c>
      <c r="R1277" t="s">
        <v>148</v>
      </c>
      <c r="S1277" t="s">
        <v>148</v>
      </c>
      <c r="T1277" t="s">
        <v>148</v>
      </c>
      <c r="V1277" t="s">
        <v>148</v>
      </c>
      <c r="W1277" t="s">
        <v>146</v>
      </c>
      <c r="X1277" t="s">
        <v>146</v>
      </c>
      <c r="Y1277" t="s">
        <v>146</v>
      </c>
      <c r="Z1277" t="s">
        <v>146</v>
      </c>
      <c r="AA1277" t="s">
        <v>146</v>
      </c>
      <c r="AB1277" t="s">
        <v>146</v>
      </c>
      <c r="BB1277">
        <v>0</v>
      </c>
    </row>
    <row r="1278" spans="1:54" x14ac:dyDescent="0.25">
      <c r="A1278">
        <v>338621</v>
      </c>
      <c r="B1278" t="s">
        <v>144</v>
      </c>
      <c r="H1278" t="s">
        <v>149</v>
      </c>
      <c r="K1278" t="s">
        <v>149</v>
      </c>
      <c r="O1278" t="s">
        <v>149</v>
      </c>
      <c r="P1278" t="s">
        <v>148</v>
      </c>
      <c r="Q1278" t="s">
        <v>148</v>
      </c>
      <c r="R1278" t="s">
        <v>148</v>
      </c>
      <c r="S1278" t="s">
        <v>148</v>
      </c>
      <c r="T1278" t="s">
        <v>148</v>
      </c>
      <c r="U1278" t="s">
        <v>148</v>
      </c>
      <c r="V1278" t="s">
        <v>148</v>
      </c>
      <c r="W1278" t="s">
        <v>146</v>
      </c>
      <c r="X1278" t="s">
        <v>146</v>
      </c>
      <c r="Y1278" t="s">
        <v>146</v>
      </c>
      <c r="Z1278" t="s">
        <v>146</v>
      </c>
      <c r="AA1278" t="s">
        <v>146</v>
      </c>
      <c r="AB1278" t="s">
        <v>146</v>
      </c>
      <c r="BB1278">
        <v>0</v>
      </c>
    </row>
    <row r="1279" spans="1:54" x14ac:dyDescent="0.25">
      <c r="A1279">
        <v>338625</v>
      </c>
      <c r="B1279" t="s">
        <v>144</v>
      </c>
      <c r="I1279" t="s">
        <v>149</v>
      </c>
      <c r="N1279" t="s">
        <v>149</v>
      </c>
      <c r="O1279" t="s">
        <v>149</v>
      </c>
      <c r="P1279" t="s">
        <v>148</v>
      </c>
      <c r="Q1279" t="s">
        <v>148</v>
      </c>
      <c r="R1279" t="s">
        <v>148</v>
      </c>
      <c r="S1279" t="s">
        <v>148</v>
      </c>
      <c r="T1279" t="s">
        <v>148</v>
      </c>
      <c r="U1279" t="s">
        <v>148</v>
      </c>
      <c r="V1279" t="s">
        <v>148</v>
      </c>
      <c r="W1279" t="s">
        <v>146</v>
      </c>
      <c r="X1279" t="s">
        <v>146</v>
      </c>
      <c r="Y1279" t="s">
        <v>146</v>
      </c>
      <c r="Z1279" t="s">
        <v>146</v>
      </c>
      <c r="AA1279" t="s">
        <v>146</v>
      </c>
      <c r="AB1279" t="s">
        <v>146</v>
      </c>
      <c r="BB1279">
        <v>0</v>
      </c>
    </row>
    <row r="1280" spans="1:54" x14ac:dyDescent="0.25">
      <c r="A1280">
        <v>338802</v>
      </c>
      <c r="B1280" t="s">
        <v>144</v>
      </c>
      <c r="H1280" t="s">
        <v>149</v>
      </c>
      <c r="I1280" t="s">
        <v>148</v>
      </c>
      <c r="N1280" t="s">
        <v>146</v>
      </c>
      <c r="O1280" t="s">
        <v>149</v>
      </c>
      <c r="P1280" t="s">
        <v>148</v>
      </c>
      <c r="S1280" t="s">
        <v>148</v>
      </c>
      <c r="T1280" t="s">
        <v>148</v>
      </c>
      <c r="V1280" t="s">
        <v>146</v>
      </c>
      <c r="W1280" t="s">
        <v>146</v>
      </c>
      <c r="X1280" t="s">
        <v>146</v>
      </c>
      <c r="Y1280" t="s">
        <v>146</v>
      </c>
      <c r="Z1280" t="s">
        <v>146</v>
      </c>
      <c r="AA1280" t="s">
        <v>146</v>
      </c>
      <c r="AB1280" t="s">
        <v>146</v>
      </c>
      <c r="BB1280">
        <v>0</v>
      </c>
    </row>
    <row r="1281" spans="1:54" x14ac:dyDescent="0.25">
      <c r="A1281">
        <v>338814</v>
      </c>
      <c r="B1281" t="s">
        <v>144</v>
      </c>
      <c r="G1281" t="s">
        <v>149</v>
      </c>
      <c r="H1281" t="s">
        <v>149</v>
      </c>
      <c r="I1281" t="s">
        <v>149</v>
      </c>
      <c r="N1281" t="s">
        <v>149</v>
      </c>
      <c r="O1281" t="s">
        <v>149</v>
      </c>
      <c r="P1281" t="s">
        <v>148</v>
      </c>
      <c r="R1281" t="s">
        <v>146</v>
      </c>
      <c r="S1281" t="s">
        <v>148</v>
      </c>
      <c r="T1281" t="s">
        <v>148</v>
      </c>
      <c r="V1281" t="s">
        <v>146</v>
      </c>
      <c r="W1281" t="s">
        <v>146</v>
      </c>
      <c r="X1281" t="s">
        <v>146</v>
      </c>
      <c r="Y1281" t="s">
        <v>146</v>
      </c>
      <c r="Z1281" t="s">
        <v>146</v>
      </c>
      <c r="AA1281" t="s">
        <v>146</v>
      </c>
      <c r="AB1281" t="s">
        <v>146</v>
      </c>
      <c r="BB1281">
        <v>0</v>
      </c>
    </row>
    <row r="1282" spans="1:54" x14ac:dyDescent="0.25">
      <c r="A1282">
        <v>338844</v>
      </c>
      <c r="B1282" t="s">
        <v>144</v>
      </c>
      <c r="E1282" t="s">
        <v>149</v>
      </c>
      <c r="G1282" t="s">
        <v>149</v>
      </c>
      <c r="J1282" t="s">
        <v>149</v>
      </c>
      <c r="N1282" t="s">
        <v>149</v>
      </c>
      <c r="O1282" t="s">
        <v>149</v>
      </c>
      <c r="P1282" t="s">
        <v>148</v>
      </c>
      <c r="Q1282" t="s">
        <v>148</v>
      </c>
      <c r="S1282" t="s">
        <v>148</v>
      </c>
      <c r="T1282" t="s">
        <v>148</v>
      </c>
      <c r="V1282" t="s">
        <v>148</v>
      </c>
      <c r="W1282" t="s">
        <v>146</v>
      </c>
      <c r="X1282" t="s">
        <v>146</v>
      </c>
      <c r="Y1282" t="s">
        <v>146</v>
      </c>
      <c r="Z1282" t="s">
        <v>146</v>
      </c>
      <c r="AA1282" t="s">
        <v>146</v>
      </c>
      <c r="AB1282" t="s">
        <v>146</v>
      </c>
      <c r="BB1282">
        <v>0</v>
      </c>
    </row>
    <row r="1283" spans="1:54" x14ac:dyDescent="0.25">
      <c r="A1283">
        <v>338846</v>
      </c>
      <c r="B1283" t="s">
        <v>144</v>
      </c>
      <c r="C1283" t="s">
        <v>149</v>
      </c>
      <c r="F1283" t="s">
        <v>149</v>
      </c>
      <c r="K1283" t="s">
        <v>149</v>
      </c>
      <c r="O1283" t="s">
        <v>149</v>
      </c>
      <c r="P1283" t="s">
        <v>148</v>
      </c>
      <c r="R1283" t="s">
        <v>148</v>
      </c>
      <c r="W1283" t="s">
        <v>146</v>
      </c>
      <c r="X1283" t="s">
        <v>146</v>
      </c>
      <c r="Y1283" t="s">
        <v>146</v>
      </c>
      <c r="Z1283" t="s">
        <v>146</v>
      </c>
      <c r="AA1283" t="s">
        <v>146</v>
      </c>
      <c r="AB1283" t="s">
        <v>146</v>
      </c>
      <c r="BB1283">
        <v>0</v>
      </c>
    </row>
    <row r="1284" spans="1:54" x14ac:dyDescent="0.25">
      <c r="A1284">
        <v>338902</v>
      </c>
      <c r="B1284" t="s">
        <v>144</v>
      </c>
      <c r="M1284" t="s">
        <v>149</v>
      </c>
      <c r="N1284" t="s">
        <v>149</v>
      </c>
      <c r="O1284" t="s">
        <v>149</v>
      </c>
      <c r="P1284" t="s">
        <v>148</v>
      </c>
      <c r="R1284" t="s">
        <v>148</v>
      </c>
      <c r="W1284" t="s">
        <v>146</v>
      </c>
      <c r="X1284" t="s">
        <v>146</v>
      </c>
      <c r="Y1284" t="s">
        <v>146</v>
      </c>
      <c r="Z1284" t="s">
        <v>146</v>
      </c>
      <c r="AA1284" t="s">
        <v>146</v>
      </c>
      <c r="AB1284" t="s">
        <v>146</v>
      </c>
      <c r="BB1284">
        <v>0</v>
      </c>
    </row>
    <row r="1285" spans="1:54" x14ac:dyDescent="0.25">
      <c r="A1285">
        <v>333184</v>
      </c>
      <c r="B1285" t="s">
        <v>144</v>
      </c>
      <c r="M1285" t="s">
        <v>149</v>
      </c>
      <c r="O1285" t="s">
        <v>149</v>
      </c>
      <c r="P1285" t="s">
        <v>148</v>
      </c>
      <c r="R1285" t="s">
        <v>146</v>
      </c>
      <c r="S1285" t="s">
        <v>148</v>
      </c>
      <c r="T1285" t="s">
        <v>148</v>
      </c>
      <c r="W1285" t="s">
        <v>146</v>
      </c>
      <c r="X1285" t="s">
        <v>146</v>
      </c>
      <c r="Y1285" t="s">
        <v>146</v>
      </c>
      <c r="Z1285" t="s">
        <v>146</v>
      </c>
      <c r="AA1285" t="s">
        <v>146</v>
      </c>
      <c r="AB1285" t="s">
        <v>146</v>
      </c>
      <c r="BB1285">
        <v>0</v>
      </c>
    </row>
    <row r="1286" spans="1:54" x14ac:dyDescent="0.25">
      <c r="A1286">
        <v>330432</v>
      </c>
      <c r="B1286" t="s">
        <v>144</v>
      </c>
      <c r="C1286" t="s">
        <v>149</v>
      </c>
      <c r="H1286" t="s">
        <v>149</v>
      </c>
      <c r="O1286" t="s">
        <v>146</v>
      </c>
      <c r="P1286" t="s">
        <v>148</v>
      </c>
      <c r="R1286" t="s">
        <v>146</v>
      </c>
      <c r="S1286" t="s">
        <v>148</v>
      </c>
      <c r="T1286" t="s">
        <v>148</v>
      </c>
      <c r="V1286" t="s">
        <v>148</v>
      </c>
      <c r="W1286" t="s">
        <v>146</v>
      </c>
      <c r="X1286" t="s">
        <v>146</v>
      </c>
      <c r="Y1286" t="s">
        <v>146</v>
      </c>
      <c r="Z1286" t="s">
        <v>146</v>
      </c>
      <c r="AA1286" t="s">
        <v>146</v>
      </c>
      <c r="AB1286" t="s">
        <v>146</v>
      </c>
      <c r="BB1286">
        <v>0</v>
      </c>
    </row>
    <row r="1287" spans="1:54" x14ac:dyDescent="0.25">
      <c r="A1287">
        <v>335113</v>
      </c>
      <c r="B1287" t="s">
        <v>144</v>
      </c>
      <c r="H1287" t="s">
        <v>146</v>
      </c>
      <c r="N1287" t="s">
        <v>146</v>
      </c>
      <c r="O1287" t="s">
        <v>146</v>
      </c>
      <c r="P1287" t="s">
        <v>148</v>
      </c>
      <c r="R1287" t="s">
        <v>148</v>
      </c>
      <c r="V1287" t="s">
        <v>146</v>
      </c>
      <c r="X1287" t="s">
        <v>146</v>
      </c>
      <c r="Y1287" t="s">
        <v>146</v>
      </c>
      <c r="Z1287" t="s">
        <v>146</v>
      </c>
      <c r="AA1287" t="s">
        <v>146</v>
      </c>
      <c r="AB1287" t="s">
        <v>146</v>
      </c>
      <c r="BB1287">
        <v>0</v>
      </c>
    </row>
    <row r="1288" spans="1:54" x14ac:dyDescent="0.25">
      <c r="A1288">
        <v>336723</v>
      </c>
      <c r="B1288" t="s">
        <v>144</v>
      </c>
      <c r="H1288" t="s">
        <v>148</v>
      </c>
      <c r="K1288" t="s">
        <v>149</v>
      </c>
      <c r="N1288" t="s">
        <v>149</v>
      </c>
      <c r="O1288" t="s">
        <v>146</v>
      </c>
      <c r="P1288" t="s">
        <v>148</v>
      </c>
      <c r="Q1288" t="s">
        <v>148</v>
      </c>
      <c r="R1288" t="s">
        <v>148</v>
      </c>
      <c r="T1288" t="s">
        <v>148</v>
      </c>
      <c r="W1288" t="s">
        <v>146</v>
      </c>
      <c r="X1288" t="s">
        <v>146</v>
      </c>
      <c r="Y1288" t="s">
        <v>146</v>
      </c>
      <c r="Z1288" t="s">
        <v>146</v>
      </c>
      <c r="AA1288" t="s">
        <v>146</v>
      </c>
      <c r="AB1288" t="s">
        <v>146</v>
      </c>
      <c r="BB1288">
        <v>0</v>
      </c>
    </row>
    <row r="1289" spans="1:54" x14ac:dyDescent="0.25">
      <c r="A1289">
        <v>337324</v>
      </c>
      <c r="B1289" t="s">
        <v>144</v>
      </c>
      <c r="G1289" t="s">
        <v>148</v>
      </c>
      <c r="K1289" t="s">
        <v>148</v>
      </c>
      <c r="M1289" t="s">
        <v>148</v>
      </c>
      <c r="O1289" t="s">
        <v>146</v>
      </c>
      <c r="P1289" t="s">
        <v>148</v>
      </c>
      <c r="Q1289" t="s">
        <v>148</v>
      </c>
      <c r="R1289" t="s">
        <v>146</v>
      </c>
      <c r="S1289" t="s">
        <v>146</v>
      </c>
      <c r="T1289" t="s">
        <v>146</v>
      </c>
      <c r="U1289" t="s">
        <v>146</v>
      </c>
      <c r="V1289" t="s">
        <v>146</v>
      </c>
      <c r="W1289" t="s">
        <v>146</v>
      </c>
      <c r="X1289" t="s">
        <v>146</v>
      </c>
      <c r="Y1289" t="s">
        <v>146</v>
      </c>
      <c r="Z1289" t="s">
        <v>146</v>
      </c>
      <c r="AA1289" t="s">
        <v>146</v>
      </c>
      <c r="AB1289" t="s">
        <v>146</v>
      </c>
      <c r="BB1289">
        <v>0</v>
      </c>
    </row>
    <row r="1290" spans="1:54" x14ac:dyDescent="0.25">
      <c r="A1290">
        <v>337773</v>
      </c>
      <c r="B1290" t="s">
        <v>144</v>
      </c>
      <c r="I1290" t="s">
        <v>148</v>
      </c>
      <c r="K1290" t="s">
        <v>148</v>
      </c>
      <c r="O1290" t="s">
        <v>146</v>
      </c>
      <c r="P1290" t="s">
        <v>148</v>
      </c>
      <c r="Q1290" t="s">
        <v>148</v>
      </c>
      <c r="S1290" t="s">
        <v>146</v>
      </c>
      <c r="U1290" t="s">
        <v>148</v>
      </c>
      <c r="V1290" t="s">
        <v>148</v>
      </c>
      <c r="W1290" t="s">
        <v>148</v>
      </c>
      <c r="X1290" t="s">
        <v>146</v>
      </c>
      <c r="Y1290" t="s">
        <v>148</v>
      </c>
      <c r="Z1290" t="s">
        <v>148</v>
      </c>
      <c r="AA1290" t="s">
        <v>146</v>
      </c>
      <c r="AB1290" t="s">
        <v>146</v>
      </c>
      <c r="BB1290">
        <v>0</v>
      </c>
    </row>
    <row r="1291" spans="1:54" x14ac:dyDescent="0.25">
      <c r="A1291">
        <v>339577</v>
      </c>
      <c r="B1291" t="s">
        <v>144</v>
      </c>
      <c r="D1291" t="s">
        <v>146</v>
      </c>
      <c r="L1291" t="s">
        <v>146</v>
      </c>
      <c r="M1291" t="s">
        <v>146</v>
      </c>
      <c r="O1291" t="s">
        <v>146</v>
      </c>
      <c r="P1291" t="s">
        <v>148</v>
      </c>
      <c r="Q1291" t="s">
        <v>148</v>
      </c>
      <c r="S1291" t="s">
        <v>148</v>
      </c>
      <c r="T1291" t="s">
        <v>148</v>
      </c>
      <c r="U1291" t="s">
        <v>148</v>
      </c>
      <c r="W1291" t="s">
        <v>146</v>
      </c>
      <c r="X1291" t="s">
        <v>146</v>
      </c>
      <c r="Y1291" t="s">
        <v>146</v>
      </c>
      <c r="Z1291" t="s">
        <v>146</v>
      </c>
      <c r="AA1291" t="s">
        <v>146</v>
      </c>
      <c r="AB1291" t="s">
        <v>146</v>
      </c>
      <c r="BB1291">
        <v>0</v>
      </c>
    </row>
    <row r="1292" spans="1:54" x14ac:dyDescent="0.25">
      <c r="A1292">
        <v>325990</v>
      </c>
      <c r="B1292" t="s">
        <v>144</v>
      </c>
      <c r="K1292" t="s">
        <v>149</v>
      </c>
      <c r="P1292" t="s">
        <v>148</v>
      </c>
      <c r="W1292" t="s">
        <v>148</v>
      </c>
      <c r="Y1292" t="s">
        <v>148</v>
      </c>
      <c r="AB1292" t="s">
        <v>146</v>
      </c>
      <c r="BB1292">
        <v>0</v>
      </c>
    </row>
    <row r="1293" spans="1:54" x14ac:dyDescent="0.25">
      <c r="A1293">
        <v>327793</v>
      </c>
      <c r="B1293" t="s">
        <v>144</v>
      </c>
      <c r="F1293" t="s">
        <v>149</v>
      </c>
      <c r="H1293" t="s">
        <v>149</v>
      </c>
      <c r="I1293" t="s">
        <v>149</v>
      </c>
      <c r="M1293" t="s">
        <v>149</v>
      </c>
      <c r="P1293" t="s">
        <v>148</v>
      </c>
      <c r="R1293" t="s">
        <v>149</v>
      </c>
      <c r="S1293" t="s">
        <v>149</v>
      </c>
      <c r="U1293" t="s">
        <v>149</v>
      </c>
      <c r="V1293" t="s">
        <v>148</v>
      </c>
      <c r="X1293" t="s">
        <v>149</v>
      </c>
      <c r="Z1293" t="s">
        <v>149</v>
      </c>
      <c r="AA1293" t="s">
        <v>149</v>
      </c>
      <c r="AB1293" t="s">
        <v>146</v>
      </c>
      <c r="BB1293">
        <v>0</v>
      </c>
    </row>
    <row r="1294" spans="1:54" x14ac:dyDescent="0.25">
      <c r="A1294">
        <v>330040</v>
      </c>
      <c r="B1294" t="s">
        <v>144</v>
      </c>
      <c r="F1294" t="s">
        <v>148</v>
      </c>
      <c r="H1294" t="s">
        <v>149</v>
      </c>
      <c r="I1294" t="s">
        <v>149</v>
      </c>
      <c r="P1294" t="s">
        <v>148</v>
      </c>
      <c r="Q1294" t="s">
        <v>148</v>
      </c>
      <c r="R1294" t="s">
        <v>148</v>
      </c>
      <c r="S1294" t="s">
        <v>148</v>
      </c>
      <c r="T1294" t="s">
        <v>148</v>
      </c>
      <c r="U1294" t="s">
        <v>148</v>
      </c>
      <c r="V1294" t="s">
        <v>146</v>
      </c>
      <c r="W1294" t="s">
        <v>146</v>
      </c>
      <c r="X1294" t="s">
        <v>146</v>
      </c>
      <c r="Y1294" t="s">
        <v>146</v>
      </c>
      <c r="Z1294" t="s">
        <v>146</v>
      </c>
      <c r="AA1294" t="s">
        <v>146</v>
      </c>
      <c r="AB1294" t="s">
        <v>146</v>
      </c>
      <c r="BB1294">
        <v>0</v>
      </c>
    </row>
    <row r="1295" spans="1:54" x14ac:dyDescent="0.25">
      <c r="A1295">
        <v>330972</v>
      </c>
      <c r="B1295" t="s">
        <v>144</v>
      </c>
      <c r="P1295" t="s">
        <v>148</v>
      </c>
      <c r="Q1295" t="s">
        <v>146</v>
      </c>
      <c r="R1295" t="s">
        <v>146</v>
      </c>
      <c r="S1295" t="s">
        <v>146</v>
      </c>
      <c r="T1295" t="s">
        <v>146</v>
      </c>
      <c r="U1295" t="s">
        <v>146</v>
      </c>
      <c r="V1295" t="s">
        <v>148</v>
      </c>
      <c r="W1295" t="s">
        <v>149</v>
      </c>
      <c r="X1295" t="s">
        <v>146</v>
      </c>
      <c r="Y1295" t="s">
        <v>146</v>
      </c>
      <c r="Z1295" t="s">
        <v>149</v>
      </c>
      <c r="AA1295" t="s">
        <v>146</v>
      </c>
      <c r="AB1295" t="s">
        <v>146</v>
      </c>
      <c r="BB1295">
        <v>0</v>
      </c>
    </row>
    <row r="1296" spans="1:54" x14ac:dyDescent="0.25">
      <c r="A1296">
        <v>332537</v>
      </c>
      <c r="B1296" t="s">
        <v>144</v>
      </c>
      <c r="F1296" t="s">
        <v>149</v>
      </c>
      <c r="L1296" t="s">
        <v>149</v>
      </c>
      <c r="N1296" t="s">
        <v>149</v>
      </c>
      <c r="P1296" t="s">
        <v>148</v>
      </c>
      <c r="R1296" t="s">
        <v>148</v>
      </c>
      <c r="W1296" t="s">
        <v>148</v>
      </c>
      <c r="X1296" t="s">
        <v>148</v>
      </c>
      <c r="Y1296" t="s">
        <v>148</v>
      </c>
      <c r="Z1296" t="s">
        <v>148</v>
      </c>
      <c r="AA1296" t="s">
        <v>148</v>
      </c>
      <c r="AB1296" t="s">
        <v>146</v>
      </c>
      <c r="BB1296">
        <v>0</v>
      </c>
    </row>
    <row r="1297" spans="1:54" x14ac:dyDescent="0.25">
      <c r="A1297">
        <v>335101</v>
      </c>
      <c r="B1297" t="s">
        <v>144</v>
      </c>
      <c r="H1297" t="s">
        <v>149</v>
      </c>
      <c r="I1297" t="s">
        <v>146</v>
      </c>
      <c r="N1297" t="s">
        <v>146</v>
      </c>
      <c r="P1297" t="s">
        <v>148</v>
      </c>
      <c r="S1297" t="s">
        <v>146</v>
      </c>
      <c r="V1297" t="s">
        <v>146</v>
      </c>
      <c r="W1297" t="s">
        <v>146</v>
      </c>
      <c r="X1297" t="s">
        <v>146</v>
      </c>
      <c r="Y1297" t="s">
        <v>146</v>
      </c>
      <c r="Z1297" t="s">
        <v>146</v>
      </c>
      <c r="AA1297" t="s">
        <v>146</v>
      </c>
      <c r="AB1297" t="s">
        <v>146</v>
      </c>
      <c r="BB1297">
        <v>0</v>
      </c>
    </row>
    <row r="1298" spans="1:54" x14ac:dyDescent="0.25">
      <c r="A1298">
        <v>335421</v>
      </c>
      <c r="B1298" t="s">
        <v>144</v>
      </c>
      <c r="F1298" t="s">
        <v>149</v>
      </c>
      <c r="K1298" t="s">
        <v>149</v>
      </c>
      <c r="P1298" t="s">
        <v>148</v>
      </c>
      <c r="R1298" t="s">
        <v>148</v>
      </c>
      <c r="T1298" t="s">
        <v>149</v>
      </c>
      <c r="W1298" t="s">
        <v>146</v>
      </c>
      <c r="X1298" t="s">
        <v>148</v>
      </c>
      <c r="Y1298" t="s">
        <v>148</v>
      </c>
      <c r="Z1298" t="s">
        <v>146</v>
      </c>
      <c r="AB1298" t="s">
        <v>146</v>
      </c>
      <c r="BB1298">
        <v>0</v>
      </c>
    </row>
    <row r="1299" spans="1:54" x14ac:dyDescent="0.25">
      <c r="A1299">
        <v>335442</v>
      </c>
      <c r="B1299" t="s">
        <v>144</v>
      </c>
      <c r="P1299" t="s">
        <v>148</v>
      </c>
      <c r="Q1299" t="s">
        <v>148</v>
      </c>
      <c r="R1299" t="s">
        <v>146</v>
      </c>
      <c r="S1299" t="s">
        <v>146</v>
      </c>
      <c r="T1299" t="s">
        <v>146</v>
      </c>
      <c r="U1299" t="s">
        <v>146</v>
      </c>
      <c r="V1299" t="s">
        <v>146</v>
      </c>
      <c r="W1299" t="s">
        <v>146</v>
      </c>
      <c r="X1299" t="s">
        <v>146</v>
      </c>
      <c r="Y1299" t="s">
        <v>146</v>
      </c>
      <c r="Z1299" t="s">
        <v>146</v>
      </c>
      <c r="AA1299" t="s">
        <v>146</v>
      </c>
      <c r="AB1299" t="s">
        <v>146</v>
      </c>
      <c r="BB1299">
        <v>0</v>
      </c>
    </row>
    <row r="1300" spans="1:54" x14ac:dyDescent="0.25">
      <c r="A1300">
        <v>335851</v>
      </c>
      <c r="B1300" t="s">
        <v>144</v>
      </c>
      <c r="H1300" t="s">
        <v>149</v>
      </c>
      <c r="I1300" t="s">
        <v>149</v>
      </c>
      <c r="M1300" t="s">
        <v>149</v>
      </c>
      <c r="N1300" t="s">
        <v>148</v>
      </c>
      <c r="P1300" t="s">
        <v>148</v>
      </c>
      <c r="Q1300" t="s">
        <v>148</v>
      </c>
      <c r="R1300" t="s">
        <v>148</v>
      </c>
      <c r="S1300" t="s">
        <v>148</v>
      </c>
      <c r="T1300" t="s">
        <v>148</v>
      </c>
      <c r="V1300" t="s">
        <v>146</v>
      </c>
      <c r="W1300" t="s">
        <v>146</v>
      </c>
      <c r="X1300" t="s">
        <v>146</v>
      </c>
      <c r="Y1300" t="s">
        <v>146</v>
      </c>
      <c r="Z1300" t="s">
        <v>146</v>
      </c>
      <c r="AA1300" t="s">
        <v>146</v>
      </c>
      <c r="AB1300" t="s">
        <v>146</v>
      </c>
      <c r="BB1300">
        <v>0</v>
      </c>
    </row>
    <row r="1301" spans="1:54" x14ac:dyDescent="0.25">
      <c r="A1301">
        <v>336031</v>
      </c>
      <c r="B1301" t="s">
        <v>144</v>
      </c>
      <c r="G1301" t="s">
        <v>149</v>
      </c>
      <c r="M1301" t="s">
        <v>149</v>
      </c>
      <c r="P1301" t="s">
        <v>148</v>
      </c>
      <c r="Q1301" t="s">
        <v>148</v>
      </c>
      <c r="R1301" t="s">
        <v>148</v>
      </c>
      <c r="S1301" t="s">
        <v>148</v>
      </c>
      <c r="T1301" t="s">
        <v>148</v>
      </c>
      <c r="W1301" t="s">
        <v>146</v>
      </c>
      <c r="X1301" t="s">
        <v>146</v>
      </c>
      <c r="Y1301" t="s">
        <v>146</v>
      </c>
      <c r="Z1301" t="s">
        <v>146</v>
      </c>
      <c r="AA1301" t="s">
        <v>146</v>
      </c>
      <c r="AB1301" t="s">
        <v>146</v>
      </c>
      <c r="BB1301">
        <v>0</v>
      </c>
    </row>
    <row r="1302" spans="1:54" x14ac:dyDescent="0.25">
      <c r="A1302">
        <v>336285</v>
      </c>
      <c r="B1302" t="s">
        <v>144</v>
      </c>
      <c r="C1302" t="s">
        <v>149</v>
      </c>
      <c r="K1302" t="s">
        <v>148</v>
      </c>
      <c r="M1302" t="s">
        <v>146</v>
      </c>
      <c r="N1302" t="s">
        <v>149</v>
      </c>
      <c r="P1302" t="s">
        <v>148</v>
      </c>
      <c r="Q1302" t="s">
        <v>148</v>
      </c>
      <c r="R1302" t="s">
        <v>146</v>
      </c>
      <c r="S1302" t="s">
        <v>148</v>
      </c>
      <c r="T1302" t="s">
        <v>148</v>
      </c>
      <c r="V1302" t="s">
        <v>148</v>
      </c>
      <c r="W1302" t="s">
        <v>146</v>
      </c>
      <c r="X1302" t="s">
        <v>146</v>
      </c>
      <c r="Y1302" t="s">
        <v>146</v>
      </c>
      <c r="Z1302" t="s">
        <v>146</v>
      </c>
      <c r="AA1302" t="s">
        <v>146</v>
      </c>
      <c r="AB1302" t="s">
        <v>146</v>
      </c>
      <c r="BB1302">
        <v>0</v>
      </c>
    </row>
    <row r="1303" spans="1:54" x14ac:dyDescent="0.25">
      <c r="A1303">
        <v>336332</v>
      </c>
      <c r="B1303" t="s">
        <v>144</v>
      </c>
      <c r="I1303" t="s">
        <v>149</v>
      </c>
      <c r="K1303" t="s">
        <v>149</v>
      </c>
      <c r="N1303" t="s">
        <v>149</v>
      </c>
      <c r="P1303" t="s">
        <v>148</v>
      </c>
      <c r="R1303" t="s">
        <v>148</v>
      </c>
      <c r="S1303" t="s">
        <v>148</v>
      </c>
      <c r="T1303" t="s">
        <v>148</v>
      </c>
      <c r="U1303" t="s">
        <v>148</v>
      </c>
      <c r="V1303" t="s">
        <v>146</v>
      </c>
      <c r="W1303" t="s">
        <v>146</v>
      </c>
      <c r="X1303" t="s">
        <v>146</v>
      </c>
      <c r="Y1303" t="s">
        <v>146</v>
      </c>
      <c r="Z1303" t="s">
        <v>146</v>
      </c>
      <c r="AA1303" t="s">
        <v>146</v>
      </c>
      <c r="AB1303" t="s">
        <v>146</v>
      </c>
      <c r="BB1303">
        <v>0</v>
      </c>
    </row>
    <row r="1304" spans="1:54" x14ac:dyDescent="0.25">
      <c r="A1304">
        <v>336565</v>
      </c>
      <c r="B1304" t="s">
        <v>144</v>
      </c>
      <c r="P1304" t="s">
        <v>148</v>
      </c>
      <c r="R1304" t="s">
        <v>146</v>
      </c>
      <c r="V1304" t="s">
        <v>148</v>
      </c>
      <c r="W1304" t="s">
        <v>148</v>
      </c>
      <c r="X1304" t="s">
        <v>148</v>
      </c>
      <c r="Y1304" t="s">
        <v>148</v>
      </c>
      <c r="Z1304" t="s">
        <v>146</v>
      </c>
      <c r="AA1304" t="s">
        <v>148</v>
      </c>
      <c r="AB1304" t="s">
        <v>146</v>
      </c>
      <c r="BB1304">
        <v>0</v>
      </c>
    </row>
    <row r="1305" spans="1:54" x14ac:dyDescent="0.25">
      <c r="A1305">
        <v>336900</v>
      </c>
      <c r="B1305" t="s">
        <v>144</v>
      </c>
      <c r="C1305" t="s">
        <v>149</v>
      </c>
      <c r="D1305" t="s">
        <v>149</v>
      </c>
      <c r="J1305" t="s">
        <v>149</v>
      </c>
      <c r="M1305" t="s">
        <v>149</v>
      </c>
      <c r="P1305" t="s">
        <v>148</v>
      </c>
      <c r="Q1305" t="s">
        <v>148</v>
      </c>
      <c r="R1305" t="s">
        <v>149</v>
      </c>
      <c r="S1305" t="s">
        <v>148</v>
      </c>
      <c r="T1305" t="s">
        <v>146</v>
      </c>
      <c r="V1305" t="s">
        <v>148</v>
      </c>
      <c r="W1305" t="s">
        <v>148</v>
      </c>
      <c r="X1305" t="s">
        <v>146</v>
      </c>
      <c r="Y1305" t="s">
        <v>148</v>
      </c>
      <c r="Z1305" t="s">
        <v>146</v>
      </c>
      <c r="AA1305" t="s">
        <v>146</v>
      </c>
      <c r="AB1305" t="s">
        <v>146</v>
      </c>
      <c r="BB1305">
        <v>0</v>
      </c>
    </row>
    <row r="1306" spans="1:54" x14ac:dyDescent="0.25">
      <c r="A1306">
        <v>336962</v>
      </c>
      <c r="B1306" t="s">
        <v>144</v>
      </c>
      <c r="E1306" t="s">
        <v>149</v>
      </c>
      <c r="I1306" t="s">
        <v>149</v>
      </c>
      <c r="K1306" t="s">
        <v>148</v>
      </c>
      <c r="L1306" t="s">
        <v>148</v>
      </c>
      <c r="P1306" t="s">
        <v>148</v>
      </c>
      <c r="Q1306" t="s">
        <v>148</v>
      </c>
      <c r="R1306" t="s">
        <v>148</v>
      </c>
      <c r="S1306" t="s">
        <v>148</v>
      </c>
      <c r="T1306" t="s">
        <v>148</v>
      </c>
      <c r="U1306" t="s">
        <v>148</v>
      </c>
      <c r="V1306" t="s">
        <v>148</v>
      </c>
      <c r="W1306" t="s">
        <v>149</v>
      </c>
      <c r="X1306" t="s">
        <v>148</v>
      </c>
      <c r="Y1306" t="s">
        <v>149</v>
      </c>
      <c r="Z1306" t="s">
        <v>149</v>
      </c>
      <c r="AA1306" t="s">
        <v>146</v>
      </c>
      <c r="AB1306" t="s">
        <v>146</v>
      </c>
      <c r="BB1306">
        <v>0</v>
      </c>
    </row>
    <row r="1307" spans="1:54" x14ac:dyDescent="0.25">
      <c r="A1307">
        <v>336982</v>
      </c>
      <c r="B1307" t="s">
        <v>144</v>
      </c>
      <c r="G1307" t="s">
        <v>149</v>
      </c>
      <c r="I1307" t="s">
        <v>149</v>
      </c>
      <c r="J1307" t="s">
        <v>149</v>
      </c>
      <c r="N1307" t="s">
        <v>149</v>
      </c>
      <c r="P1307" t="s">
        <v>148</v>
      </c>
      <c r="Q1307" t="s">
        <v>146</v>
      </c>
      <c r="R1307" t="s">
        <v>146</v>
      </c>
      <c r="S1307" t="s">
        <v>148</v>
      </c>
      <c r="T1307" t="s">
        <v>149</v>
      </c>
      <c r="U1307" t="s">
        <v>148</v>
      </c>
      <c r="V1307" t="s">
        <v>146</v>
      </c>
      <c r="W1307" t="s">
        <v>146</v>
      </c>
      <c r="X1307" t="s">
        <v>146</v>
      </c>
      <c r="Y1307" t="s">
        <v>149</v>
      </c>
      <c r="Z1307" t="s">
        <v>146</v>
      </c>
      <c r="AA1307" t="s">
        <v>146</v>
      </c>
      <c r="AB1307" t="s">
        <v>146</v>
      </c>
      <c r="BB1307">
        <v>0</v>
      </c>
    </row>
    <row r="1308" spans="1:54" x14ac:dyDescent="0.25">
      <c r="A1308">
        <v>337231</v>
      </c>
      <c r="B1308" t="s">
        <v>144</v>
      </c>
      <c r="C1308" t="s">
        <v>149</v>
      </c>
      <c r="P1308" t="s">
        <v>148</v>
      </c>
      <c r="R1308" t="s">
        <v>148</v>
      </c>
      <c r="S1308" t="s">
        <v>148</v>
      </c>
      <c r="W1308" t="s">
        <v>146</v>
      </c>
      <c r="X1308" t="s">
        <v>146</v>
      </c>
      <c r="Y1308" t="s">
        <v>146</v>
      </c>
      <c r="Z1308" t="s">
        <v>146</v>
      </c>
      <c r="AA1308" t="s">
        <v>148</v>
      </c>
      <c r="AB1308" t="s">
        <v>146</v>
      </c>
      <c r="BB1308">
        <v>0</v>
      </c>
    </row>
    <row r="1309" spans="1:54" x14ac:dyDescent="0.25">
      <c r="A1309">
        <v>337247</v>
      </c>
      <c r="B1309" t="s">
        <v>144</v>
      </c>
      <c r="M1309" t="s">
        <v>148</v>
      </c>
      <c r="P1309" t="s">
        <v>148</v>
      </c>
      <c r="Q1309" t="s">
        <v>146</v>
      </c>
      <c r="R1309" t="s">
        <v>146</v>
      </c>
      <c r="S1309" t="s">
        <v>148</v>
      </c>
      <c r="T1309" t="s">
        <v>148</v>
      </c>
      <c r="U1309" t="s">
        <v>148</v>
      </c>
      <c r="V1309" t="s">
        <v>146</v>
      </c>
      <c r="W1309" t="s">
        <v>146</v>
      </c>
      <c r="X1309" t="s">
        <v>146</v>
      </c>
      <c r="Y1309" t="s">
        <v>146</v>
      </c>
      <c r="Z1309" t="s">
        <v>146</v>
      </c>
      <c r="AA1309" t="s">
        <v>146</v>
      </c>
      <c r="AB1309" t="s">
        <v>146</v>
      </c>
      <c r="BB1309">
        <v>0</v>
      </c>
    </row>
    <row r="1310" spans="1:54" x14ac:dyDescent="0.25">
      <c r="A1310">
        <v>337565</v>
      </c>
      <c r="B1310" t="s">
        <v>144</v>
      </c>
      <c r="F1310" t="s">
        <v>149</v>
      </c>
      <c r="G1310" t="s">
        <v>149</v>
      </c>
      <c r="K1310" t="s">
        <v>149</v>
      </c>
      <c r="P1310" t="s">
        <v>148</v>
      </c>
      <c r="Q1310" t="s">
        <v>148</v>
      </c>
      <c r="R1310" t="s">
        <v>148</v>
      </c>
      <c r="W1310" t="s">
        <v>146</v>
      </c>
      <c r="X1310" t="s">
        <v>146</v>
      </c>
      <c r="Y1310" t="s">
        <v>146</v>
      </c>
      <c r="Z1310" t="s">
        <v>146</v>
      </c>
      <c r="AA1310" t="s">
        <v>146</v>
      </c>
      <c r="AB1310" t="s">
        <v>146</v>
      </c>
      <c r="BB1310">
        <v>0</v>
      </c>
    </row>
    <row r="1311" spans="1:54" x14ac:dyDescent="0.25">
      <c r="A1311">
        <v>337748</v>
      </c>
      <c r="B1311" t="s">
        <v>144</v>
      </c>
      <c r="H1311" t="s">
        <v>149</v>
      </c>
      <c r="I1311" t="s">
        <v>148</v>
      </c>
      <c r="K1311" t="s">
        <v>149</v>
      </c>
      <c r="N1311" t="s">
        <v>148</v>
      </c>
      <c r="P1311" t="s">
        <v>148</v>
      </c>
      <c r="Q1311" t="s">
        <v>148</v>
      </c>
      <c r="S1311" t="s">
        <v>148</v>
      </c>
      <c r="T1311" t="s">
        <v>146</v>
      </c>
      <c r="V1311" t="s">
        <v>146</v>
      </c>
      <c r="W1311" t="s">
        <v>146</v>
      </c>
      <c r="X1311" t="s">
        <v>146</v>
      </c>
      <c r="Y1311" t="s">
        <v>146</v>
      </c>
      <c r="Z1311" t="s">
        <v>146</v>
      </c>
      <c r="AA1311" t="s">
        <v>146</v>
      </c>
      <c r="AB1311" t="s">
        <v>146</v>
      </c>
      <c r="BB1311">
        <v>0</v>
      </c>
    </row>
    <row r="1312" spans="1:54" x14ac:dyDescent="0.25">
      <c r="A1312">
        <v>337813</v>
      </c>
      <c r="B1312" t="s">
        <v>144</v>
      </c>
      <c r="I1312" t="s">
        <v>149</v>
      </c>
      <c r="N1312" t="s">
        <v>149</v>
      </c>
      <c r="P1312" t="s">
        <v>148</v>
      </c>
      <c r="R1312" t="s">
        <v>148</v>
      </c>
      <c r="T1312" t="s">
        <v>148</v>
      </c>
      <c r="V1312" t="s">
        <v>149</v>
      </c>
      <c r="W1312" t="s">
        <v>146</v>
      </c>
      <c r="X1312" t="s">
        <v>146</v>
      </c>
      <c r="Y1312" t="s">
        <v>146</v>
      </c>
      <c r="Z1312" t="s">
        <v>146</v>
      </c>
      <c r="AA1312" t="s">
        <v>148</v>
      </c>
      <c r="AB1312" t="s">
        <v>146</v>
      </c>
      <c r="BB1312">
        <v>0</v>
      </c>
    </row>
    <row r="1313" spans="1:54" x14ac:dyDescent="0.25">
      <c r="A1313">
        <v>337816</v>
      </c>
      <c r="B1313" t="s">
        <v>144</v>
      </c>
      <c r="C1313" t="s">
        <v>149</v>
      </c>
      <c r="G1313" t="s">
        <v>149</v>
      </c>
      <c r="H1313" t="s">
        <v>149</v>
      </c>
      <c r="K1313" t="s">
        <v>148</v>
      </c>
      <c r="P1313" t="s">
        <v>148</v>
      </c>
      <c r="Q1313" t="s">
        <v>148</v>
      </c>
      <c r="R1313" t="s">
        <v>148</v>
      </c>
      <c r="S1313" t="s">
        <v>146</v>
      </c>
      <c r="T1313" t="s">
        <v>146</v>
      </c>
      <c r="U1313" t="s">
        <v>146</v>
      </c>
      <c r="V1313" t="s">
        <v>146</v>
      </c>
      <c r="W1313" t="s">
        <v>146</v>
      </c>
      <c r="X1313" t="s">
        <v>146</v>
      </c>
      <c r="Y1313" t="s">
        <v>146</v>
      </c>
      <c r="Z1313" t="s">
        <v>146</v>
      </c>
      <c r="AA1313" t="s">
        <v>146</v>
      </c>
      <c r="AB1313" t="s">
        <v>146</v>
      </c>
      <c r="BB1313">
        <v>0</v>
      </c>
    </row>
    <row r="1314" spans="1:54" x14ac:dyDescent="0.25">
      <c r="A1314">
        <v>337914</v>
      </c>
      <c r="B1314" t="s">
        <v>144</v>
      </c>
      <c r="C1314" t="s">
        <v>149</v>
      </c>
      <c r="K1314" t="s">
        <v>149</v>
      </c>
      <c r="N1314" t="s">
        <v>148</v>
      </c>
      <c r="P1314" t="s">
        <v>148</v>
      </c>
      <c r="Q1314" t="s">
        <v>149</v>
      </c>
      <c r="R1314" t="s">
        <v>148</v>
      </c>
      <c r="V1314" t="s">
        <v>146</v>
      </c>
      <c r="W1314" t="s">
        <v>148</v>
      </c>
      <c r="X1314" t="s">
        <v>146</v>
      </c>
      <c r="Y1314" t="s">
        <v>146</v>
      </c>
      <c r="Z1314" t="s">
        <v>146</v>
      </c>
      <c r="AA1314" t="s">
        <v>146</v>
      </c>
      <c r="AB1314" t="s">
        <v>146</v>
      </c>
      <c r="BB1314">
        <v>0</v>
      </c>
    </row>
    <row r="1315" spans="1:54" x14ac:dyDescent="0.25">
      <c r="A1315">
        <v>337932</v>
      </c>
      <c r="B1315" t="s">
        <v>144</v>
      </c>
      <c r="E1315" t="s">
        <v>149</v>
      </c>
      <c r="K1315" t="s">
        <v>149</v>
      </c>
      <c r="L1315" t="s">
        <v>149</v>
      </c>
      <c r="P1315" t="s">
        <v>148</v>
      </c>
      <c r="U1315" t="s">
        <v>148</v>
      </c>
      <c r="W1315" t="s">
        <v>146</v>
      </c>
      <c r="X1315" t="s">
        <v>146</v>
      </c>
      <c r="Y1315" t="s">
        <v>148</v>
      </c>
      <c r="Z1315" t="s">
        <v>146</v>
      </c>
      <c r="AA1315" t="s">
        <v>146</v>
      </c>
      <c r="AB1315" t="s">
        <v>146</v>
      </c>
      <c r="BB1315">
        <v>0</v>
      </c>
    </row>
    <row r="1316" spans="1:54" x14ac:dyDescent="0.25">
      <c r="A1316">
        <v>338033</v>
      </c>
      <c r="B1316" t="s">
        <v>144</v>
      </c>
      <c r="I1316" t="s">
        <v>148</v>
      </c>
      <c r="K1316" t="s">
        <v>148</v>
      </c>
      <c r="L1316" t="s">
        <v>148</v>
      </c>
      <c r="P1316" t="s">
        <v>148</v>
      </c>
      <c r="Q1316" t="s">
        <v>148</v>
      </c>
      <c r="R1316" t="s">
        <v>148</v>
      </c>
      <c r="S1316" t="s">
        <v>146</v>
      </c>
      <c r="T1316" t="s">
        <v>146</v>
      </c>
      <c r="U1316" t="s">
        <v>146</v>
      </c>
      <c r="V1316" t="s">
        <v>146</v>
      </c>
      <c r="W1316" t="s">
        <v>146</v>
      </c>
      <c r="X1316" t="s">
        <v>146</v>
      </c>
      <c r="Y1316" t="s">
        <v>146</v>
      </c>
      <c r="Z1316" t="s">
        <v>146</v>
      </c>
      <c r="AA1316" t="s">
        <v>146</v>
      </c>
      <c r="AB1316" t="s">
        <v>146</v>
      </c>
      <c r="BB1316">
        <v>0</v>
      </c>
    </row>
    <row r="1317" spans="1:54" x14ac:dyDescent="0.25">
      <c r="A1317">
        <v>338041</v>
      </c>
      <c r="B1317" t="s">
        <v>144</v>
      </c>
      <c r="K1317" t="s">
        <v>149</v>
      </c>
      <c r="P1317" t="s">
        <v>148</v>
      </c>
      <c r="R1317" t="s">
        <v>148</v>
      </c>
      <c r="W1317" t="s">
        <v>148</v>
      </c>
      <c r="X1317" t="s">
        <v>148</v>
      </c>
      <c r="Y1317" t="s">
        <v>148</v>
      </c>
      <c r="Z1317" t="s">
        <v>148</v>
      </c>
      <c r="AA1317" t="s">
        <v>146</v>
      </c>
      <c r="AB1317" t="s">
        <v>146</v>
      </c>
      <c r="BB1317">
        <v>0</v>
      </c>
    </row>
    <row r="1318" spans="1:54" x14ac:dyDescent="0.25">
      <c r="A1318">
        <v>338102</v>
      </c>
      <c r="B1318" t="s">
        <v>144</v>
      </c>
      <c r="J1318" t="s">
        <v>146</v>
      </c>
      <c r="L1318" t="s">
        <v>146</v>
      </c>
      <c r="N1318" t="s">
        <v>146</v>
      </c>
      <c r="P1318" t="s">
        <v>148</v>
      </c>
      <c r="Q1318" t="s">
        <v>146</v>
      </c>
      <c r="R1318" t="s">
        <v>146</v>
      </c>
      <c r="S1318" t="s">
        <v>146</v>
      </c>
      <c r="T1318" t="s">
        <v>146</v>
      </c>
      <c r="U1318" t="s">
        <v>148</v>
      </c>
      <c r="V1318" t="s">
        <v>146</v>
      </c>
      <c r="W1318" t="s">
        <v>146</v>
      </c>
      <c r="X1318" t="s">
        <v>146</v>
      </c>
      <c r="Y1318" t="s">
        <v>146</v>
      </c>
      <c r="Z1318" t="s">
        <v>146</v>
      </c>
      <c r="AA1318" t="s">
        <v>146</v>
      </c>
      <c r="AB1318" t="s">
        <v>146</v>
      </c>
      <c r="BB1318">
        <v>0</v>
      </c>
    </row>
    <row r="1319" spans="1:54" x14ac:dyDescent="0.25">
      <c r="A1319">
        <v>338221</v>
      </c>
      <c r="B1319" t="s">
        <v>144</v>
      </c>
      <c r="H1319" t="s">
        <v>149</v>
      </c>
      <c r="I1319" t="s">
        <v>149</v>
      </c>
      <c r="N1319" t="s">
        <v>148</v>
      </c>
      <c r="P1319" t="s">
        <v>148</v>
      </c>
      <c r="Q1319" t="s">
        <v>148</v>
      </c>
      <c r="R1319" t="s">
        <v>149</v>
      </c>
      <c r="S1319" t="s">
        <v>148</v>
      </c>
      <c r="T1319" t="s">
        <v>148</v>
      </c>
      <c r="U1319" t="s">
        <v>148</v>
      </c>
      <c r="V1319" t="s">
        <v>146</v>
      </c>
      <c r="W1319" t="s">
        <v>146</v>
      </c>
      <c r="X1319" t="s">
        <v>146</v>
      </c>
      <c r="Y1319" t="s">
        <v>146</v>
      </c>
      <c r="Z1319" t="s">
        <v>146</v>
      </c>
      <c r="AA1319" t="s">
        <v>146</v>
      </c>
      <c r="AB1319" t="s">
        <v>146</v>
      </c>
      <c r="BB1319">
        <v>0</v>
      </c>
    </row>
    <row r="1320" spans="1:54" x14ac:dyDescent="0.25">
      <c r="A1320">
        <v>338320</v>
      </c>
      <c r="B1320" t="s">
        <v>144</v>
      </c>
      <c r="P1320" t="s">
        <v>148</v>
      </c>
      <c r="Q1320" t="s">
        <v>148</v>
      </c>
      <c r="R1320" t="s">
        <v>148</v>
      </c>
      <c r="X1320" t="s">
        <v>146</v>
      </c>
      <c r="Y1320" t="s">
        <v>146</v>
      </c>
      <c r="Z1320" t="s">
        <v>146</v>
      </c>
      <c r="AA1320" t="s">
        <v>146</v>
      </c>
      <c r="AB1320" t="s">
        <v>146</v>
      </c>
      <c r="BB1320">
        <v>0</v>
      </c>
    </row>
    <row r="1321" spans="1:54" x14ac:dyDescent="0.25">
      <c r="A1321">
        <v>338534</v>
      </c>
      <c r="B1321" t="s">
        <v>144</v>
      </c>
      <c r="I1321" t="s">
        <v>149</v>
      </c>
      <c r="L1321" t="s">
        <v>148</v>
      </c>
      <c r="N1321" t="s">
        <v>148</v>
      </c>
      <c r="P1321" t="s">
        <v>148</v>
      </c>
      <c r="R1321" t="s">
        <v>148</v>
      </c>
      <c r="T1321" t="s">
        <v>148</v>
      </c>
      <c r="V1321" t="s">
        <v>146</v>
      </c>
      <c r="W1321" t="s">
        <v>146</v>
      </c>
      <c r="X1321" t="s">
        <v>146</v>
      </c>
      <c r="Y1321" t="s">
        <v>146</v>
      </c>
      <c r="Z1321" t="s">
        <v>146</v>
      </c>
      <c r="AA1321" t="s">
        <v>146</v>
      </c>
      <c r="AB1321" t="s">
        <v>146</v>
      </c>
      <c r="BB1321">
        <v>0</v>
      </c>
    </row>
    <row r="1322" spans="1:54" x14ac:dyDescent="0.25">
      <c r="A1322">
        <v>338935</v>
      </c>
      <c r="B1322" t="s">
        <v>144</v>
      </c>
      <c r="E1322" t="s">
        <v>148</v>
      </c>
      <c r="L1322" t="s">
        <v>148</v>
      </c>
      <c r="M1322" t="s">
        <v>148</v>
      </c>
      <c r="P1322" t="s">
        <v>148</v>
      </c>
      <c r="T1322" t="s">
        <v>146</v>
      </c>
      <c r="U1322" t="s">
        <v>148</v>
      </c>
      <c r="W1322" t="s">
        <v>148</v>
      </c>
      <c r="X1322" t="s">
        <v>146</v>
      </c>
      <c r="Y1322" t="s">
        <v>148</v>
      </c>
      <c r="Z1322" t="s">
        <v>148</v>
      </c>
      <c r="AA1322" t="s">
        <v>146</v>
      </c>
      <c r="AB1322" t="s">
        <v>146</v>
      </c>
      <c r="BB1322">
        <v>0</v>
      </c>
    </row>
    <row r="1323" spans="1:54" x14ac:dyDescent="0.25">
      <c r="A1323">
        <v>339616</v>
      </c>
      <c r="B1323" t="s">
        <v>144</v>
      </c>
      <c r="J1323" t="s">
        <v>148</v>
      </c>
      <c r="L1323" t="s">
        <v>148</v>
      </c>
      <c r="N1323" t="s">
        <v>146</v>
      </c>
      <c r="P1323" t="s">
        <v>148</v>
      </c>
      <c r="Q1323" t="s">
        <v>146</v>
      </c>
      <c r="U1323" t="s">
        <v>146</v>
      </c>
      <c r="W1323" t="s">
        <v>146</v>
      </c>
      <c r="AA1323" t="s">
        <v>146</v>
      </c>
      <c r="AB1323" t="s">
        <v>146</v>
      </c>
      <c r="BB1323">
        <v>0</v>
      </c>
    </row>
    <row r="1324" spans="1:54" x14ac:dyDescent="0.25">
      <c r="A1324">
        <v>337630</v>
      </c>
      <c r="B1324" t="s">
        <v>144</v>
      </c>
      <c r="C1324" t="s">
        <v>149</v>
      </c>
      <c r="H1324" t="s">
        <v>149</v>
      </c>
      <c r="K1324" t="s">
        <v>148</v>
      </c>
      <c r="P1324" t="s">
        <v>148</v>
      </c>
      <c r="R1324" t="s">
        <v>148</v>
      </c>
      <c r="S1324" t="s">
        <v>148</v>
      </c>
      <c r="T1324" t="s">
        <v>148</v>
      </c>
      <c r="U1324" t="s">
        <v>148</v>
      </c>
      <c r="W1324" t="s">
        <v>146</v>
      </c>
      <c r="X1324" t="s">
        <v>146</v>
      </c>
      <c r="Y1324" t="s">
        <v>146</v>
      </c>
      <c r="Z1324" t="s">
        <v>146</v>
      </c>
      <c r="AA1324" t="s">
        <v>146</v>
      </c>
      <c r="AB1324" t="s">
        <v>146</v>
      </c>
      <c r="BB1324">
        <v>0</v>
      </c>
    </row>
    <row r="1325" spans="1:54" x14ac:dyDescent="0.25">
      <c r="A1325">
        <v>337925</v>
      </c>
      <c r="B1325" t="s">
        <v>144</v>
      </c>
      <c r="I1325" t="s">
        <v>149</v>
      </c>
      <c r="N1325" t="s">
        <v>146</v>
      </c>
      <c r="P1325" t="s">
        <v>148</v>
      </c>
      <c r="V1325" t="s">
        <v>146</v>
      </c>
      <c r="W1325" t="s">
        <v>146</v>
      </c>
      <c r="X1325" t="s">
        <v>146</v>
      </c>
      <c r="Y1325" t="s">
        <v>146</v>
      </c>
      <c r="Z1325" t="s">
        <v>146</v>
      </c>
      <c r="AA1325" t="s">
        <v>146</v>
      </c>
      <c r="AB1325" t="s">
        <v>146</v>
      </c>
      <c r="BB1325">
        <v>0</v>
      </c>
    </row>
    <row r="1326" spans="1:54" x14ac:dyDescent="0.25">
      <c r="A1326">
        <v>337989</v>
      </c>
      <c r="B1326" t="s">
        <v>144</v>
      </c>
      <c r="F1326" t="s">
        <v>149</v>
      </c>
      <c r="G1326" t="s">
        <v>149</v>
      </c>
      <c r="I1326" t="s">
        <v>149</v>
      </c>
      <c r="N1326" t="s">
        <v>149</v>
      </c>
      <c r="P1326" t="s">
        <v>148</v>
      </c>
      <c r="Q1326" t="s">
        <v>148</v>
      </c>
      <c r="R1326" t="s">
        <v>146</v>
      </c>
      <c r="T1326" t="s">
        <v>148</v>
      </c>
      <c r="U1326" t="s">
        <v>146</v>
      </c>
      <c r="V1326" t="s">
        <v>146</v>
      </c>
      <c r="W1326" t="s">
        <v>146</v>
      </c>
      <c r="X1326" t="s">
        <v>146</v>
      </c>
      <c r="Y1326" t="s">
        <v>146</v>
      </c>
      <c r="Z1326" t="s">
        <v>146</v>
      </c>
      <c r="AA1326" t="s">
        <v>146</v>
      </c>
      <c r="AB1326" t="s">
        <v>146</v>
      </c>
      <c r="BB1326">
        <v>0</v>
      </c>
    </row>
    <row r="1327" spans="1:54" x14ac:dyDescent="0.25">
      <c r="A1327">
        <v>338163</v>
      </c>
      <c r="B1327" t="s">
        <v>144</v>
      </c>
      <c r="F1327" t="s">
        <v>149</v>
      </c>
      <c r="P1327" t="s">
        <v>148</v>
      </c>
      <c r="S1327" t="s">
        <v>146</v>
      </c>
      <c r="T1327" t="s">
        <v>146</v>
      </c>
      <c r="U1327" t="s">
        <v>146</v>
      </c>
      <c r="W1327" t="s">
        <v>146</v>
      </c>
      <c r="X1327" t="s">
        <v>146</v>
      </c>
      <c r="Y1327" t="s">
        <v>146</v>
      </c>
      <c r="Z1327" t="s">
        <v>146</v>
      </c>
      <c r="AA1327" t="s">
        <v>146</v>
      </c>
      <c r="AB1327" t="s">
        <v>146</v>
      </c>
      <c r="BB1327">
        <v>0</v>
      </c>
    </row>
    <row r="1328" spans="1:54" x14ac:dyDescent="0.25">
      <c r="A1328">
        <v>338242</v>
      </c>
      <c r="B1328" t="s">
        <v>144</v>
      </c>
      <c r="G1328" t="s">
        <v>149</v>
      </c>
      <c r="I1328" t="s">
        <v>149</v>
      </c>
      <c r="M1328" t="s">
        <v>149</v>
      </c>
      <c r="N1328" t="s">
        <v>149</v>
      </c>
      <c r="P1328" t="s">
        <v>148</v>
      </c>
      <c r="Q1328" t="s">
        <v>148</v>
      </c>
      <c r="S1328" t="s">
        <v>148</v>
      </c>
      <c r="T1328" t="s">
        <v>148</v>
      </c>
      <c r="V1328" t="s">
        <v>148</v>
      </c>
      <c r="W1328" t="s">
        <v>146</v>
      </c>
      <c r="X1328" t="s">
        <v>146</v>
      </c>
      <c r="Y1328" t="s">
        <v>146</v>
      </c>
      <c r="Z1328" t="s">
        <v>146</v>
      </c>
      <c r="AA1328" t="s">
        <v>146</v>
      </c>
      <c r="AB1328" t="s">
        <v>146</v>
      </c>
      <c r="BB1328">
        <v>0</v>
      </c>
    </row>
    <row r="1329" spans="1:54" x14ac:dyDescent="0.25">
      <c r="A1329">
        <v>338311</v>
      </c>
      <c r="B1329" t="s">
        <v>144</v>
      </c>
      <c r="I1329" t="s">
        <v>149</v>
      </c>
      <c r="N1329" t="s">
        <v>148</v>
      </c>
      <c r="P1329" t="s">
        <v>148</v>
      </c>
      <c r="T1329" t="s">
        <v>148</v>
      </c>
      <c r="V1329" t="s">
        <v>148</v>
      </c>
      <c r="W1329" t="s">
        <v>146</v>
      </c>
      <c r="X1329" t="s">
        <v>146</v>
      </c>
      <c r="Y1329" t="s">
        <v>146</v>
      </c>
      <c r="Z1329" t="s">
        <v>146</v>
      </c>
      <c r="AA1329" t="s">
        <v>146</v>
      </c>
      <c r="AB1329" t="s">
        <v>146</v>
      </c>
      <c r="BB1329">
        <v>0</v>
      </c>
    </row>
    <row r="1330" spans="1:54" x14ac:dyDescent="0.25">
      <c r="A1330">
        <v>338329</v>
      </c>
      <c r="B1330" t="s">
        <v>144</v>
      </c>
      <c r="G1330" t="s">
        <v>149</v>
      </c>
      <c r="H1330" t="s">
        <v>149</v>
      </c>
      <c r="I1330" t="s">
        <v>149</v>
      </c>
      <c r="K1330" t="s">
        <v>149</v>
      </c>
      <c r="N1330" t="s">
        <v>149</v>
      </c>
      <c r="P1330" t="s">
        <v>148</v>
      </c>
      <c r="Q1330" t="s">
        <v>148</v>
      </c>
      <c r="R1330" t="s">
        <v>148</v>
      </c>
      <c r="S1330" t="s">
        <v>148</v>
      </c>
      <c r="U1330" t="s">
        <v>148</v>
      </c>
      <c r="V1330" t="s">
        <v>146</v>
      </c>
      <c r="W1330" t="s">
        <v>146</v>
      </c>
      <c r="X1330" t="s">
        <v>146</v>
      </c>
      <c r="Y1330" t="s">
        <v>146</v>
      </c>
      <c r="Z1330" t="s">
        <v>146</v>
      </c>
      <c r="AA1330" t="s">
        <v>146</v>
      </c>
      <c r="AB1330" t="s">
        <v>146</v>
      </c>
      <c r="BB1330">
        <v>0</v>
      </c>
    </row>
    <row r="1331" spans="1:54" x14ac:dyDescent="0.25">
      <c r="A1331">
        <v>338508</v>
      </c>
      <c r="B1331" t="s">
        <v>144</v>
      </c>
      <c r="F1331" t="s">
        <v>149</v>
      </c>
      <c r="K1331" t="s">
        <v>146</v>
      </c>
      <c r="P1331" t="s">
        <v>148</v>
      </c>
      <c r="W1331" t="s">
        <v>146</v>
      </c>
      <c r="X1331" t="s">
        <v>146</v>
      </c>
      <c r="Y1331" t="s">
        <v>146</v>
      </c>
      <c r="Z1331" t="s">
        <v>146</v>
      </c>
      <c r="AA1331" t="s">
        <v>146</v>
      </c>
      <c r="AB1331" t="s">
        <v>146</v>
      </c>
      <c r="BB1331">
        <v>0</v>
      </c>
    </row>
    <row r="1332" spans="1:54" x14ac:dyDescent="0.25">
      <c r="A1332">
        <v>338580</v>
      </c>
      <c r="B1332" t="s">
        <v>144</v>
      </c>
      <c r="G1332" t="s">
        <v>149</v>
      </c>
      <c r="L1332" t="s">
        <v>149</v>
      </c>
      <c r="N1332" t="s">
        <v>149</v>
      </c>
      <c r="P1332" t="s">
        <v>148</v>
      </c>
      <c r="Q1332" t="s">
        <v>148</v>
      </c>
      <c r="V1332" t="s">
        <v>148</v>
      </c>
      <c r="W1332" t="s">
        <v>146</v>
      </c>
      <c r="X1332" t="s">
        <v>146</v>
      </c>
      <c r="Y1332" t="s">
        <v>146</v>
      </c>
      <c r="Z1332" t="s">
        <v>146</v>
      </c>
      <c r="AA1332" t="s">
        <v>146</v>
      </c>
      <c r="AB1332" t="s">
        <v>146</v>
      </c>
      <c r="BB1332">
        <v>0</v>
      </c>
    </row>
    <row r="1333" spans="1:54" x14ac:dyDescent="0.25">
      <c r="A1333">
        <v>338582</v>
      </c>
      <c r="B1333" t="s">
        <v>144</v>
      </c>
      <c r="G1333" t="s">
        <v>149</v>
      </c>
      <c r="N1333" t="s">
        <v>149</v>
      </c>
      <c r="P1333" t="s">
        <v>148</v>
      </c>
      <c r="Q1333" t="s">
        <v>148</v>
      </c>
      <c r="R1333" t="s">
        <v>148</v>
      </c>
      <c r="S1333" t="s">
        <v>148</v>
      </c>
      <c r="T1333" t="s">
        <v>146</v>
      </c>
      <c r="W1333" t="s">
        <v>146</v>
      </c>
      <c r="X1333" t="s">
        <v>146</v>
      </c>
      <c r="Y1333" t="s">
        <v>146</v>
      </c>
      <c r="Z1333" t="s">
        <v>146</v>
      </c>
      <c r="AA1333" t="s">
        <v>146</v>
      </c>
      <c r="AB1333" t="s">
        <v>146</v>
      </c>
      <c r="BB1333">
        <v>0</v>
      </c>
    </row>
    <row r="1334" spans="1:54" x14ac:dyDescent="0.25">
      <c r="A1334">
        <v>338601</v>
      </c>
      <c r="B1334" t="s">
        <v>144</v>
      </c>
      <c r="I1334" t="s">
        <v>149</v>
      </c>
      <c r="K1334" t="s">
        <v>149</v>
      </c>
      <c r="N1334" t="s">
        <v>149</v>
      </c>
      <c r="P1334" t="s">
        <v>148</v>
      </c>
      <c r="R1334" t="s">
        <v>148</v>
      </c>
      <c r="S1334" t="s">
        <v>148</v>
      </c>
      <c r="T1334" t="s">
        <v>148</v>
      </c>
      <c r="W1334" t="s">
        <v>146</v>
      </c>
      <c r="X1334" t="s">
        <v>146</v>
      </c>
      <c r="Y1334" t="s">
        <v>146</v>
      </c>
      <c r="Z1334" t="s">
        <v>146</v>
      </c>
      <c r="AA1334" t="s">
        <v>146</v>
      </c>
      <c r="AB1334" t="s">
        <v>146</v>
      </c>
      <c r="BB1334">
        <v>0</v>
      </c>
    </row>
    <row r="1335" spans="1:54" x14ac:dyDescent="0.25">
      <c r="A1335">
        <v>338607</v>
      </c>
      <c r="B1335" t="s">
        <v>144</v>
      </c>
      <c r="F1335" t="s">
        <v>149</v>
      </c>
      <c r="G1335" t="s">
        <v>149</v>
      </c>
      <c r="K1335" t="s">
        <v>149</v>
      </c>
      <c r="P1335" t="s">
        <v>148</v>
      </c>
      <c r="Q1335" t="s">
        <v>148</v>
      </c>
      <c r="R1335" t="s">
        <v>148</v>
      </c>
      <c r="S1335" t="s">
        <v>148</v>
      </c>
      <c r="T1335" t="s">
        <v>148</v>
      </c>
      <c r="W1335" t="s">
        <v>146</v>
      </c>
      <c r="X1335" t="s">
        <v>146</v>
      </c>
      <c r="Y1335" t="s">
        <v>146</v>
      </c>
      <c r="Z1335" t="s">
        <v>146</v>
      </c>
      <c r="AA1335" t="s">
        <v>146</v>
      </c>
      <c r="AB1335" t="s">
        <v>146</v>
      </c>
      <c r="BB1335">
        <v>0</v>
      </c>
    </row>
    <row r="1336" spans="1:54" x14ac:dyDescent="0.25">
      <c r="A1336">
        <v>338611</v>
      </c>
      <c r="B1336" t="s">
        <v>144</v>
      </c>
      <c r="F1336" t="s">
        <v>149</v>
      </c>
      <c r="G1336" t="s">
        <v>149</v>
      </c>
      <c r="K1336" t="s">
        <v>149</v>
      </c>
      <c r="N1336" t="s">
        <v>149</v>
      </c>
      <c r="P1336" t="s">
        <v>148</v>
      </c>
      <c r="R1336" t="s">
        <v>148</v>
      </c>
      <c r="S1336" t="s">
        <v>148</v>
      </c>
      <c r="T1336" t="s">
        <v>148</v>
      </c>
      <c r="U1336" t="s">
        <v>148</v>
      </c>
      <c r="V1336" t="s">
        <v>148</v>
      </c>
      <c r="W1336" t="s">
        <v>146</v>
      </c>
      <c r="X1336" t="s">
        <v>146</v>
      </c>
      <c r="Y1336" t="s">
        <v>146</v>
      </c>
      <c r="Z1336" t="s">
        <v>146</v>
      </c>
      <c r="AA1336" t="s">
        <v>146</v>
      </c>
      <c r="AB1336" t="s">
        <v>146</v>
      </c>
      <c r="BB1336">
        <v>0</v>
      </c>
    </row>
    <row r="1337" spans="1:54" x14ac:dyDescent="0.25">
      <c r="A1337">
        <v>338644</v>
      </c>
      <c r="B1337" t="s">
        <v>144</v>
      </c>
      <c r="I1337" t="s">
        <v>149</v>
      </c>
      <c r="K1337" t="s">
        <v>149</v>
      </c>
      <c r="N1337" t="s">
        <v>148</v>
      </c>
      <c r="P1337" t="s">
        <v>148</v>
      </c>
      <c r="V1337" t="s">
        <v>148</v>
      </c>
      <c r="W1337" t="s">
        <v>146</v>
      </c>
      <c r="X1337" t="s">
        <v>146</v>
      </c>
      <c r="Y1337" t="s">
        <v>146</v>
      </c>
      <c r="Z1337" t="s">
        <v>146</v>
      </c>
      <c r="AA1337" t="s">
        <v>146</v>
      </c>
      <c r="AB1337" t="s">
        <v>146</v>
      </c>
      <c r="BB1337">
        <v>0</v>
      </c>
    </row>
    <row r="1338" spans="1:54" x14ac:dyDescent="0.25">
      <c r="A1338">
        <v>338670</v>
      </c>
      <c r="B1338" t="s">
        <v>144</v>
      </c>
      <c r="C1338" t="s">
        <v>149</v>
      </c>
      <c r="P1338" t="s">
        <v>148</v>
      </c>
      <c r="Q1338" t="s">
        <v>148</v>
      </c>
      <c r="R1338" t="s">
        <v>146</v>
      </c>
      <c r="S1338" t="s">
        <v>146</v>
      </c>
      <c r="T1338" t="s">
        <v>148</v>
      </c>
      <c r="W1338" t="s">
        <v>146</v>
      </c>
      <c r="X1338" t="s">
        <v>146</v>
      </c>
      <c r="Y1338" t="s">
        <v>146</v>
      </c>
      <c r="Z1338" t="s">
        <v>146</v>
      </c>
      <c r="AA1338" t="s">
        <v>146</v>
      </c>
      <c r="AB1338" t="s">
        <v>146</v>
      </c>
      <c r="BB1338">
        <v>0</v>
      </c>
    </row>
    <row r="1339" spans="1:54" x14ac:dyDescent="0.25">
      <c r="A1339">
        <v>338673</v>
      </c>
      <c r="B1339" t="s">
        <v>144</v>
      </c>
      <c r="I1339" t="s">
        <v>149</v>
      </c>
      <c r="L1339" t="s">
        <v>149</v>
      </c>
      <c r="N1339" t="s">
        <v>149</v>
      </c>
      <c r="P1339" t="s">
        <v>148</v>
      </c>
      <c r="T1339" t="s">
        <v>148</v>
      </c>
      <c r="V1339" t="s">
        <v>148</v>
      </c>
      <c r="W1339" t="s">
        <v>146</v>
      </c>
      <c r="X1339" t="s">
        <v>146</v>
      </c>
      <c r="Y1339" t="s">
        <v>146</v>
      </c>
      <c r="Z1339" t="s">
        <v>146</v>
      </c>
      <c r="AA1339" t="s">
        <v>146</v>
      </c>
      <c r="AB1339" t="s">
        <v>146</v>
      </c>
      <c r="BB1339">
        <v>0</v>
      </c>
    </row>
    <row r="1340" spans="1:54" x14ac:dyDescent="0.25">
      <c r="A1340">
        <v>338767</v>
      </c>
      <c r="B1340" t="s">
        <v>144</v>
      </c>
      <c r="F1340" t="s">
        <v>149</v>
      </c>
      <c r="K1340" t="s">
        <v>149</v>
      </c>
      <c r="P1340" t="s">
        <v>148</v>
      </c>
      <c r="R1340" t="s">
        <v>146</v>
      </c>
      <c r="T1340" t="s">
        <v>146</v>
      </c>
      <c r="V1340" t="s">
        <v>146</v>
      </c>
      <c r="W1340" t="s">
        <v>146</v>
      </c>
      <c r="X1340" t="s">
        <v>146</v>
      </c>
      <c r="Y1340" t="s">
        <v>146</v>
      </c>
      <c r="Z1340" t="s">
        <v>146</v>
      </c>
      <c r="AA1340" t="s">
        <v>146</v>
      </c>
      <c r="AB1340" t="s">
        <v>146</v>
      </c>
      <c r="BB1340">
        <v>0</v>
      </c>
    </row>
    <row r="1341" spans="1:54" x14ac:dyDescent="0.25">
      <c r="A1341">
        <v>338830</v>
      </c>
      <c r="B1341" t="s">
        <v>144</v>
      </c>
      <c r="G1341" t="s">
        <v>149</v>
      </c>
      <c r="L1341" t="s">
        <v>149</v>
      </c>
      <c r="P1341" t="s">
        <v>148</v>
      </c>
      <c r="R1341" t="s">
        <v>148</v>
      </c>
      <c r="S1341" t="s">
        <v>148</v>
      </c>
      <c r="T1341" t="s">
        <v>148</v>
      </c>
      <c r="V1341" t="s">
        <v>148</v>
      </c>
      <c r="W1341" t="s">
        <v>146</v>
      </c>
      <c r="X1341" t="s">
        <v>146</v>
      </c>
      <c r="Y1341" t="s">
        <v>146</v>
      </c>
      <c r="Z1341" t="s">
        <v>146</v>
      </c>
      <c r="AA1341" t="s">
        <v>146</v>
      </c>
      <c r="AB1341" t="s">
        <v>146</v>
      </c>
      <c r="BB1341">
        <v>0</v>
      </c>
    </row>
    <row r="1342" spans="1:54" x14ac:dyDescent="0.25">
      <c r="A1342">
        <v>336165</v>
      </c>
      <c r="B1342" t="s">
        <v>144</v>
      </c>
      <c r="K1342" t="s">
        <v>148</v>
      </c>
      <c r="P1342" t="s">
        <v>148</v>
      </c>
      <c r="R1342" t="s">
        <v>146</v>
      </c>
      <c r="S1342" t="s">
        <v>148</v>
      </c>
      <c r="T1342" t="s">
        <v>146</v>
      </c>
      <c r="W1342" t="s">
        <v>146</v>
      </c>
      <c r="X1342" t="s">
        <v>146</v>
      </c>
      <c r="Y1342" t="s">
        <v>146</v>
      </c>
      <c r="Z1342" t="s">
        <v>146</v>
      </c>
      <c r="AA1342" t="s">
        <v>149</v>
      </c>
      <c r="AB1342" t="s">
        <v>146</v>
      </c>
      <c r="BB1342">
        <v>0</v>
      </c>
    </row>
    <row r="1343" spans="1:54" x14ac:dyDescent="0.25">
      <c r="A1343">
        <v>337573</v>
      </c>
      <c r="B1343" t="s">
        <v>144</v>
      </c>
      <c r="G1343" t="s">
        <v>149</v>
      </c>
      <c r="L1343" t="s">
        <v>149</v>
      </c>
      <c r="M1343" t="s">
        <v>149</v>
      </c>
      <c r="P1343" t="s">
        <v>148</v>
      </c>
      <c r="Q1343" t="s">
        <v>148</v>
      </c>
      <c r="R1343" t="s">
        <v>148</v>
      </c>
      <c r="S1343" t="s">
        <v>149</v>
      </c>
      <c r="T1343" t="s">
        <v>149</v>
      </c>
      <c r="U1343" t="s">
        <v>149</v>
      </c>
      <c r="V1343" t="s">
        <v>149</v>
      </c>
      <c r="W1343" t="s">
        <v>146</v>
      </c>
      <c r="X1343" t="s">
        <v>146</v>
      </c>
      <c r="Y1343" t="s">
        <v>146</v>
      </c>
      <c r="Z1343" t="s">
        <v>146</v>
      </c>
      <c r="AA1343" t="s">
        <v>148</v>
      </c>
      <c r="AB1343" t="s">
        <v>146</v>
      </c>
      <c r="BB1343">
        <v>0</v>
      </c>
    </row>
    <row r="1344" spans="1:54" x14ac:dyDescent="0.25">
      <c r="A1344">
        <v>337800</v>
      </c>
      <c r="B1344" t="s">
        <v>144</v>
      </c>
      <c r="I1344" t="s">
        <v>149</v>
      </c>
      <c r="K1344" t="s">
        <v>149</v>
      </c>
      <c r="M1344" t="s">
        <v>149</v>
      </c>
      <c r="N1344" t="s">
        <v>149</v>
      </c>
      <c r="P1344" t="s">
        <v>148</v>
      </c>
      <c r="V1344" t="s">
        <v>146</v>
      </c>
      <c r="W1344" t="s">
        <v>148</v>
      </c>
      <c r="X1344" t="s">
        <v>148</v>
      </c>
      <c r="Y1344" t="s">
        <v>148</v>
      </c>
      <c r="Z1344" t="s">
        <v>148</v>
      </c>
      <c r="AA1344" t="s">
        <v>146</v>
      </c>
      <c r="AB1344" t="s">
        <v>146</v>
      </c>
      <c r="BB1344">
        <v>0</v>
      </c>
    </row>
    <row r="1345" spans="1:54" x14ac:dyDescent="0.25">
      <c r="A1345">
        <v>338943</v>
      </c>
      <c r="B1345" t="s">
        <v>144</v>
      </c>
      <c r="M1345" t="s">
        <v>149</v>
      </c>
      <c r="N1345" t="s">
        <v>149</v>
      </c>
      <c r="P1345" t="s">
        <v>148</v>
      </c>
      <c r="V1345" t="s">
        <v>148</v>
      </c>
      <c r="W1345" t="s">
        <v>146</v>
      </c>
      <c r="X1345" t="s">
        <v>146</v>
      </c>
      <c r="Y1345" t="s">
        <v>146</v>
      </c>
      <c r="Z1345" t="s">
        <v>146</v>
      </c>
      <c r="AA1345" t="s">
        <v>146</v>
      </c>
      <c r="AB1345" t="s">
        <v>146</v>
      </c>
      <c r="BB1345">
        <v>0</v>
      </c>
    </row>
    <row r="1346" spans="1:54" x14ac:dyDescent="0.25">
      <c r="A1346">
        <v>327561</v>
      </c>
      <c r="B1346" t="s">
        <v>144</v>
      </c>
      <c r="F1346" t="s">
        <v>149</v>
      </c>
      <c r="H1346" t="s">
        <v>149</v>
      </c>
      <c r="N1346" t="s">
        <v>149</v>
      </c>
      <c r="O1346" t="s">
        <v>148</v>
      </c>
      <c r="P1346" t="s">
        <v>149</v>
      </c>
      <c r="V1346" t="s">
        <v>149</v>
      </c>
      <c r="W1346" t="s">
        <v>149</v>
      </c>
      <c r="X1346" t="s">
        <v>149</v>
      </c>
      <c r="Z1346" t="s">
        <v>149</v>
      </c>
      <c r="AA1346" t="s">
        <v>148</v>
      </c>
      <c r="AB1346" t="s">
        <v>146</v>
      </c>
      <c r="BB1346">
        <v>0</v>
      </c>
    </row>
    <row r="1347" spans="1:54" x14ac:dyDescent="0.25">
      <c r="A1347">
        <v>327966</v>
      </c>
      <c r="B1347" t="s">
        <v>144</v>
      </c>
      <c r="I1347" t="s">
        <v>146</v>
      </c>
      <c r="J1347" t="s">
        <v>149</v>
      </c>
      <c r="N1347" t="s">
        <v>146</v>
      </c>
      <c r="O1347" t="s">
        <v>149</v>
      </c>
      <c r="P1347" t="s">
        <v>149</v>
      </c>
      <c r="R1347" t="s">
        <v>149</v>
      </c>
      <c r="U1347" t="s">
        <v>149</v>
      </c>
      <c r="V1347" t="s">
        <v>146</v>
      </c>
      <c r="W1347" t="s">
        <v>149</v>
      </c>
      <c r="X1347" t="s">
        <v>146</v>
      </c>
      <c r="Y1347" t="s">
        <v>149</v>
      </c>
      <c r="Z1347" t="s">
        <v>146</v>
      </c>
      <c r="AA1347" t="s">
        <v>146</v>
      </c>
      <c r="AB1347" t="s">
        <v>146</v>
      </c>
      <c r="BB1347">
        <v>0</v>
      </c>
    </row>
    <row r="1348" spans="1:54" x14ac:dyDescent="0.25">
      <c r="A1348">
        <v>333919</v>
      </c>
      <c r="B1348" t="s">
        <v>144</v>
      </c>
      <c r="I1348" t="s">
        <v>149</v>
      </c>
      <c r="O1348" t="s">
        <v>149</v>
      </c>
      <c r="P1348" t="s">
        <v>149</v>
      </c>
      <c r="Q1348" t="s">
        <v>149</v>
      </c>
      <c r="R1348" t="s">
        <v>149</v>
      </c>
      <c r="V1348" t="s">
        <v>146</v>
      </c>
      <c r="W1348" t="s">
        <v>149</v>
      </c>
      <c r="X1348" t="s">
        <v>148</v>
      </c>
      <c r="Y1348" t="s">
        <v>149</v>
      </c>
      <c r="Z1348" t="s">
        <v>146</v>
      </c>
      <c r="AA1348" t="s">
        <v>148</v>
      </c>
      <c r="AB1348" t="s">
        <v>146</v>
      </c>
      <c r="BB1348">
        <v>0</v>
      </c>
    </row>
    <row r="1349" spans="1:54" x14ac:dyDescent="0.25">
      <c r="A1349">
        <v>335855</v>
      </c>
      <c r="B1349" t="s">
        <v>144</v>
      </c>
      <c r="H1349" t="s">
        <v>149</v>
      </c>
      <c r="N1349" t="s">
        <v>148</v>
      </c>
      <c r="O1349" t="s">
        <v>148</v>
      </c>
      <c r="P1349" t="s">
        <v>149</v>
      </c>
      <c r="R1349" t="s">
        <v>149</v>
      </c>
      <c r="S1349" t="s">
        <v>149</v>
      </c>
      <c r="T1349" t="s">
        <v>149</v>
      </c>
      <c r="V1349" t="s">
        <v>149</v>
      </c>
      <c r="W1349" t="s">
        <v>148</v>
      </c>
      <c r="Y1349" t="s">
        <v>148</v>
      </c>
      <c r="AA1349" t="s">
        <v>146</v>
      </c>
      <c r="AB1349" t="s">
        <v>146</v>
      </c>
      <c r="BB1349">
        <v>0</v>
      </c>
    </row>
    <row r="1350" spans="1:54" x14ac:dyDescent="0.25">
      <c r="A1350">
        <v>336242</v>
      </c>
      <c r="B1350" t="s">
        <v>144</v>
      </c>
      <c r="K1350" t="s">
        <v>148</v>
      </c>
      <c r="O1350" t="s">
        <v>146</v>
      </c>
      <c r="P1350" t="s">
        <v>149</v>
      </c>
      <c r="S1350" t="s">
        <v>149</v>
      </c>
      <c r="W1350" t="s">
        <v>149</v>
      </c>
      <c r="Y1350" t="s">
        <v>149</v>
      </c>
      <c r="Z1350" t="s">
        <v>149</v>
      </c>
      <c r="AA1350" t="s">
        <v>149</v>
      </c>
      <c r="AB1350" t="s">
        <v>146</v>
      </c>
      <c r="BB1350">
        <v>0</v>
      </c>
    </row>
    <row r="1351" spans="1:54" x14ac:dyDescent="0.25">
      <c r="A1351">
        <v>327927</v>
      </c>
      <c r="B1351" t="s">
        <v>144</v>
      </c>
      <c r="H1351" t="s">
        <v>146</v>
      </c>
      <c r="I1351" t="s">
        <v>146</v>
      </c>
      <c r="O1351" t="s">
        <v>148</v>
      </c>
      <c r="P1351" t="s">
        <v>149</v>
      </c>
      <c r="Q1351" t="s">
        <v>149</v>
      </c>
      <c r="R1351" t="s">
        <v>146</v>
      </c>
      <c r="S1351" t="s">
        <v>146</v>
      </c>
      <c r="T1351" t="s">
        <v>146</v>
      </c>
      <c r="V1351" t="s">
        <v>146</v>
      </c>
      <c r="W1351" t="s">
        <v>149</v>
      </c>
      <c r="X1351" t="s">
        <v>146</v>
      </c>
      <c r="Y1351" t="s">
        <v>146</v>
      </c>
      <c r="Z1351" t="s">
        <v>146</v>
      </c>
      <c r="AA1351" t="s">
        <v>146</v>
      </c>
      <c r="AB1351" t="s">
        <v>146</v>
      </c>
      <c r="BB1351">
        <v>0</v>
      </c>
    </row>
    <row r="1352" spans="1:54" x14ac:dyDescent="0.25">
      <c r="A1352">
        <v>334114</v>
      </c>
      <c r="B1352" t="s">
        <v>144</v>
      </c>
      <c r="K1352" t="s">
        <v>149</v>
      </c>
      <c r="N1352" t="s">
        <v>148</v>
      </c>
      <c r="O1352" t="s">
        <v>148</v>
      </c>
      <c r="P1352" t="s">
        <v>149</v>
      </c>
      <c r="S1352" t="s">
        <v>149</v>
      </c>
      <c r="V1352" t="s">
        <v>146</v>
      </c>
      <c r="W1352" t="s">
        <v>148</v>
      </c>
      <c r="Y1352" t="s">
        <v>149</v>
      </c>
      <c r="Z1352" t="s">
        <v>149</v>
      </c>
      <c r="AA1352" t="s">
        <v>148</v>
      </c>
      <c r="AB1352" t="s">
        <v>146</v>
      </c>
      <c r="BB1352">
        <v>0</v>
      </c>
    </row>
    <row r="1353" spans="1:54" x14ac:dyDescent="0.25">
      <c r="A1353">
        <v>334780</v>
      </c>
      <c r="B1353" t="s">
        <v>144</v>
      </c>
      <c r="H1353" t="s">
        <v>149</v>
      </c>
      <c r="I1353" t="s">
        <v>148</v>
      </c>
      <c r="J1353" t="s">
        <v>149</v>
      </c>
      <c r="O1353" t="s">
        <v>148</v>
      </c>
      <c r="P1353" t="s">
        <v>149</v>
      </c>
      <c r="Q1353" t="s">
        <v>148</v>
      </c>
      <c r="R1353" t="s">
        <v>148</v>
      </c>
      <c r="W1353" t="s">
        <v>146</v>
      </c>
      <c r="X1353" t="s">
        <v>146</v>
      </c>
      <c r="Y1353" t="s">
        <v>148</v>
      </c>
      <c r="Z1353" t="s">
        <v>146</v>
      </c>
      <c r="AA1353" t="s">
        <v>146</v>
      </c>
      <c r="AB1353" t="s">
        <v>146</v>
      </c>
      <c r="BB1353">
        <v>0</v>
      </c>
    </row>
    <row r="1354" spans="1:54" x14ac:dyDescent="0.25">
      <c r="A1354">
        <v>335071</v>
      </c>
      <c r="B1354" t="s">
        <v>144</v>
      </c>
      <c r="D1354" t="s">
        <v>149</v>
      </c>
      <c r="O1354" t="s">
        <v>148</v>
      </c>
      <c r="P1354" t="s">
        <v>149</v>
      </c>
      <c r="Q1354" t="s">
        <v>149</v>
      </c>
      <c r="R1354" t="s">
        <v>149</v>
      </c>
      <c r="S1354" t="s">
        <v>149</v>
      </c>
      <c r="U1354" t="s">
        <v>149</v>
      </c>
      <c r="W1354" t="s">
        <v>148</v>
      </c>
      <c r="X1354" t="s">
        <v>148</v>
      </c>
      <c r="Y1354" t="s">
        <v>146</v>
      </c>
      <c r="Z1354" t="s">
        <v>146</v>
      </c>
      <c r="AA1354" t="s">
        <v>146</v>
      </c>
      <c r="AB1354" t="s">
        <v>146</v>
      </c>
      <c r="BB1354">
        <v>0</v>
      </c>
    </row>
    <row r="1355" spans="1:54" x14ac:dyDescent="0.25">
      <c r="A1355">
        <v>335214</v>
      </c>
      <c r="B1355" t="s">
        <v>144</v>
      </c>
      <c r="J1355" t="s">
        <v>149</v>
      </c>
      <c r="K1355" t="s">
        <v>149</v>
      </c>
      <c r="N1355" t="s">
        <v>149</v>
      </c>
      <c r="O1355" t="s">
        <v>148</v>
      </c>
      <c r="P1355" t="s">
        <v>149</v>
      </c>
      <c r="R1355" t="s">
        <v>149</v>
      </c>
      <c r="S1355" t="s">
        <v>148</v>
      </c>
      <c r="T1355" t="s">
        <v>148</v>
      </c>
      <c r="U1355" t="s">
        <v>149</v>
      </c>
      <c r="V1355" t="s">
        <v>146</v>
      </c>
      <c r="W1355" t="s">
        <v>148</v>
      </c>
      <c r="X1355" t="s">
        <v>146</v>
      </c>
      <c r="Z1355" t="s">
        <v>148</v>
      </c>
      <c r="AA1355" t="s">
        <v>146</v>
      </c>
      <c r="AB1355" t="s">
        <v>146</v>
      </c>
      <c r="BB1355">
        <v>0</v>
      </c>
    </row>
    <row r="1356" spans="1:54" x14ac:dyDescent="0.25">
      <c r="A1356">
        <v>335664</v>
      </c>
      <c r="B1356" t="s">
        <v>144</v>
      </c>
      <c r="H1356" t="s">
        <v>149</v>
      </c>
      <c r="J1356" t="s">
        <v>149</v>
      </c>
      <c r="K1356" t="s">
        <v>149</v>
      </c>
      <c r="O1356" t="s">
        <v>148</v>
      </c>
      <c r="P1356" t="s">
        <v>149</v>
      </c>
      <c r="Q1356" t="s">
        <v>149</v>
      </c>
      <c r="R1356" t="s">
        <v>148</v>
      </c>
      <c r="S1356" t="s">
        <v>146</v>
      </c>
      <c r="T1356" t="s">
        <v>149</v>
      </c>
      <c r="U1356" t="s">
        <v>149</v>
      </c>
      <c r="V1356" t="s">
        <v>146</v>
      </c>
      <c r="W1356" t="s">
        <v>148</v>
      </c>
      <c r="X1356" t="s">
        <v>146</v>
      </c>
      <c r="Y1356" t="s">
        <v>148</v>
      </c>
      <c r="Z1356" t="s">
        <v>148</v>
      </c>
      <c r="AA1356" t="s">
        <v>146</v>
      </c>
      <c r="AB1356" t="s">
        <v>146</v>
      </c>
      <c r="BB1356">
        <v>0</v>
      </c>
    </row>
    <row r="1357" spans="1:54" x14ac:dyDescent="0.25">
      <c r="A1357">
        <v>335727</v>
      </c>
      <c r="B1357" t="s">
        <v>144</v>
      </c>
      <c r="H1357" t="s">
        <v>149</v>
      </c>
      <c r="O1357" t="s">
        <v>148</v>
      </c>
      <c r="P1357" t="s">
        <v>149</v>
      </c>
      <c r="S1357" t="s">
        <v>148</v>
      </c>
      <c r="V1357" t="s">
        <v>149</v>
      </c>
      <c r="W1357" t="s">
        <v>146</v>
      </c>
      <c r="X1357" t="s">
        <v>146</v>
      </c>
      <c r="Y1357" t="s">
        <v>149</v>
      </c>
      <c r="Z1357" t="s">
        <v>149</v>
      </c>
      <c r="AA1357" t="s">
        <v>146</v>
      </c>
      <c r="AB1357" t="s">
        <v>146</v>
      </c>
      <c r="BB1357">
        <v>0</v>
      </c>
    </row>
    <row r="1358" spans="1:54" x14ac:dyDescent="0.25">
      <c r="A1358">
        <v>335900</v>
      </c>
      <c r="B1358" t="s">
        <v>144</v>
      </c>
      <c r="G1358" t="s">
        <v>149</v>
      </c>
      <c r="M1358" t="s">
        <v>149</v>
      </c>
      <c r="O1358" t="s">
        <v>148</v>
      </c>
      <c r="P1358" t="s">
        <v>149</v>
      </c>
      <c r="R1358" t="s">
        <v>149</v>
      </c>
      <c r="S1358" t="s">
        <v>149</v>
      </c>
      <c r="V1358" t="s">
        <v>149</v>
      </c>
      <c r="W1358" t="s">
        <v>149</v>
      </c>
      <c r="X1358" t="s">
        <v>149</v>
      </c>
      <c r="Y1358" t="s">
        <v>149</v>
      </c>
      <c r="Z1358" t="s">
        <v>149</v>
      </c>
      <c r="AA1358" t="s">
        <v>148</v>
      </c>
      <c r="AB1358" t="s">
        <v>146</v>
      </c>
      <c r="BB1358">
        <v>0</v>
      </c>
    </row>
    <row r="1359" spans="1:54" x14ac:dyDescent="0.25">
      <c r="A1359">
        <v>336728</v>
      </c>
      <c r="B1359" t="s">
        <v>144</v>
      </c>
      <c r="J1359" t="s">
        <v>149</v>
      </c>
      <c r="K1359" t="s">
        <v>149</v>
      </c>
      <c r="N1359" t="s">
        <v>148</v>
      </c>
      <c r="O1359" t="s">
        <v>148</v>
      </c>
      <c r="P1359" t="s">
        <v>149</v>
      </c>
      <c r="Q1359" t="s">
        <v>146</v>
      </c>
      <c r="R1359" t="s">
        <v>146</v>
      </c>
      <c r="S1359" t="s">
        <v>149</v>
      </c>
      <c r="T1359" t="s">
        <v>146</v>
      </c>
      <c r="U1359" t="s">
        <v>148</v>
      </c>
      <c r="V1359" t="s">
        <v>146</v>
      </c>
      <c r="W1359" t="s">
        <v>146</v>
      </c>
      <c r="X1359" t="s">
        <v>146</v>
      </c>
      <c r="Y1359" t="s">
        <v>146</v>
      </c>
      <c r="Z1359" t="s">
        <v>146</v>
      </c>
      <c r="AA1359" t="s">
        <v>146</v>
      </c>
      <c r="AB1359" t="s">
        <v>146</v>
      </c>
      <c r="BB1359">
        <v>0</v>
      </c>
    </row>
    <row r="1360" spans="1:54" x14ac:dyDescent="0.25">
      <c r="A1360">
        <v>336881</v>
      </c>
      <c r="B1360" t="s">
        <v>144</v>
      </c>
      <c r="C1360" t="s">
        <v>149</v>
      </c>
      <c r="E1360" t="s">
        <v>149</v>
      </c>
      <c r="N1360" t="s">
        <v>148</v>
      </c>
      <c r="O1360" t="s">
        <v>148</v>
      </c>
      <c r="P1360" t="s">
        <v>149</v>
      </c>
      <c r="Q1360" t="s">
        <v>149</v>
      </c>
      <c r="S1360" t="s">
        <v>148</v>
      </c>
      <c r="T1360" t="s">
        <v>149</v>
      </c>
      <c r="V1360" t="s">
        <v>149</v>
      </c>
      <c r="W1360" t="s">
        <v>149</v>
      </c>
      <c r="Y1360" t="s">
        <v>149</v>
      </c>
      <c r="Z1360" t="s">
        <v>148</v>
      </c>
      <c r="AA1360" t="s">
        <v>146</v>
      </c>
      <c r="AB1360" t="s">
        <v>146</v>
      </c>
      <c r="BB1360">
        <v>0</v>
      </c>
    </row>
    <row r="1361" spans="1:54" x14ac:dyDescent="0.25">
      <c r="A1361">
        <v>338712</v>
      </c>
      <c r="B1361" t="s">
        <v>144</v>
      </c>
      <c r="H1361" t="s">
        <v>148</v>
      </c>
      <c r="O1361" t="s">
        <v>148</v>
      </c>
      <c r="P1361" t="s">
        <v>149</v>
      </c>
      <c r="W1361" t="s">
        <v>146</v>
      </c>
      <c r="X1361" t="s">
        <v>146</v>
      </c>
      <c r="Z1361" t="s">
        <v>146</v>
      </c>
      <c r="AB1361" t="s">
        <v>146</v>
      </c>
      <c r="BB1361">
        <v>0</v>
      </c>
    </row>
    <row r="1362" spans="1:54" x14ac:dyDescent="0.25">
      <c r="A1362">
        <v>326535</v>
      </c>
      <c r="B1362" t="s">
        <v>144</v>
      </c>
      <c r="F1362" t="s">
        <v>149</v>
      </c>
      <c r="J1362" t="s">
        <v>149</v>
      </c>
      <c r="L1362" t="s">
        <v>149</v>
      </c>
      <c r="O1362" t="s">
        <v>149</v>
      </c>
      <c r="P1362" t="s">
        <v>149</v>
      </c>
      <c r="Q1362" t="s">
        <v>149</v>
      </c>
      <c r="R1362" t="s">
        <v>149</v>
      </c>
      <c r="S1362" t="s">
        <v>149</v>
      </c>
      <c r="T1362" t="s">
        <v>149</v>
      </c>
      <c r="W1362" t="s">
        <v>146</v>
      </c>
      <c r="X1362" t="s">
        <v>146</v>
      </c>
      <c r="Y1362" t="s">
        <v>146</v>
      </c>
      <c r="Z1362" t="s">
        <v>146</v>
      </c>
      <c r="AA1362" t="s">
        <v>146</v>
      </c>
      <c r="AB1362" t="s">
        <v>146</v>
      </c>
      <c r="BB1362">
        <v>0</v>
      </c>
    </row>
    <row r="1363" spans="1:54" x14ac:dyDescent="0.25">
      <c r="A1363">
        <v>329301</v>
      </c>
      <c r="B1363" t="s">
        <v>144</v>
      </c>
      <c r="I1363" t="s">
        <v>148</v>
      </c>
      <c r="O1363" t="s">
        <v>149</v>
      </c>
      <c r="P1363" t="s">
        <v>149</v>
      </c>
      <c r="Q1363" t="s">
        <v>149</v>
      </c>
      <c r="R1363" t="s">
        <v>148</v>
      </c>
      <c r="S1363" t="s">
        <v>148</v>
      </c>
      <c r="T1363" t="s">
        <v>146</v>
      </c>
      <c r="U1363" t="s">
        <v>149</v>
      </c>
      <c r="V1363" t="s">
        <v>146</v>
      </c>
      <c r="W1363" t="s">
        <v>148</v>
      </c>
      <c r="X1363" t="s">
        <v>148</v>
      </c>
      <c r="Y1363" t="s">
        <v>148</v>
      </c>
      <c r="Z1363" t="s">
        <v>146</v>
      </c>
      <c r="AA1363" t="s">
        <v>146</v>
      </c>
      <c r="AB1363" t="s">
        <v>146</v>
      </c>
      <c r="BB1363">
        <v>0</v>
      </c>
    </row>
    <row r="1364" spans="1:54" x14ac:dyDescent="0.25">
      <c r="A1364">
        <v>330177</v>
      </c>
      <c r="B1364" t="s">
        <v>144</v>
      </c>
      <c r="G1364" t="s">
        <v>149</v>
      </c>
      <c r="K1364" t="s">
        <v>149</v>
      </c>
      <c r="O1364" t="s">
        <v>149</v>
      </c>
      <c r="P1364" t="s">
        <v>149</v>
      </c>
      <c r="Q1364" t="s">
        <v>149</v>
      </c>
      <c r="R1364" t="s">
        <v>148</v>
      </c>
      <c r="S1364" t="s">
        <v>149</v>
      </c>
      <c r="T1364" t="s">
        <v>149</v>
      </c>
      <c r="U1364" t="s">
        <v>148</v>
      </c>
      <c r="V1364" t="s">
        <v>148</v>
      </c>
      <c r="W1364" t="s">
        <v>146</v>
      </c>
      <c r="X1364" t="s">
        <v>146</v>
      </c>
      <c r="Y1364" t="s">
        <v>146</v>
      </c>
      <c r="Z1364" t="s">
        <v>146</v>
      </c>
      <c r="AA1364" t="s">
        <v>146</v>
      </c>
      <c r="AB1364" t="s">
        <v>146</v>
      </c>
      <c r="BB1364">
        <v>0</v>
      </c>
    </row>
    <row r="1365" spans="1:54" x14ac:dyDescent="0.25">
      <c r="A1365">
        <v>330490</v>
      </c>
      <c r="B1365" t="s">
        <v>144</v>
      </c>
      <c r="D1365" t="s">
        <v>149</v>
      </c>
      <c r="J1365" t="s">
        <v>149</v>
      </c>
      <c r="L1365" t="s">
        <v>149</v>
      </c>
      <c r="O1365" t="s">
        <v>149</v>
      </c>
      <c r="P1365" t="s">
        <v>149</v>
      </c>
      <c r="Q1365" t="s">
        <v>149</v>
      </c>
      <c r="R1365" t="s">
        <v>149</v>
      </c>
      <c r="V1365" t="s">
        <v>149</v>
      </c>
      <c r="W1365" t="s">
        <v>148</v>
      </c>
      <c r="X1365" t="s">
        <v>146</v>
      </c>
      <c r="Y1365" t="s">
        <v>148</v>
      </c>
      <c r="Z1365" t="s">
        <v>146</v>
      </c>
      <c r="AA1365" t="s">
        <v>148</v>
      </c>
      <c r="AB1365" t="s">
        <v>146</v>
      </c>
      <c r="BB1365">
        <v>0</v>
      </c>
    </row>
    <row r="1366" spans="1:54" x14ac:dyDescent="0.25">
      <c r="A1366">
        <v>332759</v>
      </c>
      <c r="B1366" t="s">
        <v>144</v>
      </c>
      <c r="H1366" t="s">
        <v>149</v>
      </c>
      <c r="I1366" t="s">
        <v>149</v>
      </c>
      <c r="K1366" t="s">
        <v>149</v>
      </c>
      <c r="O1366" t="s">
        <v>149</v>
      </c>
      <c r="P1366" t="s">
        <v>149</v>
      </c>
      <c r="Q1366" t="s">
        <v>149</v>
      </c>
      <c r="R1366" t="s">
        <v>149</v>
      </c>
      <c r="V1366" t="s">
        <v>148</v>
      </c>
      <c r="Y1366" t="s">
        <v>149</v>
      </c>
      <c r="AA1366" t="s">
        <v>146</v>
      </c>
      <c r="AB1366" t="s">
        <v>146</v>
      </c>
      <c r="BB1366">
        <v>0</v>
      </c>
    </row>
    <row r="1367" spans="1:54" x14ac:dyDescent="0.25">
      <c r="A1367">
        <v>334608</v>
      </c>
      <c r="B1367" t="s">
        <v>144</v>
      </c>
      <c r="E1367" t="s">
        <v>149</v>
      </c>
      <c r="J1367" t="s">
        <v>149</v>
      </c>
      <c r="O1367" t="s">
        <v>149</v>
      </c>
      <c r="P1367" t="s">
        <v>149</v>
      </c>
      <c r="R1367" t="s">
        <v>149</v>
      </c>
      <c r="T1367" t="s">
        <v>149</v>
      </c>
      <c r="W1367" t="s">
        <v>148</v>
      </c>
      <c r="X1367" t="s">
        <v>148</v>
      </c>
      <c r="Y1367" t="s">
        <v>148</v>
      </c>
      <c r="Z1367" t="s">
        <v>148</v>
      </c>
      <c r="AA1367" t="s">
        <v>148</v>
      </c>
      <c r="AB1367" t="s">
        <v>146</v>
      </c>
      <c r="BB1367">
        <v>0</v>
      </c>
    </row>
    <row r="1368" spans="1:54" x14ac:dyDescent="0.25">
      <c r="A1368">
        <v>335956</v>
      </c>
      <c r="B1368" t="s">
        <v>144</v>
      </c>
      <c r="I1368" t="s">
        <v>149</v>
      </c>
      <c r="M1368" t="s">
        <v>149</v>
      </c>
      <c r="N1368" t="s">
        <v>149</v>
      </c>
      <c r="O1368" t="s">
        <v>149</v>
      </c>
      <c r="P1368" t="s">
        <v>149</v>
      </c>
      <c r="Q1368" t="s">
        <v>148</v>
      </c>
      <c r="R1368" t="s">
        <v>149</v>
      </c>
      <c r="S1368" t="s">
        <v>148</v>
      </c>
      <c r="T1368" t="s">
        <v>148</v>
      </c>
      <c r="U1368" t="s">
        <v>146</v>
      </c>
      <c r="V1368" t="s">
        <v>148</v>
      </c>
      <c r="W1368" t="s">
        <v>146</v>
      </c>
      <c r="X1368" t="s">
        <v>148</v>
      </c>
      <c r="Y1368" t="s">
        <v>146</v>
      </c>
      <c r="Z1368" t="s">
        <v>146</v>
      </c>
      <c r="AA1368" t="s">
        <v>148</v>
      </c>
      <c r="AB1368" t="s">
        <v>146</v>
      </c>
      <c r="BB1368">
        <v>0</v>
      </c>
    </row>
    <row r="1369" spans="1:54" x14ac:dyDescent="0.25">
      <c r="A1369">
        <v>338065</v>
      </c>
      <c r="B1369" t="s">
        <v>144</v>
      </c>
      <c r="N1369" t="s">
        <v>149</v>
      </c>
      <c r="O1369" t="s">
        <v>149</v>
      </c>
      <c r="P1369" t="s">
        <v>149</v>
      </c>
      <c r="R1369" t="s">
        <v>149</v>
      </c>
      <c r="S1369" t="s">
        <v>149</v>
      </c>
      <c r="T1369" t="s">
        <v>149</v>
      </c>
      <c r="W1369" t="s">
        <v>148</v>
      </c>
      <c r="X1369" t="s">
        <v>148</v>
      </c>
      <c r="Y1369" t="s">
        <v>148</v>
      </c>
      <c r="Z1369" t="s">
        <v>148</v>
      </c>
      <c r="AA1369" t="s">
        <v>148</v>
      </c>
      <c r="AB1369" t="s">
        <v>146</v>
      </c>
      <c r="BB1369">
        <v>0</v>
      </c>
    </row>
    <row r="1370" spans="1:54" x14ac:dyDescent="0.25">
      <c r="A1370">
        <v>337992</v>
      </c>
      <c r="B1370" t="s">
        <v>144</v>
      </c>
      <c r="K1370" t="s">
        <v>148</v>
      </c>
      <c r="O1370" t="s">
        <v>149</v>
      </c>
      <c r="P1370" t="s">
        <v>149</v>
      </c>
      <c r="R1370" t="s">
        <v>149</v>
      </c>
      <c r="S1370" t="s">
        <v>148</v>
      </c>
      <c r="U1370" t="s">
        <v>148</v>
      </c>
      <c r="V1370" t="s">
        <v>148</v>
      </c>
      <c r="W1370" t="s">
        <v>146</v>
      </c>
      <c r="X1370" t="s">
        <v>148</v>
      </c>
      <c r="Y1370" t="s">
        <v>146</v>
      </c>
      <c r="Z1370" t="s">
        <v>148</v>
      </c>
      <c r="AA1370" t="s">
        <v>148</v>
      </c>
      <c r="AB1370" t="s">
        <v>146</v>
      </c>
      <c r="BB1370">
        <v>0</v>
      </c>
    </row>
    <row r="1371" spans="1:54" x14ac:dyDescent="0.25">
      <c r="A1371">
        <v>333788</v>
      </c>
      <c r="B1371" t="s">
        <v>144</v>
      </c>
      <c r="H1371" t="s">
        <v>148</v>
      </c>
      <c r="I1371" t="s">
        <v>146</v>
      </c>
      <c r="N1371" t="s">
        <v>148</v>
      </c>
      <c r="O1371" t="s">
        <v>146</v>
      </c>
      <c r="P1371" t="s">
        <v>149</v>
      </c>
      <c r="R1371" t="s">
        <v>148</v>
      </c>
      <c r="S1371" t="s">
        <v>146</v>
      </c>
      <c r="T1371" t="s">
        <v>148</v>
      </c>
      <c r="V1371" t="s">
        <v>146</v>
      </c>
      <c r="W1371" t="s">
        <v>148</v>
      </c>
      <c r="X1371" t="s">
        <v>146</v>
      </c>
      <c r="Y1371" t="s">
        <v>148</v>
      </c>
      <c r="Z1371" t="s">
        <v>146</v>
      </c>
      <c r="AA1371" t="s">
        <v>146</v>
      </c>
      <c r="AB1371" t="s">
        <v>146</v>
      </c>
      <c r="BB1371">
        <v>0</v>
      </c>
    </row>
    <row r="1372" spans="1:54" x14ac:dyDescent="0.25">
      <c r="A1372">
        <v>333870</v>
      </c>
      <c r="B1372" t="s">
        <v>144</v>
      </c>
      <c r="K1372" t="s">
        <v>149</v>
      </c>
      <c r="N1372" t="s">
        <v>149</v>
      </c>
      <c r="O1372" t="s">
        <v>146</v>
      </c>
      <c r="P1372" t="s">
        <v>149</v>
      </c>
      <c r="S1372" t="s">
        <v>146</v>
      </c>
      <c r="W1372" t="s">
        <v>148</v>
      </c>
      <c r="X1372" t="s">
        <v>146</v>
      </c>
      <c r="Y1372" t="s">
        <v>148</v>
      </c>
      <c r="Z1372" t="s">
        <v>148</v>
      </c>
      <c r="AA1372" t="s">
        <v>148</v>
      </c>
      <c r="AB1372" t="s">
        <v>146</v>
      </c>
      <c r="BB1372">
        <v>0</v>
      </c>
    </row>
    <row r="1373" spans="1:54" x14ac:dyDescent="0.25">
      <c r="A1373">
        <v>336762</v>
      </c>
      <c r="B1373" t="s">
        <v>144</v>
      </c>
      <c r="I1373" t="s">
        <v>146</v>
      </c>
      <c r="N1373" t="s">
        <v>148</v>
      </c>
      <c r="O1373" t="s">
        <v>146</v>
      </c>
      <c r="P1373" t="s">
        <v>149</v>
      </c>
      <c r="Q1373" t="s">
        <v>149</v>
      </c>
      <c r="R1373" t="s">
        <v>148</v>
      </c>
      <c r="S1373" t="s">
        <v>148</v>
      </c>
      <c r="V1373" t="s">
        <v>146</v>
      </c>
      <c r="W1373" t="s">
        <v>148</v>
      </c>
      <c r="X1373" t="s">
        <v>148</v>
      </c>
      <c r="Y1373" t="s">
        <v>148</v>
      </c>
      <c r="Z1373" t="s">
        <v>146</v>
      </c>
      <c r="AA1373" t="s">
        <v>149</v>
      </c>
      <c r="AB1373" t="s">
        <v>146</v>
      </c>
      <c r="BB1373">
        <v>0</v>
      </c>
    </row>
    <row r="1374" spans="1:54" x14ac:dyDescent="0.25">
      <c r="A1374">
        <v>337309</v>
      </c>
      <c r="B1374" t="s">
        <v>144</v>
      </c>
      <c r="M1374" t="s">
        <v>149</v>
      </c>
      <c r="N1374" t="s">
        <v>149</v>
      </c>
      <c r="O1374" t="s">
        <v>146</v>
      </c>
      <c r="P1374" t="s">
        <v>149</v>
      </c>
      <c r="R1374" t="s">
        <v>148</v>
      </c>
      <c r="W1374" t="s">
        <v>148</v>
      </c>
      <c r="Z1374" t="s">
        <v>146</v>
      </c>
      <c r="AA1374" t="s">
        <v>146</v>
      </c>
      <c r="AB1374" t="s">
        <v>146</v>
      </c>
      <c r="BB1374">
        <v>0</v>
      </c>
    </row>
    <row r="1375" spans="1:54" x14ac:dyDescent="0.25">
      <c r="A1375">
        <v>329372</v>
      </c>
      <c r="B1375" t="s">
        <v>144</v>
      </c>
      <c r="F1375" t="s">
        <v>149</v>
      </c>
      <c r="I1375" t="s">
        <v>146</v>
      </c>
      <c r="N1375" t="s">
        <v>146</v>
      </c>
      <c r="P1375" t="s">
        <v>149</v>
      </c>
      <c r="Q1375" t="s">
        <v>149</v>
      </c>
      <c r="U1375" t="s">
        <v>149</v>
      </c>
      <c r="V1375" t="s">
        <v>146</v>
      </c>
      <c r="W1375" t="s">
        <v>148</v>
      </c>
      <c r="X1375" t="s">
        <v>146</v>
      </c>
      <c r="Y1375" t="s">
        <v>149</v>
      </c>
      <c r="Z1375" t="s">
        <v>146</v>
      </c>
      <c r="AA1375" t="s">
        <v>146</v>
      </c>
      <c r="AB1375" t="s">
        <v>146</v>
      </c>
      <c r="BB1375">
        <v>0</v>
      </c>
    </row>
    <row r="1376" spans="1:54" x14ac:dyDescent="0.25">
      <c r="A1376">
        <v>332342</v>
      </c>
      <c r="B1376" t="s">
        <v>144</v>
      </c>
      <c r="F1376" t="s">
        <v>149</v>
      </c>
      <c r="I1376" t="s">
        <v>149</v>
      </c>
      <c r="P1376" t="s">
        <v>149</v>
      </c>
      <c r="R1376" t="s">
        <v>148</v>
      </c>
      <c r="T1376" t="s">
        <v>148</v>
      </c>
      <c r="U1376" t="s">
        <v>149</v>
      </c>
      <c r="V1376" t="s">
        <v>149</v>
      </c>
      <c r="W1376" t="s">
        <v>148</v>
      </c>
      <c r="X1376" t="s">
        <v>146</v>
      </c>
      <c r="Y1376" t="s">
        <v>146</v>
      </c>
      <c r="Z1376" t="s">
        <v>146</v>
      </c>
      <c r="AA1376" t="s">
        <v>149</v>
      </c>
      <c r="AB1376" t="s">
        <v>146</v>
      </c>
      <c r="BB1376">
        <v>0</v>
      </c>
    </row>
    <row r="1377" spans="1:54" x14ac:dyDescent="0.25">
      <c r="A1377">
        <v>332951</v>
      </c>
      <c r="B1377" t="s">
        <v>144</v>
      </c>
      <c r="H1377" t="s">
        <v>149</v>
      </c>
      <c r="I1377" t="s">
        <v>148</v>
      </c>
      <c r="N1377" t="s">
        <v>149</v>
      </c>
      <c r="P1377" t="s">
        <v>149</v>
      </c>
      <c r="Q1377" t="s">
        <v>149</v>
      </c>
      <c r="V1377" t="s">
        <v>148</v>
      </c>
      <c r="W1377" t="s">
        <v>148</v>
      </c>
      <c r="X1377" t="s">
        <v>148</v>
      </c>
      <c r="Y1377" t="s">
        <v>148</v>
      </c>
      <c r="Z1377" t="s">
        <v>148</v>
      </c>
      <c r="AA1377" t="s">
        <v>148</v>
      </c>
      <c r="AB1377" t="s">
        <v>146</v>
      </c>
      <c r="BB1377">
        <v>0</v>
      </c>
    </row>
    <row r="1378" spans="1:54" x14ac:dyDescent="0.25">
      <c r="A1378">
        <v>333752</v>
      </c>
      <c r="B1378" t="s">
        <v>144</v>
      </c>
      <c r="N1378" t="s">
        <v>149</v>
      </c>
      <c r="P1378" t="s">
        <v>149</v>
      </c>
      <c r="R1378" t="s">
        <v>149</v>
      </c>
      <c r="S1378" t="s">
        <v>149</v>
      </c>
      <c r="W1378" t="s">
        <v>148</v>
      </c>
      <c r="X1378" t="s">
        <v>148</v>
      </c>
      <c r="Y1378" t="s">
        <v>148</v>
      </c>
      <c r="Z1378" t="s">
        <v>148</v>
      </c>
      <c r="AA1378" t="s">
        <v>146</v>
      </c>
      <c r="AB1378" t="s">
        <v>146</v>
      </c>
      <c r="BB1378">
        <v>0</v>
      </c>
    </row>
    <row r="1379" spans="1:54" x14ac:dyDescent="0.25">
      <c r="A1379">
        <v>335035</v>
      </c>
      <c r="B1379" t="s">
        <v>144</v>
      </c>
      <c r="K1379" t="s">
        <v>149</v>
      </c>
      <c r="N1379" t="s">
        <v>149</v>
      </c>
      <c r="P1379" t="s">
        <v>149</v>
      </c>
      <c r="V1379" t="s">
        <v>148</v>
      </c>
      <c r="W1379" t="s">
        <v>149</v>
      </c>
      <c r="Y1379" t="s">
        <v>149</v>
      </c>
      <c r="AA1379" t="s">
        <v>148</v>
      </c>
      <c r="AB1379" t="s">
        <v>146</v>
      </c>
      <c r="BB1379">
        <v>0</v>
      </c>
    </row>
    <row r="1380" spans="1:54" x14ac:dyDescent="0.25">
      <c r="A1380">
        <v>335579</v>
      </c>
      <c r="B1380" t="s">
        <v>144</v>
      </c>
      <c r="P1380" t="s">
        <v>149</v>
      </c>
      <c r="Q1380" t="s">
        <v>146</v>
      </c>
      <c r="R1380" t="s">
        <v>146</v>
      </c>
      <c r="T1380" t="s">
        <v>146</v>
      </c>
      <c r="V1380" t="s">
        <v>146</v>
      </c>
      <c r="W1380" t="s">
        <v>146</v>
      </c>
      <c r="X1380" t="s">
        <v>146</v>
      </c>
      <c r="Y1380" t="s">
        <v>148</v>
      </c>
      <c r="Z1380" t="s">
        <v>146</v>
      </c>
      <c r="AA1380" t="s">
        <v>146</v>
      </c>
      <c r="AB1380" t="s">
        <v>146</v>
      </c>
      <c r="BB1380">
        <v>0</v>
      </c>
    </row>
    <row r="1381" spans="1:54" x14ac:dyDescent="0.25">
      <c r="A1381">
        <v>335670</v>
      </c>
      <c r="B1381" t="s">
        <v>144</v>
      </c>
      <c r="F1381" t="s">
        <v>146</v>
      </c>
      <c r="H1381" t="s">
        <v>148</v>
      </c>
      <c r="K1381" t="s">
        <v>148</v>
      </c>
      <c r="P1381" t="s">
        <v>149</v>
      </c>
      <c r="Q1381" t="s">
        <v>146</v>
      </c>
      <c r="R1381" t="s">
        <v>149</v>
      </c>
      <c r="T1381" t="s">
        <v>148</v>
      </c>
      <c r="X1381" t="s">
        <v>149</v>
      </c>
      <c r="Y1381" t="s">
        <v>146</v>
      </c>
      <c r="Z1381" t="s">
        <v>148</v>
      </c>
      <c r="AB1381" t="s">
        <v>146</v>
      </c>
      <c r="BB1381">
        <v>0</v>
      </c>
    </row>
    <row r="1382" spans="1:54" x14ac:dyDescent="0.25">
      <c r="A1382">
        <v>335750</v>
      </c>
      <c r="B1382" t="s">
        <v>144</v>
      </c>
      <c r="I1382" t="s">
        <v>146</v>
      </c>
      <c r="N1382" t="s">
        <v>146</v>
      </c>
      <c r="P1382" t="s">
        <v>149</v>
      </c>
      <c r="S1382" t="s">
        <v>148</v>
      </c>
      <c r="V1382" t="s">
        <v>146</v>
      </c>
      <c r="W1382" t="s">
        <v>148</v>
      </c>
      <c r="Y1382" t="s">
        <v>148</v>
      </c>
      <c r="Z1382" t="s">
        <v>146</v>
      </c>
      <c r="AA1382" t="s">
        <v>146</v>
      </c>
      <c r="AB1382" t="s">
        <v>146</v>
      </c>
      <c r="BB1382">
        <v>0</v>
      </c>
    </row>
    <row r="1383" spans="1:54" x14ac:dyDescent="0.25">
      <c r="A1383">
        <v>336150</v>
      </c>
      <c r="B1383" t="s">
        <v>144</v>
      </c>
      <c r="F1383" t="s">
        <v>149</v>
      </c>
      <c r="I1383" t="s">
        <v>148</v>
      </c>
      <c r="K1383" t="s">
        <v>149</v>
      </c>
      <c r="N1383" t="s">
        <v>148</v>
      </c>
      <c r="P1383" t="s">
        <v>149</v>
      </c>
      <c r="Q1383" t="s">
        <v>148</v>
      </c>
      <c r="V1383" t="s">
        <v>148</v>
      </c>
      <c r="X1383" t="s">
        <v>146</v>
      </c>
      <c r="Z1383" t="s">
        <v>146</v>
      </c>
      <c r="AA1383" t="s">
        <v>146</v>
      </c>
      <c r="AB1383" t="s">
        <v>146</v>
      </c>
      <c r="BB1383">
        <v>0</v>
      </c>
    </row>
    <row r="1384" spans="1:54" x14ac:dyDescent="0.25">
      <c r="A1384">
        <v>336330</v>
      </c>
      <c r="B1384" t="s">
        <v>144</v>
      </c>
      <c r="I1384" t="s">
        <v>148</v>
      </c>
      <c r="N1384" t="s">
        <v>148</v>
      </c>
      <c r="P1384" t="s">
        <v>149</v>
      </c>
      <c r="S1384" t="s">
        <v>149</v>
      </c>
      <c r="U1384" t="s">
        <v>146</v>
      </c>
      <c r="V1384" t="s">
        <v>146</v>
      </c>
      <c r="W1384" t="s">
        <v>148</v>
      </c>
      <c r="X1384" t="s">
        <v>146</v>
      </c>
      <c r="Y1384" t="s">
        <v>146</v>
      </c>
      <c r="Z1384" t="s">
        <v>146</v>
      </c>
      <c r="AA1384" t="s">
        <v>146</v>
      </c>
      <c r="AB1384" t="s">
        <v>146</v>
      </c>
      <c r="BB1384">
        <v>0</v>
      </c>
    </row>
    <row r="1385" spans="1:54" x14ac:dyDescent="0.25">
      <c r="A1385">
        <v>336407</v>
      </c>
      <c r="B1385" t="s">
        <v>144</v>
      </c>
      <c r="G1385" t="s">
        <v>149</v>
      </c>
      <c r="I1385" t="s">
        <v>149</v>
      </c>
      <c r="K1385" t="s">
        <v>149</v>
      </c>
      <c r="N1385" t="s">
        <v>146</v>
      </c>
      <c r="P1385" t="s">
        <v>149</v>
      </c>
      <c r="Q1385" t="s">
        <v>149</v>
      </c>
      <c r="V1385" t="s">
        <v>148</v>
      </c>
      <c r="X1385" t="s">
        <v>146</v>
      </c>
      <c r="Z1385" t="s">
        <v>148</v>
      </c>
      <c r="AA1385" t="s">
        <v>148</v>
      </c>
      <c r="AB1385" t="s">
        <v>146</v>
      </c>
      <c r="BB1385">
        <v>0</v>
      </c>
    </row>
    <row r="1386" spans="1:54" x14ac:dyDescent="0.25">
      <c r="A1386">
        <v>336469</v>
      </c>
      <c r="B1386" t="s">
        <v>144</v>
      </c>
      <c r="C1386" t="s">
        <v>149</v>
      </c>
      <c r="P1386" t="s">
        <v>149</v>
      </c>
      <c r="R1386" t="s">
        <v>149</v>
      </c>
      <c r="T1386" t="s">
        <v>149</v>
      </c>
      <c r="V1386" t="s">
        <v>149</v>
      </c>
      <c r="W1386" t="s">
        <v>148</v>
      </c>
      <c r="X1386" t="s">
        <v>148</v>
      </c>
      <c r="Y1386" t="s">
        <v>148</v>
      </c>
      <c r="Z1386" t="s">
        <v>146</v>
      </c>
      <c r="AA1386" t="s">
        <v>146</v>
      </c>
      <c r="AB1386" t="s">
        <v>146</v>
      </c>
      <c r="BB1386">
        <v>0</v>
      </c>
    </row>
    <row r="1387" spans="1:54" x14ac:dyDescent="0.25">
      <c r="A1387">
        <v>336702</v>
      </c>
      <c r="B1387" t="s">
        <v>144</v>
      </c>
      <c r="C1387" t="s">
        <v>149</v>
      </c>
      <c r="M1387" t="s">
        <v>149</v>
      </c>
      <c r="N1387" t="s">
        <v>149</v>
      </c>
      <c r="P1387" t="s">
        <v>149</v>
      </c>
      <c r="Q1387" t="s">
        <v>148</v>
      </c>
      <c r="R1387" t="s">
        <v>149</v>
      </c>
      <c r="W1387" t="s">
        <v>148</v>
      </c>
      <c r="X1387" t="s">
        <v>146</v>
      </c>
      <c r="Y1387" t="s">
        <v>146</v>
      </c>
      <c r="Z1387" t="s">
        <v>146</v>
      </c>
      <c r="AB1387" t="s">
        <v>146</v>
      </c>
      <c r="BB1387">
        <v>0</v>
      </c>
    </row>
    <row r="1388" spans="1:54" x14ac:dyDescent="0.25">
      <c r="A1388">
        <v>336912</v>
      </c>
      <c r="B1388" t="s">
        <v>144</v>
      </c>
      <c r="P1388" t="s">
        <v>149</v>
      </c>
      <c r="R1388" t="s">
        <v>149</v>
      </c>
      <c r="S1388" t="s">
        <v>149</v>
      </c>
      <c r="U1388" t="s">
        <v>149</v>
      </c>
      <c r="W1388" t="s">
        <v>146</v>
      </c>
      <c r="X1388" t="s">
        <v>149</v>
      </c>
      <c r="Y1388" t="s">
        <v>149</v>
      </c>
      <c r="Z1388" t="s">
        <v>148</v>
      </c>
      <c r="AA1388" t="s">
        <v>148</v>
      </c>
      <c r="AB1388" t="s">
        <v>146</v>
      </c>
      <c r="BB1388">
        <v>0</v>
      </c>
    </row>
    <row r="1389" spans="1:54" x14ac:dyDescent="0.25">
      <c r="A1389">
        <v>336964</v>
      </c>
      <c r="B1389" t="s">
        <v>144</v>
      </c>
      <c r="C1389" t="s">
        <v>149</v>
      </c>
      <c r="J1389" t="s">
        <v>149</v>
      </c>
      <c r="L1389" t="s">
        <v>149</v>
      </c>
      <c r="M1389" t="s">
        <v>148</v>
      </c>
      <c r="P1389" t="s">
        <v>149</v>
      </c>
      <c r="Q1389" t="s">
        <v>148</v>
      </c>
      <c r="R1389" t="s">
        <v>148</v>
      </c>
      <c r="T1389" t="s">
        <v>149</v>
      </c>
      <c r="V1389" t="s">
        <v>148</v>
      </c>
      <c r="W1389" t="s">
        <v>146</v>
      </c>
      <c r="X1389" t="s">
        <v>146</v>
      </c>
      <c r="Y1389" t="s">
        <v>146</v>
      </c>
      <c r="Z1389" t="s">
        <v>146</v>
      </c>
      <c r="AA1389" t="s">
        <v>146</v>
      </c>
      <c r="AB1389" t="s">
        <v>146</v>
      </c>
      <c r="BB1389">
        <v>0</v>
      </c>
    </row>
    <row r="1390" spans="1:54" x14ac:dyDescent="0.25">
      <c r="A1390">
        <v>337011</v>
      </c>
      <c r="B1390" t="s">
        <v>144</v>
      </c>
      <c r="F1390" t="s">
        <v>149</v>
      </c>
      <c r="H1390" t="s">
        <v>149</v>
      </c>
      <c r="M1390" t="s">
        <v>149</v>
      </c>
      <c r="P1390" t="s">
        <v>149</v>
      </c>
      <c r="Q1390" t="s">
        <v>149</v>
      </c>
      <c r="R1390" t="s">
        <v>149</v>
      </c>
      <c r="S1390" t="s">
        <v>149</v>
      </c>
      <c r="T1390" t="s">
        <v>149</v>
      </c>
      <c r="U1390" t="s">
        <v>149</v>
      </c>
      <c r="W1390" t="s">
        <v>149</v>
      </c>
      <c r="X1390" t="s">
        <v>148</v>
      </c>
      <c r="Y1390" t="s">
        <v>146</v>
      </c>
      <c r="Z1390" t="s">
        <v>146</v>
      </c>
      <c r="AA1390" t="s">
        <v>146</v>
      </c>
      <c r="AB1390" t="s">
        <v>146</v>
      </c>
      <c r="BB1390">
        <v>0</v>
      </c>
    </row>
    <row r="1391" spans="1:54" x14ac:dyDescent="0.25">
      <c r="A1391">
        <v>337019</v>
      </c>
      <c r="B1391" t="s">
        <v>144</v>
      </c>
      <c r="C1391" t="s">
        <v>149</v>
      </c>
      <c r="F1391" t="s">
        <v>149</v>
      </c>
      <c r="K1391" t="s">
        <v>149</v>
      </c>
      <c r="N1391" t="s">
        <v>149</v>
      </c>
      <c r="P1391" t="s">
        <v>149</v>
      </c>
      <c r="S1391" t="s">
        <v>149</v>
      </c>
      <c r="T1391" t="s">
        <v>149</v>
      </c>
      <c r="V1391" t="s">
        <v>148</v>
      </c>
      <c r="W1391" t="s">
        <v>148</v>
      </c>
      <c r="X1391" t="s">
        <v>149</v>
      </c>
      <c r="Z1391" t="s">
        <v>148</v>
      </c>
      <c r="AA1391" t="s">
        <v>146</v>
      </c>
      <c r="AB1391" t="s">
        <v>146</v>
      </c>
      <c r="BB1391">
        <v>0</v>
      </c>
    </row>
    <row r="1392" spans="1:54" x14ac:dyDescent="0.25">
      <c r="A1392">
        <v>337244</v>
      </c>
      <c r="B1392" t="s">
        <v>144</v>
      </c>
      <c r="I1392" t="s">
        <v>149</v>
      </c>
      <c r="K1392" t="s">
        <v>149</v>
      </c>
      <c r="M1392" t="s">
        <v>149</v>
      </c>
      <c r="N1392" t="s">
        <v>149</v>
      </c>
      <c r="P1392" t="s">
        <v>149</v>
      </c>
      <c r="Q1392" t="s">
        <v>149</v>
      </c>
      <c r="R1392" t="s">
        <v>149</v>
      </c>
      <c r="T1392" t="s">
        <v>149</v>
      </c>
      <c r="U1392" t="s">
        <v>146</v>
      </c>
      <c r="V1392" t="s">
        <v>146</v>
      </c>
      <c r="W1392" t="s">
        <v>146</v>
      </c>
      <c r="X1392" t="s">
        <v>146</v>
      </c>
      <c r="Y1392" t="s">
        <v>146</v>
      </c>
      <c r="Z1392" t="s">
        <v>146</v>
      </c>
      <c r="AA1392" t="s">
        <v>146</v>
      </c>
      <c r="AB1392" t="s">
        <v>146</v>
      </c>
      <c r="BB1392">
        <v>0</v>
      </c>
    </row>
    <row r="1393" spans="1:54" x14ac:dyDescent="0.25">
      <c r="A1393">
        <v>337807</v>
      </c>
      <c r="B1393" t="s">
        <v>144</v>
      </c>
      <c r="C1393" t="s">
        <v>149</v>
      </c>
      <c r="N1393" t="s">
        <v>146</v>
      </c>
      <c r="P1393" t="s">
        <v>149</v>
      </c>
      <c r="S1393" t="s">
        <v>146</v>
      </c>
      <c r="T1393" t="s">
        <v>149</v>
      </c>
      <c r="V1393" t="s">
        <v>146</v>
      </c>
      <c r="W1393" t="s">
        <v>148</v>
      </c>
      <c r="X1393" t="s">
        <v>146</v>
      </c>
      <c r="Y1393" t="s">
        <v>146</v>
      </c>
      <c r="Z1393" t="s">
        <v>146</v>
      </c>
      <c r="AA1393" t="s">
        <v>146</v>
      </c>
      <c r="AB1393" t="s">
        <v>146</v>
      </c>
      <c r="BB1393">
        <v>0</v>
      </c>
    </row>
    <row r="1394" spans="1:54" x14ac:dyDescent="0.25">
      <c r="A1394">
        <v>337999</v>
      </c>
      <c r="B1394" t="s">
        <v>144</v>
      </c>
      <c r="I1394" t="s">
        <v>149</v>
      </c>
      <c r="K1394" t="s">
        <v>149</v>
      </c>
      <c r="P1394" t="s">
        <v>149</v>
      </c>
      <c r="V1394" t="s">
        <v>148</v>
      </c>
      <c r="W1394" t="s">
        <v>146</v>
      </c>
      <c r="X1394" t="s">
        <v>146</v>
      </c>
      <c r="Y1394" t="s">
        <v>146</v>
      </c>
      <c r="Z1394" t="s">
        <v>146</v>
      </c>
      <c r="AA1394" t="s">
        <v>146</v>
      </c>
      <c r="AB1394" t="s">
        <v>146</v>
      </c>
      <c r="BB1394">
        <v>0</v>
      </c>
    </row>
    <row r="1395" spans="1:54" x14ac:dyDescent="0.25">
      <c r="A1395">
        <v>338196</v>
      </c>
      <c r="B1395" t="s">
        <v>144</v>
      </c>
      <c r="I1395" t="s">
        <v>149</v>
      </c>
      <c r="K1395" t="s">
        <v>149</v>
      </c>
      <c r="N1395" t="s">
        <v>149</v>
      </c>
      <c r="P1395" t="s">
        <v>149</v>
      </c>
      <c r="W1395" t="s">
        <v>148</v>
      </c>
      <c r="X1395" t="s">
        <v>148</v>
      </c>
      <c r="Y1395" t="s">
        <v>149</v>
      </c>
      <c r="Z1395" t="s">
        <v>148</v>
      </c>
      <c r="AA1395" t="s">
        <v>148</v>
      </c>
      <c r="AB1395" t="s">
        <v>146</v>
      </c>
      <c r="BB1395">
        <v>0</v>
      </c>
    </row>
    <row r="1396" spans="1:54" x14ac:dyDescent="0.25">
      <c r="A1396">
        <v>338230</v>
      </c>
      <c r="B1396" t="s">
        <v>144</v>
      </c>
      <c r="K1396" t="s">
        <v>149</v>
      </c>
      <c r="P1396" t="s">
        <v>149</v>
      </c>
      <c r="Q1396" t="s">
        <v>149</v>
      </c>
      <c r="R1396" t="s">
        <v>149</v>
      </c>
      <c r="T1396" t="s">
        <v>149</v>
      </c>
      <c r="V1396" t="s">
        <v>148</v>
      </c>
      <c r="W1396" t="s">
        <v>146</v>
      </c>
      <c r="X1396" t="s">
        <v>146</v>
      </c>
      <c r="Y1396" t="s">
        <v>146</v>
      </c>
      <c r="Z1396" t="s">
        <v>146</v>
      </c>
      <c r="AA1396" t="s">
        <v>148</v>
      </c>
      <c r="AB1396" t="s">
        <v>146</v>
      </c>
      <c r="BB1396">
        <v>0</v>
      </c>
    </row>
    <row r="1397" spans="1:54" x14ac:dyDescent="0.25">
      <c r="A1397">
        <v>338948</v>
      </c>
      <c r="B1397" t="s">
        <v>144</v>
      </c>
      <c r="C1397" t="s">
        <v>148</v>
      </c>
      <c r="F1397" t="s">
        <v>146</v>
      </c>
      <c r="K1397" t="s">
        <v>146</v>
      </c>
      <c r="N1397" t="s">
        <v>146</v>
      </c>
      <c r="P1397" t="s">
        <v>149</v>
      </c>
      <c r="S1397" t="s">
        <v>146</v>
      </c>
      <c r="T1397" t="s">
        <v>149</v>
      </c>
      <c r="W1397" t="s">
        <v>146</v>
      </c>
      <c r="Y1397" t="s">
        <v>148</v>
      </c>
      <c r="AA1397" t="s">
        <v>146</v>
      </c>
      <c r="AB1397" t="s">
        <v>146</v>
      </c>
      <c r="BB1397">
        <v>0</v>
      </c>
    </row>
    <row r="1398" spans="1:54" x14ac:dyDescent="0.25">
      <c r="A1398">
        <v>338950</v>
      </c>
      <c r="B1398" t="s">
        <v>144</v>
      </c>
      <c r="E1398" t="s">
        <v>149</v>
      </c>
      <c r="K1398" t="s">
        <v>149</v>
      </c>
      <c r="N1398" t="s">
        <v>149</v>
      </c>
      <c r="P1398" t="s">
        <v>149</v>
      </c>
      <c r="Q1398" t="s">
        <v>149</v>
      </c>
      <c r="R1398" t="s">
        <v>149</v>
      </c>
      <c r="S1398" t="s">
        <v>149</v>
      </c>
      <c r="T1398" t="s">
        <v>149</v>
      </c>
      <c r="U1398" t="s">
        <v>149</v>
      </c>
      <c r="V1398" t="s">
        <v>148</v>
      </c>
      <c r="W1398" t="s">
        <v>146</v>
      </c>
      <c r="X1398" t="s">
        <v>146</v>
      </c>
      <c r="Y1398" t="s">
        <v>146</v>
      </c>
      <c r="AA1398" t="s">
        <v>146</v>
      </c>
      <c r="AB1398" t="s">
        <v>146</v>
      </c>
      <c r="BB1398">
        <v>0</v>
      </c>
    </row>
    <row r="1399" spans="1:54" x14ac:dyDescent="0.25">
      <c r="A1399">
        <v>339041</v>
      </c>
      <c r="B1399" t="s">
        <v>144</v>
      </c>
      <c r="P1399" t="s">
        <v>149</v>
      </c>
      <c r="S1399" t="s">
        <v>148</v>
      </c>
      <c r="T1399" t="s">
        <v>148</v>
      </c>
      <c r="W1399" t="s">
        <v>146</v>
      </c>
      <c r="X1399" t="s">
        <v>146</v>
      </c>
      <c r="Y1399" t="s">
        <v>146</v>
      </c>
      <c r="Z1399" t="s">
        <v>146</v>
      </c>
      <c r="AB1399" t="s">
        <v>146</v>
      </c>
      <c r="BB1399">
        <v>0</v>
      </c>
    </row>
    <row r="1400" spans="1:54" x14ac:dyDescent="0.25">
      <c r="A1400">
        <v>330496</v>
      </c>
      <c r="B1400" t="s">
        <v>144</v>
      </c>
      <c r="C1400" t="s">
        <v>149</v>
      </c>
      <c r="P1400" t="s">
        <v>149</v>
      </c>
      <c r="T1400" t="s">
        <v>149</v>
      </c>
      <c r="W1400" t="s">
        <v>149</v>
      </c>
      <c r="Y1400" t="s">
        <v>149</v>
      </c>
      <c r="Z1400" t="s">
        <v>149</v>
      </c>
      <c r="AB1400" t="s">
        <v>146</v>
      </c>
      <c r="BB1400">
        <v>0</v>
      </c>
    </row>
    <row r="1401" spans="1:54" x14ac:dyDescent="0.25">
      <c r="A1401">
        <v>332472</v>
      </c>
      <c r="B1401" t="s">
        <v>144</v>
      </c>
      <c r="I1401" t="s">
        <v>149</v>
      </c>
      <c r="M1401" t="s">
        <v>149</v>
      </c>
      <c r="N1401" t="s">
        <v>149</v>
      </c>
      <c r="P1401" t="s">
        <v>149</v>
      </c>
      <c r="Q1401" t="s">
        <v>149</v>
      </c>
      <c r="R1401" t="s">
        <v>149</v>
      </c>
      <c r="S1401" t="s">
        <v>146</v>
      </c>
      <c r="U1401" t="s">
        <v>148</v>
      </c>
      <c r="V1401" t="s">
        <v>146</v>
      </c>
      <c r="W1401" t="s">
        <v>148</v>
      </c>
      <c r="X1401" t="s">
        <v>146</v>
      </c>
      <c r="Y1401" t="s">
        <v>148</v>
      </c>
      <c r="Z1401" t="s">
        <v>148</v>
      </c>
      <c r="AA1401" t="s">
        <v>146</v>
      </c>
      <c r="AB1401" t="s">
        <v>146</v>
      </c>
      <c r="BB1401">
        <v>0</v>
      </c>
    </row>
    <row r="1402" spans="1:54" x14ac:dyDescent="0.25">
      <c r="A1402">
        <v>333700</v>
      </c>
      <c r="B1402" t="s">
        <v>144</v>
      </c>
      <c r="E1402" t="s">
        <v>149</v>
      </c>
      <c r="F1402" t="s">
        <v>149</v>
      </c>
      <c r="G1402" t="s">
        <v>149</v>
      </c>
      <c r="P1402" t="s">
        <v>149</v>
      </c>
      <c r="R1402" t="s">
        <v>148</v>
      </c>
      <c r="U1402" t="s">
        <v>149</v>
      </c>
      <c r="V1402" t="s">
        <v>146</v>
      </c>
      <c r="W1402" t="s">
        <v>149</v>
      </c>
      <c r="Y1402" t="s">
        <v>149</v>
      </c>
      <c r="Z1402" t="s">
        <v>146</v>
      </c>
      <c r="AA1402" t="s">
        <v>146</v>
      </c>
      <c r="AB1402" t="s">
        <v>146</v>
      </c>
      <c r="BB1402">
        <v>0</v>
      </c>
    </row>
    <row r="1403" spans="1:54" x14ac:dyDescent="0.25">
      <c r="A1403">
        <v>333927</v>
      </c>
      <c r="B1403" t="s">
        <v>144</v>
      </c>
      <c r="L1403" t="s">
        <v>149</v>
      </c>
      <c r="N1403" t="s">
        <v>146</v>
      </c>
      <c r="P1403" t="s">
        <v>149</v>
      </c>
      <c r="Q1403" t="s">
        <v>146</v>
      </c>
      <c r="R1403" t="s">
        <v>146</v>
      </c>
      <c r="S1403" t="s">
        <v>149</v>
      </c>
      <c r="T1403" t="s">
        <v>148</v>
      </c>
      <c r="U1403" t="s">
        <v>149</v>
      </c>
      <c r="V1403" t="s">
        <v>146</v>
      </c>
      <c r="W1403" t="s">
        <v>146</v>
      </c>
      <c r="X1403" t="s">
        <v>146</v>
      </c>
      <c r="Y1403" t="s">
        <v>148</v>
      </c>
      <c r="Z1403" t="s">
        <v>146</v>
      </c>
      <c r="AA1403" t="s">
        <v>146</v>
      </c>
      <c r="AB1403" t="s">
        <v>146</v>
      </c>
      <c r="BB1403">
        <v>0</v>
      </c>
    </row>
    <row r="1404" spans="1:54" x14ac:dyDescent="0.25">
      <c r="A1404">
        <v>334454</v>
      </c>
      <c r="B1404" t="s">
        <v>144</v>
      </c>
      <c r="F1404" t="s">
        <v>149</v>
      </c>
      <c r="H1404" t="s">
        <v>149</v>
      </c>
      <c r="M1404" t="s">
        <v>149</v>
      </c>
      <c r="P1404" t="s">
        <v>149</v>
      </c>
      <c r="Q1404" t="s">
        <v>148</v>
      </c>
      <c r="T1404" t="s">
        <v>149</v>
      </c>
      <c r="V1404" t="s">
        <v>148</v>
      </c>
      <c r="W1404" t="s">
        <v>148</v>
      </c>
      <c r="X1404" t="s">
        <v>148</v>
      </c>
      <c r="Y1404" t="s">
        <v>149</v>
      </c>
      <c r="Z1404" t="s">
        <v>148</v>
      </c>
      <c r="AA1404" t="s">
        <v>148</v>
      </c>
      <c r="AB1404" t="s">
        <v>146</v>
      </c>
      <c r="BB1404">
        <v>0</v>
      </c>
    </row>
    <row r="1405" spans="1:54" x14ac:dyDescent="0.25">
      <c r="A1405">
        <v>335331</v>
      </c>
      <c r="B1405" t="s">
        <v>144</v>
      </c>
      <c r="G1405" t="s">
        <v>149</v>
      </c>
      <c r="N1405" t="s">
        <v>149</v>
      </c>
      <c r="P1405" t="s">
        <v>149</v>
      </c>
      <c r="R1405" t="s">
        <v>148</v>
      </c>
      <c r="T1405" t="s">
        <v>149</v>
      </c>
      <c r="V1405" t="s">
        <v>148</v>
      </c>
      <c r="X1405" t="s">
        <v>148</v>
      </c>
      <c r="Z1405" t="s">
        <v>148</v>
      </c>
      <c r="AB1405" t="s">
        <v>146</v>
      </c>
      <c r="BB1405">
        <v>0</v>
      </c>
    </row>
    <row r="1406" spans="1:54" x14ac:dyDescent="0.25">
      <c r="A1406">
        <v>336545</v>
      </c>
      <c r="B1406" t="s">
        <v>144</v>
      </c>
      <c r="H1406" t="s">
        <v>149</v>
      </c>
      <c r="J1406" t="s">
        <v>149</v>
      </c>
      <c r="P1406" t="s">
        <v>149</v>
      </c>
      <c r="W1406" t="s">
        <v>149</v>
      </c>
      <c r="X1406" t="s">
        <v>148</v>
      </c>
      <c r="Y1406" t="s">
        <v>149</v>
      </c>
      <c r="AB1406" t="s">
        <v>146</v>
      </c>
      <c r="BB1406">
        <v>0</v>
      </c>
    </row>
    <row r="1407" spans="1:54" x14ac:dyDescent="0.25">
      <c r="A1407">
        <v>338968</v>
      </c>
      <c r="B1407" t="s">
        <v>144</v>
      </c>
      <c r="E1407" t="s">
        <v>149</v>
      </c>
      <c r="N1407" t="s">
        <v>148</v>
      </c>
      <c r="P1407" t="s">
        <v>149</v>
      </c>
      <c r="Q1407" t="s">
        <v>149</v>
      </c>
      <c r="V1407" t="s">
        <v>148</v>
      </c>
      <c r="W1407" t="s">
        <v>149</v>
      </c>
      <c r="X1407" t="s">
        <v>146</v>
      </c>
      <c r="Z1407" t="s">
        <v>149</v>
      </c>
      <c r="AA1407" t="s">
        <v>146</v>
      </c>
      <c r="AB1407" t="s">
        <v>146</v>
      </c>
      <c r="BB1407">
        <v>0</v>
      </c>
    </row>
    <row r="1408" spans="1:54" x14ac:dyDescent="0.25">
      <c r="A1408">
        <v>327783</v>
      </c>
      <c r="B1408" t="s">
        <v>144</v>
      </c>
      <c r="G1408" t="s">
        <v>149</v>
      </c>
      <c r="J1408" t="s">
        <v>149</v>
      </c>
      <c r="O1408" t="s">
        <v>148</v>
      </c>
      <c r="P1408" t="s">
        <v>146</v>
      </c>
      <c r="Q1408" t="s">
        <v>146</v>
      </c>
      <c r="R1408" t="s">
        <v>146</v>
      </c>
      <c r="T1408" t="s">
        <v>149</v>
      </c>
      <c r="U1408" t="s">
        <v>149</v>
      </c>
      <c r="V1408" t="s">
        <v>146</v>
      </c>
      <c r="W1408" t="s">
        <v>146</v>
      </c>
      <c r="X1408" t="s">
        <v>146</v>
      </c>
      <c r="Y1408" t="s">
        <v>149</v>
      </c>
      <c r="Z1408" t="s">
        <v>146</v>
      </c>
      <c r="AA1408" t="s">
        <v>148</v>
      </c>
      <c r="AB1408" t="s">
        <v>146</v>
      </c>
      <c r="BB1408">
        <v>0</v>
      </c>
    </row>
    <row r="1409" spans="1:54" x14ac:dyDescent="0.25">
      <c r="A1409">
        <v>335299</v>
      </c>
      <c r="B1409" t="s">
        <v>144</v>
      </c>
      <c r="F1409" t="s">
        <v>148</v>
      </c>
      <c r="J1409" t="s">
        <v>149</v>
      </c>
      <c r="K1409" t="s">
        <v>146</v>
      </c>
      <c r="O1409" t="s">
        <v>146</v>
      </c>
      <c r="P1409" t="s">
        <v>146</v>
      </c>
      <c r="Q1409" t="s">
        <v>148</v>
      </c>
      <c r="R1409" t="s">
        <v>146</v>
      </c>
      <c r="S1409" t="s">
        <v>148</v>
      </c>
      <c r="T1409" t="s">
        <v>148</v>
      </c>
      <c r="W1409" t="s">
        <v>146</v>
      </c>
      <c r="X1409" t="s">
        <v>146</v>
      </c>
      <c r="Y1409" t="s">
        <v>146</v>
      </c>
      <c r="Z1409" t="s">
        <v>146</v>
      </c>
      <c r="AA1409" t="s">
        <v>149</v>
      </c>
      <c r="AB1409" t="s">
        <v>146</v>
      </c>
      <c r="BB1409">
        <v>0</v>
      </c>
    </row>
    <row r="1410" spans="1:54" x14ac:dyDescent="0.25">
      <c r="A1410">
        <v>336184</v>
      </c>
      <c r="B1410" t="s">
        <v>144</v>
      </c>
      <c r="O1410" t="s">
        <v>149</v>
      </c>
      <c r="P1410" t="s">
        <v>146</v>
      </c>
      <c r="W1410" t="s">
        <v>146</v>
      </c>
      <c r="Y1410" t="s">
        <v>146</v>
      </c>
      <c r="Z1410" t="s">
        <v>148</v>
      </c>
      <c r="AB1410" t="s">
        <v>146</v>
      </c>
      <c r="BB1410">
        <v>0</v>
      </c>
    </row>
    <row r="1411" spans="1:54" x14ac:dyDescent="0.25">
      <c r="A1411">
        <v>336530</v>
      </c>
      <c r="B1411" t="s">
        <v>144</v>
      </c>
      <c r="K1411" t="s">
        <v>149</v>
      </c>
      <c r="O1411" t="s">
        <v>148</v>
      </c>
      <c r="P1411" t="s">
        <v>146</v>
      </c>
      <c r="W1411" t="s">
        <v>146</v>
      </c>
      <c r="X1411" t="s">
        <v>146</v>
      </c>
      <c r="Z1411" t="s">
        <v>148</v>
      </c>
      <c r="AB1411" t="s">
        <v>146</v>
      </c>
      <c r="BB1411">
        <v>0</v>
      </c>
    </row>
    <row r="1412" spans="1:54" x14ac:dyDescent="0.25">
      <c r="A1412">
        <v>338716</v>
      </c>
      <c r="B1412" t="s">
        <v>144</v>
      </c>
      <c r="I1412" t="s">
        <v>149</v>
      </c>
      <c r="M1412" t="s">
        <v>149</v>
      </c>
      <c r="N1412" t="s">
        <v>148</v>
      </c>
      <c r="O1412" t="s">
        <v>149</v>
      </c>
      <c r="P1412" t="s">
        <v>146</v>
      </c>
      <c r="R1412" t="s">
        <v>146</v>
      </c>
      <c r="S1412" t="s">
        <v>148</v>
      </c>
      <c r="T1412" t="s">
        <v>148</v>
      </c>
      <c r="V1412" t="s">
        <v>148</v>
      </c>
      <c r="W1412" t="s">
        <v>146</v>
      </c>
      <c r="X1412" t="s">
        <v>146</v>
      </c>
      <c r="Y1412" t="s">
        <v>146</v>
      </c>
      <c r="Z1412" t="s">
        <v>146</v>
      </c>
      <c r="AA1412" t="s">
        <v>146</v>
      </c>
      <c r="AB1412" t="s">
        <v>146</v>
      </c>
      <c r="BB1412">
        <v>0</v>
      </c>
    </row>
    <row r="1413" spans="1:54" x14ac:dyDescent="0.25">
      <c r="A1413">
        <v>326516</v>
      </c>
      <c r="B1413" t="s">
        <v>144</v>
      </c>
      <c r="D1413" t="s">
        <v>149</v>
      </c>
      <c r="I1413" t="s">
        <v>149</v>
      </c>
      <c r="M1413" t="s">
        <v>146</v>
      </c>
      <c r="N1413" t="s">
        <v>149</v>
      </c>
      <c r="O1413" t="s">
        <v>149</v>
      </c>
      <c r="P1413" t="s">
        <v>146</v>
      </c>
      <c r="Q1413" t="s">
        <v>148</v>
      </c>
      <c r="R1413" t="s">
        <v>146</v>
      </c>
      <c r="S1413" t="s">
        <v>148</v>
      </c>
      <c r="U1413" t="s">
        <v>146</v>
      </c>
      <c r="V1413" t="s">
        <v>148</v>
      </c>
      <c r="W1413" t="s">
        <v>146</v>
      </c>
      <c r="X1413" t="s">
        <v>146</v>
      </c>
      <c r="Y1413" t="s">
        <v>146</v>
      </c>
      <c r="Z1413" t="s">
        <v>146</v>
      </c>
      <c r="AA1413" t="s">
        <v>146</v>
      </c>
      <c r="AB1413" t="s">
        <v>146</v>
      </c>
      <c r="BB1413">
        <v>0</v>
      </c>
    </row>
    <row r="1414" spans="1:54" x14ac:dyDescent="0.25">
      <c r="A1414">
        <v>338705</v>
      </c>
      <c r="B1414" t="s">
        <v>144</v>
      </c>
      <c r="I1414" t="s">
        <v>149</v>
      </c>
      <c r="N1414" t="s">
        <v>148</v>
      </c>
      <c r="O1414" t="s">
        <v>148</v>
      </c>
      <c r="P1414" t="s">
        <v>146</v>
      </c>
      <c r="Q1414" t="s">
        <v>146</v>
      </c>
      <c r="R1414" t="s">
        <v>146</v>
      </c>
      <c r="S1414" t="s">
        <v>146</v>
      </c>
      <c r="T1414" t="s">
        <v>146</v>
      </c>
      <c r="U1414" t="s">
        <v>146</v>
      </c>
      <c r="V1414" t="s">
        <v>146</v>
      </c>
      <c r="W1414" t="s">
        <v>146</v>
      </c>
      <c r="X1414" t="s">
        <v>146</v>
      </c>
      <c r="Y1414" t="s">
        <v>146</v>
      </c>
      <c r="Z1414" t="s">
        <v>146</v>
      </c>
      <c r="AA1414" t="s">
        <v>146</v>
      </c>
      <c r="AB1414" t="s">
        <v>146</v>
      </c>
      <c r="BB1414">
        <v>0</v>
      </c>
    </row>
    <row r="1415" spans="1:54" x14ac:dyDescent="0.25">
      <c r="A1415">
        <v>338708</v>
      </c>
      <c r="B1415" t="s">
        <v>144</v>
      </c>
      <c r="L1415" t="s">
        <v>146</v>
      </c>
      <c r="O1415" t="s">
        <v>148</v>
      </c>
      <c r="P1415" t="s">
        <v>146</v>
      </c>
      <c r="R1415" t="s">
        <v>146</v>
      </c>
      <c r="S1415" t="s">
        <v>148</v>
      </c>
      <c r="T1415" t="s">
        <v>148</v>
      </c>
      <c r="V1415" t="s">
        <v>148</v>
      </c>
      <c r="W1415" t="s">
        <v>146</v>
      </c>
      <c r="X1415" t="s">
        <v>146</v>
      </c>
      <c r="Y1415" t="s">
        <v>146</v>
      </c>
      <c r="Z1415" t="s">
        <v>146</v>
      </c>
      <c r="AA1415" t="s">
        <v>146</v>
      </c>
      <c r="AB1415" t="s">
        <v>146</v>
      </c>
      <c r="BB1415">
        <v>0</v>
      </c>
    </row>
    <row r="1416" spans="1:54" x14ac:dyDescent="0.25">
      <c r="A1416">
        <v>338737</v>
      </c>
      <c r="B1416" t="s">
        <v>144</v>
      </c>
      <c r="I1416" t="s">
        <v>149</v>
      </c>
      <c r="J1416" t="s">
        <v>146</v>
      </c>
      <c r="K1416" t="s">
        <v>146</v>
      </c>
      <c r="L1416" t="s">
        <v>148</v>
      </c>
      <c r="O1416" t="s">
        <v>149</v>
      </c>
      <c r="P1416" t="s">
        <v>146</v>
      </c>
      <c r="T1416" t="s">
        <v>146</v>
      </c>
      <c r="W1416" t="s">
        <v>146</v>
      </c>
      <c r="X1416" t="s">
        <v>146</v>
      </c>
      <c r="Y1416" t="s">
        <v>146</v>
      </c>
      <c r="Z1416" t="s">
        <v>146</v>
      </c>
      <c r="AA1416" t="s">
        <v>146</v>
      </c>
      <c r="AB1416" t="s">
        <v>146</v>
      </c>
      <c r="BB1416">
        <v>0</v>
      </c>
    </row>
    <row r="1417" spans="1:54" x14ac:dyDescent="0.25">
      <c r="A1417">
        <v>338845</v>
      </c>
      <c r="B1417" t="s">
        <v>144</v>
      </c>
      <c r="F1417" t="s">
        <v>149</v>
      </c>
      <c r="K1417" t="s">
        <v>148</v>
      </c>
      <c r="O1417" t="s">
        <v>146</v>
      </c>
      <c r="P1417" t="s">
        <v>146</v>
      </c>
      <c r="Q1417" t="s">
        <v>146</v>
      </c>
      <c r="R1417" t="s">
        <v>146</v>
      </c>
      <c r="S1417" t="s">
        <v>146</v>
      </c>
      <c r="T1417" t="s">
        <v>148</v>
      </c>
      <c r="V1417" t="s">
        <v>148</v>
      </c>
      <c r="W1417" t="s">
        <v>146</v>
      </c>
      <c r="X1417" t="s">
        <v>146</v>
      </c>
      <c r="Y1417" t="s">
        <v>146</v>
      </c>
      <c r="Z1417" t="s">
        <v>146</v>
      </c>
      <c r="AA1417" t="s">
        <v>146</v>
      </c>
      <c r="AB1417" t="s">
        <v>146</v>
      </c>
      <c r="BB1417">
        <v>0</v>
      </c>
    </row>
    <row r="1418" spans="1:54" x14ac:dyDescent="0.25">
      <c r="A1418">
        <v>324509</v>
      </c>
      <c r="B1418" t="s">
        <v>144</v>
      </c>
      <c r="F1418" t="s">
        <v>149</v>
      </c>
      <c r="I1418" t="s">
        <v>148</v>
      </c>
      <c r="N1418" t="s">
        <v>148</v>
      </c>
      <c r="O1418" t="s">
        <v>148</v>
      </c>
      <c r="P1418" t="s">
        <v>146</v>
      </c>
      <c r="Q1418" t="s">
        <v>146</v>
      </c>
      <c r="R1418" t="s">
        <v>146</v>
      </c>
      <c r="S1418" t="s">
        <v>146</v>
      </c>
      <c r="T1418" t="s">
        <v>146</v>
      </c>
      <c r="U1418" t="s">
        <v>148</v>
      </c>
      <c r="V1418" t="s">
        <v>146</v>
      </c>
      <c r="W1418" t="s">
        <v>146</v>
      </c>
      <c r="X1418" t="s">
        <v>146</v>
      </c>
      <c r="Y1418" t="s">
        <v>146</v>
      </c>
      <c r="Z1418" t="s">
        <v>146</v>
      </c>
      <c r="AA1418" t="s">
        <v>146</v>
      </c>
      <c r="AB1418" t="s">
        <v>146</v>
      </c>
      <c r="BB1418">
        <v>0</v>
      </c>
    </row>
    <row r="1419" spans="1:54" x14ac:dyDescent="0.25">
      <c r="A1419">
        <v>331406</v>
      </c>
      <c r="B1419" t="s">
        <v>144</v>
      </c>
      <c r="L1419" t="s">
        <v>148</v>
      </c>
      <c r="M1419" t="s">
        <v>148</v>
      </c>
      <c r="N1419" t="s">
        <v>148</v>
      </c>
      <c r="O1419" t="s">
        <v>148</v>
      </c>
      <c r="P1419" t="s">
        <v>146</v>
      </c>
      <c r="Q1419" t="s">
        <v>146</v>
      </c>
      <c r="R1419" t="s">
        <v>146</v>
      </c>
      <c r="S1419" t="s">
        <v>146</v>
      </c>
      <c r="U1419" t="s">
        <v>148</v>
      </c>
      <c r="V1419" t="s">
        <v>148</v>
      </c>
      <c r="W1419" t="s">
        <v>146</v>
      </c>
      <c r="X1419" t="s">
        <v>146</v>
      </c>
      <c r="Y1419" t="s">
        <v>146</v>
      </c>
      <c r="Z1419" t="s">
        <v>146</v>
      </c>
      <c r="AA1419" t="s">
        <v>146</v>
      </c>
      <c r="AB1419" t="s">
        <v>146</v>
      </c>
      <c r="BB1419">
        <v>0</v>
      </c>
    </row>
    <row r="1420" spans="1:54" x14ac:dyDescent="0.25">
      <c r="A1420">
        <v>332480</v>
      </c>
      <c r="B1420" t="s">
        <v>144</v>
      </c>
      <c r="G1420" t="s">
        <v>149</v>
      </c>
      <c r="N1420" t="s">
        <v>148</v>
      </c>
      <c r="O1420" t="s">
        <v>148</v>
      </c>
      <c r="P1420" t="s">
        <v>146</v>
      </c>
      <c r="Q1420" t="s">
        <v>148</v>
      </c>
      <c r="R1420" t="s">
        <v>149</v>
      </c>
      <c r="S1420" t="s">
        <v>148</v>
      </c>
      <c r="U1420" t="s">
        <v>146</v>
      </c>
      <c r="V1420" t="s">
        <v>146</v>
      </c>
      <c r="W1420" t="s">
        <v>146</v>
      </c>
      <c r="X1420" t="s">
        <v>146</v>
      </c>
      <c r="Y1420" t="s">
        <v>146</v>
      </c>
      <c r="Z1420" t="s">
        <v>146</v>
      </c>
      <c r="AA1420" t="s">
        <v>146</v>
      </c>
      <c r="AB1420" t="s">
        <v>146</v>
      </c>
      <c r="BB1420">
        <v>0</v>
      </c>
    </row>
    <row r="1421" spans="1:54" x14ac:dyDescent="0.25">
      <c r="A1421">
        <v>335218</v>
      </c>
      <c r="B1421" t="s">
        <v>144</v>
      </c>
      <c r="G1421" t="s">
        <v>146</v>
      </c>
      <c r="L1421" t="s">
        <v>148</v>
      </c>
      <c r="N1421" t="s">
        <v>148</v>
      </c>
      <c r="O1421" t="s">
        <v>148</v>
      </c>
      <c r="P1421" t="s">
        <v>146</v>
      </c>
      <c r="Q1421" t="s">
        <v>146</v>
      </c>
      <c r="R1421" t="s">
        <v>146</v>
      </c>
      <c r="S1421" t="s">
        <v>146</v>
      </c>
      <c r="T1421" t="s">
        <v>146</v>
      </c>
      <c r="U1421" t="s">
        <v>146</v>
      </c>
      <c r="V1421" t="s">
        <v>146</v>
      </c>
      <c r="W1421" t="s">
        <v>146</v>
      </c>
      <c r="X1421" t="s">
        <v>146</v>
      </c>
      <c r="Y1421" t="s">
        <v>146</v>
      </c>
      <c r="Z1421" t="s">
        <v>146</v>
      </c>
      <c r="AA1421" t="s">
        <v>146</v>
      </c>
      <c r="AB1421" t="s">
        <v>146</v>
      </c>
      <c r="BB1421">
        <v>0</v>
      </c>
    </row>
    <row r="1422" spans="1:54" x14ac:dyDescent="0.25">
      <c r="A1422">
        <v>335413</v>
      </c>
      <c r="B1422" t="s">
        <v>144</v>
      </c>
      <c r="O1422" t="s">
        <v>148</v>
      </c>
      <c r="P1422" t="s">
        <v>146</v>
      </c>
      <c r="Q1422" t="s">
        <v>146</v>
      </c>
      <c r="R1422" t="s">
        <v>146</v>
      </c>
      <c r="S1422" t="s">
        <v>146</v>
      </c>
      <c r="T1422" t="s">
        <v>146</v>
      </c>
      <c r="U1422" t="s">
        <v>146</v>
      </c>
      <c r="V1422" t="s">
        <v>146</v>
      </c>
      <c r="W1422" t="s">
        <v>146</v>
      </c>
      <c r="X1422" t="s">
        <v>146</v>
      </c>
      <c r="Y1422" t="s">
        <v>146</v>
      </c>
      <c r="Z1422" t="s">
        <v>146</v>
      </c>
      <c r="AA1422" t="s">
        <v>146</v>
      </c>
      <c r="AB1422" t="s">
        <v>146</v>
      </c>
      <c r="BB1422">
        <v>0</v>
      </c>
    </row>
    <row r="1423" spans="1:54" x14ac:dyDescent="0.25">
      <c r="A1423">
        <v>335433</v>
      </c>
      <c r="B1423" t="s">
        <v>144</v>
      </c>
      <c r="E1423" t="s">
        <v>149</v>
      </c>
      <c r="G1423" t="s">
        <v>149</v>
      </c>
      <c r="H1423" t="s">
        <v>149</v>
      </c>
      <c r="O1423" t="s">
        <v>148</v>
      </c>
      <c r="P1423" t="s">
        <v>146</v>
      </c>
      <c r="Q1423" t="s">
        <v>146</v>
      </c>
      <c r="R1423" t="s">
        <v>146</v>
      </c>
      <c r="S1423" t="s">
        <v>146</v>
      </c>
      <c r="T1423" t="s">
        <v>148</v>
      </c>
      <c r="U1423" t="s">
        <v>148</v>
      </c>
      <c r="V1423" t="s">
        <v>146</v>
      </c>
      <c r="W1423" t="s">
        <v>146</v>
      </c>
      <c r="X1423" t="s">
        <v>146</v>
      </c>
      <c r="Y1423" t="s">
        <v>146</v>
      </c>
      <c r="Z1423" t="s">
        <v>146</v>
      </c>
      <c r="AA1423" t="s">
        <v>146</v>
      </c>
      <c r="AB1423" t="s">
        <v>146</v>
      </c>
      <c r="BB1423">
        <v>0</v>
      </c>
    </row>
    <row r="1424" spans="1:54" x14ac:dyDescent="0.25">
      <c r="A1424">
        <v>336016</v>
      </c>
      <c r="B1424" t="s">
        <v>144</v>
      </c>
      <c r="H1424" t="s">
        <v>149</v>
      </c>
      <c r="N1424" t="s">
        <v>148</v>
      </c>
      <c r="O1424" t="s">
        <v>148</v>
      </c>
      <c r="P1424" t="s">
        <v>146</v>
      </c>
      <c r="R1424" t="s">
        <v>148</v>
      </c>
      <c r="S1424" t="s">
        <v>148</v>
      </c>
      <c r="T1424" t="s">
        <v>148</v>
      </c>
      <c r="U1424" t="s">
        <v>148</v>
      </c>
      <c r="V1424" t="s">
        <v>146</v>
      </c>
      <c r="W1424" t="s">
        <v>146</v>
      </c>
      <c r="X1424" t="s">
        <v>146</v>
      </c>
      <c r="Y1424" t="s">
        <v>146</v>
      </c>
      <c r="Z1424" t="s">
        <v>146</v>
      </c>
      <c r="AA1424" t="s">
        <v>146</v>
      </c>
      <c r="AB1424" t="s">
        <v>146</v>
      </c>
      <c r="BB1424">
        <v>0</v>
      </c>
    </row>
    <row r="1425" spans="1:54" x14ac:dyDescent="0.25">
      <c r="A1425">
        <v>336118</v>
      </c>
      <c r="B1425" t="s">
        <v>144</v>
      </c>
      <c r="F1425" t="s">
        <v>149</v>
      </c>
      <c r="K1425" t="s">
        <v>149</v>
      </c>
      <c r="L1425" t="s">
        <v>149</v>
      </c>
      <c r="O1425" t="s">
        <v>148</v>
      </c>
      <c r="P1425" t="s">
        <v>146</v>
      </c>
      <c r="Q1425" t="s">
        <v>146</v>
      </c>
      <c r="R1425" t="s">
        <v>146</v>
      </c>
      <c r="S1425" t="s">
        <v>146</v>
      </c>
      <c r="T1425" t="s">
        <v>146</v>
      </c>
      <c r="U1425" t="s">
        <v>146</v>
      </c>
      <c r="V1425" t="s">
        <v>146</v>
      </c>
      <c r="W1425" t="s">
        <v>146</v>
      </c>
      <c r="X1425" t="s">
        <v>146</v>
      </c>
      <c r="Y1425" t="s">
        <v>146</v>
      </c>
      <c r="Z1425" t="s">
        <v>146</v>
      </c>
      <c r="AA1425" t="s">
        <v>146</v>
      </c>
      <c r="AB1425" t="s">
        <v>146</v>
      </c>
      <c r="BB1425">
        <v>0</v>
      </c>
    </row>
    <row r="1426" spans="1:54" x14ac:dyDescent="0.25">
      <c r="A1426">
        <v>336151</v>
      </c>
      <c r="B1426" t="s">
        <v>144</v>
      </c>
      <c r="M1426" t="s">
        <v>149</v>
      </c>
      <c r="N1426" t="s">
        <v>149</v>
      </c>
      <c r="O1426" t="s">
        <v>148</v>
      </c>
      <c r="P1426" t="s">
        <v>146</v>
      </c>
      <c r="Q1426" t="s">
        <v>146</v>
      </c>
      <c r="R1426" t="s">
        <v>146</v>
      </c>
      <c r="S1426" t="s">
        <v>146</v>
      </c>
      <c r="T1426" t="s">
        <v>146</v>
      </c>
      <c r="U1426" t="s">
        <v>146</v>
      </c>
      <c r="V1426" t="s">
        <v>146</v>
      </c>
      <c r="W1426" t="s">
        <v>146</v>
      </c>
      <c r="X1426" t="s">
        <v>146</v>
      </c>
      <c r="Y1426" t="s">
        <v>146</v>
      </c>
      <c r="Z1426" t="s">
        <v>146</v>
      </c>
      <c r="AA1426" t="s">
        <v>146</v>
      </c>
      <c r="AB1426" t="s">
        <v>146</v>
      </c>
      <c r="BB1426">
        <v>0</v>
      </c>
    </row>
    <row r="1427" spans="1:54" x14ac:dyDescent="0.25">
      <c r="A1427">
        <v>336227</v>
      </c>
      <c r="B1427" t="s">
        <v>144</v>
      </c>
      <c r="F1427" t="s">
        <v>149</v>
      </c>
      <c r="G1427" t="s">
        <v>149</v>
      </c>
      <c r="K1427" t="s">
        <v>148</v>
      </c>
      <c r="O1427" t="s">
        <v>148</v>
      </c>
      <c r="P1427" t="s">
        <v>146</v>
      </c>
      <c r="Q1427" t="s">
        <v>146</v>
      </c>
      <c r="R1427" t="s">
        <v>146</v>
      </c>
      <c r="S1427" t="s">
        <v>148</v>
      </c>
      <c r="T1427" t="s">
        <v>146</v>
      </c>
      <c r="U1427" t="s">
        <v>148</v>
      </c>
      <c r="V1427" t="s">
        <v>148</v>
      </c>
      <c r="W1427" t="s">
        <v>146</v>
      </c>
      <c r="X1427" t="s">
        <v>146</v>
      </c>
      <c r="Y1427" t="s">
        <v>146</v>
      </c>
      <c r="Z1427" t="s">
        <v>146</v>
      </c>
      <c r="AA1427" t="s">
        <v>146</v>
      </c>
      <c r="AB1427" t="s">
        <v>146</v>
      </c>
      <c r="BB1427">
        <v>0</v>
      </c>
    </row>
    <row r="1428" spans="1:54" x14ac:dyDescent="0.25">
      <c r="A1428">
        <v>336450</v>
      </c>
      <c r="B1428" t="s">
        <v>144</v>
      </c>
      <c r="C1428" t="s">
        <v>149</v>
      </c>
      <c r="L1428" t="s">
        <v>149</v>
      </c>
      <c r="O1428" t="s">
        <v>148</v>
      </c>
      <c r="P1428" t="s">
        <v>146</v>
      </c>
      <c r="Q1428" t="s">
        <v>146</v>
      </c>
      <c r="R1428" t="s">
        <v>146</v>
      </c>
      <c r="S1428" t="s">
        <v>146</v>
      </c>
      <c r="T1428" t="s">
        <v>146</v>
      </c>
      <c r="U1428" t="s">
        <v>146</v>
      </c>
      <c r="V1428" t="s">
        <v>146</v>
      </c>
      <c r="W1428" t="s">
        <v>146</v>
      </c>
      <c r="X1428" t="s">
        <v>146</v>
      </c>
      <c r="Y1428" t="s">
        <v>146</v>
      </c>
      <c r="Z1428" t="s">
        <v>146</v>
      </c>
      <c r="AA1428" t="s">
        <v>146</v>
      </c>
      <c r="AB1428" t="s">
        <v>146</v>
      </c>
      <c r="BB1428">
        <v>0</v>
      </c>
    </row>
    <row r="1429" spans="1:54" x14ac:dyDescent="0.25">
      <c r="A1429">
        <v>336456</v>
      </c>
      <c r="B1429" t="s">
        <v>144</v>
      </c>
      <c r="F1429" t="s">
        <v>148</v>
      </c>
      <c r="G1429" t="s">
        <v>149</v>
      </c>
      <c r="K1429" t="s">
        <v>149</v>
      </c>
      <c r="O1429" t="s">
        <v>148</v>
      </c>
      <c r="P1429" t="s">
        <v>146</v>
      </c>
      <c r="Q1429" t="s">
        <v>146</v>
      </c>
      <c r="R1429" t="s">
        <v>146</v>
      </c>
      <c r="S1429" t="s">
        <v>146</v>
      </c>
      <c r="T1429" t="s">
        <v>146</v>
      </c>
      <c r="U1429" t="s">
        <v>146</v>
      </c>
      <c r="V1429" t="s">
        <v>146</v>
      </c>
      <c r="W1429" t="s">
        <v>146</v>
      </c>
      <c r="X1429" t="s">
        <v>146</v>
      </c>
      <c r="Y1429" t="s">
        <v>146</v>
      </c>
      <c r="Z1429" t="s">
        <v>146</v>
      </c>
      <c r="AA1429" t="s">
        <v>146</v>
      </c>
      <c r="AB1429" t="s">
        <v>146</v>
      </c>
      <c r="BB1429">
        <v>0</v>
      </c>
    </row>
    <row r="1430" spans="1:54" x14ac:dyDescent="0.25">
      <c r="A1430">
        <v>336551</v>
      </c>
      <c r="B1430" t="s">
        <v>144</v>
      </c>
      <c r="I1430" t="s">
        <v>148</v>
      </c>
      <c r="N1430" t="s">
        <v>148</v>
      </c>
      <c r="O1430" t="s">
        <v>148</v>
      </c>
      <c r="P1430" t="s">
        <v>146</v>
      </c>
      <c r="Q1430" t="s">
        <v>146</v>
      </c>
      <c r="R1430" t="s">
        <v>146</v>
      </c>
      <c r="S1430" t="s">
        <v>146</v>
      </c>
      <c r="T1430" t="s">
        <v>146</v>
      </c>
      <c r="U1430" t="s">
        <v>146</v>
      </c>
      <c r="V1430" t="s">
        <v>146</v>
      </c>
      <c r="W1430" t="s">
        <v>146</v>
      </c>
      <c r="X1430" t="s">
        <v>146</v>
      </c>
      <c r="Y1430" t="s">
        <v>146</v>
      </c>
      <c r="Z1430" t="s">
        <v>146</v>
      </c>
      <c r="AA1430" t="s">
        <v>146</v>
      </c>
      <c r="AB1430" t="s">
        <v>146</v>
      </c>
      <c r="BB1430">
        <v>0</v>
      </c>
    </row>
    <row r="1431" spans="1:54" x14ac:dyDescent="0.25">
      <c r="A1431">
        <v>336668</v>
      </c>
      <c r="B1431" t="s">
        <v>144</v>
      </c>
      <c r="F1431" t="s">
        <v>149</v>
      </c>
      <c r="H1431" t="s">
        <v>149</v>
      </c>
      <c r="O1431" t="s">
        <v>148</v>
      </c>
      <c r="P1431" t="s">
        <v>146</v>
      </c>
      <c r="Q1431" t="s">
        <v>146</v>
      </c>
      <c r="R1431" t="s">
        <v>146</v>
      </c>
      <c r="S1431" t="s">
        <v>146</v>
      </c>
      <c r="V1431" t="s">
        <v>149</v>
      </c>
      <c r="W1431" t="s">
        <v>146</v>
      </c>
      <c r="X1431" t="s">
        <v>146</v>
      </c>
      <c r="Y1431" t="s">
        <v>146</v>
      </c>
      <c r="Z1431" t="s">
        <v>146</v>
      </c>
      <c r="AA1431" t="s">
        <v>148</v>
      </c>
      <c r="AB1431" t="s">
        <v>146</v>
      </c>
      <c r="BB1431">
        <v>0</v>
      </c>
    </row>
    <row r="1432" spans="1:54" x14ac:dyDescent="0.25">
      <c r="A1432">
        <v>336786</v>
      </c>
      <c r="B1432" t="s">
        <v>144</v>
      </c>
      <c r="O1432" t="s">
        <v>148</v>
      </c>
      <c r="P1432" t="s">
        <v>146</v>
      </c>
      <c r="Q1432" t="s">
        <v>146</v>
      </c>
      <c r="R1432" t="s">
        <v>146</v>
      </c>
      <c r="S1432" t="s">
        <v>146</v>
      </c>
      <c r="T1432" t="s">
        <v>146</v>
      </c>
      <c r="U1432" t="s">
        <v>146</v>
      </c>
      <c r="V1432" t="s">
        <v>146</v>
      </c>
      <c r="W1432" t="s">
        <v>146</v>
      </c>
      <c r="X1432" t="s">
        <v>146</v>
      </c>
      <c r="Y1432" t="s">
        <v>146</v>
      </c>
      <c r="Z1432" t="s">
        <v>146</v>
      </c>
      <c r="AA1432" t="s">
        <v>146</v>
      </c>
      <c r="AB1432" t="s">
        <v>146</v>
      </c>
      <c r="BB1432">
        <v>0</v>
      </c>
    </row>
    <row r="1433" spans="1:54" x14ac:dyDescent="0.25">
      <c r="A1433">
        <v>337526</v>
      </c>
      <c r="B1433" t="s">
        <v>144</v>
      </c>
      <c r="C1433" t="s">
        <v>149</v>
      </c>
      <c r="G1433" t="s">
        <v>148</v>
      </c>
      <c r="O1433" t="s">
        <v>148</v>
      </c>
      <c r="P1433" t="s">
        <v>146</v>
      </c>
      <c r="Q1433" t="s">
        <v>146</v>
      </c>
      <c r="R1433" t="s">
        <v>146</v>
      </c>
      <c r="S1433" t="s">
        <v>146</v>
      </c>
      <c r="T1433" t="s">
        <v>146</v>
      </c>
      <c r="U1433" t="s">
        <v>146</v>
      </c>
      <c r="V1433" t="s">
        <v>146</v>
      </c>
      <c r="W1433" t="s">
        <v>146</v>
      </c>
      <c r="X1433" t="s">
        <v>146</v>
      </c>
      <c r="Y1433" t="s">
        <v>146</v>
      </c>
      <c r="Z1433" t="s">
        <v>146</v>
      </c>
      <c r="AA1433" t="s">
        <v>146</v>
      </c>
      <c r="AB1433" t="s">
        <v>146</v>
      </c>
      <c r="BB1433">
        <v>0</v>
      </c>
    </row>
    <row r="1434" spans="1:54" x14ac:dyDescent="0.25">
      <c r="A1434">
        <v>338597</v>
      </c>
      <c r="B1434" t="s">
        <v>144</v>
      </c>
      <c r="G1434" t="s">
        <v>149</v>
      </c>
      <c r="L1434" t="s">
        <v>148</v>
      </c>
      <c r="M1434" t="s">
        <v>146</v>
      </c>
      <c r="O1434" t="s">
        <v>148</v>
      </c>
      <c r="P1434" t="s">
        <v>146</v>
      </c>
      <c r="Q1434" t="s">
        <v>146</v>
      </c>
      <c r="R1434" t="s">
        <v>146</v>
      </c>
      <c r="S1434" t="s">
        <v>146</v>
      </c>
      <c r="T1434" t="s">
        <v>146</v>
      </c>
      <c r="U1434" t="s">
        <v>146</v>
      </c>
      <c r="V1434" t="s">
        <v>146</v>
      </c>
      <c r="W1434" t="s">
        <v>146</v>
      </c>
      <c r="X1434" t="s">
        <v>146</v>
      </c>
      <c r="Y1434" t="s">
        <v>146</v>
      </c>
      <c r="Z1434" t="s">
        <v>146</v>
      </c>
      <c r="AA1434" t="s">
        <v>146</v>
      </c>
      <c r="AB1434" t="s">
        <v>146</v>
      </c>
      <c r="BB1434">
        <v>0</v>
      </c>
    </row>
    <row r="1435" spans="1:54" x14ac:dyDescent="0.25">
      <c r="A1435">
        <v>337898</v>
      </c>
      <c r="B1435" t="s">
        <v>144</v>
      </c>
      <c r="K1435" t="s">
        <v>146</v>
      </c>
      <c r="M1435" t="s">
        <v>146</v>
      </c>
      <c r="O1435" t="s">
        <v>148</v>
      </c>
      <c r="P1435" t="s">
        <v>146</v>
      </c>
      <c r="Q1435" t="s">
        <v>146</v>
      </c>
      <c r="R1435" t="s">
        <v>146</v>
      </c>
      <c r="S1435" t="s">
        <v>146</v>
      </c>
      <c r="T1435" t="s">
        <v>146</v>
      </c>
      <c r="U1435" t="s">
        <v>146</v>
      </c>
      <c r="V1435" t="s">
        <v>146</v>
      </c>
      <c r="W1435" t="s">
        <v>146</v>
      </c>
      <c r="X1435" t="s">
        <v>146</v>
      </c>
      <c r="Y1435" t="s">
        <v>146</v>
      </c>
      <c r="Z1435" t="s">
        <v>146</v>
      </c>
      <c r="AA1435" t="s">
        <v>146</v>
      </c>
      <c r="AB1435" t="s">
        <v>146</v>
      </c>
      <c r="BB1435">
        <v>0</v>
      </c>
    </row>
    <row r="1436" spans="1:54" x14ac:dyDescent="0.25">
      <c r="A1436">
        <v>338553</v>
      </c>
      <c r="B1436" t="s">
        <v>144</v>
      </c>
      <c r="F1436" t="s">
        <v>149</v>
      </c>
      <c r="J1436" t="s">
        <v>148</v>
      </c>
      <c r="L1436" t="s">
        <v>148</v>
      </c>
      <c r="N1436" t="s">
        <v>148</v>
      </c>
      <c r="O1436" t="s">
        <v>148</v>
      </c>
      <c r="P1436" t="s">
        <v>146</v>
      </c>
      <c r="Q1436" t="s">
        <v>146</v>
      </c>
      <c r="R1436" t="s">
        <v>146</v>
      </c>
      <c r="S1436" t="s">
        <v>146</v>
      </c>
      <c r="T1436" t="s">
        <v>146</v>
      </c>
      <c r="U1436" t="s">
        <v>146</v>
      </c>
      <c r="V1436" t="s">
        <v>146</v>
      </c>
      <c r="W1436" t="s">
        <v>146</v>
      </c>
      <c r="X1436" t="s">
        <v>146</v>
      </c>
      <c r="Y1436" t="s">
        <v>146</v>
      </c>
      <c r="Z1436" t="s">
        <v>146</v>
      </c>
      <c r="AA1436" t="s">
        <v>146</v>
      </c>
      <c r="AB1436" t="s">
        <v>146</v>
      </c>
      <c r="BB1436">
        <v>0</v>
      </c>
    </row>
    <row r="1437" spans="1:54" x14ac:dyDescent="0.25">
      <c r="A1437">
        <v>336872</v>
      </c>
      <c r="B1437" t="s">
        <v>144</v>
      </c>
      <c r="H1437" t="s">
        <v>149</v>
      </c>
      <c r="I1437" t="s">
        <v>149</v>
      </c>
      <c r="M1437" t="s">
        <v>149</v>
      </c>
      <c r="O1437" t="s">
        <v>148</v>
      </c>
      <c r="P1437" t="s">
        <v>146</v>
      </c>
      <c r="Q1437" t="s">
        <v>146</v>
      </c>
      <c r="R1437" t="s">
        <v>148</v>
      </c>
      <c r="S1437" t="s">
        <v>146</v>
      </c>
      <c r="U1437" t="s">
        <v>146</v>
      </c>
      <c r="V1437" t="s">
        <v>146</v>
      </c>
      <c r="W1437" t="s">
        <v>146</v>
      </c>
      <c r="X1437" t="s">
        <v>146</v>
      </c>
      <c r="Y1437" t="s">
        <v>148</v>
      </c>
      <c r="Z1437" t="s">
        <v>146</v>
      </c>
      <c r="AA1437" t="s">
        <v>146</v>
      </c>
      <c r="AB1437" t="s">
        <v>146</v>
      </c>
      <c r="BB1437">
        <v>0</v>
      </c>
    </row>
    <row r="1438" spans="1:54" x14ac:dyDescent="0.25">
      <c r="A1438">
        <v>337574</v>
      </c>
      <c r="B1438" t="s">
        <v>144</v>
      </c>
      <c r="I1438" t="s">
        <v>149</v>
      </c>
      <c r="J1438" t="s">
        <v>149</v>
      </c>
      <c r="K1438" t="s">
        <v>149</v>
      </c>
      <c r="O1438" t="s">
        <v>148</v>
      </c>
      <c r="P1438" t="s">
        <v>146</v>
      </c>
      <c r="Q1438" t="s">
        <v>146</v>
      </c>
      <c r="R1438" t="s">
        <v>146</v>
      </c>
      <c r="S1438" t="s">
        <v>146</v>
      </c>
      <c r="T1438" t="s">
        <v>146</v>
      </c>
      <c r="U1438" t="s">
        <v>146</v>
      </c>
      <c r="V1438" t="s">
        <v>146</v>
      </c>
      <c r="W1438" t="s">
        <v>146</v>
      </c>
      <c r="X1438" t="s">
        <v>146</v>
      </c>
      <c r="Y1438" t="s">
        <v>146</v>
      </c>
      <c r="Z1438" t="s">
        <v>146</v>
      </c>
      <c r="AA1438" t="s">
        <v>146</v>
      </c>
      <c r="AB1438" t="s">
        <v>146</v>
      </c>
      <c r="BB1438">
        <v>0</v>
      </c>
    </row>
    <row r="1439" spans="1:54" x14ac:dyDescent="0.25">
      <c r="A1439">
        <v>339081</v>
      </c>
      <c r="B1439" t="s">
        <v>144</v>
      </c>
      <c r="C1439" t="s">
        <v>148</v>
      </c>
      <c r="G1439" t="s">
        <v>149</v>
      </c>
      <c r="H1439" t="s">
        <v>149</v>
      </c>
      <c r="J1439" t="s">
        <v>148</v>
      </c>
      <c r="K1439" t="s">
        <v>148</v>
      </c>
      <c r="O1439" t="s">
        <v>148</v>
      </c>
      <c r="P1439" t="s">
        <v>146</v>
      </c>
      <c r="Q1439" t="s">
        <v>146</v>
      </c>
      <c r="R1439" t="s">
        <v>146</v>
      </c>
      <c r="S1439" t="s">
        <v>146</v>
      </c>
      <c r="T1439" t="s">
        <v>146</v>
      </c>
      <c r="U1439" t="s">
        <v>146</v>
      </c>
      <c r="V1439" t="s">
        <v>146</v>
      </c>
      <c r="W1439" t="s">
        <v>146</v>
      </c>
      <c r="X1439" t="s">
        <v>146</v>
      </c>
      <c r="Y1439" t="s">
        <v>146</v>
      </c>
      <c r="Z1439" t="s">
        <v>146</v>
      </c>
      <c r="AA1439" t="s">
        <v>146</v>
      </c>
      <c r="AB1439" t="s">
        <v>146</v>
      </c>
      <c r="BB1439">
        <v>0</v>
      </c>
    </row>
    <row r="1440" spans="1:54" x14ac:dyDescent="0.25">
      <c r="A1440">
        <v>339473</v>
      </c>
      <c r="B1440" t="s">
        <v>144</v>
      </c>
      <c r="F1440" t="s">
        <v>146</v>
      </c>
      <c r="J1440" t="s">
        <v>146</v>
      </c>
      <c r="K1440" t="s">
        <v>146</v>
      </c>
      <c r="L1440" t="s">
        <v>146</v>
      </c>
      <c r="M1440" t="s">
        <v>146</v>
      </c>
      <c r="O1440" t="s">
        <v>148</v>
      </c>
      <c r="P1440" t="s">
        <v>146</v>
      </c>
      <c r="Q1440" t="s">
        <v>146</v>
      </c>
      <c r="R1440" t="s">
        <v>146</v>
      </c>
      <c r="S1440" t="s">
        <v>146</v>
      </c>
      <c r="T1440" t="s">
        <v>146</v>
      </c>
      <c r="U1440" t="s">
        <v>146</v>
      </c>
      <c r="V1440" t="s">
        <v>146</v>
      </c>
      <c r="W1440" t="s">
        <v>146</v>
      </c>
      <c r="X1440" t="s">
        <v>146</v>
      </c>
      <c r="Y1440" t="s">
        <v>146</v>
      </c>
      <c r="Z1440" t="s">
        <v>146</v>
      </c>
      <c r="AA1440" t="s">
        <v>146</v>
      </c>
      <c r="AB1440" t="s">
        <v>146</v>
      </c>
      <c r="BB1440">
        <v>0</v>
      </c>
    </row>
    <row r="1441" spans="1:54" x14ac:dyDescent="0.25">
      <c r="A1441">
        <v>339530</v>
      </c>
      <c r="B1441" t="s">
        <v>144</v>
      </c>
      <c r="E1441" t="s">
        <v>149</v>
      </c>
      <c r="I1441" t="s">
        <v>148</v>
      </c>
      <c r="K1441" t="s">
        <v>148</v>
      </c>
      <c r="N1441" t="s">
        <v>148</v>
      </c>
      <c r="O1441" t="s">
        <v>148</v>
      </c>
      <c r="P1441" t="s">
        <v>146</v>
      </c>
      <c r="Q1441" t="s">
        <v>146</v>
      </c>
      <c r="R1441" t="s">
        <v>146</v>
      </c>
      <c r="S1441" t="s">
        <v>146</v>
      </c>
      <c r="T1441" t="s">
        <v>146</v>
      </c>
      <c r="U1441" t="s">
        <v>146</v>
      </c>
      <c r="V1441" t="s">
        <v>146</v>
      </c>
      <c r="W1441" t="s">
        <v>146</v>
      </c>
      <c r="X1441" t="s">
        <v>146</v>
      </c>
      <c r="Y1441" t="s">
        <v>146</v>
      </c>
      <c r="Z1441" t="s">
        <v>146</v>
      </c>
      <c r="AA1441" t="s">
        <v>146</v>
      </c>
      <c r="AB1441" t="s">
        <v>146</v>
      </c>
      <c r="BB1441">
        <v>0</v>
      </c>
    </row>
    <row r="1442" spans="1:54" x14ac:dyDescent="0.25">
      <c r="A1442">
        <v>339550</v>
      </c>
      <c r="B1442" t="s">
        <v>144</v>
      </c>
      <c r="K1442" t="s">
        <v>148</v>
      </c>
      <c r="M1442" t="s">
        <v>148</v>
      </c>
      <c r="N1442" t="s">
        <v>148</v>
      </c>
      <c r="O1442" t="s">
        <v>148</v>
      </c>
      <c r="P1442" t="s">
        <v>146</v>
      </c>
      <c r="Q1442" t="s">
        <v>146</v>
      </c>
      <c r="R1442" t="s">
        <v>146</v>
      </c>
      <c r="S1442" t="s">
        <v>146</v>
      </c>
      <c r="T1442" t="s">
        <v>146</v>
      </c>
      <c r="U1442" t="s">
        <v>146</v>
      </c>
      <c r="V1442" t="s">
        <v>146</v>
      </c>
      <c r="W1442" t="s">
        <v>146</v>
      </c>
      <c r="X1442" t="s">
        <v>146</v>
      </c>
      <c r="Y1442" t="s">
        <v>146</v>
      </c>
      <c r="Z1442" t="s">
        <v>146</v>
      </c>
      <c r="AA1442" t="s">
        <v>146</v>
      </c>
      <c r="AB1442" t="s">
        <v>146</v>
      </c>
      <c r="BB1442">
        <v>0</v>
      </c>
    </row>
    <row r="1443" spans="1:54" x14ac:dyDescent="0.25">
      <c r="A1443">
        <v>328712</v>
      </c>
      <c r="B1443" t="s">
        <v>144</v>
      </c>
      <c r="G1443" t="s">
        <v>146</v>
      </c>
      <c r="M1443" t="s">
        <v>146</v>
      </c>
      <c r="O1443" t="s">
        <v>149</v>
      </c>
      <c r="P1443" t="s">
        <v>146</v>
      </c>
      <c r="Q1443" t="s">
        <v>146</v>
      </c>
      <c r="R1443" t="s">
        <v>146</v>
      </c>
      <c r="S1443" t="s">
        <v>146</v>
      </c>
      <c r="T1443" t="s">
        <v>148</v>
      </c>
      <c r="U1443" t="s">
        <v>146</v>
      </c>
      <c r="V1443" t="s">
        <v>146</v>
      </c>
      <c r="W1443" t="s">
        <v>146</v>
      </c>
      <c r="X1443" t="s">
        <v>146</v>
      </c>
      <c r="Y1443" t="s">
        <v>146</v>
      </c>
      <c r="Z1443" t="s">
        <v>146</v>
      </c>
      <c r="AA1443" t="s">
        <v>146</v>
      </c>
      <c r="AB1443" t="s">
        <v>146</v>
      </c>
      <c r="BB1443">
        <v>0</v>
      </c>
    </row>
    <row r="1444" spans="1:54" x14ac:dyDescent="0.25">
      <c r="A1444">
        <v>331737</v>
      </c>
      <c r="B1444" t="s">
        <v>144</v>
      </c>
      <c r="G1444" t="s">
        <v>149</v>
      </c>
      <c r="H1444" t="s">
        <v>149</v>
      </c>
      <c r="M1444" t="s">
        <v>149</v>
      </c>
      <c r="O1444" t="s">
        <v>149</v>
      </c>
      <c r="P1444" t="s">
        <v>146</v>
      </c>
      <c r="Q1444" t="s">
        <v>146</v>
      </c>
      <c r="R1444" t="s">
        <v>146</v>
      </c>
      <c r="S1444" t="s">
        <v>146</v>
      </c>
      <c r="T1444" t="s">
        <v>148</v>
      </c>
      <c r="U1444" t="s">
        <v>146</v>
      </c>
      <c r="V1444" t="s">
        <v>146</v>
      </c>
      <c r="W1444" t="s">
        <v>146</v>
      </c>
      <c r="X1444" t="s">
        <v>146</v>
      </c>
      <c r="Y1444" t="s">
        <v>146</v>
      </c>
      <c r="Z1444" t="s">
        <v>146</v>
      </c>
      <c r="AA1444" t="s">
        <v>146</v>
      </c>
      <c r="AB1444" t="s">
        <v>146</v>
      </c>
      <c r="BB1444">
        <v>0</v>
      </c>
    </row>
    <row r="1445" spans="1:54" x14ac:dyDescent="0.25">
      <c r="A1445">
        <v>333893</v>
      </c>
      <c r="B1445" t="s">
        <v>144</v>
      </c>
      <c r="D1445" t="s">
        <v>148</v>
      </c>
      <c r="K1445" t="s">
        <v>149</v>
      </c>
      <c r="N1445" t="s">
        <v>148</v>
      </c>
      <c r="O1445" t="s">
        <v>149</v>
      </c>
      <c r="P1445" t="s">
        <v>146</v>
      </c>
      <c r="Q1445" t="s">
        <v>148</v>
      </c>
      <c r="R1445" t="s">
        <v>148</v>
      </c>
      <c r="S1445" t="s">
        <v>148</v>
      </c>
      <c r="T1445" t="s">
        <v>146</v>
      </c>
      <c r="U1445" t="s">
        <v>146</v>
      </c>
      <c r="V1445" t="s">
        <v>148</v>
      </c>
      <c r="W1445" t="s">
        <v>146</v>
      </c>
      <c r="X1445" t="s">
        <v>146</v>
      </c>
      <c r="Y1445" t="s">
        <v>146</v>
      </c>
      <c r="Z1445" t="s">
        <v>146</v>
      </c>
      <c r="AA1445" t="s">
        <v>146</v>
      </c>
      <c r="AB1445" t="s">
        <v>146</v>
      </c>
      <c r="BB1445">
        <v>0</v>
      </c>
    </row>
    <row r="1446" spans="1:54" x14ac:dyDescent="0.25">
      <c r="A1446">
        <v>335127</v>
      </c>
      <c r="B1446" t="s">
        <v>144</v>
      </c>
      <c r="F1446" t="s">
        <v>149</v>
      </c>
      <c r="H1446" t="s">
        <v>149</v>
      </c>
      <c r="K1446" t="s">
        <v>149</v>
      </c>
      <c r="O1446" t="s">
        <v>149</v>
      </c>
      <c r="P1446" t="s">
        <v>146</v>
      </c>
      <c r="Q1446" t="s">
        <v>146</v>
      </c>
      <c r="R1446" t="s">
        <v>146</v>
      </c>
      <c r="S1446" t="s">
        <v>146</v>
      </c>
      <c r="T1446" t="s">
        <v>146</v>
      </c>
      <c r="U1446" t="s">
        <v>146</v>
      </c>
      <c r="V1446" t="s">
        <v>146</v>
      </c>
      <c r="W1446" t="s">
        <v>146</v>
      </c>
      <c r="X1446" t="s">
        <v>146</v>
      </c>
      <c r="Y1446" t="s">
        <v>146</v>
      </c>
      <c r="Z1446" t="s">
        <v>146</v>
      </c>
      <c r="AA1446" t="s">
        <v>146</v>
      </c>
      <c r="AB1446" t="s">
        <v>146</v>
      </c>
      <c r="BB1446">
        <v>0</v>
      </c>
    </row>
    <row r="1447" spans="1:54" x14ac:dyDescent="0.25">
      <c r="A1447">
        <v>335765</v>
      </c>
      <c r="B1447" t="s">
        <v>144</v>
      </c>
      <c r="I1447" t="s">
        <v>149</v>
      </c>
      <c r="N1447" t="s">
        <v>149</v>
      </c>
      <c r="O1447" t="s">
        <v>149</v>
      </c>
      <c r="P1447" t="s">
        <v>146</v>
      </c>
      <c r="Q1447" t="s">
        <v>146</v>
      </c>
      <c r="R1447" t="s">
        <v>146</v>
      </c>
      <c r="S1447" t="s">
        <v>146</v>
      </c>
      <c r="T1447" t="s">
        <v>146</v>
      </c>
      <c r="U1447" t="s">
        <v>146</v>
      </c>
      <c r="V1447" t="s">
        <v>146</v>
      </c>
      <c r="W1447" t="s">
        <v>146</v>
      </c>
      <c r="X1447" t="s">
        <v>146</v>
      </c>
      <c r="Y1447" t="s">
        <v>146</v>
      </c>
      <c r="Z1447" t="s">
        <v>146</v>
      </c>
      <c r="AA1447" t="s">
        <v>146</v>
      </c>
      <c r="AB1447" t="s">
        <v>146</v>
      </c>
      <c r="BB1447">
        <v>0</v>
      </c>
    </row>
    <row r="1448" spans="1:54" x14ac:dyDescent="0.25">
      <c r="A1448">
        <v>336410</v>
      </c>
      <c r="B1448" t="s">
        <v>144</v>
      </c>
      <c r="E1448" t="s">
        <v>149</v>
      </c>
      <c r="I1448" t="s">
        <v>149</v>
      </c>
      <c r="N1448" t="s">
        <v>148</v>
      </c>
      <c r="O1448" t="s">
        <v>149</v>
      </c>
      <c r="P1448" t="s">
        <v>146</v>
      </c>
      <c r="Q1448" t="s">
        <v>146</v>
      </c>
      <c r="R1448" t="s">
        <v>146</v>
      </c>
      <c r="S1448" t="s">
        <v>146</v>
      </c>
      <c r="T1448" t="s">
        <v>146</v>
      </c>
      <c r="U1448" t="s">
        <v>146</v>
      </c>
      <c r="V1448" t="s">
        <v>146</v>
      </c>
      <c r="W1448" t="s">
        <v>146</v>
      </c>
      <c r="X1448" t="s">
        <v>146</v>
      </c>
      <c r="Y1448" t="s">
        <v>146</v>
      </c>
      <c r="Z1448" t="s">
        <v>146</v>
      </c>
      <c r="AA1448" t="s">
        <v>146</v>
      </c>
      <c r="AB1448" t="s">
        <v>146</v>
      </c>
      <c r="BB1448">
        <v>0</v>
      </c>
    </row>
    <row r="1449" spans="1:54" x14ac:dyDescent="0.25">
      <c r="A1449">
        <v>336724</v>
      </c>
      <c r="B1449" t="s">
        <v>144</v>
      </c>
      <c r="H1449" t="s">
        <v>146</v>
      </c>
      <c r="I1449" t="s">
        <v>146</v>
      </c>
      <c r="N1449" t="s">
        <v>149</v>
      </c>
      <c r="O1449" t="s">
        <v>149</v>
      </c>
      <c r="P1449" t="s">
        <v>146</v>
      </c>
      <c r="Q1449" t="s">
        <v>146</v>
      </c>
      <c r="R1449" t="s">
        <v>146</v>
      </c>
      <c r="S1449" t="s">
        <v>146</v>
      </c>
      <c r="T1449" t="s">
        <v>146</v>
      </c>
      <c r="U1449" t="s">
        <v>146</v>
      </c>
      <c r="V1449" t="s">
        <v>146</v>
      </c>
      <c r="W1449" t="s">
        <v>146</v>
      </c>
      <c r="X1449" t="s">
        <v>146</v>
      </c>
      <c r="Y1449" t="s">
        <v>146</v>
      </c>
      <c r="Z1449" t="s">
        <v>146</v>
      </c>
      <c r="AA1449" t="s">
        <v>146</v>
      </c>
      <c r="AB1449" t="s">
        <v>146</v>
      </c>
      <c r="BB1449">
        <v>0</v>
      </c>
    </row>
    <row r="1450" spans="1:54" x14ac:dyDescent="0.25">
      <c r="A1450">
        <v>338546</v>
      </c>
      <c r="B1450" t="s">
        <v>144</v>
      </c>
      <c r="K1450" t="s">
        <v>149</v>
      </c>
      <c r="L1450" t="s">
        <v>148</v>
      </c>
      <c r="N1450" t="s">
        <v>149</v>
      </c>
      <c r="O1450" t="s">
        <v>149</v>
      </c>
      <c r="P1450" t="s">
        <v>146</v>
      </c>
      <c r="Q1450" t="s">
        <v>146</v>
      </c>
      <c r="R1450" t="s">
        <v>146</v>
      </c>
      <c r="S1450" t="s">
        <v>146</v>
      </c>
      <c r="T1450" t="s">
        <v>146</v>
      </c>
      <c r="U1450" t="s">
        <v>146</v>
      </c>
      <c r="V1450" t="s">
        <v>146</v>
      </c>
      <c r="W1450" t="s">
        <v>146</v>
      </c>
      <c r="X1450" t="s">
        <v>146</v>
      </c>
      <c r="Y1450" t="s">
        <v>146</v>
      </c>
      <c r="Z1450" t="s">
        <v>146</v>
      </c>
      <c r="AA1450" t="s">
        <v>146</v>
      </c>
      <c r="AB1450" t="s">
        <v>146</v>
      </c>
      <c r="BB1450">
        <v>0</v>
      </c>
    </row>
    <row r="1451" spans="1:54" x14ac:dyDescent="0.25">
      <c r="A1451">
        <v>338732</v>
      </c>
      <c r="B1451" t="s">
        <v>144</v>
      </c>
      <c r="K1451" t="s">
        <v>148</v>
      </c>
      <c r="L1451" t="s">
        <v>148</v>
      </c>
      <c r="N1451" t="s">
        <v>148</v>
      </c>
      <c r="O1451" t="s">
        <v>149</v>
      </c>
      <c r="P1451" t="s">
        <v>146</v>
      </c>
      <c r="Q1451" t="s">
        <v>146</v>
      </c>
      <c r="R1451" t="s">
        <v>146</v>
      </c>
      <c r="S1451" t="s">
        <v>146</v>
      </c>
      <c r="T1451" t="s">
        <v>146</v>
      </c>
      <c r="U1451" t="s">
        <v>146</v>
      </c>
      <c r="V1451" t="s">
        <v>146</v>
      </c>
      <c r="W1451" t="s">
        <v>146</v>
      </c>
      <c r="X1451" t="s">
        <v>146</v>
      </c>
      <c r="Y1451" t="s">
        <v>146</v>
      </c>
      <c r="Z1451" t="s">
        <v>146</v>
      </c>
      <c r="AA1451" t="s">
        <v>146</v>
      </c>
      <c r="AB1451" t="s">
        <v>146</v>
      </c>
      <c r="BB1451">
        <v>0</v>
      </c>
    </row>
    <row r="1452" spans="1:54" x14ac:dyDescent="0.25">
      <c r="A1452">
        <v>338797</v>
      </c>
      <c r="B1452" t="s">
        <v>144</v>
      </c>
      <c r="C1452" t="s">
        <v>149</v>
      </c>
      <c r="L1452" t="s">
        <v>149</v>
      </c>
      <c r="M1452" t="s">
        <v>149</v>
      </c>
      <c r="O1452" t="s">
        <v>149</v>
      </c>
      <c r="P1452" t="s">
        <v>146</v>
      </c>
      <c r="Q1452" t="s">
        <v>146</v>
      </c>
      <c r="R1452" t="s">
        <v>146</v>
      </c>
      <c r="S1452" t="s">
        <v>146</v>
      </c>
      <c r="T1452" t="s">
        <v>146</v>
      </c>
      <c r="U1452" t="s">
        <v>146</v>
      </c>
      <c r="V1452" t="s">
        <v>146</v>
      </c>
      <c r="W1452" t="s">
        <v>146</v>
      </c>
      <c r="X1452" t="s">
        <v>146</v>
      </c>
      <c r="Y1452" t="s">
        <v>146</v>
      </c>
      <c r="Z1452" t="s">
        <v>146</v>
      </c>
      <c r="AA1452" t="s">
        <v>146</v>
      </c>
      <c r="AB1452" t="s">
        <v>146</v>
      </c>
      <c r="BB1452">
        <v>0</v>
      </c>
    </row>
    <row r="1453" spans="1:54" x14ac:dyDescent="0.25">
      <c r="A1453">
        <v>338945</v>
      </c>
      <c r="B1453" t="s">
        <v>144</v>
      </c>
      <c r="O1453" t="s">
        <v>149</v>
      </c>
      <c r="P1453" t="s">
        <v>146</v>
      </c>
      <c r="R1453" t="s">
        <v>148</v>
      </c>
      <c r="S1453" t="s">
        <v>148</v>
      </c>
      <c r="W1453" t="s">
        <v>146</v>
      </c>
      <c r="X1453" t="s">
        <v>146</v>
      </c>
      <c r="Y1453" t="s">
        <v>146</v>
      </c>
      <c r="Z1453" t="s">
        <v>148</v>
      </c>
      <c r="AA1453" t="s">
        <v>146</v>
      </c>
      <c r="AB1453" t="s">
        <v>146</v>
      </c>
      <c r="BB1453">
        <v>0</v>
      </c>
    </row>
    <row r="1454" spans="1:54" x14ac:dyDescent="0.25">
      <c r="A1454">
        <v>337771</v>
      </c>
      <c r="B1454" t="s">
        <v>144</v>
      </c>
      <c r="G1454" t="s">
        <v>149</v>
      </c>
      <c r="H1454" t="s">
        <v>149</v>
      </c>
      <c r="K1454" t="s">
        <v>149</v>
      </c>
      <c r="M1454" t="s">
        <v>149</v>
      </c>
      <c r="N1454" t="s">
        <v>149</v>
      </c>
      <c r="O1454" t="s">
        <v>149</v>
      </c>
      <c r="P1454" t="s">
        <v>146</v>
      </c>
      <c r="Q1454" t="s">
        <v>146</v>
      </c>
      <c r="R1454" t="s">
        <v>146</v>
      </c>
      <c r="S1454" t="s">
        <v>146</v>
      </c>
      <c r="T1454" t="s">
        <v>146</v>
      </c>
      <c r="U1454" t="s">
        <v>146</v>
      </c>
      <c r="V1454" t="s">
        <v>146</v>
      </c>
      <c r="W1454" t="s">
        <v>146</v>
      </c>
      <c r="X1454" t="s">
        <v>146</v>
      </c>
      <c r="Y1454" t="s">
        <v>146</v>
      </c>
      <c r="Z1454" t="s">
        <v>146</v>
      </c>
      <c r="AA1454" t="s">
        <v>146</v>
      </c>
      <c r="AB1454" t="s">
        <v>146</v>
      </c>
      <c r="BB1454">
        <v>0</v>
      </c>
    </row>
    <row r="1455" spans="1:54" x14ac:dyDescent="0.25">
      <c r="A1455">
        <v>338047</v>
      </c>
      <c r="B1455" t="s">
        <v>144</v>
      </c>
      <c r="C1455" t="s">
        <v>149</v>
      </c>
      <c r="F1455" t="s">
        <v>149</v>
      </c>
      <c r="G1455" t="s">
        <v>149</v>
      </c>
      <c r="K1455" t="s">
        <v>149</v>
      </c>
      <c r="L1455" t="s">
        <v>149</v>
      </c>
      <c r="O1455" t="s">
        <v>149</v>
      </c>
      <c r="P1455" t="s">
        <v>146</v>
      </c>
      <c r="Q1455" t="s">
        <v>146</v>
      </c>
      <c r="R1455" t="s">
        <v>146</v>
      </c>
      <c r="S1455" t="s">
        <v>146</v>
      </c>
      <c r="T1455" t="s">
        <v>146</v>
      </c>
      <c r="U1455" t="s">
        <v>146</v>
      </c>
      <c r="V1455" t="s">
        <v>146</v>
      </c>
      <c r="W1455" t="s">
        <v>146</v>
      </c>
      <c r="X1455" t="s">
        <v>146</v>
      </c>
      <c r="Y1455" t="s">
        <v>146</v>
      </c>
      <c r="Z1455" t="s">
        <v>146</v>
      </c>
      <c r="AA1455" t="s">
        <v>146</v>
      </c>
      <c r="AB1455" t="s">
        <v>146</v>
      </c>
      <c r="BB1455">
        <v>0</v>
      </c>
    </row>
    <row r="1456" spans="1:54" x14ac:dyDescent="0.25">
      <c r="A1456">
        <v>338682</v>
      </c>
      <c r="B1456" t="s">
        <v>144</v>
      </c>
      <c r="C1456" t="s">
        <v>149</v>
      </c>
      <c r="I1456" t="s">
        <v>149</v>
      </c>
      <c r="K1456" t="s">
        <v>149</v>
      </c>
      <c r="L1456" t="s">
        <v>149</v>
      </c>
      <c r="N1456" t="s">
        <v>149</v>
      </c>
      <c r="O1456" t="s">
        <v>149</v>
      </c>
      <c r="P1456" t="s">
        <v>146</v>
      </c>
      <c r="Q1456" t="s">
        <v>148</v>
      </c>
      <c r="R1456" t="s">
        <v>146</v>
      </c>
      <c r="S1456" t="s">
        <v>146</v>
      </c>
      <c r="T1456" t="s">
        <v>148</v>
      </c>
      <c r="U1456" t="s">
        <v>148</v>
      </c>
      <c r="V1456" t="s">
        <v>146</v>
      </c>
      <c r="W1456" t="s">
        <v>146</v>
      </c>
      <c r="X1456" t="s">
        <v>146</v>
      </c>
      <c r="Y1456" t="s">
        <v>146</v>
      </c>
      <c r="Z1456" t="s">
        <v>146</v>
      </c>
      <c r="AA1456" t="s">
        <v>146</v>
      </c>
      <c r="AB1456" t="s">
        <v>146</v>
      </c>
      <c r="BB1456">
        <v>0</v>
      </c>
    </row>
    <row r="1457" spans="1:54" x14ac:dyDescent="0.25">
      <c r="A1457">
        <v>338755</v>
      </c>
      <c r="B1457" t="s">
        <v>144</v>
      </c>
      <c r="C1457" t="s">
        <v>149</v>
      </c>
      <c r="H1457" t="s">
        <v>149</v>
      </c>
      <c r="I1457" t="s">
        <v>149</v>
      </c>
      <c r="L1457" t="s">
        <v>149</v>
      </c>
      <c r="N1457" t="s">
        <v>149</v>
      </c>
      <c r="O1457" t="s">
        <v>149</v>
      </c>
      <c r="P1457" t="s">
        <v>146</v>
      </c>
      <c r="Q1457" t="s">
        <v>146</v>
      </c>
      <c r="R1457" t="s">
        <v>146</v>
      </c>
      <c r="S1457" t="s">
        <v>146</v>
      </c>
      <c r="T1457" t="s">
        <v>146</v>
      </c>
      <c r="U1457" t="s">
        <v>146</v>
      </c>
      <c r="V1457" t="s">
        <v>146</v>
      </c>
      <c r="W1457" t="s">
        <v>146</v>
      </c>
      <c r="X1457" t="s">
        <v>146</v>
      </c>
      <c r="Y1457" t="s">
        <v>146</v>
      </c>
      <c r="Z1457" t="s">
        <v>146</v>
      </c>
      <c r="AA1457" t="s">
        <v>146</v>
      </c>
      <c r="AB1457" t="s">
        <v>146</v>
      </c>
      <c r="BB1457">
        <v>0</v>
      </c>
    </row>
    <row r="1458" spans="1:54" x14ac:dyDescent="0.25">
      <c r="A1458">
        <v>338862</v>
      </c>
      <c r="B1458" t="s">
        <v>144</v>
      </c>
      <c r="C1458" t="s">
        <v>149</v>
      </c>
      <c r="F1458" t="s">
        <v>149</v>
      </c>
      <c r="G1458" t="s">
        <v>149</v>
      </c>
      <c r="I1458" t="s">
        <v>149</v>
      </c>
      <c r="K1458" t="s">
        <v>149</v>
      </c>
      <c r="O1458" t="s">
        <v>149</v>
      </c>
      <c r="P1458" t="s">
        <v>146</v>
      </c>
      <c r="Q1458" t="s">
        <v>146</v>
      </c>
      <c r="R1458" t="s">
        <v>146</v>
      </c>
      <c r="S1458" t="s">
        <v>146</v>
      </c>
      <c r="T1458" t="s">
        <v>146</v>
      </c>
      <c r="U1458" t="s">
        <v>146</v>
      </c>
      <c r="V1458" t="s">
        <v>146</v>
      </c>
      <c r="W1458" t="s">
        <v>146</v>
      </c>
      <c r="X1458" t="s">
        <v>146</v>
      </c>
      <c r="Y1458" t="s">
        <v>146</v>
      </c>
      <c r="Z1458" t="s">
        <v>146</v>
      </c>
      <c r="AA1458" t="s">
        <v>146</v>
      </c>
      <c r="AB1458" t="s">
        <v>146</v>
      </c>
      <c r="BB1458">
        <v>0</v>
      </c>
    </row>
    <row r="1459" spans="1:54" x14ac:dyDescent="0.25">
      <c r="A1459">
        <v>330880</v>
      </c>
      <c r="B1459" t="s">
        <v>144</v>
      </c>
      <c r="J1459" t="s">
        <v>146</v>
      </c>
      <c r="L1459" t="s">
        <v>149</v>
      </c>
      <c r="M1459" t="s">
        <v>149</v>
      </c>
      <c r="O1459" t="s">
        <v>146</v>
      </c>
      <c r="P1459" t="s">
        <v>146</v>
      </c>
      <c r="Q1459" t="s">
        <v>146</v>
      </c>
      <c r="R1459" t="s">
        <v>146</v>
      </c>
      <c r="S1459" t="s">
        <v>146</v>
      </c>
      <c r="T1459" t="s">
        <v>146</v>
      </c>
      <c r="U1459" t="s">
        <v>146</v>
      </c>
      <c r="V1459" t="s">
        <v>146</v>
      </c>
      <c r="W1459" t="s">
        <v>146</v>
      </c>
      <c r="X1459" t="s">
        <v>146</v>
      </c>
      <c r="Y1459" t="s">
        <v>146</v>
      </c>
      <c r="Z1459" t="s">
        <v>146</v>
      </c>
      <c r="AA1459" t="s">
        <v>146</v>
      </c>
      <c r="AB1459" t="s">
        <v>146</v>
      </c>
      <c r="BB1459">
        <v>0</v>
      </c>
    </row>
    <row r="1460" spans="1:54" x14ac:dyDescent="0.25">
      <c r="A1460">
        <v>334036</v>
      </c>
      <c r="B1460" t="s">
        <v>144</v>
      </c>
      <c r="K1460" t="s">
        <v>146</v>
      </c>
      <c r="L1460" t="s">
        <v>146</v>
      </c>
      <c r="O1460" t="s">
        <v>146</v>
      </c>
      <c r="P1460" t="s">
        <v>146</v>
      </c>
      <c r="Q1460" t="s">
        <v>146</v>
      </c>
      <c r="R1460" t="s">
        <v>146</v>
      </c>
      <c r="S1460" t="s">
        <v>146</v>
      </c>
      <c r="T1460" t="s">
        <v>146</v>
      </c>
      <c r="U1460" t="s">
        <v>146</v>
      </c>
      <c r="V1460" t="s">
        <v>146</v>
      </c>
      <c r="W1460" t="s">
        <v>146</v>
      </c>
      <c r="X1460" t="s">
        <v>146</v>
      </c>
      <c r="Y1460" t="s">
        <v>146</v>
      </c>
      <c r="Z1460" t="s">
        <v>146</v>
      </c>
      <c r="AA1460" t="s">
        <v>146</v>
      </c>
      <c r="AB1460" t="s">
        <v>146</v>
      </c>
      <c r="BB1460">
        <v>0</v>
      </c>
    </row>
    <row r="1461" spans="1:54" x14ac:dyDescent="0.25">
      <c r="A1461">
        <v>334125</v>
      </c>
      <c r="B1461" t="s">
        <v>144</v>
      </c>
      <c r="F1461" t="s">
        <v>149</v>
      </c>
      <c r="K1461" t="s">
        <v>146</v>
      </c>
      <c r="M1461" t="s">
        <v>146</v>
      </c>
      <c r="O1461" t="s">
        <v>146</v>
      </c>
      <c r="P1461" t="s">
        <v>146</v>
      </c>
      <c r="Q1461" t="s">
        <v>146</v>
      </c>
      <c r="R1461" t="s">
        <v>146</v>
      </c>
      <c r="S1461" t="s">
        <v>146</v>
      </c>
      <c r="T1461" t="s">
        <v>146</v>
      </c>
      <c r="U1461" t="s">
        <v>146</v>
      </c>
      <c r="V1461" t="s">
        <v>146</v>
      </c>
      <c r="W1461" t="s">
        <v>146</v>
      </c>
      <c r="X1461" t="s">
        <v>146</v>
      </c>
      <c r="Y1461" t="s">
        <v>146</v>
      </c>
      <c r="Z1461" t="s">
        <v>146</v>
      </c>
      <c r="AA1461" t="s">
        <v>146</v>
      </c>
      <c r="AB1461" t="s">
        <v>146</v>
      </c>
      <c r="BB1461">
        <v>0</v>
      </c>
    </row>
    <row r="1462" spans="1:54" x14ac:dyDescent="0.25">
      <c r="A1462">
        <v>334438</v>
      </c>
      <c r="B1462" t="s">
        <v>144</v>
      </c>
      <c r="J1462" t="s">
        <v>148</v>
      </c>
      <c r="O1462" t="s">
        <v>146</v>
      </c>
      <c r="P1462" t="s">
        <v>146</v>
      </c>
      <c r="R1462" t="s">
        <v>146</v>
      </c>
      <c r="S1462" t="s">
        <v>146</v>
      </c>
      <c r="U1462" t="s">
        <v>148</v>
      </c>
      <c r="W1462" t="s">
        <v>146</v>
      </c>
      <c r="X1462" t="s">
        <v>146</v>
      </c>
      <c r="Y1462" t="s">
        <v>146</v>
      </c>
      <c r="Z1462" t="s">
        <v>146</v>
      </c>
      <c r="AA1462" t="s">
        <v>146</v>
      </c>
      <c r="AB1462" t="s">
        <v>146</v>
      </c>
      <c r="BB1462">
        <v>0</v>
      </c>
    </row>
    <row r="1463" spans="1:54" x14ac:dyDescent="0.25">
      <c r="A1463">
        <v>335254</v>
      </c>
      <c r="B1463" t="s">
        <v>144</v>
      </c>
      <c r="F1463" t="s">
        <v>149</v>
      </c>
      <c r="K1463" t="s">
        <v>148</v>
      </c>
      <c r="O1463" t="s">
        <v>146</v>
      </c>
      <c r="P1463" t="s">
        <v>146</v>
      </c>
      <c r="Q1463" t="s">
        <v>146</v>
      </c>
      <c r="R1463" t="s">
        <v>146</v>
      </c>
      <c r="S1463" t="s">
        <v>146</v>
      </c>
      <c r="T1463" t="s">
        <v>146</v>
      </c>
      <c r="U1463" t="s">
        <v>146</v>
      </c>
      <c r="V1463" t="s">
        <v>146</v>
      </c>
      <c r="W1463" t="s">
        <v>146</v>
      </c>
      <c r="X1463" t="s">
        <v>146</v>
      </c>
      <c r="Y1463" t="s">
        <v>146</v>
      </c>
      <c r="Z1463" t="s">
        <v>146</v>
      </c>
      <c r="AA1463" t="s">
        <v>146</v>
      </c>
      <c r="AB1463" t="s">
        <v>146</v>
      </c>
      <c r="BB1463">
        <v>0</v>
      </c>
    </row>
    <row r="1464" spans="1:54" x14ac:dyDescent="0.25">
      <c r="A1464">
        <v>335477</v>
      </c>
      <c r="B1464" t="s">
        <v>144</v>
      </c>
      <c r="I1464" t="s">
        <v>148</v>
      </c>
      <c r="N1464" t="s">
        <v>146</v>
      </c>
      <c r="O1464" t="s">
        <v>146</v>
      </c>
      <c r="P1464" t="s">
        <v>146</v>
      </c>
      <c r="R1464" t="s">
        <v>148</v>
      </c>
      <c r="S1464" t="s">
        <v>148</v>
      </c>
      <c r="V1464" t="s">
        <v>146</v>
      </c>
      <c r="W1464" t="s">
        <v>146</v>
      </c>
      <c r="X1464" t="s">
        <v>146</v>
      </c>
      <c r="Y1464" t="s">
        <v>146</v>
      </c>
      <c r="Z1464" t="s">
        <v>146</v>
      </c>
      <c r="AA1464" t="s">
        <v>146</v>
      </c>
      <c r="AB1464" t="s">
        <v>146</v>
      </c>
      <c r="BB1464">
        <v>0</v>
      </c>
    </row>
    <row r="1465" spans="1:54" x14ac:dyDescent="0.25">
      <c r="A1465">
        <v>336009</v>
      </c>
      <c r="B1465" t="s">
        <v>144</v>
      </c>
      <c r="O1465" t="s">
        <v>146</v>
      </c>
      <c r="P1465" t="s">
        <v>146</v>
      </c>
      <c r="R1465" t="s">
        <v>146</v>
      </c>
      <c r="U1465" t="s">
        <v>146</v>
      </c>
      <c r="W1465" t="s">
        <v>146</v>
      </c>
      <c r="X1465" t="s">
        <v>146</v>
      </c>
      <c r="Y1465" t="s">
        <v>146</v>
      </c>
      <c r="Z1465" t="s">
        <v>146</v>
      </c>
      <c r="AA1465" t="s">
        <v>146</v>
      </c>
      <c r="AB1465" t="s">
        <v>146</v>
      </c>
      <c r="BB1465">
        <v>0</v>
      </c>
    </row>
    <row r="1466" spans="1:54" x14ac:dyDescent="0.25">
      <c r="A1466">
        <v>336611</v>
      </c>
      <c r="B1466" t="s">
        <v>144</v>
      </c>
      <c r="O1466" t="s">
        <v>146</v>
      </c>
      <c r="P1466" t="s">
        <v>146</v>
      </c>
      <c r="Q1466" t="s">
        <v>149</v>
      </c>
      <c r="R1466" t="s">
        <v>149</v>
      </c>
      <c r="S1466" t="s">
        <v>146</v>
      </c>
      <c r="W1466" t="s">
        <v>146</v>
      </c>
      <c r="X1466" t="s">
        <v>146</v>
      </c>
      <c r="AB1466" t="s">
        <v>146</v>
      </c>
      <c r="BB1466">
        <v>0</v>
      </c>
    </row>
    <row r="1467" spans="1:54" x14ac:dyDescent="0.25">
      <c r="A1467">
        <v>337459</v>
      </c>
      <c r="B1467" t="s">
        <v>144</v>
      </c>
      <c r="C1467" t="s">
        <v>148</v>
      </c>
      <c r="J1467" t="s">
        <v>148</v>
      </c>
      <c r="M1467" t="s">
        <v>148</v>
      </c>
      <c r="O1467" t="s">
        <v>146</v>
      </c>
      <c r="P1467" t="s">
        <v>146</v>
      </c>
      <c r="Q1467" t="s">
        <v>146</v>
      </c>
      <c r="R1467" t="s">
        <v>146</v>
      </c>
      <c r="S1467" t="s">
        <v>146</v>
      </c>
      <c r="T1467" t="s">
        <v>146</v>
      </c>
      <c r="U1467" t="s">
        <v>146</v>
      </c>
      <c r="V1467" t="s">
        <v>146</v>
      </c>
      <c r="W1467" t="s">
        <v>146</v>
      </c>
      <c r="X1467" t="s">
        <v>146</v>
      </c>
      <c r="Y1467" t="s">
        <v>146</v>
      </c>
      <c r="Z1467" t="s">
        <v>146</v>
      </c>
      <c r="AA1467" t="s">
        <v>146</v>
      </c>
      <c r="AB1467" t="s">
        <v>146</v>
      </c>
      <c r="BB1467">
        <v>0</v>
      </c>
    </row>
    <row r="1468" spans="1:54" x14ac:dyDescent="0.25">
      <c r="A1468">
        <v>337551</v>
      </c>
      <c r="B1468" t="s">
        <v>144</v>
      </c>
      <c r="K1468" t="s">
        <v>146</v>
      </c>
      <c r="N1468" t="s">
        <v>148</v>
      </c>
      <c r="O1468" t="s">
        <v>146</v>
      </c>
      <c r="P1468" t="s">
        <v>146</v>
      </c>
      <c r="Q1468" t="s">
        <v>146</v>
      </c>
      <c r="R1468" t="s">
        <v>146</v>
      </c>
      <c r="S1468" t="s">
        <v>146</v>
      </c>
      <c r="T1468" t="s">
        <v>146</v>
      </c>
      <c r="U1468" t="s">
        <v>146</v>
      </c>
      <c r="V1468" t="s">
        <v>146</v>
      </c>
      <c r="W1468" t="s">
        <v>146</v>
      </c>
      <c r="X1468" t="s">
        <v>146</v>
      </c>
      <c r="Y1468" t="s">
        <v>146</v>
      </c>
      <c r="Z1468" t="s">
        <v>146</v>
      </c>
      <c r="AA1468" t="s">
        <v>146</v>
      </c>
      <c r="AB1468" t="s">
        <v>146</v>
      </c>
      <c r="BB1468">
        <v>0</v>
      </c>
    </row>
    <row r="1469" spans="1:54" x14ac:dyDescent="0.25">
      <c r="A1469">
        <v>337618</v>
      </c>
      <c r="B1469" t="s">
        <v>144</v>
      </c>
      <c r="F1469" t="s">
        <v>148</v>
      </c>
      <c r="J1469" t="s">
        <v>148</v>
      </c>
      <c r="K1469" t="s">
        <v>146</v>
      </c>
      <c r="O1469" t="s">
        <v>146</v>
      </c>
      <c r="P1469" t="s">
        <v>146</v>
      </c>
      <c r="Q1469" t="s">
        <v>146</v>
      </c>
      <c r="R1469" t="s">
        <v>146</v>
      </c>
      <c r="S1469" t="s">
        <v>146</v>
      </c>
      <c r="T1469" t="s">
        <v>146</v>
      </c>
      <c r="U1469" t="s">
        <v>146</v>
      </c>
      <c r="V1469" t="s">
        <v>146</v>
      </c>
      <c r="W1469" t="s">
        <v>146</v>
      </c>
      <c r="X1469" t="s">
        <v>146</v>
      </c>
      <c r="Y1469" t="s">
        <v>146</v>
      </c>
      <c r="Z1469" t="s">
        <v>146</v>
      </c>
      <c r="AA1469" t="s">
        <v>146</v>
      </c>
      <c r="AB1469" t="s">
        <v>146</v>
      </c>
      <c r="BB1469">
        <v>0</v>
      </c>
    </row>
    <row r="1470" spans="1:54" x14ac:dyDescent="0.25">
      <c r="A1470">
        <v>337633</v>
      </c>
      <c r="B1470" t="s">
        <v>144</v>
      </c>
      <c r="K1470" t="s">
        <v>149</v>
      </c>
      <c r="O1470" t="s">
        <v>146</v>
      </c>
      <c r="P1470" t="s">
        <v>146</v>
      </c>
      <c r="Q1470" t="s">
        <v>146</v>
      </c>
      <c r="R1470" t="s">
        <v>146</v>
      </c>
      <c r="S1470" t="s">
        <v>148</v>
      </c>
      <c r="T1470" t="s">
        <v>148</v>
      </c>
      <c r="U1470" t="s">
        <v>148</v>
      </c>
      <c r="V1470" t="s">
        <v>148</v>
      </c>
      <c r="W1470" t="s">
        <v>146</v>
      </c>
      <c r="X1470" t="s">
        <v>146</v>
      </c>
      <c r="Y1470" t="s">
        <v>146</v>
      </c>
      <c r="Z1470" t="s">
        <v>146</v>
      </c>
      <c r="AA1470" t="s">
        <v>146</v>
      </c>
      <c r="AB1470" t="s">
        <v>146</v>
      </c>
      <c r="BB1470">
        <v>0</v>
      </c>
    </row>
    <row r="1471" spans="1:54" x14ac:dyDescent="0.25">
      <c r="A1471">
        <v>338240</v>
      </c>
      <c r="B1471" t="s">
        <v>144</v>
      </c>
      <c r="H1471" t="s">
        <v>146</v>
      </c>
      <c r="I1471" t="s">
        <v>148</v>
      </c>
      <c r="N1471" t="s">
        <v>146</v>
      </c>
      <c r="O1471" t="s">
        <v>146</v>
      </c>
      <c r="P1471" t="s">
        <v>146</v>
      </c>
      <c r="Q1471" t="s">
        <v>146</v>
      </c>
      <c r="R1471" t="s">
        <v>146</v>
      </c>
      <c r="S1471" t="s">
        <v>146</v>
      </c>
      <c r="U1471" t="s">
        <v>146</v>
      </c>
      <c r="V1471" t="s">
        <v>146</v>
      </c>
      <c r="W1471" t="s">
        <v>146</v>
      </c>
      <c r="X1471" t="s">
        <v>146</v>
      </c>
      <c r="Y1471" t="s">
        <v>146</v>
      </c>
      <c r="Z1471" t="s">
        <v>146</v>
      </c>
      <c r="AA1471" t="s">
        <v>146</v>
      </c>
      <c r="AB1471" t="s">
        <v>146</v>
      </c>
      <c r="BB1471">
        <v>0</v>
      </c>
    </row>
    <row r="1472" spans="1:54" x14ac:dyDescent="0.25">
      <c r="A1472">
        <v>338310</v>
      </c>
      <c r="B1472" t="s">
        <v>144</v>
      </c>
      <c r="G1472" t="s">
        <v>148</v>
      </c>
      <c r="L1472" t="s">
        <v>146</v>
      </c>
      <c r="M1472" t="s">
        <v>146</v>
      </c>
      <c r="O1472" t="s">
        <v>146</v>
      </c>
      <c r="P1472" t="s">
        <v>146</v>
      </c>
      <c r="Q1472" t="s">
        <v>146</v>
      </c>
      <c r="S1472" t="s">
        <v>146</v>
      </c>
      <c r="T1472" t="s">
        <v>148</v>
      </c>
      <c r="U1472" t="s">
        <v>146</v>
      </c>
      <c r="W1472" t="s">
        <v>146</v>
      </c>
      <c r="X1472" t="s">
        <v>146</v>
      </c>
      <c r="Y1472" t="s">
        <v>146</v>
      </c>
      <c r="Z1472" t="s">
        <v>146</v>
      </c>
      <c r="AA1472" t="s">
        <v>146</v>
      </c>
      <c r="AB1472" t="s">
        <v>146</v>
      </c>
      <c r="BB1472">
        <v>0</v>
      </c>
    </row>
    <row r="1473" spans="1:54" x14ac:dyDescent="0.25">
      <c r="A1473">
        <v>338993</v>
      </c>
      <c r="B1473" t="s">
        <v>144</v>
      </c>
      <c r="J1473" t="s">
        <v>146</v>
      </c>
      <c r="L1473" t="s">
        <v>149</v>
      </c>
      <c r="N1473" t="s">
        <v>148</v>
      </c>
      <c r="O1473" t="s">
        <v>146</v>
      </c>
      <c r="P1473" t="s">
        <v>146</v>
      </c>
      <c r="Q1473" t="s">
        <v>146</v>
      </c>
      <c r="R1473" t="s">
        <v>146</v>
      </c>
      <c r="S1473" t="s">
        <v>146</v>
      </c>
      <c r="T1473" t="s">
        <v>146</v>
      </c>
      <c r="W1473" t="s">
        <v>146</v>
      </c>
      <c r="X1473" t="s">
        <v>146</v>
      </c>
      <c r="Y1473" t="s">
        <v>146</v>
      </c>
      <c r="Z1473" t="s">
        <v>146</v>
      </c>
      <c r="AA1473" t="s">
        <v>146</v>
      </c>
      <c r="AB1473" t="s">
        <v>146</v>
      </c>
      <c r="BB1473">
        <v>0</v>
      </c>
    </row>
    <row r="1474" spans="1:54" x14ac:dyDescent="0.25">
      <c r="A1474">
        <v>339578</v>
      </c>
      <c r="B1474" t="s">
        <v>144</v>
      </c>
      <c r="F1474" t="s">
        <v>146</v>
      </c>
      <c r="L1474" t="s">
        <v>146</v>
      </c>
      <c r="M1474" t="s">
        <v>146</v>
      </c>
      <c r="O1474" t="s">
        <v>146</v>
      </c>
      <c r="P1474" t="s">
        <v>146</v>
      </c>
      <c r="Q1474" t="s">
        <v>146</v>
      </c>
      <c r="R1474" t="s">
        <v>146</v>
      </c>
      <c r="S1474" t="s">
        <v>146</v>
      </c>
      <c r="V1474" t="s">
        <v>146</v>
      </c>
      <c r="W1474" t="s">
        <v>146</v>
      </c>
      <c r="X1474" t="s">
        <v>146</v>
      </c>
      <c r="Y1474" t="s">
        <v>146</v>
      </c>
      <c r="Z1474" t="s">
        <v>146</v>
      </c>
      <c r="AA1474" t="s">
        <v>146</v>
      </c>
      <c r="AB1474" t="s">
        <v>146</v>
      </c>
      <c r="BB1474">
        <v>0</v>
      </c>
    </row>
    <row r="1475" spans="1:54" x14ac:dyDescent="0.25">
      <c r="A1475">
        <v>337940</v>
      </c>
      <c r="B1475" t="s">
        <v>144</v>
      </c>
      <c r="C1475" t="s">
        <v>149</v>
      </c>
      <c r="I1475" t="s">
        <v>148</v>
      </c>
      <c r="J1475" t="s">
        <v>149</v>
      </c>
      <c r="N1475" t="s">
        <v>146</v>
      </c>
      <c r="O1475" t="s">
        <v>146</v>
      </c>
      <c r="P1475" t="s">
        <v>146</v>
      </c>
      <c r="Q1475" t="s">
        <v>146</v>
      </c>
      <c r="R1475" t="s">
        <v>146</v>
      </c>
      <c r="S1475" t="s">
        <v>146</v>
      </c>
      <c r="T1475" t="s">
        <v>146</v>
      </c>
      <c r="U1475" t="s">
        <v>146</v>
      </c>
      <c r="V1475" t="s">
        <v>146</v>
      </c>
      <c r="W1475" t="s">
        <v>146</v>
      </c>
      <c r="X1475" t="s">
        <v>146</v>
      </c>
      <c r="Y1475" t="s">
        <v>146</v>
      </c>
      <c r="Z1475" t="s">
        <v>146</v>
      </c>
      <c r="AA1475" t="s">
        <v>146</v>
      </c>
      <c r="AB1475" t="s">
        <v>146</v>
      </c>
      <c r="BB1475">
        <v>0</v>
      </c>
    </row>
    <row r="1476" spans="1:54" x14ac:dyDescent="0.25">
      <c r="A1476">
        <v>337604</v>
      </c>
      <c r="B1476" t="s">
        <v>144</v>
      </c>
      <c r="J1476" t="s">
        <v>146</v>
      </c>
      <c r="K1476" t="s">
        <v>146</v>
      </c>
      <c r="M1476" t="s">
        <v>146</v>
      </c>
      <c r="O1476" t="s">
        <v>146</v>
      </c>
      <c r="P1476" t="s">
        <v>146</v>
      </c>
      <c r="R1476" t="s">
        <v>149</v>
      </c>
      <c r="S1476" t="s">
        <v>146</v>
      </c>
      <c r="W1476" t="s">
        <v>146</v>
      </c>
      <c r="X1476" t="s">
        <v>146</v>
      </c>
      <c r="Y1476" t="s">
        <v>146</v>
      </c>
      <c r="Z1476" t="s">
        <v>146</v>
      </c>
      <c r="AA1476" t="s">
        <v>146</v>
      </c>
      <c r="AB1476" t="s">
        <v>146</v>
      </c>
      <c r="BB1476">
        <v>0</v>
      </c>
    </row>
    <row r="1477" spans="1:54" x14ac:dyDescent="0.25">
      <c r="A1477">
        <v>339051</v>
      </c>
      <c r="B1477" t="s">
        <v>144</v>
      </c>
      <c r="I1477" t="s">
        <v>146</v>
      </c>
      <c r="K1477" t="s">
        <v>146</v>
      </c>
      <c r="N1477" t="s">
        <v>146</v>
      </c>
      <c r="O1477" t="s">
        <v>146</v>
      </c>
      <c r="P1477" t="s">
        <v>146</v>
      </c>
      <c r="Q1477" t="s">
        <v>146</v>
      </c>
      <c r="R1477" t="s">
        <v>146</v>
      </c>
      <c r="S1477" t="s">
        <v>146</v>
      </c>
      <c r="T1477" t="s">
        <v>146</v>
      </c>
      <c r="U1477" t="s">
        <v>146</v>
      </c>
      <c r="V1477" t="s">
        <v>146</v>
      </c>
      <c r="W1477" t="s">
        <v>146</v>
      </c>
      <c r="X1477" t="s">
        <v>146</v>
      </c>
      <c r="Y1477" t="s">
        <v>146</v>
      </c>
      <c r="Z1477" t="s">
        <v>146</v>
      </c>
      <c r="AA1477" t="s">
        <v>146</v>
      </c>
      <c r="AB1477" t="s">
        <v>146</v>
      </c>
      <c r="BB1477">
        <v>0</v>
      </c>
    </row>
    <row r="1478" spans="1:54" x14ac:dyDescent="0.25">
      <c r="A1478">
        <v>339112</v>
      </c>
      <c r="B1478" t="s">
        <v>144</v>
      </c>
      <c r="C1478" t="s">
        <v>149</v>
      </c>
      <c r="F1478" t="s">
        <v>149</v>
      </c>
      <c r="J1478" t="s">
        <v>146</v>
      </c>
      <c r="K1478" t="s">
        <v>146</v>
      </c>
      <c r="M1478" t="s">
        <v>148</v>
      </c>
      <c r="O1478" t="s">
        <v>146</v>
      </c>
      <c r="P1478" t="s">
        <v>146</v>
      </c>
      <c r="Q1478" t="s">
        <v>146</v>
      </c>
      <c r="R1478" t="s">
        <v>146</v>
      </c>
      <c r="S1478" t="s">
        <v>146</v>
      </c>
      <c r="T1478" t="s">
        <v>146</v>
      </c>
      <c r="U1478" t="s">
        <v>146</v>
      </c>
      <c r="V1478" t="s">
        <v>146</v>
      </c>
      <c r="W1478" t="s">
        <v>146</v>
      </c>
      <c r="X1478" t="s">
        <v>146</v>
      </c>
      <c r="Y1478" t="s">
        <v>146</v>
      </c>
      <c r="Z1478" t="s">
        <v>146</v>
      </c>
      <c r="AA1478" t="s">
        <v>146</v>
      </c>
      <c r="AB1478" t="s">
        <v>146</v>
      </c>
      <c r="BB1478">
        <v>0</v>
      </c>
    </row>
    <row r="1479" spans="1:54" x14ac:dyDescent="0.25">
      <c r="A1479">
        <v>322351</v>
      </c>
      <c r="B1479" t="s">
        <v>144</v>
      </c>
      <c r="H1479" t="s">
        <v>149</v>
      </c>
      <c r="I1479" t="s">
        <v>149</v>
      </c>
      <c r="M1479" t="s">
        <v>148</v>
      </c>
      <c r="N1479" t="s">
        <v>149</v>
      </c>
      <c r="P1479" t="s">
        <v>146</v>
      </c>
      <c r="Q1479" t="s">
        <v>146</v>
      </c>
      <c r="R1479" t="s">
        <v>146</v>
      </c>
      <c r="S1479" t="s">
        <v>146</v>
      </c>
      <c r="T1479" t="s">
        <v>146</v>
      </c>
      <c r="U1479" t="s">
        <v>146</v>
      </c>
      <c r="V1479" t="s">
        <v>146</v>
      </c>
      <c r="W1479" t="s">
        <v>146</v>
      </c>
      <c r="X1479" t="s">
        <v>146</v>
      </c>
      <c r="Y1479" t="s">
        <v>146</v>
      </c>
      <c r="Z1479" t="s">
        <v>146</v>
      </c>
      <c r="AA1479" t="s">
        <v>146</v>
      </c>
      <c r="AB1479" t="s">
        <v>146</v>
      </c>
      <c r="BB1479">
        <v>0</v>
      </c>
    </row>
    <row r="1480" spans="1:54" x14ac:dyDescent="0.25">
      <c r="A1480">
        <v>325538</v>
      </c>
      <c r="B1480" t="s">
        <v>144</v>
      </c>
      <c r="F1480" t="s">
        <v>149</v>
      </c>
      <c r="G1480" t="s">
        <v>149</v>
      </c>
      <c r="H1480" t="s">
        <v>149</v>
      </c>
      <c r="L1480" t="s">
        <v>149</v>
      </c>
      <c r="P1480" t="s">
        <v>146</v>
      </c>
      <c r="Q1480" t="s">
        <v>146</v>
      </c>
      <c r="R1480" t="s">
        <v>146</v>
      </c>
      <c r="S1480" t="s">
        <v>146</v>
      </c>
      <c r="T1480" t="s">
        <v>146</v>
      </c>
      <c r="U1480" t="s">
        <v>146</v>
      </c>
      <c r="V1480" t="s">
        <v>146</v>
      </c>
      <c r="W1480" t="s">
        <v>146</v>
      </c>
      <c r="X1480" t="s">
        <v>146</v>
      </c>
      <c r="Y1480" t="s">
        <v>146</v>
      </c>
      <c r="Z1480" t="s">
        <v>146</v>
      </c>
      <c r="AA1480" t="s">
        <v>146</v>
      </c>
      <c r="AB1480" t="s">
        <v>146</v>
      </c>
      <c r="BB1480">
        <v>0</v>
      </c>
    </row>
    <row r="1481" spans="1:54" x14ac:dyDescent="0.25">
      <c r="A1481">
        <v>327240</v>
      </c>
      <c r="B1481" t="s">
        <v>144</v>
      </c>
      <c r="H1481" t="s">
        <v>149</v>
      </c>
      <c r="I1481" t="s">
        <v>148</v>
      </c>
      <c r="M1481" t="s">
        <v>148</v>
      </c>
      <c r="N1481" t="s">
        <v>149</v>
      </c>
      <c r="P1481" t="s">
        <v>146</v>
      </c>
      <c r="Q1481" t="s">
        <v>146</v>
      </c>
      <c r="R1481" t="s">
        <v>146</v>
      </c>
      <c r="S1481" t="s">
        <v>146</v>
      </c>
      <c r="T1481" t="s">
        <v>146</v>
      </c>
      <c r="U1481" t="s">
        <v>146</v>
      </c>
      <c r="V1481" t="s">
        <v>146</v>
      </c>
      <c r="W1481" t="s">
        <v>146</v>
      </c>
      <c r="X1481" t="s">
        <v>146</v>
      </c>
      <c r="Y1481" t="s">
        <v>146</v>
      </c>
      <c r="Z1481" t="s">
        <v>146</v>
      </c>
      <c r="AA1481" t="s">
        <v>146</v>
      </c>
      <c r="AB1481" t="s">
        <v>146</v>
      </c>
      <c r="BB1481">
        <v>0</v>
      </c>
    </row>
    <row r="1482" spans="1:54" x14ac:dyDescent="0.25">
      <c r="A1482">
        <v>327352</v>
      </c>
      <c r="B1482" t="s">
        <v>144</v>
      </c>
      <c r="I1482" t="s">
        <v>146</v>
      </c>
      <c r="K1482" t="s">
        <v>149</v>
      </c>
      <c r="M1482" t="s">
        <v>149</v>
      </c>
      <c r="N1482" t="s">
        <v>146</v>
      </c>
      <c r="P1482" t="s">
        <v>146</v>
      </c>
      <c r="Q1482" t="s">
        <v>146</v>
      </c>
      <c r="R1482" t="s">
        <v>148</v>
      </c>
      <c r="S1482" t="s">
        <v>148</v>
      </c>
      <c r="T1482" t="s">
        <v>146</v>
      </c>
      <c r="V1482" t="s">
        <v>146</v>
      </c>
      <c r="W1482" t="s">
        <v>146</v>
      </c>
      <c r="X1482" t="s">
        <v>146</v>
      </c>
      <c r="Y1482" t="s">
        <v>146</v>
      </c>
      <c r="Z1482" t="s">
        <v>146</v>
      </c>
      <c r="AA1482" t="s">
        <v>146</v>
      </c>
      <c r="AB1482" t="s">
        <v>146</v>
      </c>
      <c r="BB1482">
        <v>0</v>
      </c>
    </row>
    <row r="1483" spans="1:54" x14ac:dyDescent="0.25">
      <c r="A1483">
        <v>332226</v>
      </c>
      <c r="B1483" t="s">
        <v>144</v>
      </c>
      <c r="F1483" t="s">
        <v>149</v>
      </c>
      <c r="J1483" t="s">
        <v>149</v>
      </c>
      <c r="K1483" t="s">
        <v>149</v>
      </c>
      <c r="N1483" t="s">
        <v>149</v>
      </c>
      <c r="P1483" t="s">
        <v>146</v>
      </c>
      <c r="Q1483" t="s">
        <v>146</v>
      </c>
      <c r="R1483" t="s">
        <v>146</v>
      </c>
      <c r="S1483" t="s">
        <v>146</v>
      </c>
      <c r="T1483" t="s">
        <v>146</v>
      </c>
      <c r="U1483" t="s">
        <v>146</v>
      </c>
      <c r="V1483" t="s">
        <v>146</v>
      </c>
      <c r="W1483" t="s">
        <v>146</v>
      </c>
      <c r="X1483" t="s">
        <v>146</v>
      </c>
      <c r="Y1483" t="s">
        <v>146</v>
      </c>
      <c r="Z1483" t="s">
        <v>146</v>
      </c>
      <c r="AA1483" t="s">
        <v>146</v>
      </c>
      <c r="AB1483" t="s">
        <v>146</v>
      </c>
      <c r="BB1483">
        <v>0</v>
      </c>
    </row>
    <row r="1484" spans="1:54" x14ac:dyDescent="0.25">
      <c r="A1484">
        <v>333328</v>
      </c>
      <c r="B1484" t="s">
        <v>144</v>
      </c>
      <c r="C1484" t="s">
        <v>146</v>
      </c>
      <c r="F1484" t="s">
        <v>148</v>
      </c>
      <c r="G1484" t="s">
        <v>146</v>
      </c>
      <c r="M1484" t="s">
        <v>149</v>
      </c>
      <c r="P1484" t="s">
        <v>146</v>
      </c>
      <c r="Q1484" t="s">
        <v>146</v>
      </c>
      <c r="R1484" t="s">
        <v>148</v>
      </c>
      <c r="S1484" t="s">
        <v>146</v>
      </c>
      <c r="U1484" t="s">
        <v>146</v>
      </c>
      <c r="V1484" t="s">
        <v>148</v>
      </c>
      <c r="W1484" t="s">
        <v>146</v>
      </c>
      <c r="X1484" t="s">
        <v>146</v>
      </c>
      <c r="Y1484" t="s">
        <v>146</v>
      </c>
      <c r="Z1484" t="s">
        <v>148</v>
      </c>
      <c r="AB1484" t="s">
        <v>146</v>
      </c>
      <c r="BB1484">
        <v>0</v>
      </c>
    </row>
    <row r="1485" spans="1:54" x14ac:dyDescent="0.25">
      <c r="A1485">
        <v>333795</v>
      </c>
      <c r="B1485" t="s">
        <v>144</v>
      </c>
      <c r="H1485" t="s">
        <v>149</v>
      </c>
      <c r="M1485" t="s">
        <v>149</v>
      </c>
      <c r="N1485" t="s">
        <v>148</v>
      </c>
      <c r="P1485" t="s">
        <v>146</v>
      </c>
      <c r="Q1485" t="s">
        <v>148</v>
      </c>
      <c r="R1485" t="s">
        <v>148</v>
      </c>
      <c r="S1485" t="s">
        <v>148</v>
      </c>
      <c r="U1485" t="s">
        <v>146</v>
      </c>
      <c r="V1485" t="s">
        <v>148</v>
      </c>
      <c r="W1485" t="s">
        <v>146</v>
      </c>
      <c r="X1485" t="s">
        <v>146</v>
      </c>
      <c r="Y1485" t="s">
        <v>146</v>
      </c>
      <c r="Z1485" t="s">
        <v>146</v>
      </c>
      <c r="AA1485" t="s">
        <v>146</v>
      </c>
      <c r="AB1485" t="s">
        <v>146</v>
      </c>
      <c r="BB1485">
        <v>0</v>
      </c>
    </row>
    <row r="1486" spans="1:54" x14ac:dyDescent="0.25">
      <c r="A1486">
        <v>335053</v>
      </c>
      <c r="B1486" t="s">
        <v>144</v>
      </c>
      <c r="F1486" t="s">
        <v>148</v>
      </c>
      <c r="H1486" t="s">
        <v>148</v>
      </c>
      <c r="J1486" t="s">
        <v>148</v>
      </c>
      <c r="P1486" t="s">
        <v>146</v>
      </c>
      <c r="Q1486" t="s">
        <v>146</v>
      </c>
      <c r="R1486" t="s">
        <v>146</v>
      </c>
      <c r="S1486" t="s">
        <v>149</v>
      </c>
      <c r="T1486" t="s">
        <v>149</v>
      </c>
      <c r="U1486" t="s">
        <v>146</v>
      </c>
      <c r="V1486" t="s">
        <v>146</v>
      </c>
      <c r="W1486" t="s">
        <v>146</v>
      </c>
      <c r="X1486" t="s">
        <v>146</v>
      </c>
      <c r="Y1486" t="s">
        <v>146</v>
      </c>
      <c r="Z1486" t="s">
        <v>146</v>
      </c>
      <c r="AA1486" t="s">
        <v>146</v>
      </c>
      <c r="AB1486" t="s">
        <v>146</v>
      </c>
      <c r="BB1486">
        <v>0</v>
      </c>
    </row>
    <row r="1487" spans="1:54" x14ac:dyDescent="0.25">
      <c r="A1487">
        <v>335207</v>
      </c>
      <c r="B1487" t="s">
        <v>144</v>
      </c>
      <c r="C1487" t="s">
        <v>149</v>
      </c>
      <c r="I1487" t="s">
        <v>148</v>
      </c>
      <c r="M1487" t="s">
        <v>148</v>
      </c>
      <c r="N1487" t="s">
        <v>148</v>
      </c>
      <c r="P1487" t="s">
        <v>146</v>
      </c>
      <c r="Q1487" t="s">
        <v>146</v>
      </c>
      <c r="R1487" t="s">
        <v>146</v>
      </c>
      <c r="S1487" t="s">
        <v>146</v>
      </c>
      <c r="T1487" t="s">
        <v>146</v>
      </c>
      <c r="U1487" t="s">
        <v>146</v>
      </c>
      <c r="V1487" t="s">
        <v>146</v>
      </c>
      <c r="W1487" t="s">
        <v>146</v>
      </c>
      <c r="X1487" t="s">
        <v>146</v>
      </c>
      <c r="Y1487" t="s">
        <v>146</v>
      </c>
      <c r="Z1487" t="s">
        <v>146</v>
      </c>
      <c r="AA1487" t="s">
        <v>146</v>
      </c>
      <c r="AB1487" t="s">
        <v>146</v>
      </c>
      <c r="BB1487">
        <v>0</v>
      </c>
    </row>
    <row r="1488" spans="1:54" x14ac:dyDescent="0.25">
      <c r="A1488">
        <v>335474</v>
      </c>
      <c r="B1488" t="s">
        <v>144</v>
      </c>
      <c r="J1488" t="s">
        <v>149</v>
      </c>
      <c r="K1488" t="s">
        <v>149</v>
      </c>
      <c r="M1488" t="s">
        <v>149</v>
      </c>
      <c r="N1488" t="s">
        <v>149</v>
      </c>
      <c r="P1488" t="s">
        <v>146</v>
      </c>
      <c r="Q1488" t="s">
        <v>148</v>
      </c>
      <c r="R1488" t="s">
        <v>148</v>
      </c>
      <c r="S1488" t="s">
        <v>149</v>
      </c>
      <c r="T1488" t="s">
        <v>148</v>
      </c>
      <c r="U1488" t="s">
        <v>149</v>
      </c>
      <c r="V1488" t="s">
        <v>146</v>
      </c>
      <c r="W1488" t="s">
        <v>146</v>
      </c>
      <c r="Y1488" t="s">
        <v>148</v>
      </c>
      <c r="Z1488" t="s">
        <v>146</v>
      </c>
      <c r="AA1488" t="s">
        <v>146</v>
      </c>
      <c r="AB1488" t="s">
        <v>146</v>
      </c>
      <c r="BB1488">
        <v>0</v>
      </c>
    </row>
    <row r="1489" spans="1:54" x14ac:dyDescent="0.25">
      <c r="A1489">
        <v>335475</v>
      </c>
      <c r="B1489" t="s">
        <v>144</v>
      </c>
      <c r="H1489" t="s">
        <v>149</v>
      </c>
      <c r="I1489" t="s">
        <v>146</v>
      </c>
      <c r="K1489" t="s">
        <v>148</v>
      </c>
      <c r="P1489" t="s">
        <v>146</v>
      </c>
      <c r="Q1489" t="s">
        <v>146</v>
      </c>
      <c r="R1489" t="s">
        <v>146</v>
      </c>
      <c r="S1489" t="s">
        <v>146</v>
      </c>
      <c r="T1489" t="s">
        <v>146</v>
      </c>
      <c r="U1489" t="s">
        <v>146</v>
      </c>
      <c r="V1489" t="s">
        <v>146</v>
      </c>
      <c r="W1489" t="s">
        <v>146</v>
      </c>
      <c r="X1489" t="s">
        <v>146</v>
      </c>
      <c r="Y1489" t="s">
        <v>146</v>
      </c>
      <c r="Z1489" t="s">
        <v>146</v>
      </c>
      <c r="AA1489" t="s">
        <v>146</v>
      </c>
      <c r="AB1489" t="s">
        <v>146</v>
      </c>
      <c r="BB1489">
        <v>0</v>
      </c>
    </row>
    <row r="1490" spans="1:54" x14ac:dyDescent="0.25">
      <c r="A1490">
        <v>335759</v>
      </c>
      <c r="B1490" t="s">
        <v>144</v>
      </c>
      <c r="C1490" t="s">
        <v>149</v>
      </c>
      <c r="F1490" t="s">
        <v>149</v>
      </c>
      <c r="J1490" t="s">
        <v>149</v>
      </c>
      <c r="K1490" t="s">
        <v>149</v>
      </c>
      <c r="P1490" t="s">
        <v>146</v>
      </c>
      <c r="Q1490" t="s">
        <v>146</v>
      </c>
      <c r="R1490" t="s">
        <v>148</v>
      </c>
      <c r="S1490" t="s">
        <v>148</v>
      </c>
      <c r="T1490" t="s">
        <v>146</v>
      </c>
      <c r="U1490" t="s">
        <v>148</v>
      </c>
      <c r="V1490" t="s">
        <v>148</v>
      </c>
      <c r="W1490" t="s">
        <v>146</v>
      </c>
      <c r="X1490" t="s">
        <v>146</v>
      </c>
      <c r="Y1490" t="s">
        <v>146</v>
      </c>
      <c r="Z1490" t="s">
        <v>146</v>
      </c>
      <c r="AA1490" t="s">
        <v>146</v>
      </c>
      <c r="AB1490" t="s">
        <v>146</v>
      </c>
      <c r="BB1490">
        <v>0</v>
      </c>
    </row>
    <row r="1491" spans="1:54" x14ac:dyDescent="0.25">
      <c r="A1491">
        <v>335804</v>
      </c>
      <c r="B1491" t="s">
        <v>144</v>
      </c>
      <c r="F1491" t="s">
        <v>149</v>
      </c>
      <c r="K1491" t="s">
        <v>146</v>
      </c>
      <c r="M1491" t="s">
        <v>146</v>
      </c>
      <c r="N1491" t="s">
        <v>146</v>
      </c>
      <c r="P1491" t="s">
        <v>146</v>
      </c>
      <c r="R1491" t="s">
        <v>146</v>
      </c>
      <c r="S1491" t="s">
        <v>146</v>
      </c>
      <c r="V1491" t="s">
        <v>146</v>
      </c>
      <c r="W1491" t="s">
        <v>146</v>
      </c>
      <c r="X1491" t="s">
        <v>146</v>
      </c>
      <c r="Y1491" t="s">
        <v>146</v>
      </c>
      <c r="Z1491" t="s">
        <v>146</v>
      </c>
      <c r="AA1491" t="s">
        <v>146</v>
      </c>
      <c r="AB1491" t="s">
        <v>146</v>
      </c>
      <c r="BB1491">
        <v>0</v>
      </c>
    </row>
    <row r="1492" spans="1:54" x14ac:dyDescent="0.25">
      <c r="A1492">
        <v>335807</v>
      </c>
      <c r="B1492" t="s">
        <v>144</v>
      </c>
      <c r="D1492" t="s">
        <v>149</v>
      </c>
      <c r="E1492" t="s">
        <v>149</v>
      </c>
      <c r="F1492" t="s">
        <v>149</v>
      </c>
      <c r="K1492" t="s">
        <v>149</v>
      </c>
      <c r="P1492" t="s">
        <v>146</v>
      </c>
      <c r="Q1492" t="s">
        <v>149</v>
      </c>
      <c r="R1492" t="s">
        <v>146</v>
      </c>
      <c r="S1492" t="s">
        <v>148</v>
      </c>
      <c r="T1492" t="s">
        <v>148</v>
      </c>
      <c r="U1492" t="s">
        <v>146</v>
      </c>
      <c r="W1492" t="s">
        <v>146</v>
      </c>
      <c r="X1492" t="s">
        <v>146</v>
      </c>
      <c r="Y1492" t="s">
        <v>146</v>
      </c>
      <c r="Z1492" t="s">
        <v>146</v>
      </c>
      <c r="AA1492" t="s">
        <v>146</v>
      </c>
      <c r="AB1492" t="s">
        <v>146</v>
      </c>
      <c r="BB1492">
        <v>0</v>
      </c>
    </row>
    <row r="1493" spans="1:54" x14ac:dyDescent="0.25">
      <c r="A1493">
        <v>336090</v>
      </c>
      <c r="B1493" t="s">
        <v>144</v>
      </c>
      <c r="H1493" t="s">
        <v>148</v>
      </c>
      <c r="K1493" t="s">
        <v>148</v>
      </c>
      <c r="P1493" t="s">
        <v>146</v>
      </c>
      <c r="Q1493" t="s">
        <v>146</v>
      </c>
      <c r="R1493" t="s">
        <v>146</v>
      </c>
      <c r="S1493" t="s">
        <v>146</v>
      </c>
      <c r="T1493" t="s">
        <v>146</v>
      </c>
      <c r="U1493" t="s">
        <v>146</v>
      </c>
      <c r="V1493" t="s">
        <v>146</v>
      </c>
      <c r="W1493" t="s">
        <v>146</v>
      </c>
      <c r="X1493" t="s">
        <v>146</v>
      </c>
      <c r="Y1493" t="s">
        <v>146</v>
      </c>
      <c r="Z1493" t="s">
        <v>146</v>
      </c>
      <c r="AA1493" t="s">
        <v>146</v>
      </c>
      <c r="AB1493" t="s">
        <v>146</v>
      </c>
      <c r="BB1493">
        <v>0</v>
      </c>
    </row>
    <row r="1494" spans="1:54" x14ac:dyDescent="0.25">
      <c r="A1494">
        <v>336306</v>
      </c>
      <c r="B1494" t="s">
        <v>144</v>
      </c>
      <c r="F1494" t="s">
        <v>149</v>
      </c>
      <c r="J1494" t="s">
        <v>148</v>
      </c>
      <c r="K1494" t="s">
        <v>149</v>
      </c>
      <c r="P1494" t="s">
        <v>146</v>
      </c>
      <c r="Q1494" t="s">
        <v>146</v>
      </c>
      <c r="R1494" t="s">
        <v>146</v>
      </c>
      <c r="S1494" t="s">
        <v>146</v>
      </c>
      <c r="T1494" t="s">
        <v>146</v>
      </c>
      <c r="U1494" t="s">
        <v>146</v>
      </c>
      <c r="V1494" t="s">
        <v>146</v>
      </c>
      <c r="W1494" t="s">
        <v>146</v>
      </c>
      <c r="X1494" t="s">
        <v>146</v>
      </c>
      <c r="Y1494" t="s">
        <v>146</v>
      </c>
      <c r="Z1494" t="s">
        <v>146</v>
      </c>
      <c r="AA1494" t="s">
        <v>146</v>
      </c>
      <c r="AB1494" t="s">
        <v>146</v>
      </c>
      <c r="BB1494">
        <v>0</v>
      </c>
    </row>
    <row r="1495" spans="1:54" x14ac:dyDescent="0.25">
      <c r="A1495">
        <v>336351</v>
      </c>
      <c r="B1495" t="s">
        <v>144</v>
      </c>
      <c r="F1495" t="s">
        <v>148</v>
      </c>
      <c r="G1495" t="s">
        <v>149</v>
      </c>
      <c r="K1495" t="s">
        <v>149</v>
      </c>
      <c r="P1495" t="s">
        <v>146</v>
      </c>
      <c r="Q1495" t="s">
        <v>148</v>
      </c>
      <c r="R1495" t="s">
        <v>148</v>
      </c>
      <c r="S1495" t="s">
        <v>146</v>
      </c>
      <c r="T1495" t="s">
        <v>148</v>
      </c>
      <c r="U1495" t="s">
        <v>148</v>
      </c>
      <c r="V1495" t="s">
        <v>148</v>
      </c>
      <c r="W1495" t="s">
        <v>146</v>
      </c>
      <c r="X1495" t="s">
        <v>146</v>
      </c>
      <c r="Y1495" t="s">
        <v>146</v>
      </c>
      <c r="Z1495" t="s">
        <v>146</v>
      </c>
      <c r="AA1495" t="s">
        <v>146</v>
      </c>
      <c r="AB1495" t="s">
        <v>146</v>
      </c>
      <c r="BB1495">
        <v>0</v>
      </c>
    </row>
    <row r="1496" spans="1:54" x14ac:dyDescent="0.25">
      <c r="A1496">
        <v>336368</v>
      </c>
      <c r="B1496" t="s">
        <v>144</v>
      </c>
      <c r="F1496" t="s">
        <v>149</v>
      </c>
      <c r="J1496" t="s">
        <v>149</v>
      </c>
      <c r="L1496" t="s">
        <v>149</v>
      </c>
      <c r="N1496" t="s">
        <v>149</v>
      </c>
      <c r="P1496" t="s">
        <v>146</v>
      </c>
      <c r="Q1496" t="s">
        <v>146</v>
      </c>
      <c r="R1496" t="s">
        <v>146</v>
      </c>
      <c r="S1496" t="s">
        <v>148</v>
      </c>
      <c r="T1496" t="s">
        <v>148</v>
      </c>
      <c r="U1496" t="s">
        <v>148</v>
      </c>
      <c r="V1496" t="s">
        <v>148</v>
      </c>
      <c r="W1496" t="s">
        <v>146</v>
      </c>
      <c r="X1496" t="s">
        <v>146</v>
      </c>
      <c r="Y1496" t="s">
        <v>146</v>
      </c>
      <c r="Z1496" t="s">
        <v>146</v>
      </c>
      <c r="AA1496" t="s">
        <v>146</v>
      </c>
      <c r="AB1496" t="s">
        <v>146</v>
      </c>
      <c r="BB1496">
        <v>0</v>
      </c>
    </row>
    <row r="1497" spans="1:54" x14ac:dyDescent="0.25">
      <c r="A1497">
        <v>336447</v>
      </c>
      <c r="B1497" t="s">
        <v>144</v>
      </c>
      <c r="C1497" t="s">
        <v>148</v>
      </c>
      <c r="J1497" t="s">
        <v>149</v>
      </c>
      <c r="K1497" t="s">
        <v>149</v>
      </c>
      <c r="P1497" t="s">
        <v>146</v>
      </c>
      <c r="Q1497" t="s">
        <v>146</v>
      </c>
      <c r="S1497" t="s">
        <v>146</v>
      </c>
      <c r="T1497" t="s">
        <v>146</v>
      </c>
      <c r="U1497" t="s">
        <v>146</v>
      </c>
      <c r="V1497" t="s">
        <v>146</v>
      </c>
      <c r="W1497" t="s">
        <v>146</v>
      </c>
      <c r="X1497" t="s">
        <v>146</v>
      </c>
      <c r="Y1497" t="s">
        <v>146</v>
      </c>
      <c r="Z1497" t="s">
        <v>146</v>
      </c>
      <c r="AA1497" t="s">
        <v>146</v>
      </c>
      <c r="AB1497" t="s">
        <v>146</v>
      </c>
      <c r="BB1497">
        <v>0</v>
      </c>
    </row>
    <row r="1498" spans="1:54" x14ac:dyDescent="0.25">
      <c r="A1498">
        <v>336720</v>
      </c>
      <c r="B1498" t="s">
        <v>144</v>
      </c>
      <c r="N1498" t="s">
        <v>149</v>
      </c>
      <c r="P1498" t="s">
        <v>146</v>
      </c>
      <c r="Q1498" t="s">
        <v>146</v>
      </c>
      <c r="R1498" t="s">
        <v>146</v>
      </c>
      <c r="S1498" t="s">
        <v>146</v>
      </c>
      <c r="T1498" t="s">
        <v>148</v>
      </c>
      <c r="U1498" t="s">
        <v>146</v>
      </c>
      <c r="V1498" t="s">
        <v>146</v>
      </c>
      <c r="W1498" t="s">
        <v>149</v>
      </c>
      <c r="AB1498" t="s">
        <v>146</v>
      </c>
      <c r="BB1498">
        <v>0</v>
      </c>
    </row>
    <row r="1499" spans="1:54" x14ac:dyDescent="0.25">
      <c r="A1499">
        <v>336778</v>
      </c>
      <c r="B1499" t="s">
        <v>144</v>
      </c>
      <c r="G1499" t="s">
        <v>149</v>
      </c>
      <c r="K1499" t="s">
        <v>148</v>
      </c>
      <c r="P1499" t="s">
        <v>146</v>
      </c>
      <c r="R1499" t="s">
        <v>149</v>
      </c>
      <c r="V1499" t="s">
        <v>146</v>
      </c>
      <c r="W1499" t="s">
        <v>148</v>
      </c>
      <c r="Y1499" t="s">
        <v>148</v>
      </c>
      <c r="AA1499" t="s">
        <v>148</v>
      </c>
      <c r="AB1499" t="s">
        <v>146</v>
      </c>
      <c r="BB1499">
        <v>0</v>
      </c>
    </row>
    <row r="1500" spans="1:54" x14ac:dyDescent="0.25">
      <c r="A1500">
        <v>336917</v>
      </c>
      <c r="B1500" t="s">
        <v>144</v>
      </c>
      <c r="H1500" t="s">
        <v>149</v>
      </c>
      <c r="I1500" t="s">
        <v>149</v>
      </c>
      <c r="N1500" t="s">
        <v>146</v>
      </c>
      <c r="P1500" t="s">
        <v>146</v>
      </c>
      <c r="R1500" t="s">
        <v>146</v>
      </c>
      <c r="S1500" t="s">
        <v>149</v>
      </c>
      <c r="T1500" t="s">
        <v>148</v>
      </c>
      <c r="U1500" t="s">
        <v>149</v>
      </c>
      <c r="V1500" t="s">
        <v>146</v>
      </c>
      <c r="W1500" t="s">
        <v>146</v>
      </c>
      <c r="X1500" t="s">
        <v>146</v>
      </c>
      <c r="Y1500" t="s">
        <v>148</v>
      </c>
      <c r="Z1500" t="s">
        <v>148</v>
      </c>
      <c r="AA1500" t="s">
        <v>146</v>
      </c>
      <c r="AB1500" t="s">
        <v>146</v>
      </c>
      <c r="BB1500">
        <v>0</v>
      </c>
    </row>
    <row r="1501" spans="1:54" x14ac:dyDescent="0.25">
      <c r="A1501">
        <v>337200</v>
      </c>
      <c r="B1501" t="s">
        <v>144</v>
      </c>
      <c r="C1501" t="s">
        <v>149</v>
      </c>
      <c r="G1501" t="s">
        <v>149</v>
      </c>
      <c r="L1501" t="s">
        <v>149</v>
      </c>
      <c r="P1501" t="s">
        <v>146</v>
      </c>
      <c r="Q1501" t="s">
        <v>146</v>
      </c>
      <c r="R1501" t="s">
        <v>146</v>
      </c>
      <c r="S1501" t="s">
        <v>146</v>
      </c>
      <c r="W1501" t="s">
        <v>146</v>
      </c>
      <c r="X1501" t="s">
        <v>146</v>
      </c>
      <c r="Y1501" t="s">
        <v>146</v>
      </c>
      <c r="Z1501" t="s">
        <v>146</v>
      </c>
      <c r="AA1501" t="s">
        <v>146</v>
      </c>
      <c r="AB1501" t="s">
        <v>146</v>
      </c>
      <c r="BB1501">
        <v>0</v>
      </c>
    </row>
    <row r="1502" spans="1:54" x14ac:dyDescent="0.25">
      <c r="A1502">
        <v>337265</v>
      </c>
      <c r="B1502" t="s">
        <v>144</v>
      </c>
      <c r="F1502" t="s">
        <v>149</v>
      </c>
      <c r="M1502" t="s">
        <v>148</v>
      </c>
      <c r="N1502" t="s">
        <v>146</v>
      </c>
      <c r="P1502" t="s">
        <v>146</v>
      </c>
      <c r="R1502" t="s">
        <v>146</v>
      </c>
      <c r="S1502" t="s">
        <v>146</v>
      </c>
      <c r="T1502" t="s">
        <v>146</v>
      </c>
      <c r="U1502" t="s">
        <v>146</v>
      </c>
      <c r="W1502" t="s">
        <v>146</v>
      </c>
      <c r="X1502" t="s">
        <v>146</v>
      </c>
      <c r="Z1502" t="s">
        <v>146</v>
      </c>
      <c r="AB1502" t="s">
        <v>146</v>
      </c>
      <c r="BB1502">
        <v>0</v>
      </c>
    </row>
    <row r="1503" spans="1:54" x14ac:dyDescent="0.25">
      <c r="A1503">
        <v>337351</v>
      </c>
      <c r="B1503" t="s">
        <v>144</v>
      </c>
      <c r="C1503" t="s">
        <v>149</v>
      </c>
      <c r="N1503" t="s">
        <v>149</v>
      </c>
      <c r="P1503" t="s">
        <v>146</v>
      </c>
      <c r="Q1503" t="s">
        <v>146</v>
      </c>
      <c r="R1503" t="s">
        <v>148</v>
      </c>
      <c r="T1503" t="s">
        <v>148</v>
      </c>
      <c r="U1503" t="s">
        <v>146</v>
      </c>
      <c r="V1503" t="s">
        <v>148</v>
      </c>
      <c r="W1503" t="s">
        <v>146</v>
      </c>
      <c r="X1503" t="s">
        <v>146</v>
      </c>
      <c r="Y1503" t="s">
        <v>146</v>
      </c>
      <c r="Z1503" t="s">
        <v>146</v>
      </c>
      <c r="AA1503" t="s">
        <v>146</v>
      </c>
      <c r="AB1503" t="s">
        <v>146</v>
      </c>
      <c r="BB1503">
        <v>0</v>
      </c>
    </row>
    <row r="1504" spans="1:54" x14ac:dyDescent="0.25">
      <c r="A1504">
        <v>337462</v>
      </c>
      <c r="B1504" t="s">
        <v>144</v>
      </c>
      <c r="H1504" t="s">
        <v>148</v>
      </c>
      <c r="I1504" t="s">
        <v>148</v>
      </c>
      <c r="N1504" t="s">
        <v>148</v>
      </c>
      <c r="P1504" t="s">
        <v>146</v>
      </c>
      <c r="Q1504" t="s">
        <v>146</v>
      </c>
      <c r="R1504" t="s">
        <v>146</v>
      </c>
      <c r="S1504" t="s">
        <v>146</v>
      </c>
      <c r="T1504" t="s">
        <v>146</v>
      </c>
      <c r="U1504" t="s">
        <v>146</v>
      </c>
      <c r="V1504" t="s">
        <v>146</v>
      </c>
      <c r="W1504" t="s">
        <v>146</v>
      </c>
      <c r="X1504" t="s">
        <v>146</v>
      </c>
      <c r="Y1504" t="s">
        <v>146</v>
      </c>
      <c r="Z1504" t="s">
        <v>146</v>
      </c>
      <c r="AA1504" t="s">
        <v>146</v>
      </c>
      <c r="AB1504" t="s">
        <v>146</v>
      </c>
      <c r="BB1504">
        <v>0</v>
      </c>
    </row>
    <row r="1505" spans="1:54" x14ac:dyDescent="0.25">
      <c r="A1505">
        <v>337477</v>
      </c>
      <c r="B1505" t="s">
        <v>144</v>
      </c>
      <c r="I1505" t="s">
        <v>149</v>
      </c>
      <c r="K1505" t="s">
        <v>148</v>
      </c>
      <c r="P1505" t="s">
        <v>146</v>
      </c>
      <c r="Q1505" t="s">
        <v>146</v>
      </c>
      <c r="R1505" t="s">
        <v>146</v>
      </c>
      <c r="S1505" t="s">
        <v>146</v>
      </c>
      <c r="T1505" t="s">
        <v>146</v>
      </c>
      <c r="U1505" t="s">
        <v>146</v>
      </c>
      <c r="V1505" t="s">
        <v>146</v>
      </c>
      <c r="W1505" t="s">
        <v>146</v>
      </c>
      <c r="X1505" t="s">
        <v>146</v>
      </c>
      <c r="Y1505" t="s">
        <v>146</v>
      </c>
      <c r="Z1505" t="s">
        <v>146</v>
      </c>
      <c r="AA1505" t="s">
        <v>146</v>
      </c>
      <c r="AB1505" t="s">
        <v>146</v>
      </c>
      <c r="BB1505">
        <v>0</v>
      </c>
    </row>
    <row r="1506" spans="1:54" x14ac:dyDescent="0.25">
      <c r="A1506">
        <v>337532</v>
      </c>
      <c r="B1506" t="s">
        <v>144</v>
      </c>
      <c r="J1506" t="s">
        <v>146</v>
      </c>
      <c r="K1506" t="s">
        <v>148</v>
      </c>
      <c r="M1506" t="s">
        <v>146</v>
      </c>
      <c r="P1506" t="s">
        <v>146</v>
      </c>
      <c r="R1506" t="s">
        <v>148</v>
      </c>
      <c r="S1506" t="s">
        <v>146</v>
      </c>
      <c r="U1506" t="s">
        <v>148</v>
      </c>
      <c r="W1506" t="s">
        <v>146</v>
      </c>
      <c r="X1506" t="s">
        <v>146</v>
      </c>
      <c r="Y1506" t="s">
        <v>146</v>
      </c>
      <c r="Z1506" t="s">
        <v>146</v>
      </c>
      <c r="AA1506" t="s">
        <v>146</v>
      </c>
      <c r="AB1506" t="s">
        <v>146</v>
      </c>
      <c r="BB1506">
        <v>0</v>
      </c>
    </row>
    <row r="1507" spans="1:54" x14ac:dyDescent="0.25">
      <c r="A1507">
        <v>337593</v>
      </c>
      <c r="B1507" t="s">
        <v>144</v>
      </c>
      <c r="I1507" t="s">
        <v>148</v>
      </c>
      <c r="P1507" t="s">
        <v>146</v>
      </c>
      <c r="Q1507" t="s">
        <v>146</v>
      </c>
      <c r="R1507" t="s">
        <v>146</v>
      </c>
      <c r="S1507" t="s">
        <v>146</v>
      </c>
      <c r="T1507" t="s">
        <v>146</v>
      </c>
      <c r="U1507" t="s">
        <v>146</v>
      </c>
      <c r="V1507" t="s">
        <v>146</v>
      </c>
      <c r="W1507" t="s">
        <v>146</v>
      </c>
      <c r="X1507" t="s">
        <v>146</v>
      </c>
      <c r="Y1507" t="s">
        <v>146</v>
      </c>
      <c r="Z1507" t="s">
        <v>146</v>
      </c>
      <c r="AA1507" t="s">
        <v>146</v>
      </c>
      <c r="AB1507" t="s">
        <v>146</v>
      </c>
      <c r="BB1507">
        <v>0</v>
      </c>
    </row>
    <row r="1508" spans="1:54" x14ac:dyDescent="0.25">
      <c r="A1508">
        <v>337617</v>
      </c>
      <c r="B1508" t="s">
        <v>144</v>
      </c>
      <c r="C1508" t="s">
        <v>149</v>
      </c>
      <c r="H1508" t="s">
        <v>149</v>
      </c>
      <c r="L1508" t="s">
        <v>149</v>
      </c>
      <c r="P1508" t="s">
        <v>146</v>
      </c>
      <c r="Q1508" t="s">
        <v>146</v>
      </c>
      <c r="R1508" t="s">
        <v>146</v>
      </c>
      <c r="S1508" t="s">
        <v>146</v>
      </c>
      <c r="T1508" t="s">
        <v>146</v>
      </c>
      <c r="U1508" t="s">
        <v>146</v>
      </c>
      <c r="V1508" t="s">
        <v>146</v>
      </c>
      <c r="W1508" t="s">
        <v>146</v>
      </c>
      <c r="X1508" t="s">
        <v>146</v>
      </c>
      <c r="Y1508" t="s">
        <v>146</v>
      </c>
      <c r="Z1508" t="s">
        <v>146</v>
      </c>
      <c r="AA1508" t="s">
        <v>146</v>
      </c>
      <c r="AB1508" t="s">
        <v>146</v>
      </c>
      <c r="BB1508">
        <v>0</v>
      </c>
    </row>
    <row r="1509" spans="1:54" x14ac:dyDescent="0.25">
      <c r="A1509">
        <v>337632</v>
      </c>
      <c r="B1509" t="s">
        <v>144</v>
      </c>
      <c r="K1509" t="s">
        <v>148</v>
      </c>
      <c r="L1509" t="s">
        <v>146</v>
      </c>
      <c r="M1509" t="s">
        <v>148</v>
      </c>
      <c r="N1509" t="s">
        <v>146</v>
      </c>
      <c r="P1509" t="s">
        <v>146</v>
      </c>
      <c r="Q1509" t="s">
        <v>146</v>
      </c>
      <c r="R1509" t="s">
        <v>146</v>
      </c>
      <c r="S1509" t="s">
        <v>146</v>
      </c>
      <c r="T1509" t="s">
        <v>146</v>
      </c>
      <c r="U1509" t="s">
        <v>146</v>
      </c>
      <c r="V1509" t="s">
        <v>146</v>
      </c>
      <c r="W1509" t="s">
        <v>146</v>
      </c>
      <c r="X1509" t="s">
        <v>146</v>
      </c>
      <c r="Y1509" t="s">
        <v>146</v>
      </c>
      <c r="Z1509" t="s">
        <v>146</v>
      </c>
      <c r="AA1509" t="s">
        <v>146</v>
      </c>
      <c r="AB1509" t="s">
        <v>146</v>
      </c>
      <c r="BB1509">
        <v>0</v>
      </c>
    </row>
    <row r="1510" spans="1:54" x14ac:dyDescent="0.25">
      <c r="A1510">
        <v>337733</v>
      </c>
      <c r="B1510" t="s">
        <v>144</v>
      </c>
      <c r="L1510" t="s">
        <v>148</v>
      </c>
      <c r="P1510" t="s">
        <v>146</v>
      </c>
      <c r="Q1510" t="s">
        <v>146</v>
      </c>
      <c r="R1510" t="s">
        <v>146</v>
      </c>
      <c r="S1510" t="s">
        <v>146</v>
      </c>
      <c r="T1510" t="s">
        <v>146</v>
      </c>
      <c r="U1510" t="s">
        <v>146</v>
      </c>
      <c r="V1510" t="s">
        <v>146</v>
      </c>
      <c r="W1510" t="s">
        <v>146</v>
      </c>
      <c r="X1510" t="s">
        <v>146</v>
      </c>
      <c r="Y1510" t="s">
        <v>146</v>
      </c>
      <c r="Z1510" t="s">
        <v>146</v>
      </c>
      <c r="AA1510" t="s">
        <v>146</v>
      </c>
      <c r="AB1510" t="s">
        <v>146</v>
      </c>
      <c r="BB1510">
        <v>0</v>
      </c>
    </row>
    <row r="1511" spans="1:54" x14ac:dyDescent="0.25">
      <c r="A1511">
        <v>338076</v>
      </c>
      <c r="B1511" t="s">
        <v>144</v>
      </c>
      <c r="G1511" t="s">
        <v>149</v>
      </c>
      <c r="I1511" t="s">
        <v>149</v>
      </c>
      <c r="J1511" t="s">
        <v>148</v>
      </c>
      <c r="K1511" t="s">
        <v>148</v>
      </c>
      <c r="P1511" t="s">
        <v>146</v>
      </c>
      <c r="Q1511" t="s">
        <v>146</v>
      </c>
      <c r="R1511" t="s">
        <v>146</v>
      </c>
      <c r="S1511" t="s">
        <v>146</v>
      </c>
      <c r="T1511" t="s">
        <v>146</v>
      </c>
      <c r="U1511" t="s">
        <v>146</v>
      </c>
      <c r="V1511" t="s">
        <v>146</v>
      </c>
      <c r="W1511" t="s">
        <v>146</v>
      </c>
      <c r="Y1511" t="s">
        <v>146</v>
      </c>
      <c r="Z1511" t="s">
        <v>146</v>
      </c>
      <c r="AA1511" t="s">
        <v>146</v>
      </c>
      <c r="AB1511" t="s">
        <v>146</v>
      </c>
      <c r="BB1511">
        <v>0</v>
      </c>
    </row>
    <row r="1512" spans="1:54" x14ac:dyDescent="0.25">
      <c r="A1512">
        <v>338101</v>
      </c>
      <c r="B1512" t="s">
        <v>144</v>
      </c>
      <c r="C1512" t="s">
        <v>149</v>
      </c>
      <c r="J1512" t="s">
        <v>148</v>
      </c>
      <c r="K1512" t="s">
        <v>148</v>
      </c>
      <c r="M1512" t="s">
        <v>148</v>
      </c>
      <c r="P1512" t="s">
        <v>146</v>
      </c>
      <c r="Q1512" t="s">
        <v>146</v>
      </c>
      <c r="R1512" t="s">
        <v>146</v>
      </c>
      <c r="S1512" t="s">
        <v>148</v>
      </c>
      <c r="T1512" t="s">
        <v>148</v>
      </c>
      <c r="U1512" t="s">
        <v>148</v>
      </c>
      <c r="V1512" t="s">
        <v>148</v>
      </c>
      <c r="W1512" t="s">
        <v>146</v>
      </c>
      <c r="X1512" t="s">
        <v>146</v>
      </c>
      <c r="Y1512" t="s">
        <v>146</v>
      </c>
      <c r="Z1512" t="s">
        <v>146</v>
      </c>
      <c r="AA1512" t="s">
        <v>146</v>
      </c>
      <c r="AB1512" t="s">
        <v>146</v>
      </c>
      <c r="BB1512">
        <v>0</v>
      </c>
    </row>
    <row r="1513" spans="1:54" x14ac:dyDescent="0.25">
      <c r="A1513">
        <v>338197</v>
      </c>
      <c r="B1513" t="s">
        <v>144</v>
      </c>
      <c r="F1513" t="s">
        <v>146</v>
      </c>
      <c r="G1513" t="s">
        <v>146</v>
      </c>
      <c r="K1513" t="s">
        <v>146</v>
      </c>
      <c r="L1513" t="s">
        <v>146</v>
      </c>
      <c r="P1513" t="s">
        <v>146</v>
      </c>
      <c r="Q1513" t="s">
        <v>146</v>
      </c>
      <c r="R1513" t="s">
        <v>146</v>
      </c>
      <c r="S1513" t="s">
        <v>146</v>
      </c>
      <c r="T1513" t="s">
        <v>146</v>
      </c>
      <c r="U1513" t="s">
        <v>146</v>
      </c>
      <c r="V1513" t="s">
        <v>146</v>
      </c>
      <c r="W1513" t="s">
        <v>146</v>
      </c>
      <c r="X1513" t="s">
        <v>146</v>
      </c>
      <c r="Y1513" t="s">
        <v>146</v>
      </c>
      <c r="Z1513" t="s">
        <v>146</v>
      </c>
      <c r="AA1513" t="s">
        <v>146</v>
      </c>
      <c r="AB1513" t="s">
        <v>146</v>
      </c>
      <c r="BB1513">
        <v>0</v>
      </c>
    </row>
    <row r="1514" spans="1:54" x14ac:dyDescent="0.25">
      <c r="A1514">
        <v>338326</v>
      </c>
      <c r="B1514" t="s">
        <v>144</v>
      </c>
      <c r="D1514" t="s">
        <v>146</v>
      </c>
      <c r="F1514" t="s">
        <v>146</v>
      </c>
      <c r="G1514" t="s">
        <v>146</v>
      </c>
      <c r="M1514" t="s">
        <v>146</v>
      </c>
      <c r="P1514" t="s">
        <v>146</v>
      </c>
      <c r="Q1514" t="s">
        <v>148</v>
      </c>
      <c r="R1514" t="s">
        <v>148</v>
      </c>
      <c r="T1514" t="s">
        <v>148</v>
      </c>
      <c r="U1514" t="s">
        <v>148</v>
      </c>
      <c r="W1514" t="s">
        <v>148</v>
      </c>
      <c r="X1514" t="s">
        <v>148</v>
      </c>
      <c r="Y1514" t="s">
        <v>148</v>
      </c>
      <c r="Z1514" t="s">
        <v>146</v>
      </c>
      <c r="AA1514" t="s">
        <v>148</v>
      </c>
      <c r="AB1514" t="s">
        <v>146</v>
      </c>
      <c r="BB1514">
        <v>0</v>
      </c>
    </row>
    <row r="1515" spans="1:54" x14ac:dyDescent="0.25">
      <c r="A1515">
        <v>338587</v>
      </c>
      <c r="B1515" t="s">
        <v>144</v>
      </c>
      <c r="L1515" t="s">
        <v>148</v>
      </c>
      <c r="P1515" t="s">
        <v>146</v>
      </c>
      <c r="Q1515" t="s">
        <v>148</v>
      </c>
      <c r="R1515" t="s">
        <v>148</v>
      </c>
      <c r="S1515" t="s">
        <v>148</v>
      </c>
      <c r="T1515" t="s">
        <v>148</v>
      </c>
      <c r="U1515" t="s">
        <v>148</v>
      </c>
      <c r="V1515" t="s">
        <v>148</v>
      </c>
      <c r="W1515" t="s">
        <v>146</v>
      </c>
      <c r="X1515" t="s">
        <v>146</v>
      </c>
      <c r="Y1515" t="s">
        <v>146</v>
      </c>
      <c r="Z1515" t="s">
        <v>146</v>
      </c>
      <c r="AA1515" t="s">
        <v>146</v>
      </c>
      <c r="AB1515" t="s">
        <v>146</v>
      </c>
      <c r="BB1515">
        <v>0</v>
      </c>
    </row>
    <row r="1516" spans="1:54" x14ac:dyDescent="0.25">
      <c r="A1516">
        <v>338653</v>
      </c>
      <c r="B1516" t="s">
        <v>144</v>
      </c>
      <c r="P1516" t="s">
        <v>146</v>
      </c>
      <c r="Q1516" t="s">
        <v>146</v>
      </c>
      <c r="R1516" t="s">
        <v>146</v>
      </c>
      <c r="S1516" t="s">
        <v>146</v>
      </c>
      <c r="T1516" t="s">
        <v>146</v>
      </c>
      <c r="U1516" t="s">
        <v>146</v>
      </c>
      <c r="V1516" t="s">
        <v>146</v>
      </c>
      <c r="W1516" t="s">
        <v>146</v>
      </c>
      <c r="X1516" t="s">
        <v>146</v>
      </c>
      <c r="Y1516" t="s">
        <v>146</v>
      </c>
      <c r="Z1516" t="s">
        <v>146</v>
      </c>
      <c r="AA1516" t="s">
        <v>146</v>
      </c>
      <c r="AB1516" t="s">
        <v>146</v>
      </c>
      <c r="BB1516">
        <v>0</v>
      </c>
    </row>
    <row r="1517" spans="1:54" x14ac:dyDescent="0.25">
      <c r="A1517">
        <v>338689</v>
      </c>
      <c r="B1517" t="s">
        <v>144</v>
      </c>
      <c r="L1517" t="s">
        <v>148</v>
      </c>
      <c r="P1517" t="s">
        <v>146</v>
      </c>
      <c r="Q1517" t="s">
        <v>148</v>
      </c>
      <c r="R1517" t="s">
        <v>146</v>
      </c>
      <c r="S1517" t="s">
        <v>148</v>
      </c>
      <c r="T1517" t="s">
        <v>148</v>
      </c>
      <c r="U1517" t="s">
        <v>148</v>
      </c>
      <c r="V1517" t="s">
        <v>146</v>
      </c>
      <c r="W1517" t="s">
        <v>146</v>
      </c>
      <c r="X1517" t="s">
        <v>146</v>
      </c>
      <c r="Y1517" t="s">
        <v>146</v>
      </c>
      <c r="Z1517" t="s">
        <v>146</v>
      </c>
      <c r="AA1517" t="s">
        <v>146</v>
      </c>
      <c r="AB1517" t="s">
        <v>146</v>
      </c>
      <c r="BB1517">
        <v>0</v>
      </c>
    </row>
    <row r="1518" spans="1:54" x14ac:dyDescent="0.25">
      <c r="A1518">
        <v>338758</v>
      </c>
      <c r="B1518" t="s">
        <v>144</v>
      </c>
      <c r="P1518" t="s">
        <v>146</v>
      </c>
      <c r="Q1518" t="s">
        <v>146</v>
      </c>
      <c r="R1518" t="s">
        <v>146</v>
      </c>
      <c r="S1518" t="s">
        <v>146</v>
      </c>
      <c r="T1518" t="s">
        <v>146</v>
      </c>
      <c r="U1518" t="s">
        <v>146</v>
      </c>
      <c r="V1518" t="s">
        <v>146</v>
      </c>
      <c r="W1518" t="s">
        <v>146</v>
      </c>
      <c r="X1518" t="s">
        <v>146</v>
      </c>
      <c r="Y1518" t="s">
        <v>146</v>
      </c>
      <c r="Z1518" t="s">
        <v>146</v>
      </c>
      <c r="AA1518" t="s">
        <v>146</v>
      </c>
      <c r="AB1518" t="s">
        <v>146</v>
      </c>
      <c r="BB1518">
        <v>0</v>
      </c>
    </row>
    <row r="1519" spans="1:54" x14ac:dyDescent="0.25">
      <c r="A1519">
        <v>338896</v>
      </c>
      <c r="B1519" t="s">
        <v>144</v>
      </c>
      <c r="L1519" t="s">
        <v>149</v>
      </c>
      <c r="M1519" t="s">
        <v>146</v>
      </c>
      <c r="P1519" t="s">
        <v>146</v>
      </c>
      <c r="Q1519" t="s">
        <v>146</v>
      </c>
      <c r="W1519" t="s">
        <v>146</v>
      </c>
      <c r="X1519" t="s">
        <v>146</v>
      </c>
      <c r="Y1519" t="s">
        <v>146</v>
      </c>
      <c r="Z1519" t="s">
        <v>146</v>
      </c>
      <c r="AB1519" t="s">
        <v>146</v>
      </c>
      <c r="BB1519">
        <v>0</v>
      </c>
    </row>
    <row r="1520" spans="1:54" x14ac:dyDescent="0.25">
      <c r="A1520">
        <v>339177</v>
      </c>
      <c r="B1520" t="s">
        <v>144</v>
      </c>
      <c r="F1520" t="s">
        <v>148</v>
      </c>
      <c r="K1520" t="s">
        <v>148</v>
      </c>
      <c r="L1520" t="s">
        <v>148</v>
      </c>
      <c r="N1520" t="s">
        <v>148</v>
      </c>
      <c r="P1520" t="s">
        <v>146</v>
      </c>
      <c r="Q1520" t="s">
        <v>148</v>
      </c>
      <c r="R1520" t="s">
        <v>146</v>
      </c>
      <c r="S1520" t="s">
        <v>146</v>
      </c>
      <c r="T1520" t="s">
        <v>148</v>
      </c>
      <c r="U1520" t="s">
        <v>146</v>
      </c>
      <c r="V1520" t="s">
        <v>146</v>
      </c>
      <c r="W1520" t="s">
        <v>146</v>
      </c>
      <c r="X1520" t="s">
        <v>146</v>
      </c>
      <c r="Y1520" t="s">
        <v>146</v>
      </c>
      <c r="Z1520" t="s">
        <v>146</v>
      </c>
      <c r="AA1520" t="s">
        <v>146</v>
      </c>
      <c r="AB1520" t="s">
        <v>146</v>
      </c>
      <c r="BB1520">
        <v>0</v>
      </c>
    </row>
    <row r="1521" spans="1:54" x14ac:dyDescent="0.25">
      <c r="A1521">
        <v>340081</v>
      </c>
      <c r="B1521" t="s">
        <v>144</v>
      </c>
      <c r="G1521" t="s">
        <v>148</v>
      </c>
      <c r="P1521" t="s">
        <v>146</v>
      </c>
      <c r="Q1521" t="s">
        <v>146</v>
      </c>
      <c r="R1521" t="s">
        <v>146</v>
      </c>
      <c r="S1521" t="s">
        <v>148</v>
      </c>
      <c r="T1521" t="s">
        <v>148</v>
      </c>
      <c r="W1521" t="s">
        <v>146</v>
      </c>
      <c r="X1521" t="s">
        <v>146</v>
      </c>
      <c r="Y1521" t="s">
        <v>146</v>
      </c>
      <c r="Z1521" t="s">
        <v>146</v>
      </c>
      <c r="AA1521" t="s">
        <v>146</v>
      </c>
      <c r="AB1521" t="s">
        <v>146</v>
      </c>
      <c r="BB1521">
        <v>0</v>
      </c>
    </row>
    <row r="1522" spans="1:54" x14ac:dyDescent="0.25">
      <c r="A1522">
        <v>320947</v>
      </c>
      <c r="B1522" t="s">
        <v>144</v>
      </c>
      <c r="H1522" t="s">
        <v>149</v>
      </c>
      <c r="I1522" t="s">
        <v>149</v>
      </c>
      <c r="M1522" t="s">
        <v>149</v>
      </c>
      <c r="P1522" t="s">
        <v>146</v>
      </c>
      <c r="Q1522" t="s">
        <v>146</v>
      </c>
      <c r="R1522" t="s">
        <v>148</v>
      </c>
      <c r="S1522" t="s">
        <v>146</v>
      </c>
      <c r="T1522" t="s">
        <v>148</v>
      </c>
      <c r="U1522" t="s">
        <v>146</v>
      </c>
      <c r="V1522" t="s">
        <v>146</v>
      </c>
      <c r="W1522" t="s">
        <v>146</v>
      </c>
      <c r="X1522" t="s">
        <v>146</v>
      </c>
      <c r="Y1522" t="s">
        <v>146</v>
      </c>
      <c r="Z1522" t="s">
        <v>146</v>
      </c>
      <c r="AA1522" t="s">
        <v>146</v>
      </c>
      <c r="AB1522" t="s">
        <v>146</v>
      </c>
      <c r="BB1522">
        <v>0</v>
      </c>
    </row>
    <row r="1523" spans="1:54" x14ac:dyDescent="0.25">
      <c r="A1523">
        <v>331890</v>
      </c>
      <c r="B1523" t="s">
        <v>144</v>
      </c>
      <c r="H1523" t="s">
        <v>149</v>
      </c>
      <c r="J1523" t="s">
        <v>149</v>
      </c>
      <c r="N1523" t="s">
        <v>149</v>
      </c>
      <c r="P1523" t="s">
        <v>146</v>
      </c>
      <c r="R1523" t="s">
        <v>146</v>
      </c>
      <c r="S1523" t="s">
        <v>148</v>
      </c>
      <c r="V1523" t="s">
        <v>148</v>
      </c>
      <c r="W1523" t="s">
        <v>146</v>
      </c>
      <c r="X1523" t="s">
        <v>146</v>
      </c>
      <c r="Y1523" t="s">
        <v>146</v>
      </c>
      <c r="Z1523" t="s">
        <v>146</v>
      </c>
      <c r="AA1523" t="s">
        <v>146</v>
      </c>
      <c r="AB1523" t="s">
        <v>146</v>
      </c>
      <c r="BB1523">
        <v>0</v>
      </c>
    </row>
    <row r="1524" spans="1:54" x14ac:dyDescent="0.25">
      <c r="A1524">
        <v>335430</v>
      </c>
      <c r="B1524" t="s">
        <v>144</v>
      </c>
      <c r="I1524" t="s">
        <v>149</v>
      </c>
      <c r="P1524" t="s">
        <v>146</v>
      </c>
      <c r="R1524" t="s">
        <v>146</v>
      </c>
      <c r="S1524" t="s">
        <v>148</v>
      </c>
      <c r="U1524" t="s">
        <v>148</v>
      </c>
      <c r="V1524" t="s">
        <v>146</v>
      </c>
      <c r="W1524" t="s">
        <v>146</v>
      </c>
      <c r="X1524" t="s">
        <v>146</v>
      </c>
      <c r="Y1524" t="s">
        <v>146</v>
      </c>
      <c r="Z1524" t="s">
        <v>146</v>
      </c>
      <c r="AA1524" t="s">
        <v>146</v>
      </c>
      <c r="AB1524" t="s">
        <v>146</v>
      </c>
      <c r="BB1524">
        <v>0</v>
      </c>
    </row>
    <row r="1525" spans="1:54" x14ac:dyDescent="0.25">
      <c r="A1525">
        <v>336376</v>
      </c>
      <c r="B1525" t="s">
        <v>144</v>
      </c>
      <c r="C1525" t="s">
        <v>149</v>
      </c>
      <c r="F1525" t="s">
        <v>149</v>
      </c>
      <c r="I1525" t="s">
        <v>149</v>
      </c>
      <c r="K1525" t="s">
        <v>149</v>
      </c>
      <c r="P1525" t="s">
        <v>146</v>
      </c>
      <c r="R1525" t="s">
        <v>148</v>
      </c>
      <c r="T1525" t="s">
        <v>148</v>
      </c>
      <c r="U1525" t="s">
        <v>148</v>
      </c>
      <c r="V1525" t="s">
        <v>148</v>
      </c>
      <c r="W1525" t="s">
        <v>146</v>
      </c>
      <c r="X1525" t="s">
        <v>146</v>
      </c>
      <c r="Y1525" t="s">
        <v>146</v>
      </c>
      <c r="Z1525" t="s">
        <v>146</v>
      </c>
      <c r="AA1525" t="s">
        <v>146</v>
      </c>
      <c r="AB1525" t="s">
        <v>146</v>
      </c>
      <c r="BB1525">
        <v>0</v>
      </c>
    </row>
    <row r="1526" spans="1:54" x14ac:dyDescent="0.25">
      <c r="A1526">
        <v>337969</v>
      </c>
      <c r="B1526" t="s">
        <v>144</v>
      </c>
      <c r="H1526" t="s">
        <v>149</v>
      </c>
      <c r="I1526" t="s">
        <v>149</v>
      </c>
      <c r="N1526" t="s">
        <v>149</v>
      </c>
      <c r="P1526" t="s">
        <v>146</v>
      </c>
      <c r="R1526" t="s">
        <v>146</v>
      </c>
      <c r="S1526" t="s">
        <v>148</v>
      </c>
      <c r="U1526" t="s">
        <v>146</v>
      </c>
      <c r="V1526" t="s">
        <v>148</v>
      </c>
      <c r="W1526" t="s">
        <v>146</v>
      </c>
      <c r="X1526" t="s">
        <v>146</v>
      </c>
      <c r="Y1526" t="s">
        <v>146</v>
      </c>
      <c r="Z1526" t="s">
        <v>146</v>
      </c>
      <c r="AA1526" t="s">
        <v>146</v>
      </c>
      <c r="AB1526" t="s">
        <v>146</v>
      </c>
      <c r="BB1526">
        <v>0</v>
      </c>
    </row>
    <row r="1527" spans="1:54" x14ac:dyDescent="0.25">
      <c r="A1527">
        <v>338343</v>
      </c>
      <c r="B1527" t="s">
        <v>144</v>
      </c>
      <c r="H1527" t="s">
        <v>149</v>
      </c>
      <c r="J1527" t="s">
        <v>146</v>
      </c>
      <c r="K1527" t="s">
        <v>149</v>
      </c>
      <c r="M1527" t="s">
        <v>146</v>
      </c>
      <c r="N1527" t="s">
        <v>149</v>
      </c>
      <c r="P1527" t="s">
        <v>146</v>
      </c>
      <c r="Q1527" t="s">
        <v>146</v>
      </c>
      <c r="R1527" t="s">
        <v>146</v>
      </c>
      <c r="T1527" t="s">
        <v>146</v>
      </c>
      <c r="V1527" t="s">
        <v>146</v>
      </c>
      <c r="W1527" t="s">
        <v>146</v>
      </c>
      <c r="X1527" t="s">
        <v>146</v>
      </c>
      <c r="Y1527" t="s">
        <v>146</v>
      </c>
      <c r="Z1527" t="s">
        <v>146</v>
      </c>
      <c r="AA1527" t="s">
        <v>146</v>
      </c>
      <c r="AB1527" t="s">
        <v>146</v>
      </c>
      <c r="BB1527">
        <v>0</v>
      </c>
    </row>
    <row r="1528" spans="1:54" x14ac:dyDescent="0.25">
      <c r="A1528">
        <v>338535</v>
      </c>
      <c r="B1528" t="s">
        <v>144</v>
      </c>
      <c r="F1528" t="s">
        <v>149</v>
      </c>
      <c r="K1528" t="s">
        <v>146</v>
      </c>
      <c r="M1528" t="s">
        <v>146</v>
      </c>
      <c r="N1528" t="s">
        <v>146</v>
      </c>
      <c r="P1528" t="s">
        <v>146</v>
      </c>
      <c r="Q1528" t="s">
        <v>148</v>
      </c>
      <c r="R1528" t="s">
        <v>148</v>
      </c>
      <c r="T1528" t="s">
        <v>148</v>
      </c>
      <c r="W1528" t="s">
        <v>146</v>
      </c>
      <c r="X1528" t="s">
        <v>146</v>
      </c>
      <c r="Y1528" t="s">
        <v>146</v>
      </c>
      <c r="Z1528" t="s">
        <v>146</v>
      </c>
      <c r="AA1528" t="s">
        <v>146</v>
      </c>
      <c r="AB1528" t="s">
        <v>146</v>
      </c>
      <c r="BB1528">
        <v>0</v>
      </c>
    </row>
    <row r="1529" spans="1:54" x14ac:dyDescent="0.25">
      <c r="A1529">
        <v>338578</v>
      </c>
      <c r="B1529" t="s">
        <v>144</v>
      </c>
      <c r="I1529" t="s">
        <v>149</v>
      </c>
      <c r="J1529" t="s">
        <v>149</v>
      </c>
      <c r="N1529" t="s">
        <v>149</v>
      </c>
      <c r="P1529" t="s">
        <v>146</v>
      </c>
      <c r="Q1529" t="s">
        <v>146</v>
      </c>
      <c r="R1529" t="s">
        <v>146</v>
      </c>
      <c r="S1529" t="s">
        <v>146</v>
      </c>
      <c r="T1529" t="s">
        <v>146</v>
      </c>
      <c r="U1529" t="s">
        <v>146</v>
      </c>
      <c r="V1529" t="s">
        <v>146</v>
      </c>
      <c r="W1529" t="s">
        <v>146</v>
      </c>
      <c r="X1529" t="s">
        <v>146</v>
      </c>
      <c r="Y1529" t="s">
        <v>146</v>
      </c>
      <c r="Z1529" t="s">
        <v>146</v>
      </c>
      <c r="AA1529" t="s">
        <v>146</v>
      </c>
      <c r="AB1529" t="s">
        <v>146</v>
      </c>
      <c r="BB1529">
        <v>0</v>
      </c>
    </row>
    <row r="1530" spans="1:54" x14ac:dyDescent="0.25">
      <c r="A1530">
        <v>338599</v>
      </c>
      <c r="B1530" t="s">
        <v>144</v>
      </c>
      <c r="I1530" t="s">
        <v>149</v>
      </c>
      <c r="N1530" t="s">
        <v>149</v>
      </c>
      <c r="P1530" t="s">
        <v>146</v>
      </c>
      <c r="Q1530" t="s">
        <v>148</v>
      </c>
      <c r="S1530" t="s">
        <v>148</v>
      </c>
      <c r="T1530" t="s">
        <v>146</v>
      </c>
      <c r="U1530" t="s">
        <v>148</v>
      </c>
      <c r="V1530" t="s">
        <v>146</v>
      </c>
      <c r="W1530" t="s">
        <v>146</v>
      </c>
      <c r="X1530" t="s">
        <v>146</v>
      </c>
      <c r="Y1530" t="s">
        <v>146</v>
      </c>
      <c r="Z1530" t="s">
        <v>146</v>
      </c>
      <c r="AA1530" t="s">
        <v>146</v>
      </c>
      <c r="AB1530" t="s">
        <v>146</v>
      </c>
      <c r="BB1530">
        <v>0</v>
      </c>
    </row>
    <row r="1531" spans="1:54" x14ac:dyDescent="0.25">
      <c r="A1531">
        <v>338606</v>
      </c>
      <c r="B1531" t="s">
        <v>144</v>
      </c>
      <c r="I1531" t="s">
        <v>149</v>
      </c>
      <c r="K1531" t="s">
        <v>149</v>
      </c>
      <c r="L1531" t="s">
        <v>149</v>
      </c>
      <c r="M1531" t="s">
        <v>149</v>
      </c>
      <c r="N1531" t="s">
        <v>149</v>
      </c>
      <c r="P1531" t="s">
        <v>146</v>
      </c>
      <c r="Q1531" t="s">
        <v>146</v>
      </c>
      <c r="R1531" t="s">
        <v>146</v>
      </c>
      <c r="S1531" t="s">
        <v>146</v>
      </c>
      <c r="T1531" t="s">
        <v>146</v>
      </c>
      <c r="U1531" t="s">
        <v>146</v>
      </c>
      <c r="V1531" t="s">
        <v>146</v>
      </c>
      <c r="W1531" t="s">
        <v>146</v>
      </c>
      <c r="X1531" t="s">
        <v>146</v>
      </c>
      <c r="Y1531" t="s">
        <v>146</v>
      </c>
      <c r="Z1531" t="s">
        <v>146</v>
      </c>
      <c r="AA1531" t="s">
        <v>146</v>
      </c>
      <c r="AB1531" t="s">
        <v>146</v>
      </c>
      <c r="BB1531">
        <v>0</v>
      </c>
    </row>
    <row r="1532" spans="1:54" x14ac:dyDescent="0.25">
      <c r="A1532">
        <v>338616</v>
      </c>
      <c r="B1532" t="s">
        <v>144</v>
      </c>
      <c r="F1532" t="s">
        <v>146</v>
      </c>
      <c r="P1532" t="s">
        <v>146</v>
      </c>
      <c r="Q1532" t="s">
        <v>148</v>
      </c>
      <c r="R1532" t="s">
        <v>146</v>
      </c>
      <c r="S1532" t="s">
        <v>146</v>
      </c>
      <c r="W1532" t="s">
        <v>146</v>
      </c>
      <c r="X1532" t="s">
        <v>146</v>
      </c>
      <c r="Y1532" t="s">
        <v>146</v>
      </c>
      <c r="Z1532" t="s">
        <v>146</v>
      </c>
      <c r="AA1532" t="s">
        <v>146</v>
      </c>
      <c r="AB1532" t="s">
        <v>146</v>
      </c>
      <c r="BB1532">
        <v>0</v>
      </c>
    </row>
    <row r="1533" spans="1:54" x14ac:dyDescent="0.25">
      <c r="A1533">
        <v>338684</v>
      </c>
      <c r="B1533" t="s">
        <v>144</v>
      </c>
      <c r="I1533" t="s">
        <v>149</v>
      </c>
      <c r="K1533" t="s">
        <v>149</v>
      </c>
      <c r="L1533" t="s">
        <v>148</v>
      </c>
      <c r="M1533" t="s">
        <v>148</v>
      </c>
      <c r="N1533" t="s">
        <v>149</v>
      </c>
      <c r="P1533" t="s">
        <v>146</v>
      </c>
      <c r="Q1533" t="s">
        <v>148</v>
      </c>
      <c r="R1533" t="s">
        <v>146</v>
      </c>
      <c r="S1533" t="s">
        <v>148</v>
      </c>
      <c r="T1533" t="s">
        <v>148</v>
      </c>
      <c r="U1533" t="s">
        <v>146</v>
      </c>
      <c r="V1533" t="s">
        <v>148</v>
      </c>
      <c r="W1533" t="s">
        <v>146</v>
      </c>
      <c r="X1533" t="s">
        <v>146</v>
      </c>
      <c r="Y1533" t="s">
        <v>146</v>
      </c>
      <c r="Z1533" t="s">
        <v>146</v>
      </c>
      <c r="AA1533" t="s">
        <v>146</v>
      </c>
      <c r="AB1533" t="s">
        <v>146</v>
      </c>
      <c r="BB1533">
        <v>0</v>
      </c>
    </row>
    <row r="1534" spans="1:54" x14ac:dyDescent="0.25">
      <c r="A1534">
        <v>338688</v>
      </c>
      <c r="B1534" t="s">
        <v>144</v>
      </c>
      <c r="H1534" t="s">
        <v>149</v>
      </c>
      <c r="I1534" t="s">
        <v>149</v>
      </c>
      <c r="L1534" t="s">
        <v>149</v>
      </c>
      <c r="M1534" t="s">
        <v>149</v>
      </c>
      <c r="N1534" t="s">
        <v>149</v>
      </c>
      <c r="P1534" t="s">
        <v>146</v>
      </c>
      <c r="Q1534" t="s">
        <v>146</v>
      </c>
      <c r="R1534" t="s">
        <v>146</v>
      </c>
      <c r="S1534" t="s">
        <v>146</v>
      </c>
      <c r="T1534" t="s">
        <v>146</v>
      </c>
      <c r="U1534" t="s">
        <v>146</v>
      </c>
      <c r="V1534" t="s">
        <v>146</v>
      </c>
      <c r="W1534" t="s">
        <v>146</v>
      </c>
      <c r="X1534" t="s">
        <v>146</v>
      </c>
      <c r="Y1534" t="s">
        <v>146</v>
      </c>
      <c r="Z1534" t="s">
        <v>146</v>
      </c>
      <c r="AA1534" t="s">
        <v>146</v>
      </c>
      <c r="AB1534" t="s">
        <v>146</v>
      </c>
      <c r="BB1534">
        <v>0</v>
      </c>
    </row>
    <row r="1535" spans="1:54" x14ac:dyDescent="0.25">
      <c r="A1535">
        <v>338753</v>
      </c>
      <c r="B1535" t="s">
        <v>144</v>
      </c>
      <c r="G1535" t="s">
        <v>149</v>
      </c>
      <c r="K1535" t="s">
        <v>149</v>
      </c>
      <c r="L1535" t="s">
        <v>149</v>
      </c>
      <c r="M1535" t="s">
        <v>149</v>
      </c>
      <c r="P1535" t="s">
        <v>146</v>
      </c>
      <c r="Q1535" t="s">
        <v>146</v>
      </c>
      <c r="R1535" t="s">
        <v>146</v>
      </c>
      <c r="S1535" t="s">
        <v>146</v>
      </c>
      <c r="T1535" t="s">
        <v>148</v>
      </c>
      <c r="U1535" t="s">
        <v>148</v>
      </c>
      <c r="V1535" t="s">
        <v>148</v>
      </c>
      <c r="W1535" t="s">
        <v>146</v>
      </c>
      <c r="X1535" t="s">
        <v>146</v>
      </c>
      <c r="Y1535" t="s">
        <v>146</v>
      </c>
      <c r="Z1535" t="s">
        <v>146</v>
      </c>
      <c r="AA1535" t="s">
        <v>146</v>
      </c>
      <c r="AB1535" t="s">
        <v>146</v>
      </c>
      <c r="BB1535">
        <v>0</v>
      </c>
    </row>
    <row r="1536" spans="1:54" x14ac:dyDescent="0.25">
      <c r="A1536">
        <v>338794</v>
      </c>
      <c r="B1536" t="s">
        <v>144</v>
      </c>
      <c r="I1536" t="s">
        <v>149</v>
      </c>
      <c r="K1536" t="s">
        <v>149</v>
      </c>
      <c r="P1536" t="s">
        <v>146</v>
      </c>
      <c r="Q1536" t="s">
        <v>146</v>
      </c>
      <c r="R1536" t="s">
        <v>146</v>
      </c>
      <c r="S1536" t="s">
        <v>146</v>
      </c>
      <c r="T1536" t="s">
        <v>146</v>
      </c>
      <c r="U1536" t="s">
        <v>146</v>
      </c>
      <c r="V1536" t="s">
        <v>146</v>
      </c>
      <c r="W1536" t="s">
        <v>146</v>
      </c>
      <c r="X1536" t="s">
        <v>146</v>
      </c>
      <c r="Y1536" t="s">
        <v>146</v>
      </c>
      <c r="Z1536" t="s">
        <v>146</v>
      </c>
      <c r="AA1536" t="s">
        <v>146</v>
      </c>
      <c r="AB1536" t="s">
        <v>146</v>
      </c>
      <c r="BB1536">
        <v>0</v>
      </c>
    </row>
    <row r="1537" spans="1:54" x14ac:dyDescent="0.25">
      <c r="A1537">
        <v>338883</v>
      </c>
      <c r="B1537" t="s">
        <v>144</v>
      </c>
      <c r="E1537" t="s">
        <v>149</v>
      </c>
      <c r="F1537" t="s">
        <v>149</v>
      </c>
      <c r="I1537" t="s">
        <v>146</v>
      </c>
      <c r="M1537" t="s">
        <v>148</v>
      </c>
      <c r="N1537" t="s">
        <v>146</v>
      </c>
      <c r="P1537" t="s">
        <v>146</v>
      </c>
      <c r="Q1537" t="s">
        <v>146</v>
      </c>
      <c r="R1537" t="s">
        <v>146</v>
      </c>
      <c r="S1537" t="s">
        <v>146</v>
      </c>
      <c r="T1537" t="s">
        <v>146</v>
      </c>
      <c r="U1537" t="s">
        <v>146</v>
      </c>
      <c r="V1537" t="s">
        <v>146</v>
      </c>
      <c r="W1537" t="s">
        <v>146</v>
      </c>
      <c r="X1537" t="s">
        <v>146</v>
      </c>
      <c r="Y1537" t="s">
        <v>146</v>
      </c>
      <c r="Z1537" t="s">
        <v>146</v>
      </c>
      <c r="AA1537" t="s">
        <v>146</v>
      </c>
      <c r="AB1537" t="s">
        <v>146</v>
      </c>
      <c r="BB1537">
        <v>0</v>
      </c>
    </row>
    <row r="1538" spans="1:54" x14ac:dyDescent="0.25">
      <c r="A1538">
        <v>339775</v>
      </c>
      <c r="B1538" t="s">
        <v>144</v>
      </c>
      <c r="K1538" t="s">
        <v>148</v>
      </c>
      <c r="L1538" t="s">
        <v>148</v>
      </c>
      <c r="M1538" t="s">
        <v>148</v>
      </c>
      <c r="P1538" t="s">
        <v>146</v>
      </c>
      <c r="Q1538" t="s">
        <v>148</v>
      </c>
      <c r="R1538" t="s">
        <v>146</v>
      </c>
      <c r="S1538" t="s">
        <v>146</v>
      </c>
      <c r="T1538" t="s">
        <v>148</v>
      </c>
      <c r="W1538" t="s">
        <v>146</v>
      </c>
      <c r="X1538" t="s">
        <v>146</v>
      </c>
      <c r="Y1538" t="s">
        <v>146</v>
      </c>
      <c r="Z1538" t="s">
        <v>146</v>
      </c>
      <c r="AA1538" t="s">
        <v>146</v>
      </c>
      <c r="AB1538" t="s">
        <v>146</v>
      </c>
      <c r="BB1538">
        <v>0</v>
      </c>
    </row>
    <row r="1539" spans="1:54" x14ac:dyDescent="0.25">
      <c r="A1539">
        <v>340021</v>
      </c>
      <c r="B1539" t="s">
        <v>144</v>
      </c>
      <c r="D1539" t="s">
        <v>148</v>
      </c>
      <c r="F1539" t="s">
        <v>148</v>
      </c>
      <c r="L1539" t="s">
        <v>148</v>
      </c>
      <c r="P1539" t="s">
        <v>146</v>
      </c>
      <c r="R1539" t="s">
        <v>146</v>
      </c>
      <c r="W1539" t="s">
        <v>146</v>
      </c>
      <c r="X1539" t="s">
        <v>146</v>
      </c>
      <c r="Y1539" t="s">
        <v>146</v>
      </c>
      <c r="Z1539" t="s">
        <v>146</v>
      </c>
      <c r="AA1539" t="s">
        <v>146</v>
      </c>
      <c r="AB1539" t="s">
        <v>146</v>
      </c>
      <c r="BB1539">
        <v>0</v>
      </c>
    </row>
    <row r="1540" spans="1:54" x14ac:dyDescent="0.25">
      <c r="A1540">
        <v>317161</v>
      </c>
      <c r="B1540" t="s">
        <v>144</v>
      </c>
      <c r="I1540" t="s">
        <v>146</v>
      </c>
      <c r="M1540" t="s">
        <v>146</v>
      </c>
      <c r="N1540" t="s">
        <v>146</v>
      </c>
      <c r="P1540" t="s">
        <v>146</v>
      </c>
      <c r="Q1540" t="s">
        <v>148</v>
      </c>
      <c r="S1540" t="s">
        <v>148</v>
      </c>
      <c r="V1540" t="s">
        <v>146</v>
      </c>
      <c r="W1540" t="s">
        <v>148</v>
      </c>
      <c r="X1540" t="s">
        <v>148</v>
      </c>
      <c r="Y1540" t="s">
        <v>146</v>
      </c>
      <c r="AA1540" t="s">
        <v>148</v>
      </c>
      <c r="AB1540" t="s">
        <v>146</v>
      </c>
      <c r="BB1540">
        <v>0</v>
      </c>
    </row>
    <row r="1541" spans="1:54" x14ac:dyDescent="0.25">
      <c r="A1541">
        <v>338853</v>
      </c>
      <c r="B1541" t="s">
        <v>144</v>
      </c>
      <c r="I1541" t="s">
        <v>149</v>
      </c>
      <c r="K1541" t="s">
        <v>146</v>
      </c>
      <c r="L1541" t="s">
        <v>146</v>
      </c>
      <c r="N1541" t="s">
        <v>146</v>
      </c>
      <c r="P1541" t="s">
        <v>146</v>
      </c>
      <c r="Q1541" t="s">
        <v>146</v>
      </c>
      <c r="R1541" t="s">
        <v>146</v>
      </c>
      <c r="S1541" t="s">
        <v>146</v>
      </c>
      <c r="T1541" t="s">
        <v>146</v>
      </c>
      <c r="U1541" t="s">
        <v>146</v>
      </c>
      <c r="V1541" t="s">
        <v>146</v>
      </c>
      <c r="W1541" t="s">
        <v>146</v>
      </c>
      <c r="X1541" t="s">
        <v>146</v>
      </c>
      <c r="Y1541" t="s">
        <v>146</v>
      </c>
      <c r="Z1541" t="s">
        <v>146</v>
      </c>
      <c r="AA1541" t="s">
        <v>146</v>
      </c>
      <c r="AB1541" t="s">
        <v>146</v>
      </c>
      <c r="BB1541">
        <v>0</v>
      </c>
    </row>
    <row r="1542" spans="1:54" x14ac:dyDescent="0.25">
      <c r="A1542">
        <v>338965</v>
      </c>
      <c r="B1542" t="s">
        <v>144</v>
      </c>
      <c r="I1542" t="s">
        <v>146</v>
      </c>
      <c r="L1542" t="s">
        <v>146</v>
      </c>
      <c r="N1542" t="s">
        <v>146</v>
      </c>
      <c r="P1542" t="s">
        <v>146</v>
      </c>
      <c r="Q1542" t="s">
        <v>146</v>
      </c>
      <c r="R1542" t="s">
        <v>146</v>
      </c>
      <c r="T1542" t="s">
        <v>146</v>
      </c>
      <c r="U1542" t="s">
        <v>146</v>
      </c>
      <c r="V1542" t="s">
        <v>146</v>
      </c>
      <c r="W1542" t="s">
        <v>146</v>
      </c>
      <c r="X1542" t="s">
        <v>146</v>
      </c>
      <c r="Y1542" t="s">
        <v>146</v>
      </c>
      <c r="Z1542" t="s">
        <v>146</v>
      </c>
      <c r="AA1542" t="s">
        <v>146</v>
      </c>
      <c r="AB1542" t="s">
        <v>146</v>
      </c>
      <c r="BB1542">
        <v>0</v>
      </c>
    </row>
    <row r="1543" spans="1:54" x14ac:dyDescent="0.25">
      <c r="A1543">
        <v>339352</v>
      </c>
      <c r="B1543" t="s">
        <v>144</v>
      </c>
      <c r="F1543" t="s">
        <v>146</v>
      </c>
      <c r="G1543" t="s">
        <v>146</v>
      </c>
      <c r="K1543" t="s">
        <v>148</v>
      </c>
      <c r="N1543" t="s">
        <v>148</v>
      </c>
      <c r="P1543" t="s">
        <v>146</v>
      </c>
      <c r="Q1543" t="s">
        <v>146</v>
      </c>
      <c r="R1543" t="s">
        <v>146</v>
      </c>
      <c r="S1543" t="s">
        <v>146</v>
      </c>
      <c r="T1543" t="s">
        <v>146</v>
      </c>
      <c r="U1543" t="s">
        <v>146</v>
      </c>
      <c r="V1543" t="s">
        <v>146</v>
      </c>
      <c r="W1543" t="s">
        <v>146</v>
      </c>
      <c r="X1543" t="s">
        <v>146</v>
      </c>
      <c r="Y1543" t="s">
        <v>146</v>
      </c>
      <c r="Z1543" t="s">
        <v>146</v>
      </c>
      <c r="AA1543" t="s">
        <v>146</v>
      </c>
      <c r="AB1543" t="s">
        <v>146</v>
      </c>
      <c r="BB1543">
        <v>0</v>
      </c>
    </row>
    <row r="1544" spans="1:54" x14ac:dyDescent="0.25">
      <c r="A1544">
        <v>336609</v>
      </c>
      <c r="B1544" t="s">
        <v>144</v>
      </c>
      <c r="C1544" t="s">
        <v>149</v>
      </c>
      <c r="O1544" t="s">
        <v>148</v>
      </c>
      <c r="Q1544" t="s">
        <v>146</v>
      </c>
      <c r="S1544" t="s">
        <v>149</v>
      </c>
      <c r="T1544" t="s">
        <v>149</v>
      </c>
      <c r="Y1544" t="s">
        <v>146</v>
      </c>
      <c r="Z1544" t="s">
        <v>146</v>
      </c>
      <c r="AB1544" t="s">
        <v>146</v>
      </c>
      <c r="BB1544">
        <v>0</v>
      </c>
    </row>
    <row r="1545" spans="1:54" x14ac:dyDescent="0.25">
      <c r="A1545">
        <v>339170</v>
      </c>
      <c r="B1545" t="s">
        <v>144</v>
      </c>
      <c r="O1545" t="s">
        <v>146</v>
      </c>
      <c r="T1545" t="s">
        <v>148</v>
      </c>
      <c r="W1545" t="s">
        <v>148</v>
      </c>
      <c r="Y1545" t="s">
        <v>148</v>
      </c>
      <c r="Z1545" t="s">
        <v>148</v>
      </c>
      <c r="AB1545" t="s">
        <v>146</v>
      </c>
      <c r="BB1545">
        <v>0</v>
      </c>
    </row>
    <row r="1546" spans="1:54" x14ac:dyDescent="0.25">
      <c r="A1546">
        <v>339171</v>
      </c>
      <c r="B1546" t="s">
        <v>144</v>
      </c>
      <c r="O1546" t="s">
        <v>146</v>
      </c>
      <c r="R1546" t="s">
        <v>148</v>
      </c>
      <c r="W1546" t="s">
        <v>148</v>
      </c>
      <c r="AA1546" t="s">
        <v>148</v>
      </c>
      <c r="AB1546" t="s">
        <v>146</v>
      </c>
      <c r="BB1546">
        <v>0</v>
      </c>
    </row>
    <row r="1547" spans="1:54" x14ac:dyDescent="0.25">
      <c r="A1547">
        <v>335064</v>
      </c>
      <c r="B1547" t="s">
        <v>144</v>
      </c>
      <c r="N1547" t="s">
        <v>149</v>
      </c>
      <c r="O1547" t="s">
        <v>148</v>
      </c>
      <c r="V1547" t="s">
        <v>149</v>
      </c>
      <c r="W1547" t="s">
        <v>149</v>
      </c>
      <c r="Y1547" t="s">
        <v>149</v>
      </c>
      <c r="Z1547" t="s">
        <v>149</v>
      </c>
      <c r="AA1547" t="s">
        <v>148</v>
      </c>
      <c r="AB1547" t="s">
        <v>146</v>
      </c>
      <c r="BB1547">
        <v>0</v>
      </c>
    </row>
    <row r="1548" spans="1:54" x14ac:dyDescent="0.25">
      <c r="A1548">
        <v>335913</v>
      </c>
      <c r="B1548" t="s">
        <v>144</v>
      </c>
      <c r="C1548" t="s">
        <v>149</v>
      </c>
      <c r="I1548" t="s">
        <v>149</v>
      </c>
      <c r="O1548" t="s">
        <v>148</v>
      </c>
      <c r="R1548" t="s">
        <v>148</v>
      </c>
      <c r="T1548" t="s">
        <v>148</v>
      </c>
      <c r="V1548" t="s">
        <v>148</v>
      </c>
      <c r="W1548" t="s">
        <v>146</v>
      </c>
      <c r="X1548" t="s">
        <v>146</v>
      </c>
      <c r="Y1548" t="s">
        <v>146</v>
      </c>
      <c r="Z1548" t="s">
        <v>146</v>
      </c>
      <c r="AA1548" t="s">
        <v>146</v>
      </c>
      <c r="AB1548" t="s">
        <v>146</v>
      </c>
      <c r="BB1548">
        <v>0</v>
      </c>
    </row>
    <row r="1549" spans="1:54" x14ac:dyDescent="0.25">
      <c r="A1549">
        <v>337901</v>
      </c>
      <c r="B1549" t="s">
        <v>144</v>
      </c>
      <c r="D1549" t="s">
        <v>148</v>
      </c>
      <c r="O1549" t="s">
        <v>148</v>
      </c>
      <c r="Q1549" t="s">
        <v>146</v>
      </c>
      <c r="R1549" t="s">
        <v>146</v>
      </c>
      <c r="S1549" t="s">
        <v>148</v>
      </c>
      <c r="T1549" t="s">
        <v>148</v>
      </c>
      <c r="U1549" t="s">
        <v>146</v>
      </c>
      <c r="W1549" t="s">
        <v>146</v>
      </c>
      <c r="X1549" t="s">
        <v>146</v>
      </c>
      <c r="Y1549" t="s">
        <v>146</v>
      </c>
      <c r="Z1549" t="s">
        <v>146</v>
      </c>
      <c r="AA1549" t="s">
        <v>146</v>
      </c>
      <c r="AB1549" t="s">
        <v>146</v>
      </c>
      <c r="BB1549">
        <v>0</v>
      </c>
    </row>
    <row r="1550" spans="1:54" x14ac:dyDescent="0.25">
      <c r="A1550">
        <v>340130</v>
      </c>
      <c r="B1550" t="s">
        <v>144</v>
      </c>
      <c r="O1550" t="s">
        <v>148</v>
      </c>
      <c r="W1550" t="s">
        <v>146</v>
      </c>
      <c r="X1550" t="s">
        <v>146</v>
      </c>
      <c r="Y1550" t="s">
        <v>146</v>
      </c>
      <c r="Z1550" t="s">
        <v>146</v>
      </c>
      <c r="AA1550" t="s">
        <v>146</v>
      </c>
      <c r="AB1550" t="s">
        <v>146</v>
      </c>
      <c r="BB1550">
        <v>0</v>
      </c>
    </row>
    <row r="1551" spans="1:54" x14ac:dyDescent="0.25">
      <c r="A1551">
        <v>334708</v>
      </c>
      <c r="B1551" t="s">
        <v>144</v>
      </c>
      <c r="O1551" t="s">
        <v>149</v>
      </c>
      <c r="R1551" t="s">
        <v>148</v>
      </c>
      <c r="V1551" t="s">
        <v>148</v>
      </c>
      <c r="W1551" t="s">
        <v>146</v>
      </c>
      <c r="X1551" t="s">
        <v>146</v>
      </c>
      <c r="Y1551" t="s">
        <v>148</v>
      </c>
      <c r="Z1551" t="s">
        <v>148</v>
      </c>
      <c r="AA1551" t="s">
        <v>146</v>
      </c>
      <c r="AB1551" t="s">
        <v>146</v>
      </c>
      <c r="BB1551">
        <v>0</v>
      </c>
    </row>
    <row r="1552" spans="1:54" x14ac:dyDescent="0.25">
      <c r="A1552">
        <v>325546</v>
      </c>
      <c r="B1552" t="s">
        <v>144</v>
      </c>
      <c r="R1552" t="s">
        <v>146</v>
      </c>
      <c r="T1552" t="s">
        <v>146</v>
      </c>
      <c r="V1552" t="s">
        <v>146</v>
      </c>
      <c r="W1552" t="s">
        <v>146</v>
      </c>
      <c r="X1552" t="s">
        <v>146</v>
      </c>
      <c r="Y1552" t="s">
        <v>146</v>
      </c>
      <c r="Z1552" t="s">
        <v>146</v>
      </c>
      <c r="AA1552" t="s">
        <v>146</v>
      </c>
      <c r="AB1552" t="s">
        <v>146</v>
      </c>
      <c r="BB1552">
        <v>0</v>
      </c>
    </row>
    <row r="1553" spans="1:54" x14ac:dyDescent="0.25">
      <c r="A1553">
        <v>331676</v>
      </c>
      <c r="B1553" t="s">
        <v>144</v>
      </c>
      <c r="I1553" t="s">
        <v>148</v>
      </c>
      <c r="M1553" t="s">
        <v>148</v>
      </c>
      <c r="N1553" t="s">
        <v>149</v>
      </c>
      <c r="Q1553" t="s">
        <v>146</v>
      </c>
      <c r="R1553" t="s">
        <v>146</v>
      </c>
      <c r="S1553" t="s">
        <v>148</v>
      </c>
      <c r="T1553" t="s">
        <v>149</v>
      </c>
      <c r="V1553" t="s">
        <v>146</v>
      </c>
      <c r="W1553" t="s">
        <v>148</v>
      </c>
      <c r="X1553" t="s">
        <v>146</v>
      </c>
      <c r="Y1553" t="s">
        <v>148</v>
      </c>
      <c r="Z1553" t="s">
        <v>146</v>
      </c>
      <c r="AA1553" t="s">
        <v>146</v>
      </c>
      <c r="AB1553" t="s">
        <v>146</v>
      </c>
      <c r="BB1553">
        <v>0</v>
      </c>
    </row>
    <row r="1554" spans="1:54" x14ac:dyDescent="0.25">
      <c r="A1554">
        <v>336727</v>
      </c>
      <c r="B1554" t="s">
        <v>144</v>
      </c>
      <c r="F1554" t="s">
        <v>148</v>
      </c>
      <c r="J1554" t="s">
        <v>149</v>
      </c>
      <c r="N1554" t="s">
        <v>149</v>
      </c>
      <c r="Q1554" t="s">
        <v>148</v>
      </c>
      <c r="T1554" t="s">
        <v>146</v>
      </c>
      <c r="U1554" t="s">
        <v>146</v>
      </c>
      <c r="V1554" t="s">
        <v>146</v>
      </c>
      <c r="W1554" t="s">
        <v>146</v>
      </c>
      <c r="Y1554" t="s">
        <v>146</v>
      </c>
      <c r="Z1554" t="s">
        <v>146</v>
      </c>
      <c r="AA1554" t="s">
        <v>146</v>
      </c>
      <c r="AB1554" t="s">
        <v>146</v>
      </c>
      <c r="BB1554">
        <v>0</v>
      </c>
    </row>
    <row r="1555" spans="1:54" x14ac:dyDescent="0.25">
      <c r="A1555">
        <v>336924</v>
      </c>
      <c r="B1555" t="s">
        <v>144</v>
      </c>
      <c r="J1555" t="s">
        <v>149</v>
      </c>
      <c r="K1555" t="s">
        <v>149</v>
      </c>
      <c r="Q1555" t="s">
        <v>146</v>
      </c>
      <c r="R1555" t="s">
        <v>149</v>
      </c>
      <c r="W1555" t="s">
        <v>149</v>
      </c>
      <c r="X1555" t="s">
        <v>149</v>
      </c>
      <c r="Y1555" t="s">
        <v>149</v>
      </c>
      <c r="Z1555" t="s">
        <v>146</v>
      </c>
      <c r="AA1555" t="s">
        <v>146</v>
      </c>
      <c r="AB1555" t="s">
        <v>146</v>
      </c>
      <c r="BB1555">
        <v>0</v>
      </c>
    </row>
    <row r="1556" spans="1:54" x14ac:dyDescent="0.25">
      <c r="A1556">
        <v>337359</v>
      </c>
      <c r="B1556" t="s">
        <v>144</v>
      </c>
      <c r="C1556" t="s">
        <v>149</v>
      </c>
      <c r="M1556" t="s">
        <v>149</v>
      </c>
      <c r="Q1556" t="s">
        <v>149</v>
      </c>
      <c r="S1556" t="s">
        <v>148</v>
      </c>
      <c r="W1556" t="s">
        <v>149</v>
      </c>
      <c r="Y1556" t="s">
        <v>149</v>
      </c>
      <c r="Z1556" t="s">
        <v>149</v>
      </c>
      <c r="AB1556" t="s">
        <v>146</v>
      </c>
      <c r="BB1556">
        <v>0</v>
      </c>
    </row>
    <row r="1557" spans="1:54" x14ac:dyDescent="0.25">
      <c r="A1557">
        <v>338046</v>
      </c>
      <c r="B1557" t="s">
        <v>144</v>
      </c>
      <c r="W1557" t="s">
        <v>146</v>
      </c>
      <c r="X1557" t="s">
        <v>146</v>
      </c>
      <c r="Y1557" t="s">
        <v>146</v>
      </c>
      <c r="Z1557" t="s">
        <v>146</v>
      </c>
      <c r="AA1557" t="s">
        <v>146</v>
      </c>
      <c r="AB1557" t="s">
        <v>146</v>
      </c>
      <c r="BB1557">
        <v>0</v>
      </c>
    </row>
    <row r="1558" spans="1:54" x14ac:dyDescent="0.25">
      <c r="A1558">
        <v>338848</v>
      </c>
      <c r="B1558" t="s">
        <v>144</v>
      </c>
      <c r="R1558" t="s">
        <v>148</v>
      </c>
      <c r="S1558" t="s">
        <v>148</v>
      </c>
      <c r="T1558" t="s">
        <v>148</v>
      </c>
      <c r="U1558" t="s">
        <v>148</v>
      </c>
      <c r="W1558" t="s">
        <v>146</v>
      </c>
      <c r="X1558" t="s">
        <v>146</v>
      </c>
      <c r="Y1558" t="s">
        <v>146</v>
      </c>
      <c r="Z1558" t="s">
        <v>146</v>
      </c>
      <c r="AA1558" t="s">
        <v>146</v>
      </c>
      <c r="AB1558" t="s">
        <v>146</v>
      </c>
      <c r="BB1558">
        <v>0</v>
      </c>
    </row>
    <row r="1559" spans="1:54" x14ac:dyDescent="0.25">
      <c r="A1559">
        <v>338941</v>
      </c>
      <c r="B1559" t="s">
        <v>144</v>
      </c>
      <c r="F1559" t="s">
        <v>148</v>
      </c>
      <c r="K1559" t="s">
        <v>148</v>
      </c>
      <c r="W1559" t="s">
        <v>148</v>
      </c>
      <c r="X1559" t="s">
        <v>146</v>
      </c>
      <c r="AB1559" t="s">
        <v>146</v>
      </c>
      <c r="BB1559">
        <v>0</v>
      </c>
    </row>
    <row r="1560" spans="1:54" x14ac:dyDescent="0.25">
      <c r="A1560">
        <v>339586</v>
      </c>
      <c r="B1560" t="s">
        <v>144</v>
      </c>
      <c r="L1560" t="s">
        <v>146</v>
      </c>
      <c r="M1560" t="s">
        <v>146</v>
      </c>
      <c r="N1560" t="s">
        <v>146</v>
      </c>
      <c r="Q1560" t="s">
        <v>146</v>
      </c>
      <c r="S1560" t="s">
        <v>149</v>
      </c>
      <c r="T1560" t="s">
        <v>149</v>
      </c>
      <c r="U1560" t="s">
        <v>149</v>
      </c>
      <c r="V1560" t="s">
        <v>146</v>
      </c>
      <c r="W1560" t="s">
        <v>146</v>
      </c>
      <c r="Z1560" t="s">
        <v>146</v>
      </c>
      <c r="AB1560" t="s">
        <v>146</v>
      </c>
      <c r="BB1560">
        <v>0</v>
      </c>
    </row>
    <row r="1561" spans="1:54" x14ac:dyDescent="0.25">
      <c r="A1561">
        <v>339862</v>
      </c>
      <c r="B1561" t="s">
        <v>144</v>
      </c>
      <c r="R1561" t="s">
        <v>146</v>
      </c>
      <c r="S1561" t="s">
        <v>148</v>
      </c>
      <c r="U1561" t="s">
        <v>146</v>
      </c>
      <c r="V1561" t="s">
        <v>146</v>
      </c>
      <c r="W1561" t="s">
        <v>146</v>
      </c>
      <c r="X1561" t="s">
        <v>146</v>
      </c>
      <c r="Y1561" t="s">
        <v>146</v>
      </c>
      <c r="Z1561" t="s">
        <v>146</v>
      </c>
      <c r="AA1561" t="s">
        <v>146</v>
      </c>
      <c r="AB1561" t="s">
        <v>146</v>
      </c>
      <c r="BB1561">
        <v>0</v>
      </c>
    </row>
    <row r="1562" spans="1:54" x14ac:dyDescent="0.25">
      <c r="A1562">
        <v>339921</v>
      </c>
      <c r="B1562" t="s">
        <v>144</v>
      </c>
      <c r="F1562" t="s">
        <v>148</v>
      </c>
      <c r="K1562" t="s">
        <v>148</v>
      </c>
      <c r="U1562" t="s">
        <v>146</v>
      </c>
      <c r="V1562" t="s">
        <v>146</v>
      </c>
      <c r="Y1562" t="s">
        <v>146</v>
      </c>
      <c r="AB1562" t="s">
        <v>146</v>
      </c>
      <c r="BB1562">
        <v>0</v>
      </c>
    </row>
    <row r="1563" spans="1:54" x14ac:dyDescent="0.25">
      <c r="A1563">
        <v>339948</v>
      </c>
      <c r="B1563" t="s">
        <v>144</v>
      </c>
      <c r="K1563" t="s">
        <v>146</v>
      </c>
      <c r="L1563" t="s">
        <v>146</v>
      </c>
      <c r="W1563" t="s">
        <v>146</v>
      </c>
      <c r="X1563" t="s">
        <v>146</v>
      </c>
      <c r="Y1563" t="s">
        <v>146</v>
      </c>
      <c r="Z1563" t="s">
        <v>146</v>
      </c>
      <c r="AA1563" t="s">
        <v>146</v>
      </c>
      <c r="AB1563" t="s">
        <v>146</v>
      </c>
      <c r="BB1563">
        <v>0</v>
      </c>
    </row>
    <row r="1564" spans="1:54" x14ac:dyDescent="0.25">
      <c r="A1564">
        <v>339961</v>
      </c>
      <c r="B1564" t="s">
        <v>144</v>
      </c>
      <c r="K1564" t="s">
        <v>146</v>
      </c>
      <c r="N1564" t="s">
        <v>146</v>
      </c>
      <c r="R1564" t="s">
        <v>146</v>
      </c>
      <c r="X1564" t="s">
        <v>146</v>
      </c>
      <c r="Y1564" t="s">
        <v>146</v>
      </c>
      <c r="Z1564" t="s">
        <v>146</v>
      </c>
      <c r="AB1564" t="s">
        <v>146</v>
      </c>
      <c r="BB1564">
        <v>0</v>
      </c>
    </row>
    <row r="1565" spans="1:54" x14ac:dyDescent="0.25">
      <c r="A1565">
        <v>337514</v>
      </c>
      <c r="B1565" t="s">
        <v>144</v>
      </c>
      <c r="I1565" t="s">
        <v>149</v>
      </c>
      <c r="K1565" t="s">
        <v>149</v>
      </c>
      <c r="N1565" t="s">
        <v>148</v>
      </c>
      <c r="T1565" t="s">
        <v>148</v>
      </c>
      <c r="V1565" t="s">
        <v>146</v>
      </c>
      <c r="W1565" t="s">
        <v>146</v>
      </c>
      <c r="X1565" t="s">
        <v>146</v>
      </c>
      <c r="Y1565" t="s">
        <v>146</v>
      </c>
      <c r="Z1565" t="s">
        <v>146</v>
      </c>
      <c r="AA1565" t="s">
        <v>146</v>
      </c>
      <c r="AB1565" t="s">
        <v>146</v>
      </c>
      <c r="BB1565">
        <v>0</v>
      </c>
    </row>
    <row r="1566" spans="1:54" x14ac:dyDescent="0.25">
      <c r="A1566">
        <v>338248</v>
      </c>
      <c r="B1566" t="s">
        <v>144</v>
      </c>
      <c r="C1566" t="s">
        <v>148</v>
      </c>
      <c r="I1566" t="s">
        <v>149</v>
      </c>
      <c r="J1566" t="s">
        <v>149</v>
      </c>
      <c r="M1566" t="s">
        <v>149</v>
      </c>
      <c r="Q1566" t="s">
        <v>148</v>
      </c>
      <c r="S1566" t="s">
        <v>148</v>
      </c>
      <c r="T1566" t="s">
        <v>148</v>
      </c>
      <c r="W1566" t="s">
        <v>146</v>
      </c>
      <c r="X1566" t="s">
        <v>146</v>
      </c>
      <c r="Y1566" t="s">
        <v>146</v>
      </c>
      <c r="Z1566" t="s">
        <v>146</v>
      </c>
      <c r="AA1566" t="s">
        <v>146</v>
      </c>
      <c r="AB1566" t="s">
        <v>146</v>
      </c>
      <c r="BB1566">
        <v>0</v>
      </c>
    </row>
    <row r="1567" spans="1:54" x14ac:dyDescent="0.25">
      <c r="A1567">
        <v>338314</v>
      </c>
      <c r="B1567" t="s">
        <v>144</v>
      </c>
      <c r="C1567" t="s">
        <v>149</v>
      </c>
      <c r="K1567" t="s">
        <v>149</v>
      </c>
      <c r="N1567" t="s">
        <v>149</v>
      </c>
      <c r="Q1567" t="s">
        <v>146</v>
      </c>
      <c r="R1567" t="s">
        <v>146</v>
      </c>
      <c r="S1567" t="s">
        <v>146</v>
      </c>
      <c r="T1567" t="s">
        <v>146</v>
      </c>
      <c r="U1567" t="s">
        <v>146</v>
      </c>
      <c r="V1567" t="s">
        <v>146</v>
      </c>
      <c r="W1567" t="s">
        <v>146</v>
      </c>
      <c r="X1567" t="s">
        <v>146</v>
      </c>
      <c r="Y1567" t="s">
        <v>146</v>
      </c>
      <c r="Z1567" t="s">
        <v>146</v>
      </c>
      <c r="AA1567" t="s">
        <v>146</v>
      </c>
      <c r="AB1567" t="s">
        <v>146</v>
      </c>
      <c r="BB1567">
        <v>0</v>
      </c>
    </row>
    <row r="1568" spans="1:54" x14ac:dyDescent="0.25">
      <c r="A1568">
        <v>338811</v>
      </c>
      <c r="B1568" t="s">
        <v>144</v>
      </c>
      <c r="F1568" t="s">
        <v>149</v>
      </c>
      <c r="K1568" t="s">
        <v>149</v>
      </c>
      <c r="M1568" t="s">
        <v>149</v>
      </c>
      <c r="W1568" t="s">
        <v>146</v>
      </c>
      <c r="X1568" t="s">
        <v>146</v>
      </c>
      <c r="Y1568" t="s">
        <v>146</v>
      </c>
      <c r="Z1568" t="s">
        <v>146</v>
      </c>
      <c r="AA1568" t="s">
        <v>146</v>
      </c>
      <c r="AB1568" t="s">
        <v>146</v>
      </c>
      <c r="BB1568">
        <v>0</v>
      </c>
    </row>
    <row r="1569" spans="1:54" x14ac:dyDescent="0.25">
      <c r="A1569">
        <v>339830</v>
      </c>
      <c r="B1569" t="s">
        <v>144</v>
      </c>
      <c r="W1569" t="s">
        <v>146</v>
      </c>
      <c r="X1569" t="s">
        <v>146</v>
      </c>
      <c r="Y1569" t="s">
        <v>146</v>
      </c>
      <c r="Z1569" t="s">
        <v>146</v>
      </c>
      <c r="AA1569" t="s">
        <v>146</v>
      </c>
      <c r="AB1569" t="s">
        <v>146</v>
      </c>
      <c r="BB1569">
        <v>0</v>
      </c>
    </row>
    <row r="1570" spans="1:54" x14ac:dyDescent="0.25">
      <c r="A1570">
        <v>335764</v>
      </c>
      <c r="B1570" t="s">
        <v>144</v>
      </c>
      <c r="I1570" t="s">
        <v>146</v>
      </c>
      <c r="K1570" t="s">
        <v>149</v>
      </c>
      <c r="N1570" t="s">
        <v>148</v>
      </c>
      <c r="O1570" t="s">
        <v>149</v>
      </c>
      <c r="P1570" t="s">
        <v>148</v>
      </c>
      <c r="R1570" t="s">
        <v>148</v>
      </c>
      <c r="S1570" t="s">
        <v>148</v>
      </c>
      <c r="T1570" t="s">
        <v>149</v>
      </c>
      <c r="U1570" t="s">
        <v>148</v>
      </c>
      <c r="V1570" t="s">
        <v>146</v>
      </c>
      <c r="W1570" t="s">
        <v>146</v>
      </c>
      <c r="X1570" t="s">
        <v>146</v>
      </c>
      <c r="Y1570" t="s">
        <v>146</v>
      </c>
      <c r="Z1570" t="s">
        <v>146</v>
      </c>
      <c r="AA1570" t="s">
        <v>146</v>
      </c>
      <c r="BB1570">
        <v>0</v>
      </c>
    </row>
    <row r="1571" spans="1:54" x14ac:dyDescent="0.25">
      <c r="A1571">
        <v>335198</v>
      </c>
      <c r="B1571" t="s">
        <v>144</v>
      </c>
      <c r="H1571" t="s">
        <v>149</v>
      </c>
      <c r="N1571" t="s">
        <v>149</v>
      </c>
      <c r="P1571" t="s">
        <v>148</v>
      </c>
      <c r="S1571" t="s">
        <v>148</v>
      </c>
      <c r="W1571" t="s">
        <v>146</v>
      </c>
      <c r="Z1571" t="s">
        <v>148</v>
      </c>
      <c r="AA1571" t="s">
        <v>148</v>
      </c>
      <c r="BB1571">
        <v>0</v>
      </c>
    </row>
    <row r="1572" spans="1:54" x14ac:dyDescent="0.25">
      <c r="A1572">
        <v>337947</v>
      </c>
      <c r="B1572" t="s">
        <v>144</v>
      </c>
      <c r="K1572" t="s">
        <v>149</v>
      </c>
      <c r="P1572" t="s">
        <v>148</v>
      </c>
      <c r="R1572" t="s">
        <v>148</v>
      </c>
      <c r="W1572" t="s">
        <v>148</v>
      </c>
      <c r="X1572" t="s">
        <v>148</v>
      </c>
      <c r="Y1572" t="s">
        <v>148</v>
      </c>
      <c r="Z1572" t="s">
        <v>148</v>
      </c>
      <c r="BB1572">
        <v>0</v>
      </c>
    </row>
    <row r="1573" spans="1:54" x14ac:dyDescent="0.25">
      <c r="A1573">
        <v>338068</v>
      </c>
      <c r="B1573" t="s">
        <v>144</v>
      </c>
      <c r="G1573" t="s">
        <v>149</v>
      </c>
      <c r="I1573" t="s">
        <v>149</v>
      </c>
      <c r="K1573" t="s">
        <v>149</v>
      </c>
      <c r="P1573" t="s">
        <v>148</v>
      </c>
      <c r="R1573" t="s">
        <v>149</v>
      </c>
      <c r="T1573" t="s">
        <v>149</v>
      </c>
      <c r="V1573" t="s">
        <v>146</v>
      </c>
      <c r="W1573" t="s">
        <v>146</v>
      </c>
      <c r="X1573" t="s">
        <v>146</v>
      </c>
      <c r="Y1573" t="s">
        <v>146</v>
      </c>
      <c r="Z1573" t="s">
        <v>146</v>
      </c>
      <c r="AA1573" t="s">
        <v>146</v>
      </c>
      <c r="BB1573">
        <v>0</v>
      </c>
    </row>
    <row r="1574" spans="1:54" x14ac:dyDescent="0.25">
      <c r="A1574">
        <v>338331</v>
      </c>
      <c r="B1574" t="s">
        <v>144</v>
      </c>
      <c r="C1574" t="s">
        <v>148</v>
      </c>
      <c r="G1574" t="s">
        <v>148</v>
      </c>
      <c r="I1574" t="s">
        <v>149</v>
      </c>
      <c r="N1574" t="s">
        <v>148</v>
      </c>
      <c r="P1574" t="s">
        <v>148</v>
      </c>
      <c r="Q1574" t="s">
        <v>146</v>
      </c>
      <c r="R1574" t="s">
        <v>148</v>
      </c>
      <c r="T1574" t="s">
        <v>146</v>
      </c>
      <c r="V1574" t="s">
        <v>148</v>
      </c>
      <c r="W1574" t="s">
        <v>146</v>
      </c>
      <c r="X1574" t="s">
        <v>146</v>
      </c>
      <c r="AA1574" t="s">
        <v>146</v>
      </c>
      <c r="BB1574">
        <v>0</v>
      </c>
    </row>
    <row r="1575" spans="1:54" x14ac:dyDescent="0.25">
      <c r="A1575">
        <v>338585</v>
      </c>
      <c r="B1575" t="s">
        <v>144</v>
      </c>
      <c r="N1575" t="s">
        <v>149</v>
      </c>
      <c r="P1575" t="s">
        <v>148</v>
      </c>
      <c r="R1575" t="s">
        <v>148</v>
      </c>
      <c r="W1575" t="s">
        <v>148</v>
      </c>
      <c r="AA1575" t="s">
        <v>148</v>
      </c>
      <c r="BB1575">
        <v>0</v>
      </c>
    </row>
    <row r="1576" spans="1:54" x14ac:dyDescent="0.25">
      <c r="A1576">
        <v>338613</v>
      </c>
      <c r="B1576" t="s">
        <v>144</v>
      </c>
      <c r="P1576" t="s">
        <v>148</v>
      </c>
      <c r="W1576" t="s">
        <v>148</v>
      </c>
      <c r="X1576" t="s">
        <v>148</v>
      </c>
      <c r="Y1576" t="s">
        <v>148</v>
      </c>
      <c r="Z1576" t="s">
        <v>146</v>
      </c>
      <c r="BB1576">
        <v>0</v>
      </c>
    </row>
    <row r="1577" spans="1:54" x14ac:dyDescent="0.25">
      <c r="A1577">
        <v>338834</v>
      </c>
      <c r="B1577" t="s">
        <v>144</v>
      </c>
      <c r="C1577" t="s">
        <v>149</v>
      </c>
      <c r="I1577" t="s">
        <v>149</v>
      </c>
      <c r="P1577" t="s">
        <v>148</v>
      </c>
      <c r="W1577" t="s">
        <v>148</v>
      </c>
      <c r="Y1577" t="s">
        <v>148</v>
      </c>
      <c r="Z1577" t="s">
        <v>148</v>
      </c>
      <c r="AA1577" t="s">
        <v>148</v>
      </c>
      <c r="BB1577">
        <v>0</v>
      </c>
    </row>
    <row r="1578" spans="1:54" x14ac:dyDescent="0.25">
      <c r="A1578">
        <v>339617</v>
      </c>
      <c r="B1578" t="s">
        <v>144</v>
      </c>
      <c r="F1578" t="s">
        <v>146</v>
      </c>
      <c r="K1578" t="s">
        <v>146</v>
      </c>
      <c r="L1578" t="s">
        <v>146</v>
      </c>
      <c r="P1578" t="s">
        <v>148</v>
      </c>
      <c r="Q1578" t="s">
        <v>148</v>
      </c>
      <c r="R1578" t="s">
        <v>146</v>
      </c>
      <c r="S1578" t="s">
        <v>146</v>
      </c>
      <c r="U1578" t="s">
        <v>146</v>
      </c>
      <c r="V1578" t="s">
        <v>148</v>
      </c>
      <c r="W1578" t="s">
        <v>146</v>
      </c>
      <c r="X1578" t="s">
        <v>146</v>
      </c>
      <c r="Y1578" t="s">
        <v>148</v>
      </c>
      <c r="AA1578" t="s">
        <v>146</v>
      </c>
      <c r="BB1578">
        <v>0</v>
      </c>
    </row>
    <row r="1579" spans="1:54" x14ac:dyDescent="0.25">
      <c r="A1579">
        <v>338903</v>
      </c>
      <c r="B1579" t="s">
        <v>144</v>
      </c>
      <c r="K1579" t="s">
        <v>149</v>
      </c>
      <c r="N1579" t="s">
        <v>149</v>
      </c>
      <c r="P1579" t="s">
        <v>148</v>
      </c>
      <c r="W1579" t="s">
        <v>148</v>
      </c>
      <c r="Z1579" t="s">
        <v>148</v>
      </c>
      <c r="BB1579">
        <v>0</v>
      </c>
    </row>
    <row r="1580" spans="1:54" x14ac:dyDescent="0.25">
      <c r="A1580">
        <v>327486</v>
      </c>
      <c r="B1580" t="s">
        <v>144</v>
      </c>
      <c r="C1580" t="s">
        <v>146</v>
      </c>
      <c r="J1580" t="s">
        <v>149</v>
      </c>
      <c r="P1580" t="s">
        <v>148</v>
      </c>
      <c r="R1580" t="s">
        <v>149</v>
      </c>
      <c r="S1580" t="s">
        <v>149</v>
      </c>
      <c r="T1580" t="s">
        <v>149</v>
      </c>
      <c r="U1580" t="s">
        <v>149</v>
      </c>
      <c r="V1580" t="s">
        <v>149</v>
      </c>
      <c r="W1580" t="s">
        <v>146</v>
      </c>
      <c r="X1580" t="s">
        <v>149</v>
      </c>
      <c r="Z1580" t="s">
        <v>148</v>
      </c>
      <c r="BB1580">
        <v>0</v>
      </c>
    </row>
    <row r="1581" spans="1:54" x14ac:dyDescent="0.25">
      <c r="A1581">
        <v>339601</v>
      </c>
      <c r="B1581" t="s">
        <v>144</v>
      </c>
      <c r="F1581" t="s">
        <v>148</v>
      </c>
      <c r="K1581" t="s">
        <v>149</v>
      </c>
      <c r="N1581" t="s">
        <v>146</v>
      </c>
      <c r="P1581" t="s">
        <v>148</v>
      </c>
      <c r="Q1581" t="s">
        <v>146</v>
      </c>
      <c r="R1581" t="s">
        <v>146</v>
      </c>
      <c r="U1581" t="s">
        <v>146</v>
      </c>
      <c r="V1581" t="s">
        <v>148</v>
      </c>
      <c r="W1581" t="s">
        <v>146</v>
      </c>
      <c r="Z1581" t="s">
        <v>146</v>
      </c>
      <c r="AA1581" t="s">
        <v>146</v>
      </c>
      <c r="BB1581">
        <v>0</v>
      </c>
    </row>
    <row r="1582" spans="1:54" x14ac:dyDescent="0.25">
      <c r="A1582">
        <v>325587</v>
      </c>
      <c r="B1582" t="s">
        <v>144</v>
      </c>
      <c r="H1582" t="s">
        <v>148</v>
      </c>
      <c r="M1582" t="s">
        <v>148</v>
      </c>
      <c r="N1582" t="s">
        <v>146</v>
      </c>
      <c r="O1582" t="s">
        <v>148</v>
      </c>
      <c r="P1582" t="s">
        <v>149</v>
      </c>
      <c r="V1582" t="s">
        <v>148</v>
      </c>
      <c r="W1582" t="s">
        <v>149</v>
      </c>
      <c r="Z1582" t="s">
        <v>149</v>
      </c>
      <c r="BB1582">
        <v>0</v>
      </c>
    </row>
    <row r="1583" spans="1:54" x14ac:dyDescent="0.25">
      <c r="A1583">
        <v>327307</v>
      </c>
      <c r="B1583" t="s">
        <v>144</v>
      </c>
      <c r="G1583" t="s">
        <v>149</v>
      </c>
      <c r="H1583" t="s">
        <v>149</v>
      </c>
      <c r="M1583" t="s">
        <v>149</v>
      </c>
      <c r="O1583" t="s">
        <v>149</v>
      </c>
      <c r="P1583" t="s">
        <v>149</v>
      </c>
      <c r="T1583" t="s">
        <v>149</v>
      </c>
      <c r="W1583" t="s">
        <v>148</v>
      </c>
      <c r="X1583" t="s">
        <v>149</v>
      </c>
      <c r="Y1583" t="s">
        <v>149</v>
      </c>
      <c r="Z1583" t="s">
        <v>149</v>
      </c>
      <c r="BB1583">
        <v>0</v>
      </c>
    </row>
    <row r="1584" spans="1:54" x14ac:dyDescent="0.25">
      <c r="A1584">
        <v>335846</v>
      </c>
      <c r="B1584" t="s">
        <v>144</v>
      </c>
      <c r="G1584" t="s">
        <v>149</v>
      </c>
      <c r="H1584" t="s">
        <v>149</v>
      </c>
      <c r="O1584" t="s">
        <v>148</v>
      </c>
      <c r="P1584" t="s">
        <v>149</v>
      </c>
      <c r="R1584" t="s">
        <v>149</v>
      </c>
      <c r="S1584" t="s">
        <v>149</v>
      </c>
      <c r="T1584" t="s">
        <v>149</v>
      </c>
      <c r="Y1584" t="s">
        <v>148</v>
      </c>
      <c r="Z1584" t="s">
        <v>148</v>
      </c>
      <c r="BB1584">
        <v>0</v>
      </c>
    </row>
    <row r="1585" spans="1:54" x14ac:dyDescent="0.25">
      <c r="A1585">
        <v>335831</v>
      </c>
      <c r="B1585" t="s">
        <v>144</v>
      </c>
      <c r="E1585" t="s">
        <v>149</v>
      </c>
      <c r="O1585" t="s">
        <v>148</v>
      </c>
      <c r="P1585" t="s">
        <v>149</v>
      </c>
      <c r="W1585" t="s">
        <v>149</v>
      </c>
      <c r="X1585" t="s">
        <v>149</v>
      </c>
      <c r="Y1585" t="s">
        <v>149</v>
      </c>
      <c r="AA1585" t="s">
        <v>149</v>
      </c>
      <c r="BB1585">
        <v>0</v>
      </c>
    </row>
    <row r="1586" spans="1:54" x14ac:dyDescent="0.25">
      <c r="A1586">
        <v>336164</v>
      </c>
      <c r="B1586" t="s">
        <v>144</v>
      </c>
      <c r="C1586" t="s">
        <v>149</v>
      </c>
      <c r="J1586" t="s">
        <v>149</v>
      </c>
      <c r="O1586" t="s">
        <v>148</v>
      </c>
      <c r="P1586" t="s">
        <v>149</v>
      </c>
      <c r="AA1586" t="s">
        <v>148</v>
      </c>
      <c r="BB1586">
        <v>0</v>
      </c>
    </row>
    <row r="1587" spans="1:54" x14ac:dyDescent="0.25">
      <c r="A1587">
        <v>335282</v>
      </c>
      <c r="B1587" t="s">
        <v>144</v>
      </c>
      <c r="I1587" t="s">
        <v>149</v>
      </c>
      <c r="M1587" t="s">
        <v>148</v>
      </c>
      <c r="N1587" t="s">
        <v>149</v>
      </c>
      <c r="O1587" t="s">
        <v>149</v>
      </c>
      <c r="P1587" t="s">
        <v>149</v>
      </c>
      <c r="R1587" t="s">
        <v>149</v>
      </c>
      <c r="X1587" t="s">
        <v>149</v>
      </c>
      <c r="Z1587" t="s">
        <v>149</v>
      </c>
      <c r="AA1587" t="s">
        <v>149</v>
      </c>
      <c r="BB1587">
        <v>0</v>
      </c>
    </row>
    <row r="1588" spans="1:54" x14ac:dyDescent="0.25">
      <c r="A1588">
        <v>336631</v>
      </c>
      <c r="B1588" t="s">
        <v>144</v>
      </c>
      <c r="N1588" t="s">
        <v>146</v>
      </c>
      <c r="O1588" t="s">
        <v>149</v>
      </c>
      <c r="P1588" t="s">
        <v>149</v>
      </c>
      <c r="Q1588" t="s">
        <v>148</v>
      </c>
      <c r="V1588" t="s">
        <v>148</v>
      </c>
      <c r="W1588" t="s">
        <v>146</v>
      </c>
      <c r="Y1588" t="s">
        <v>148</v>
      </c>
      <c r="Z1588" t="s">
        <v>146</v>
      </c>
      <c r="AA1588" t="s">
        <v>146</v>
      </c>
      <c r="BB1588">
        <v>0</v>
      </c>
    </row>
    <row r="1589" spans="1:54" x14ac:dyDescent="0.25">
      <c r="A1589">
        <v>336802</v>
      </c>
      <c r="B1589" t="s">
        <v>144</v>
      </c>
      <c r="N1589" t="s">
        <v>149</v>
      </c>
      <c r="O1589" t="s">
        <v>149</v>
      </c>
      <c r="P1589" t="s">
        <v>149</v>
      </c>
      <c r="V1589" t="s">
        <v>149</v>
      </c>
      <c r="W1589" t="s">
        <v>149</v>
      </c>
      <c r="Z1589" t="s">
        <v>149</v>
      </c>
      <c r="AA1589" t="s">
        <v>149</v>
      </c>
      <c r="BB1589">
        <v>0</v>
      </c>
    </row>
    <row r="1590" spans="1:54" x14ac:dyDescent="0.25">
      <c r="A1590">
        <v>336857</v>
      </c>
      <c r="B1590" t="s">
        <v>144</v>
      </c>
      <c r="I1590" t="s">
        <v>149</v>
      </c>
      <c r="N1590" t="s">
        <v>149</v>
      </c>
      <c r="O1590" t="s">
        <v>149</v>
      </c>
      <c r="P1590" t="s">
        <v>149</v>
      </c>
      <c r="Q1590" t="s">
        <v>149</v>
      </c>
      <c r="V1590" t="s">
        <v>149</v>
      </c>
      <c r="Y1590" t="s">
        <v>149</v>
      </c>
      <c r="AA1590" t="s">
        <v>149</v>
      </c>
      <c r="BB1590">
        <v>0</v>
      </c>
    </row>
    <row r="1591" spans="1:54" x14ac:dyDescent="0.25">
      <c r="A1591">
        <v>337486</v>
      </c>
      <c r="B1591" t="s">
        <v>144</v>
      </c>
      <c r="O1591" t="s">
        <v>149</v>
      </c>
      <c r="P1591" t="s">
        <v>149</v>
      </c>
      <c r="W1591" t="s">
        <v>146</v>
      </c>
      <c r="X1591" t="s">
        <v>146</v>
      </c>
      <c r="Y1591" t="s">
        <v>146</v>
      </c>
      <c r="Z1591" t="s">
        <v>146</v>
      </c>
      <c r="BB1591">
        <v>0</v>
      </c>
    </row>
    <row r="1592" spans="1:54" x14ac:dyDescent="0.25">
      <c r="A1592">
        <v>337623</v>
      </c>
      <c r="B1592" t="s">
        <v>144</v>
      </c>
      <c r="C1592" t="s">
        <v>149</v>
      </c>
      <c r="L1592" t="s">
        <v>149</v>
      </c>
      <c r="O1592" t="s">
        <v>149</v>
      </c>
      <c r="P1592" t="s">
        <v>149</v>
      </c>
      <c r="W1592" t="s">
        <v>146</v>
      </c>
      <c r="Y1592" t="s">
        <v>146</v>
      </c>
      <c r="Z1592" t="s">
        <v>146</v>
      </c>
      <c r="BB1592">
        <v>0</v>
      </c>
    </row>
    <row r="1593" spans="1:54" x14ac:dyDescent="0.25">
      <c r="A1593">
        <v>338639</v>
      </c>
      <c r="B1593" t="s">
        <v>144</v>
      </c>
      <c r="N1593" t="s">
        <v>149</v>
      </c>
      <c r="O1593" t="s">
        <v>149</v>
      </c>
      <c r="P1593" t="s">
        <v>149</v>
      </c>
      <c r="W1593" t="s">
        <v>149</v>
      </c>
      <c r="AA1593" t="s">
        <v>149</v>
      </c>
      <c r="BB1593">
        <v>0</v>
      </c>
    </row>
    <row r="1594" spans="1:54" x14ac:dyDescent="0.25">
      <c r="A1594">
        <v>338774</v>
      </c>
      <c r="B1594" t="s">
        <v>144</v>
      </c>
      <c r="N1594" t="s">
        <v>149</v>
      </c>
      <c r="O1594" t="s">
        <v>149</v>
      </c>
      <c r="P1594" t="s">
        <v>149</v>
      </c>
      <c r="R1594" t="s">
        <v>149</v>
      </c>
      <c r="W1594" t="s">
        <v>148</v>
      </c>
      <c r="X1594" t="s">
        <v>148</v>
      </c>
      <c r="Y1594" t="s">
        <v>148</v>
      </c>
      <c r="BB1594">
        <v>0</v>
      </c>
    </row>
    <row r="1595" spans="1:54" x14ac:dyDescent="0.25">
      <c r="A1595">
        <v>325793</v>
      </c>
      <c r="B1595" t="s">
        <v>144</v>
      </c>
      <c r="F1595" t="s">
        <v>149</v>
      </c>
      <c r="I1595" t="s">
        <v>148</v>
      </c>
      <c r="K1595" t="s">
        <v>149</v>
      </c>
      <c r="N1595" t="s">
        <v>148</v>
      </c>
      <c r="P1595" t="s">
        <v>149</v>
      </c>
      <c r="V1595" t="s">
        <v>148</v>
      </c>
      <c r="W1595" t="s">
        <v>149</v>
      </c>
      <c r="BB1595">
        <v>0</v>
      </c>
    </row>
    <row r="1596" spans="1:54" x14ac:dyDescent="0.25">
      <c r="A1596">
        <v>328279</v>
      </c>
      <c r="B1596" t="s">
        <v>144</v>
      </c>
      <c r="L1596" t="s">
        <v>149</v>
      </c>
      <c r="P1596" t="s">
        <v>149</v>
      </c>
      <c r="R1596" t="s">
        <v>149</v>
      </c>
      <c r="W1596" t="s">
        <v>149</v>
      </c>
      <c r="X1596" t="s">
        <v>149</v>
      </c>
      <c r="Y1596" t="s">
        <v>149</v>
      </c>
      <c r="Z1596" t="s">
        <v>149</v>
      </c>
      <c r="BB1596">
        <v>0</v>
      </c>
    </row>
    <row r="1597" spans="1:54" x14ac:dyDescent="0.25">
      <c r="A1597">
        <v>329025</v>
      </c>
      <c r="B1597" t="s">
        <v>144</v>
      </c>
      <c r="C1597" t="s">
        <v>149</v>
      </c>
      <c r="K1597" t="s">
        <v>149</v>
      </c>
      <c r="M1597" t="s">
        <v>149</v>
      </c>
      <c r="N1597" t="s">
        <v>149</v>
      </c>
      <c r="P1597" t="s">
        <v>149</v>
      </c>
      <c r="T1597" t="s">
        <v>149</v>
      </c>
      <c r="Y1597" t="s">
        <v>149</v>
      </c>
      <c r="Z1597" t="s">
        <v>148</v>
      </c>
      <c r="AA1597" t="s">
        <v>148</v>
      </c>
      <c r="BB1597">
        <v>0</v>
      </c>
    </row>
    <row r="1598" spans="1:54" x14ac:dyDescent="0.25">
      <c r="A1598">
        <v>330180</v>
      </c>
      <c r="B1598" t="s">
        <v>144</v>
      </c>
      <c r="K1598" t="s">
        <v>149</v>
      </c>
      <c r="P1598" t="s">
        <v>149</v>
      </c>
      <c r="R1598" t="s">
        <v>149</v>
      </c>
      <c r="W1598" t="s">
        <v>149</v>
      </c>
      <c r="Z1598" t="s">
        <v>149</v>
      </c>
      <c r="AA1598" t="s">
        <v>149</v>
      </c>
      <c r="BB1598">
        <v>0</v>
      </c>
    </row>
    <row r="1599" spans="1:54" x14ac:dyDescent="0.25">
      <c r="A1599">
        <v>331834</v>
      </c>
      <c r="B1599" t="s">
        <v>144</v>
      </c>
      <c r="C1599" t="s">
        <v>149</v>
      </c>
      <c r="I1599" t="s">
        <v>146</v>
      </c>
      <c r="M1599" t="s">
        <v>149</v>
      </c>
      <c r="N1599" t="s">
        <v>149</v>
      </c>
      <c r="P1599" t="s">
        <v>149</v>
      </c>
      <c r="R1599" t="s">
        <v>148</v>
      </c>
      <c r="V1599" t="s">
        <v>148</v>
      </c>
      <c r="W1599" t="s">
        <v>148</v>
      </c>
      <c r="X1599" t="s">
        <v>148</v>
      </c>
      <c r="Y1599" t="s">
        <v>148</v>
      </c>
      <c r="Z1599" t="s">
        <v>148</v>
      </c>
      <c r="AA1599" t="s">
        <v>148</v>
      </c>
      <c r="BB1599">
        <v>0</v>
      </c>
    </row>
    <row r="1600" spans="1:54" x14ac:dyDescent="0.25">
      <c r="A1600">
        <v>332073</v>
      </c>
      <c r="B1600" t="s">
        <v>144</v>
      </c>
      <c r="C1600" t="s">
        <v>149</v>
      </c>
      <c r="F1600" t="s">
        <v>149</v>
      </c>
      <c r="P1600" t="s">
        <v>149</v>
      </c>
      <c r="W1600" t="s">
        <v>146</v>
      </c>
      <c r="X1600" t="s">
        <v>146</v>
      </c>
      <c r="Y1600" t="s">
        <v>149</v>
      </c>
      <c r="Z1600" t="s">
        <v>146</v>
      </c>
      <c r="BB1600">
        <v>0</v>
      </c>
    </row>
    <row r="1601" spans="1:54" x14ac:dyDescent="0.25">
      <c r="A1601">
        <v>332317</v>
      </c>
      <c r="B1601" t="s">
        <v>144</v>
      </c>
      <c r="M1601" t="s">
        <v>148</v>
      </c>
      <c r="P1601" t="s">
        <v>149</v>
      </c>
      <c r="Q1601" t="s">
        <v>146</v>
      </c>
      <c r="W1601" t="s">
        <v>146</v>
      </c>
      <c r="X1601" t="s">
        <v>149</v>
      </c>
      <c r="Z1601" t="s">
        <v>148</v>
      </c>
      <c r="AA1601" t="s">
        <v>148</v>
      </c>
      <c r="BB1601">
        <v>0</v>
      </c>
    </row>
    <row r="1602" spans="1:54" x14ac:dyDescent="0.25">
      <c r="A1602">
        <v>333197</v>
      </c>
      <c r="B1602" t="s">
        <v>144</v>
      </c>
      <c r="H1602" t="s">
        <v>149</v>
      </c>
      <c r="P1602" t="s">
        <v>149</v>
      </c>
      <c r="W1602" t="s">
        <v>149</v>
      </c>
      <c r="X1602" t="s">
        <v>149</v>
      </c>
      <c r="Y1602" t="s">
        <v>149</v>
      </c>
      <c r="Z1602" t="s">
        <v>149</v>
      </c>
      <c r="AA1602" t="s">
        <v>149</v>
      </c>
      <c r="BB1602">
        <v>0</v>
      </c>
    </row>
    <row r="1603" spans="1:54" x14ac:dyDescent="0.25">
      <c r="A1603">
        <v>333947</v>
      </c>
      <c r="B1603" t="s">
        <v>144</v>
      </c>
      <c r="J1603" t="s">
        <v>149</v>
      </c>
      <c r="M1603" t="s">
        <v>149</v>
      </c>
      <c r="P1603" t="s">
        <v>149</v>
      </c>
      <c r="Q1603" t="s">
        <v>149</v>
      </c>
      <c r="R1603" t="s">
        <v>149</v>
      </c>
      <c r="V1603" t="s">
        <v>148</v>
      </c>
      <c r="W1603" t="s">
        <v>149</v>
      </c>
      <c r="X1603" t="s">
        <v>148</v>
      </c>
      <c r="Y1603" t="s">
        <v>149</v>
      </c>
      <c r="AA1603" t="s">
        <v>146</v>
      </c>
      <c r="BB1603">
        <v>0</v>
      </c>
    </row>
    <row r="1604" spans="1:54" x14ac:dyDescent="0.25">
      <c r="A1604">
        <v>334112</v>
      </c>
      <c r="B1604" t="s">
        <v>144</v>
      </c>
      <c r="F1604" t="s">
        <v>149</v>
      </c>
      <c r="M1604" t="s">
        <v>149</v>
      </c>
      <c r="P1604" t="s">
        <v>149</v>
      </c>
      <c r="W1604" t="s">
        <v>149</v>
      </c>
      <c r="X1604" t="s">
        <v>149</v>
      </c>
      <c r="Z1604" t="s">
        <v>149</v>
      </c>
      <c r="BB1604">
        <v>0</v>
      </c>
    </row>
    <row r="1605" spans="1:54" x14ac:dyDescent="0.25">
      <c r="A1605">
        <v>334151</v>
      </c>
      <c r="B1605" t="s">
        <v>144</v>
      </c>
      <c r="F1605" t="s">
        <v>149</v>
      </c>
      <c r="K1605" t="s">
        <v>149</v>
      </c>
      <c r="P1605" t="s">
        <v>149</v>
      </c>
      <c r="W1605" t="s">
        <v>149</v>
      </c>
      <c r="X1605" t="s">
        <v>149</v>
      </c>
      <c r="Y1605" t="s">
        <v>149</v>
      </c>
      <c r="Z1605" t="s">
        <v>149</v>
      </c>
      <c r="BB1605">
        <v>0</v>
      </c>
    </row>
    <row r="1606" spans="1:54" x14ac:dyDescent="0.25">
      <c r="A1606">
        <v>334519</v>
      </c>
      <c r="B1606" t="s">
        <v>144</v>
      </c>
      <c r="L1606" t="s">
        <v>149</v>
      </c>
      <c r="N1606" t="s">
        <v>149</v>
      </c>
      <c r="P1606" t="s">
        <v>149</v>
      </c>
      <c r="R1606" t="s">
        <v>149</v>
      </c>
      <c r="V1606" t="s">
        <v>149</v>
      </c>
      <c r="W1606" t="s">
        <v>149</v>
      </c>
      <c r="AA1606" t="s">
        <v>149</v>
      </c>
      <c r="BB1606">
        <v>0</v>
      </c>
    </row>
    <row r="1607" spans="1:54" x14ac:dyDescent="0.25">
      <c r="A1607">
        <v>335090</v>
      </c>
      <c r="B1607" t="s">
        <v>144</v>
      </c>
      <c r="C1607" t="s">
        <v>149</v>
      </c>
      <c r="G1607" t="s">
        <v>149</v>
      </c>
      <c r="K1607" t="s">
        <v>149</v>
      </c>
      <c r="P1607" t="s">
        <v>149</v>
      </c>
      <c r="S1607" t="s">
        <v>149</v>
      </c>
      <c r="X1607" t="s">
        <v>149</v>
      </c>
      <c r="Y1607" t="s">
        <v>149</v>
      </c>
      <c r="BB1607">
        <v>0</v>
      </c>
    </row>
    <row r="1608" spans="1:54" x14ac:dyDescent="0.25">
      <c r="A1608">
        <v>335150</v>
      </c>
      <c r="B1608" t="s">
        <v>144</v>
      </c>
      <c r="I1608" t="s">
        <v>149</v>
      </c>
      <c r="N1608" t="s">
        <v>146</v>
      </c>
      <c r="P1608" t="s">
        <v>149</v>
      </c>
      <c r="V1608" t="s">
        <v>146</v>
      </c>
      <c r="W1608" t="s">
        <v>149</v>
      </c>
      <c r="Z1608" t="s">
        <v>149</v>
      </c>
      <c r="AA1608" t="s">
        <v>148</v>
      </c>
      <c r="BB1608">
        <v>0</v>
      </c>
    </row>
    <row r="1609" spans="1:54" x14ac:dyDescent="0.25">
      <c r="A1609">
        <v>335162</v>
      </c>
      <c r="B1609" t="s">
        <v>144</v>
      </c>
      <c r="N1609" t="s">
        <v>149</v>
      </c>
      <c r="P1609" t="s">
        <v>149</v>
      </c>
      <c r="W1609" t="s">
        <v>149</v>
      </c>
      <c r="Z1609" t="s">
        <v>149</v>
      </c>
      <c r="AA1609" t="s">
        <v>149</v>
      </c>
      <c r="BB1609">
        <v>0</v>
      </c>
    </row>
    <row r="1610" spans="1:54" x14ac:dyDescent="0.25">
      <c r="A1610">
        <v>335258</v>
      </c>
      <c r="B1610" t="s">
        <v>144</v>
      </c>
      <c r="J1610" t="s">
        <v>149</v>
      </c>
      <c r="N1610" t="s">
        <v>149</v>
      </c>
      <c r="P1610" t="s">
        <v>149</v>
      </c>
      <c r="W1610" t="s">
        <v>149</v>
      </c>
      <c r="Z1610" t="s">
        <v>146</v>
      </c>
      <c r="AA1610" t="s">
        <v>149</v>
      </c>
      <c r="BB1610">
        <v>0</v>
      </c>
    </row>
    <row r="1611" spans="1:54" x14ac:dyDescent="0.25">
      <c r="A1611">
        <v>335281</v>
      </c>
      <c r="B1611" t="s">
        <v>144</v>
      </c>
      <c r="I1611" t="s">
        <v>149</v>
      </c>
      <c r="K1611" t="s">
        <v>149</v>
      </c>
      <c r="P1611" t="s">
        <v>149</v>
      </c>
      <c r="Q1611" t="s">
        <v>149</v>
      </c>
      <c r="R1611" t="s">
        <v>149</v>
      </c>
      <c r="T1611" t="s">
        <v>149</v>
      </c>
      <c r="V1611" t="s">
        <v>149</v>
      </c>
      <c r="W1611" t="s">
        <v>149</v>
      </c>
      <c r="X1611" t="s">
        <v>148</v>
      </c>
      <c r="Y1611" t="s">
        <v>149</v>
      </c>
      <c r="Z1611" t="s">
        <v>149</v>
      </c>
      <c r="AA1611" t="s">
        <v>149</v>
      </c>
      <c r="BB1611">
        <v>0</v>
      </c>
    </row>
    <row r="1612" spans="1:54" x14ac:dyDescent="0.25">
      <c r="A1612">
        <v>335338</v>
      </c>
      <c r="B1612" t="s">
        <v>144</v>
      </c>
      <c r="I1612" t="s">
        <v>149</v>
      </c>
      <c r="N1612" t="s">
        <v>149</v>
      </c>
      <c r="P1612" t="s">
        <v>149</v>
      </c>
      <c r="W1612" t="s">
        <v>149</v>
      </c>
      <c r="AA1612" t="s">
        <v>148</v>
      </c>
      <c r="BB1612">
        <v>0</v>
      </c>
    </row>
    <row r="1613" spans="1:54" x14ac:dyDescent="0.25">
      <c r="A1613">
        <v>335473</v>
      </c>
      <c r="B1613" t="s">
        <v>144</v>
      </c>
      <c r="M1613" t="s">
        <v>149</v>
      </c>
      <c r="P1613" t="s">
        <v>149</v>
      </c>
      <c r="V1613" t="s">
        <v>149</v>
      </c>
      <c r="W1613" t="s">
        <v>149</v>
      </c>
      <c r="AA1613" t="s">
        <v>149</v>
      </c>
      <c r="BB1613">
        <v>0</v>
      </c>
    </row>
    <row r="1614" spans="1:54" x14ac:dyDescent="0.25">
      <c r="A1614">
        <v>335553</v>
      </c>
      <c r="B1614" t="s">
        <v>144</v>
      </c>
      <c r="P1614" t="s">
        <v>149</v>
      </c>
      <c r="W1614" t="s">
        <v>148</v>
      </c>
      <c r="X1614" t="s">
        <v>148</v>
      </c>
      <c r="Y1614" t="s">
        <v>149</v>
      </c>
      <c r="Z1614" t="s">
        <v>149</v>
      </c>
      <c r="AA1614" t="s">
        <v>149</v>
      </c>
      <c r="BB1614">
        <v>0</v>
      </c>
    </row>
    <row r="1615" spans="1:54" x14ac:dyDescent="0.25">
      <c r="A1615">
        <v>335605</v>
      </c>
      <c r="B1615" t="s">
        <v>144</v>
      </c>
      <c r="L1615" t="s">
        <v>149</v>
      </c>
      <c r="P1615" t="s">
        <v>149</v>
      </c>
      <c r="W1615" t="s">
        <v>149</v>
      </c>
      <c r="Z1615" t="s">
        <v>149</v>
      </c>
      <c r="AA1615" t="s">
        <v>149</v>
      </c>
      <c r="BB1615">
        <v>0</v>
      </c>
    </row>
    <row r="1616" spans="1:54" x14ac:dyDescent="0.25">
      <c r="A1616">
        <v>335688</v>
      </c>
      <c r="B1616" t="s">
        <v>144</v>
      </c>
      <c r="P1616" t="s">
        <v>149</v>
      </c>
      <c r="S1616" t="s">
        <v>149</v>
      </c>
      <c r="T1616" t="s">
        <v>149</v>
      </c>
      <c r="U1616" t="s">
        <v>149</v>
      </c>
      <c r="W1616" t="s">
        <v>149</v>
      </c>
      <c r="X1616" t="s">
        <v>149</v>
      </c>
      <c r="Z1616" t="s">
        <v>149</v>
      </c>
      <c r="AA1616" t="s">
        <v>149</v>
      </c>
      <c r="BB1616">
        <v>0</v>
      </c>
    </row>
    <row r="1617" spans="1:54" x14ac:dyDescent="0.25">
      <c r="A1617">
        <v>335776</v>
      </c>
      <c r="B1617" t="s">
        <v>144</v>
      </c>
      <c r="H1617" t="s">
        <v>148</v>
      </c>
      <c r="P1617" t="s">
        <v>149</v>
      </c>
      <c r="W1617" t="s">
        <v>149</v>
      </c>
      <c r="X1617" t="s">
        <v>149</v>
      </c>
      <c r="Y1617" t="s">
        <v>149</v>
      </c>
      <c r="AA1617" t="s">
        <v>149</v>
      </c>
      <c r="BB1617">
        <v>0</v>
      </c>
    </row>
    <row r="1618" spans="1:54" x14ac:dyDescent="0.25">
      <c r="A1618">
        <v>335938</v>
      </c>
      <c r="B1618" t="s">
        <v>144</v>
      </c>
      <c r="F1618" t="s">
        <v>149</v>
      </c>
      <c r="H1618" t="s">
        <v>149</v>
      </c>
      <c r="I1618" t="s">
        <v>148</v>
      </c>
      <c r="P1618" t="s">
        <v>149</v>
      </c>
      <c r="V1618" t="s">
        <v>149</v>
      </c>
      <c r="W1618" t="s">
        <v>149</v>
      </c>
      <c r="X1618" t="s">
        <v>146</v>
      </c>
      <c r="Z1618" t="s">
        <v>149</v>
      </c>
      <c r="AA1618" t="s">
        <v>148</v>
      </c>
      <c r="BB1618">
        <v>0</v>
      </c>
    </row>
    <row r="1619" spans="1:54" x14ac:dyDescent="0.25">
      <c r="A1619">
        <v>335954</v>
      </c>
      <c r="B1619" t="s">
        <v>144</v>
      </c>
      <c r="P1619" t="s">
        <v>149</v>
      </c>
      <c r="W1619" t="s">
        <v>148</v>
      </c>
      <c r="X1619" t="s">
        <v>148</v>
      </c>
      <c r="Y1619" t="s">
        <v>148</v>
      </c>
      <c r="Z1619" t="s">
        <v>148</v>
      </c>
      <c r="AA1619" t="s">
        <v>148</v>
      </c>
      <c r="BB1619">
        <v>0</v>
      </c>
    </row>
    <row r="1620" spans="1:54" x14ac:dyDescent="0.25">
      <c r="A1620">
        <v>336015</v>
      </c>
      <c r="B1620" t="s">
        <v>144</v>
      </c>
      <c r="G1620" t="s">
        <v>149</v>
      </c>
      <c r="P1620" t="s">
        <v>149</v>
      </c>
      <c r="V1620" t="s">
        <v>149</v>
      </c>
      <c r="Y1620" t="s">
        <v>149</v>
      </c>
      <c r="AA1620" t="s">
        <v>149</v>
      </c>
      <c r="BB1620">
        <v>0</v>
      </c>
    </row>
    <row r="1621" spans="1:54" x14ac:dyDescent="0.25">
      <c r="A1621">
        <v>336664</v>
      </c>
      <c r="B1621" t="s">
        <v>144</v>
      </c>
      <c r="I1621" t="s">
        <v>146</v>
      </c>
      <c r="N1621" t="s">
        <v>146</v>
      </c>
      <c r="P1621" t="s">
        <v>149</v>
      </c>
      <c r="S1621" t="s">
        <v>149</v>
      </c>
      <c r="V1621" t="s">
        <v>146</v>
      </c>
      <c r="AA1621" t="s">
        <v>146</v>
      </c>
      <c r="BB1621">
        <v>0</v>
      </c>
    </row>
    <row r="1622" spans="1:54" x14ac:dyDescent="0.25">
      <c r="A1622">
        <v>336709</v>
      </c>
      <c r="B1622" t="s">
        <v>144</v>
      </c>
      <c r="L1622" t="s">
        <v>149</v>
      </c>
      <c r="P1622" t="s">
        <v>149</v>
      </c>
      <c r="S1622" t="s">
        <v>149</v>
      </c>
      <c r="T1622" t="s">
        <v>149</v>
      </c>
      <c r="W1622" t="s">
        <v>148</v>
      </c>
      <c r="BB1622">
        <v>0</v>
      </c>
    </row>
    <row r="1623" spans="1:54" x14ac:dyDescent="0.25">
      <c r="A1623">
        <v>337198</v>
      </c>
      <c r="B1623" t="s">
        <v>144</v>
      </c>
      <c r="K1623" t="s">
        <v>149</v>
      </c>
      <c r="N1623" t="s">
        <v>149</v>
      </c>
      <c r="P1623" t="s">
        <v>149</v>
      </c>
      <c r="W1623" t="s">
        <v>149</v>
      </c>
      <c r="Y1623" t="s">
        <v>149</v>
      </c>
      <c r="Z1623" t="s">
        <v>149</v>
      </c>
      <c r="BB1623">
        <v>0</v>
      </c>
    </row>
    <row r="1624" spans="1:54" x14ac:dyDescent="0.25">
      <c r="A1624">
        <v>337314</v>
      </c>
      <c r="B1624" t="s">
        <v>144</v>
      </c>
      <c r="N1624" t="s">
        <v>149</v>
      </c>
      <c r="P1624" t="s">
        <v>149</v>
      </c>
      <c r="W1624" t="s">
        <v>149</v>
      </c>
      <c r="X1624" t="s">
        <v>149</v>
      </c>
      <c r="Y1624" t="s">
        <v>149</v>
      </c>
      <c r="Z1624" t="s">
        <v>149</v>
      </c>
      <c r="AA1624" t="s">
        <v>149</v>
      </c>
      <c r="BB1624">
        <v>0</v>
      </c>
    </row>
    <row r="1625" spans="1:54" x14ac:dyDescent="0.25">
      <c r="A1625">
        <v>337323</v>
      </c>
      <c r="B1625" t="s">
        <v>144</v>
      </c>
      <c r="C1625" t="s">
        <v>149</v>
      </c>
      <c r="F1625" t="s">
        <v>149</v>
      </c>
      <c r="P1625" t="s">
        <v>149</v>
      </c>
      <c r="S1625" t="s">
        <v>149</v>
      </c>
      <c r="W1625" t="s">
        <v>149</v>
      </c>
      <c r="X1625" t="s">
        <v>149</v>
      </c>
      <c r="AA1625" t="s">
        <v>149</v>
      </c>
      <c r="BB1625">
        <v>0</v>
      </c>
    </row>
    <row r="1626" spans="1:54" x14ac:dyDescent="0.25">
      <c r="A1626">
        <v>337377</v>
      </c>
      <c r="B1626" t="s">
        <v>144</v>
      </c>
      <c r="P1626" t="s">
        <v>149</v>
      </c>
      <c r="R1626" t="s">
        <v>149</v>
      </c>
      <c r="S1626" t="s">
        <v>149</v>
      </c>
      <c r="W1626" t="s">
        <v>149</v>
      </c>
      <c r="X1626" t="s">
        <v>148</v>
      </c>
      <c r="AA1626" t="s">
        <v>149</v>
      </c>
      <c r="BB1626">
        <v>0</v>
      </c>
    </row>
    <row r="1627" spans="1:54" x14ac:dyDescent="0.25">
      <c r="A1627">
        <v>337456</v>
      </c>
      <c r="B1627" t="s">
        <v>144</v>
      </c>
      <c r="H1627" t="s">
        <v>149</v>
      </c>
      <c r="I1627" t="s">
        <v>149</v>
      </c>
      <c r="P1627" t="s">
        <v>149</v>
      </c>
      <c r="W1627" t="s">
        <v>149</v>
      </c>
      <c r="Y1627" t="s">
        <v>149</v>
      </c>
      <c r="BB1627">
        <v>0</v>
      </c>
    </row>
    <row r="1628" spans="1:54" x14ac:dyDescent="0.25">
      <c r="A1628">
        <v>337713</v>
      </c>
      <c r="B1628" t="s">
        <v>144</v>
      </c>
      <c r="I1628" t="s">
        <v>148</v>
      </c>
      <c r="N1628" t="s">
        <v>148</v>
      </c>
      <c r="P1628" t="s">
        <v>149</v>
      </c>
      <c r="S1628" t="s">
        <v>149</v>
      </c>
      <c r="V1628" t="s">
        <v>146</v>
      </c>
      <c r="AA1628" t="s">
        <v>146</v>
      </c>
      <c r="BB1628">
        <v>0</v>
      </c>
    </row>
    <row r="1629" spans="1:54" x14ac:dyDescent="0.25">
      <c r="A1629">
        <v>337763</v>
      </c>
      <c r="B1629" t="s">
        <v>144</v>
      </c>
      <c r="F1629" t="s">
        <v>149</v>
      </c>
      <c r="K1629" t="s">
        <v>149</v>
      </c>
      <c r="P1629" t="s">
        <v>149</v>
      </c>
      <c r="Y1629" t="s">
        <v>148</v>
      </c>
      <c r="Z1629" t="s">
        <v>148</v>
      </c>
      <c r="BB1629">
        <v>0</v>
      </c>
    </row>
    <row r="1630" spans="1:54" x14ac:dyDescent="0.25">
      <c r="A1630">
        <v>338138</v>
      </c>
      <c r="B1630" t="s">
        <v>144</v>
      </c>
      <c r="P1630" t="s">
        <v>149</v>
      </c>
      <c r="V1630" t="s">
        <v>149</v>
      </c>
      <c r="W1630" t="s">
        <v>149</v>
      </c>
      <c r="X1630" t="s">
        <v>148</v>
      </c>
      <c r="Y1630" t="s">
        <v>149</v>
      </c>
      <c r="Z1630" t="s">
        <v>149</v>
      </c>
      <c r="AA1630" t="s">
        <v>149</v>
      </c>
      <c r="BB1630">
        <v>0</v>
      </c>
    </row>
    <row r="1631" spans="1:54" x14ac:dyDescent="0.25">
      <c r="A1631">
        <v>338161</v>
      </c>
      <c r="B1631" t="s">
        <v>144</v>
      </c>
      <c r="P1631" t="s">
        <v>149</v>
      </c>
      <c r="R1631" t="s">
        <v>149</v>
      </c>
      <c r="W1631" t="s">
        <v>149</v>
      </c>
      <c r="X1631" t="s">
        <v>148</v>
      </c>
      <c r="Y1631" t="s">
        <v>149</v>
      </c>
      <c r="Z1631" t="s">
        <v>149</v>
      </c>
      <c r="BB1631">
        <v>0</v>
      </c>
    </row>
    <row r="1632" spans="1:54" x14ac:dyDescent="0.25">
      <c r="A1632">
        <v>338513</v>
      </c>
      <c r="B1632" t="s">
        <v>144</v>
      </c>
      <c r="I1632" t="s">
        <v>148</v>
      </c>
      <c r="L1632" t="s">
        <v>149</v>
      </c>
      <c r="N1632" t="s">
        <v>148</v>
      </c>
      <c r="P1632" t="s">
        <v>149</v>
      </c>
      <c r="AA1632" t="s">
        <v>148</v>
      </c>
      <c r="BB1632">
        <v>0</v>
      </c>
    </row>
    <row r="1633" spans="1:54" x14ac:dyDescent="0.25">
      <c r="A1633">
        <v>338602</v>
      </c>
      <c r="B1633" t="s">
        <v>144</v>
      </c>
      <c r="P1633" t="s">
        <v>149</v>
      </c>
      <c r="R1633" t="s">
        <v>149</v>
      </c>
      <c r="W1633" t="s">
        <v>148</v>
      </c>
      <c r="X1633" t="s">
        <v>148</v>
      </c>
      <c r="Y1633" t="s">
        <v>148</v>
      </c>
      <c r="Z1633" t="s">
        <v>148</v>
      </c>
      <c r="BB1633">
        <v>0</v>
      </c>
    </row>
    <row r="1634" spans="1:54" x14ac:dyDescent="0.25">
      <c r="A1634">
        <v>338678</v>
      </c>
      <c r="B1634" t="s">
        <v>144</v>
      </c>
      <c r="G1634" t="s">
        <v>149</v>
      </c>
      <c r="N1634" t="s">
        <v>149</v>
      </c>
      <c r="P1634" t="s">
        <v>149</v>
      </c>
      <c r="W1634" t="s">
        <v>148</v>
      </c>
      <c r="Y1634" t="s">
        <v>148</v>
      </c>
      <c r="Z1634" t="s">
        <v>148</v>
      </c>
      <c r="AA1634" t="s">
        <v>148</v>
      </c>
      <c r="BB1634">
        <v>0</v>
      </c>
    </row>
    <row r="1635" spans="1:54" x14ac:dyDescent="0.25">
      <c r="A1635">
        <v>338764</v>
      </c>
      <c r="B1635" t="s">
        <v>144</v>
      </c>
      <c r="G1635" t="s">
        <v>149</v>
      </c>
      <c r="K1635" t="s">
        <v>149</v>
      </c>
      <c r="P1635" t="s">
        <v>149</v>
      </c>
      <c r="Q1635" t="s">
        <v>149</v>
      </c>
      <c r="T1635" t="s">
        <v>149</v>
      </c>
      <c r="V1635" t="s">
        <v>149</v>
      </c>
      <c r="W1635" t="s">
        <v>149</v>
      </c>
      <c r="X1635" t="s">
        <v>149</v>
      </c>
      <c r="Y1635" t="s">
        <v>149</v>
      </c>
      <c r="Z1635" t="s">
        <v>149</v>
      </c>
      <c r="BB1635">
        <v>0</v>
      </c>
    </row>
    <row r="1636" spans="1:54" x14ac:dyDescent="0.25">
      <c r="A1636">
        <v>338837</v>
      </c>
      <c r="B1636" t="s">
        <v>144</v>
      </c>
      <c r="I1636" t="s">
        <v>149</v>
      </c>
      <c r="N1636" t="s">
        <v>149</v>
      </c>
      <c r="P1636" t="s">
        <v>149</v>
      </c>
      <c r="V1636" t="s">
        <v>149</v>
      </c>
      <c r="Z1636" t="s">
        <v>149</v>
      </c>
      <c r="AA1636" t="s">
        <v>149</v>
      </c>
      <c r="BB1636">
        <v>0</v>
      </c>
    </row>
    <row r="1637" spans="1:54" x14ac:dyDescent="0.25">
      <c r="A1637">
        <v>338847</v>
      </c>
      <c r="B1637" t="s">
        <v>144</v>
      </c>
      <c r="P1637" t="s">
        <v>149</v>
      </c>
      <c r="T1637" t="s">
        <v>148</v>
      </c>
      <c r="W1637" t="s">
        <v>146</v>
      </c>
      <c r="X1637" t="s">
        <v>148</v>
      </c>
      <c r="Z1637" t="s">
        <v>148</v>
      </c>
      <c r="AA1637" t="s">
        <v>148</v>
      </c>
      <c r="BB1637">
        <v>0</v>
      </c>
    </row>
    <row r="1638" spans="1:54" x14ac:dyDescent="0.25">
      <c r="A1638">
        <v>337973</v>
      </c>
      <c r="B1638" t="s">
        <v>144</v>
      </c>
      <c r="I1638" t="s">
        <v>149</v>
      </c>
      <c r="K1638" t="s">
        <v>149</v>
      </c>
      <c r="L1638" t="s">
        <v>149</v>
      </c>
      <c r="O1638" t="s">
        <v>149</v>
      </c>
      <c r="P1638" t="s">
        <v>146</v>
      </c>
      <c r="Q1638" t="s">
        <v>148</v>
      </c>
      <c r="S1638" t="s">
        <v>148</v>
      </c>
      <c r="U1638" t="s">
        <v>148</v>
      </c>
      <c r="X1638" t="s">
        <v>148</v>
      </c>
      <c r="Y1638" t="s">
        <v>148</v>
      </c>
      <c r="Z1638" t="s">
        <v>148</v>
      </c>
      <c r="AA1638" t="s">
        <v>148</v>
      </c>
      <c r="BB1638">
        <v>0</v>
      </c>
    </row>
    <row r="1639" spans="1:54" x14ac:dyDescent="0.25">
      <c r="A1639">
        <v>340131</v>
      </c>
      <c r="B1639" t="s">
        <v>144</v>
      </c>
      <c r="M1639" t="s">
        <v>146</v>
      </c>
      <c r="N1639" t="s">
        <v>146</v>
      </c>
      <c r="P1639" t="s">
        <v>146</v>
      </c>
      <c r="Q1639" t="s">
        <v>146</v>
      </c>
      <c r="Y1639" t="s">
        <v>146</v>
      </c>
      <c r="Z1639" t="s">
        <v>148</v>
      </c>
      <c r="AA1639" t="s">
        <v>148</v>
      </c>
      <c r="BB1639">
        <v>0</v>
      </c>
    </row>
    <row r="1640" spans="1:54" x14ac:dyDescent="0.25">
      <c r="A1640">
        <v>332736</v>
      </c>
      <c r="B1640" t="s">
        <v>144</v>
      </c>
      <c r="L1640" t="s">
        <v>146</v>
      </c>
      <c r="P1640" t="s">
        <v>146</v>
      </c>
      <c r="R1640" t="s">
        <v>148</v>
      </c>
      <c r="W1640" t="s">
        <v>148</v>
      </c>
      <c r="Y1640" t="s">
        <v>148</v>
      </c>
      <c r="AA1640" t="s">
        <v>146</v>
      </c>
      <c r="BB1640">
        <v>0</v>
      </c>
    </row>
    <row r="1641" spans="1:54" x14ac:dyDescent="0.25">
      <c r="A1641">
        <v>335297</v>
      </c>
      <c r="B1641" t="s">
        <v>144</v>
      </c>
      <c r="F1641" t="s">
        <v>149</v>
      </c>
      <c r="I1641" t="s">
        <v>148</v>
      </c>
      <c r="K1641" t="s">
        <v>146</v>
      </c>
      <c r="N1641" t="s">
        <v>148</v>
      </c>
      <c r="P1641" t="s">
        <v>146</v>
      </c>
      <c r="R1641" t="s">
        <v>146</v>
      </c>
      <c r="S1641" t="s">
        <v>146</v>
      </c>
      <c r="T1641" t="s">
        <v>148</v>
      </c>
      <c r="U1641" t="s">
        <v>148</v>
      </c>
      <c r="V1641" t="s">
        <v>146</v>
      </c>
      <c r="W1641" t="s">
        <v>146</v>
      </c>
      <c r="X1641" t="s">
        <v>146</v>
      </c>
      <c r="Y1641" t="s">
        <v>148</v>
      </c>
      <c r="Z1641" t="s">
        <v>146</v>
      </c>
      <c r="AA1641" t="s">
        <v>146</v>
      </c>
      <c r="BB1641">
        <v>0</v>
      </c>
    </row>
    <row r="1642" spans="1:54" x14ac:dyDescent="0.25">
      <c r="A1642">
        <v>336190</v>
      </c>
      <c r="B1642" t="s">
        <v>144</v>
      </c>
      <c r="K1642" t="s">
        <v>149</v>
      </c>
      <c r="N1642" t="s">
        <v>146</v>
      </c>
      <c r="P1642" t="s">
        <v>146</v>
      </c>
      <c r="Q1642" t="s">
        <v>149</v>
      </c>
      <c r="V1642" t="s">
        <v>148</v>
      </c>
      <c r="W1642" t="s">
        <v>148</v>
      </c>
      <c r="X1642" t="s">
        <v>146</v>
      </c>
      <c r="Y1642" t="s">
        <v>149</v>
      </c>
      <c r="Z1642" t="s">
        <v>148</v>
      </c>
      <c r="AA1642" t="s">
        <v>146</v>
      </c>
      <c r="BB1642">
        <v>0</v>
      </c>
    </row>
    <row r="1643" spans="1:54" x14ac:dyDescent="0.25">
      <c r="A1643">
        <v>337627</v>
      </c>
      <c r="B1643" t="s">
        <v>144</v>
      </c>
      <c r="K1643" t="s">
        <v>149</v>
      </c>
      <c r="P1643" t="s">
        <v>146</v>
      </c>
      <c r="T1643" t="s">
        <v>149</v>
      </c>
      <c r="W1643" t="s">
        <v>149</v>
      </c>
      <c r="Z1643" t="s">
        <v>149</v>
      </c>
      <c r="AA1643" t="s">
        <v>149</v>
      </c>
      <c r="BB1643">
        <v>0</v>
      </c>
    </row>
    <row r="1644" spans="1:54" x14ac:dyDescent="0.25">
      <c r="A1644">
        <v>338951</v>
      </c>
      <c r="B1644" t="s">
        <v>144</v>
      </c>
      <c r="P1644" t="s">
        <v>146</v>
      </c>
      <c r="R1644" t="s">
        <v>148</v>
      </c>
      <c r="W1644" t="s">
        <v>146</v>
      </c>
      <c r="Y1644" t="s">
        <v>148</v>
      </c>
      <c r="Z1644" t="s">
        <v>146</v>
      </c>
      <c r="AA1644" t="s">
        <v>146</v>
      </c>
      <c r="BB1644">
        <v>0</v>
      </c>
    </row>
    <row r="1645" spans="1:54" x14ac:dyDescent="0.25">
      <c r="A1645">
        <v>339001</v>
      </c>
      <c r="B1645" t="s">
        <v>144</v>
      </c>
      <c r="H1645" t="s">
        <v>146</v>
      </c>
      <c r="I1645" t="s">
        <v>146</v>
      </c>
      <c r="J1645" t="s">
        <v>146</v>
      </c>
      <c r="N1645" t="s">
        <v>146</v>
      </c>
      <c r="P1645" t="s">
        <v>146</v>
      </c>
      <c r="R1645" t="s">
        <v>149</v>
      </c>
      <c r="S1645" t="s">
        <v>149</v>
      </c>
      <c r="U1645" t="s">
        <v>149</v>
      </c>
      <c r="V1645" t="s">
        <v>146</v>
      </c>
      <c r="W1645" t="s">
        <v>148</v>
      </c>
      <c r="Z1645" t="s">
        <v>146</v>
      </c>
      <c r="AA1645" t="s">
        <v>146</v>
      </c>
      <c r="BB1645">
        <v>0</v>
      </c>
    </row>
    <row r="1646" spans="1:54" x14ac:dyDescent="0.25">
      <c r="A1646">
        <v>318289</v>
      </c>
      <c r="B1646" t="s">
        <v>144</v>
      </c>
      <c r="F1646" t="s">
        <v>149</v>
      </c>
      <c r="P1646" t="s">
        <v>146</v>
      </c>
      <c r="R1646" t="s">
        <v>149</v>
      </c>
      <c r="S1646" t="s">
        <v>148</v>
      </c>
      <c r="W1646" t="s">
        <v>148</v>
      </c>
      <c r="Y1646" t="s">
        <v>148</v>
      </c>
      <c r="Z1646" t="s">
        <v>149</v>
      </c>
      <c r="BB1646">
        <v>0</v>
      </c>
    </row>
    <row r="1647" spans="1:54" x14ac:dyDescent="0.25">
      <c r="A1647">
        <v>338714</v>
      </c>
      <c r="B1647" t="s">
        <v>144</v>
      </c>
      <c r="M1647" t="s">
        <v>149</v>
      </c>
      <c r="O1647" t="s">
        <v>149</v>
      </c>
      <c r="S1647" t="s">
        <v>149</v>
      </c>
      <c r="W1647" t="s">
        <v>148</v>
      </c>
      <c r="Y1647" t="s">
        <v>148</v>
      </c>
      <c r="Z1647" t="s">
        <v>146</v>
      </c>
      <c r="BB1647">
        <v>0</v>
      </c>
    </row>
    <row r="1648" spans="1:54" x14ac:dyDescent="0.25">
      <c r="A1648">
        <v>340129</v>
      </c>
      <c r="B1648" t="s">
        <v>144</v>
      </c>
      <c r="E1648" t="s">
        <v>148</v>
      </c>
      <c r="L1648" t="s">
        <v>148</v>
      </c>
      <c r="M1648" t="s">
        <v>149</v>
      </c>
      <c r="O1648" t="s">
        <v>148</v>
      </c>
      <c r="T1648" t="s">
        <v>148</v>
      </c>
      <c r="W1648" t="s">
        <v>148</v>
      </c>
      <c r="X1648" t="s">
        <v>149</v>
      </c>
      <c r="Y1648" t="s">
        <v>148</v>
      </c>
      <c r="Z1648" t="s">
        <v>148</v>
      </c>
      <c r="AA1648" t="s">
        <v>148</v>
      </c>
      <c r="BB1648">
        <v>0</v>
      </c>
    </row>
    <row r="1649" spans="1:54" x14ac:dyDescent="0.25">
      <c r="A1649">
        <v>327839</v>
      </c>
      <c r="B1649" t="s">
        <v>144</v>
      </c>
      <c r="O1649" t="s">
        <v>149</v>
      </c>
      <c r="W1649" t="s">
        <v>149</v>
      </c>
      <c r="X1649" t="s">
        <v>149</v>
      </c>
      <c r="Y1649" t="s">
        <v>149</v>
      </c>
      <c r="AA1649" t="s">
        <v>149</v>
      </c>
      <c r="BB1649">
        <v>0</v>
      </c>
    </row>
    <row r="1650" spans="1:54" x14ac:dyDescent="0.25">
      <c r="A1650">
        <v>338937</v>
      </c>
      <c r="B1650" t="s">
        <v>144</v>
      </c>
      <c r="I1650" t="s">
        <v>146</v>
      </c>
      <c r="N1650" t="s">
        <v>148</v>
      </c>
      <c r="O1650" t="s">
        <v>149</v>
      </c>
      <c r="T1650" t="s">
        <v>146</v>
      </c>
      <c r="V1650" t="s">
        <v>148</v>
      </c>
      <c r="AA1650" t="s">
        <v>146</v>
      </c>
      <c r="BB1650">
        <v>0</v>
      </c>
    </row>
    <row r="1651" spans="1:54" x14ac:dyDescent="0.25">
      <c r="A1651">
        <v>333232</v>
      </c>
      <c r="B1651" t="s">
        <v>144</v>
      </c>
      <c r="K1651" t="s">
        <v>149</v>
      </c>
      <c r="L1651" t="s">
        <v>146</v>
      </c>
      <c r="N1651" t="s">
        <v>149</v>
      </c>
      <c r="W1651" t="s">
        <v>148</v>
      </c>
      <c r="Y1651" t="s">
        <v>149</v>
      </c>
      <c r="Z1651" t="s">
        <v>149</v>
      </c>
      <c r="AA1651" t="s">
        <v>149</v>
      </c>
      <c r="BB1651">
        <v>0</v>
      </c>
    </row>
    <row r="1652" spans="1:54" x14ac:dyDescent="0.25">
      <c r="A1652">
        <v>333985</v>
      </c>
      <c r="B1652" t="s">
        <v>144</v>
      </c>
      <c r="L1652" t="s">
        <v>149</v>
      </c>
      <c r="V1652" t="s">
        <v>149</v>
      </c>
      <c r="W1652" t="s">
        <v>149</v>
      </c>
      <c r="Y1652" t="s">
        <v>149</v>
      </c>
      <c r="Z1652" t="s">
        <v>148</v>
      </c>
      <c r="AA1652" t="s">
        <v>148</v>
      </c>
      <c r="BB1652">
        <v>0</v>
      </c>
    </row>
    <row r="1653" spans="1:54" x14ac:dyDescent="0.25">
      <c r="A1653">
        <v>335274</v>
      </c>
      <c r="B1653" t="s">
        <v>144</v>
      </c>
      <c r="F1653" t="s">
        <v>149</v>
      </c>
      <c r="I1653" t="s">
        <v>148</v>
      </c>
      <c r="N1653" t="s">
        <v>148</v>
      </c>
      <c r="V1653" t="s">
        <v>146</v>
      </c>
      <c r="W1653" t="s">
        <v>146</v>
      </c>
      <c r="AA1653" t="s">
        <v>146</v>
      </c>
      <c r="BB1653">
        <v>0</v>
      </c>
    </row>
    <row r="1654" spans="1:54" x14ac:dyDescent="0.25">
      <c r="A1654">
        <v>335552</v>
      </c>
      <c r="B1654" t="s">
        <v>144</v>
      </c>
      <c r="H1654" t="s">
        <v>149</v>
      </c>
      <c r="I1654" t="s">
        <v>149</v>
      </c>
      <c r="K1654" t="s">
        <v>149</v>
      </c>
      <c r="V1654" t="s">
        <v>148</v>
      </c>
      <c r="W1654" t="s">
        <v>148</v>
      </c>
      <c r="BB1654">
        <v>0</v>
      </c>
    </row>
    <row r="1655" spans="1:54" x14ac:dyDescent="0.25">
      <c r="A1655">
        <v>338070</v>
      </c>
      <c r="B1655" t="s">
        <v>144</v>
      </c>
      <c r="T1655" t="s">
        <v>149</v>
      </c>
      <c r="W1655" t="s">
        <v>149</v>
      </c>
      <c r="X1655" t="s">
        <v>146</v>
      </c>
      <c r="Y1655" t="s">
        <v>148</v>
      </c>
      <c r="Z1655" t="s">
        <v>146</v>
      </c>
      <c r="AA1655" t="s">
        <v>146</v>
      </c>
      <c r="BB1655">
        <v>0</v>
      </c>
    </row>
    <row r="1656" spans="1:54" x14ac:dyDescent="0.25">
      <c r="A1656">
        <v>338734</v>
      </c>
      <c r="B1656" t="s">
        <v>144</v>
      </c>
      <c r="G1656" t="s">
        <v>149</v>
      </c>
      <c r="I1656" t="s">
        <v>149</v>
      </c>
      <c r="N1656" t="s">
        <v>149</v>
      </c>
      <c r="R1656" t="s">
        <v>149</v>
      </c>
      <c r="W1656" t="s">
        <v>148</v>
      </c>
      <c r="Y1656" t="s">
        <v>148</v>
      </c>
      <c r="Z1656" t="s">
        <v>148</v>
      </c>
      <c r="AA1656" t="s">
        <v>148</v>
      </c>
      <c r="BB1656">
        <v>0</v>
      </c>
    </row>
    <row r="1657" spans="1:54" x14ac:dyDescent="0.25">
      <c r="A1657">
        <v>338884</v>
      </c>
      <c r="B1657" t="s">
        <v>144</v>
      </c>
      <c r="F1657" t="s">
        <v>148</v>
      </c>
      <c r="K1657" t="s">
        <v>148</v>
      </c>
      <c r="N1657" t="s">
        <v>148</v>
      </c>
      <c r="Q1657" t="s">
        <v>148</v>
      </c>
      <c r="T1657" t="s">
        <v>148</v>
      </c>
      <c r="W1657" t="s">
        <v>148</v>
      </c>
      <c r="Y1657" t="s">
        <v>148</v>
      </c>
      <c r="AA1657" t="s">
        <v>146</v>
      </c>
      <c r="BB1657">
        <v>0</v>
      </c>
    </row>
    <row r="1658" spans="1:54" x14ac:dyDescent="0.25">
      <c r="A1658">
        <v>338919</v>
      </c>
      <c r="B1658" t="s">
        <v>144</v>
      </c>
      <c r="F1658" t="s">
        <v>149</v>
      </c>
      <c r="I1658" t="s">
        <v>149</v>
      </c>
      <c r="K1658" t="s">
        <v>149</v>
      </c>
      <c r="N1658" t="s">
        <v>149</v>
      </c>
      <c r="Q1658" t="s">
        <v>149</v>
      </c>
      <c r="T1658" t="s">
        <v>149</v>
      </c>
      <c r="U1658" t="s">
        <v>149</v>
      </c>
      <c r="V1658" t="s">
        <v>149</v>
      </c>
      <c r="Y1658" t="s">
        <v>149</v>
      </c>
      <c r="AA1658" t="s">
        <v>149</v>
      </c>
      <c r="BB1658">
        <v>0</v>
      </c>
    </row>
    <row r="1659" spans="1:54" x14ac:dyDescent="0.25">
      <c r="A1659">
        <v>339163</v>
      </c>
      <c r="B1659" t="s">
        <v>144</v>
      </c>
      <c r="G1659" t="s">
        <v>149</v>
      </c>
      <c r="K1659" t="s">
        <v>149</v>
      </c>
      <c r="N1659" t="s">
        <v>149</v>
      </c>
      <c r="R1659" t="s">
        <v>148</v>
      </c>
      <c r="W1659" t="s">
        <v>146</v>
      </c>
      <c r="X1659" t="s">
        <v>146</v>
      </c>
      <c r="Y1659" t="s">
        <v>146</v>
      </c>
      <c r="Z1659" t="s">
        <v>146</v>
      </c>
      <c r="AA1659" t="s">
        <v>146</v>
      </c>
      <c r="BB1659">
        <v>0</v>
      </c>
    </row>
    <row r="1660" spans="1:54" x14ac:dyDescent="0.25">
      <c r="A1660">
        <v>339174</v>
      </c>
      <c r="B1660" t="s">
        <v>144</v>
      </c>
      <c r="K1660" t="s">
        <v>148</v>
      </c>
      <c r="L1660" t="s">
        <v>148</v>
      </c>
      <c r="N1660" t="s">
        <v>148</v>
      </c>
      <c r="Q1660" t="s">
        <v>146</v>
      </c>
      <c r="R1660" t="s">
        <v>146</v>
      </c>
      <c r="T1660" t="s">
        <v>146</v>
      </c>
      <c r="W1660" t="s">
        <v>146</v>
      </c>
      <c r="X1660" t="s">
        <v>146</v>
      </c>
      <c r="Y1660" t="s">
        <v>146</v>
      </c>
      <c r="Z1660" t="s">
        <v>146</v>
      </c>
      <c r="AA1660" t="s">
        <v>146</v>
      </c>
      <c r="BB1660">
        <v>0</v>
      </c>
    </row>
    <row r="1661" spans="1:54" x14ac:dyDescent="0.25">
      <c r="A1661">
        <v>339302</v>
      </c>
      <c r="B1661" t="s">
        <v>144</v>
      </c>
      <c r="T1661" t="s">
        <v>148</v>
      </c>
      <c r="W1661" t="s">
        <v>146</v>
      </c>
      <c r="X1661" t="s">
        <v>146</v>
      </c>
      <c r="Y1661" t="s">
        <v>146</v>
      </c>
      <c r="Z1661" t="s">
        <v>146</v>
      </c>
      <c r="AA1661" t="s">
        <v>146</v>
      </c>
      <c r="BB1661">
        <v>0</v>
      </c>
    </row>
    <row r="1662" spans="1:54" x14ac:dyDescent="0.25">
      <c r="A1662">
        <v>339311</v>
      </c>
      <c r="B1662" t="s">
        <v>144</v>
      </c>
      <c r="G1662" t="s">
        <v>148</v>
      </c>
      <c r="L1662" t="s">
        <v>148</v>
      </c>
      <c r="N1662" t="s">
        <v>148</v>
      </c>
      <c r="Q1662" t="s">
        <v>148</v>
      </c>
      <c r="R1662" t="s">
        <v>146</v>
      </c>
      <c r="T1662" t="s">
        <v>146</v>
      </c>
      <c r="W1662" t="s">
        <v>146</v>
      </c>
      <c r="X1662" t="s">
        <v>146</v>
      </c>
      <c r="Y1662" t="s">
        <v>146</v>
      </c>
      <c r="Z1662" t="s">
        <v>146</v>
      </c>
      <c r="AA1662" t="s">
        <v>146</v>
      </c>
      <c r="BB1662">
        <v>0</v>
      </c>
    </row>
    <row r="1663" spans="1:54" x14ac:dyDescent="0.25">
      <c r="A1663">
        <v>339607</v>
      </c>
      <c r="B1663" t="s">
        <v>144</v>
      </c>
      <c r="H1663" t="s">
        <v>149</v>
      </c>
      <c r="I1663" t="s">
        <v>149</v>
      </c>
      <c r="J1663" t="s">
        <v>146</v>
      </c>
      <c r="N1663" t="s">
        <v>146</v>
      </c>
      <c r="T1663" t="s">
        <v>146</v>
      </c>
      <c r="U1663" t="s">
        <v>146</v>
      </c>
      <c r="V1663" t="s">
        <v>146</v>
      </c>
      <c r="Z1663" t="s">
        <v>146</v>
      </c>
      <c r="AA1663" t="s">
        <v>146</v>
      </c>
      <c r="BB1663">
        <v>0</v>
      </c>
    </row>
    <row r="1664" spans="1:54" x14ac:dyDescent="0.25">
      <c r="A1664">
        <v>339700</v>
      </c>
      <c r="B1664" t="s">
        <v>144</v>
      </c>
      <c r="L1664" t="s">
        <v>148</v>
      </c>
      <c r="R1664" t="s">
        <v>146</v>
      </c>
      <c r="T1664" t="s">
        <v>146</v>
      </c>
      <c r="V1664" t="s">
        <v>146</v>
      </c>
      <c r="W1664" t="s">
        <v>146</v>
      </c>
      <c r="Y1664" t="s">
        <v>146</v>
      </c>
      <c r="Z1664" t="s">
        <v>146</v>
      </c>
      <c r="AA1664" t="s">
        <v>146</v>
      </c>
      <c r="BB1664">
        <v>0</v>
      </c>
    </row>
    <row r="1665" spans="1:54" x14ac:dyDescent="0.25">
      <c r="A1665">
        <v>339737</v>
      </c>
      <c r="B1665" t="s">
        <v>144</v>
      </c>
      <c r="G1665" t="s">
        <v>148</v>
      </c>
      <c r="L1665" t="s">
        <v>148</v>
      </c>
      <c r="Q1665" t="s">
        <v>146</v>
      </c>
      <c r="R1665" t="s">
        <v>146</v>
      </c>
      <c r="T1665" t="s">
        <v>146</v>
      </c>
      <c r="V1665" t="s">
        <v>146</v>
      </c>
      <c r="W1665" t="s">
        <v>146</v>
      </c>
      <c r="X1665" t="s">
        <v>146</v>
      </c>
      <c r="Y1665" t="s">
        <v>146</v>
      </c>
      <c r="Z1665" t="s">
        <v>146</v>
      </c>
      <c r="AA1665" t="s">
        <v>146</v>
      </c>
      <c r="BB1665">
        <v>0</v>
      </c>
    </row>
    <row r="1666" spans="1:54" x14ac:dyDescent="0.25">
      <c r="A1666">
        <v>339773</v>
      </c>
      <c r="B1666" t="s">
        <v>144</v>
      </c>
      <c r="G1666" t="s">
        <v>148</v>
      </c>
      <c r="L1666" t="s">
        <v>148</v>
      </c>
      <c r="R1666" t="s">
        <v>146</v>
      </c>
      <c r="T1666" t="s">
        <v>146</v>
      </c>
      <c r="V1666" t="s">
        <v>146</v>
      </c>
      <c r="W1666" t="s">
        <v>146</v>
      </c>
      <c r="X1666" t="s">
        <v>148</v>
      </c>
      <c r="Y1666" t="s">
        <v>146</v>
      </c>
      <c r="Z1666" t="s">
        <v>146</v>
      </c>
      <c r="AA1666" t="s">
        <v>146</v>
      </c>
      <c r="BB1666">
        <v>0</v>
      </c>
    </row>
    <row r="1667" spans="1:54" x14ac:dyDescent="0.25">
      <c r="A1667">
        <v>339799</v>
      </c>
      <c r="B1667" t="s">
        <v>144</v>
      </c>
      <c r="J1667" t="s">
        <v>146</v>
      </c>
      <c r="R1667" t="s">
        <v>146</v>
      </c>
      <c r="T1667" t="s">
        <v>146</v>
      </c>
      <c r="V1667" t="s">
        <v>146</v>
      </c>
      <c r="W1667" t="s">
        <v>146</v>
      </c>
      <c r="X1667" t="s">
        <v>146</v>
      </c>
      <c r="Y1667" t="s">
        <v>146</v>
      </c>
      <c r="Z1667" t="s">
        <v>146</v>
      </c>
      <c r="AA1667" t="s">
        <v>146</v>
      </c>
      <c r="BB1667">
        <v>0</v>
      </c>
    </row>
    <row r="1668" spans="1:54" x14ac:dyDescent="0.25">
      <c r="A1668">
        <v>339809</v>
      </c>
      <c r="B1668" t="s">
        <v>144</v>
      </c>
      <c r="D1668" t="s">
        <v>148</v>
      </c>
      <c r="R1668" t="s">
        <v>148</v>
      </c>
      <c r="T1668" t="s">
        <v>148</v>
      </c>
      <c r="W1668" t="s">
        <v>146</v>
      </c>
      <c r="X1668" t="s">
        <v>146</v>
      </c>
      <c r="Y1668" t="s">
        <v>146</v>
      </c>
      <c r="Z1668" t="s">
        <v>146</v>
      </c>
      <c r="AA1668" t="s">
        <v>146</v>
      </c>
      <c r="BB1668">
        <v>0</v>
      </c>
    </row>
    <row r="1669" spans="1:54" x14ac:dyDescent="0.25">
      <c r="A1669">
        <v>339815</v>
      </c>
      <c r="B1669" t="s">
        <v>144</v>
      </c>
      <c r="G1669" t="s">
        <v>148</v>
      </c>
      <c r="Q1669" t="s">
        <v>146</v>
      </c>
      <c r="R1669" t="s">
        <v>146</v>
      </c>
      <c r="T1669" t="s">
        <v>146</v>
      </c>
      <c r="V1669" t="s">
        <v>146</v>
      </c>
      <c r="W1669" t="s">
        <v>146</v>
      </c>
      <c r="X1669" t="s">
        <v>146</v>
      </c>
      <c r="Y1669" t="s">
        <v>146</v>
      </c>
      <c r="Z1669" t="s">
        <v>146</v>
      </c>
      <c r="AA1669" t="s">
        <v>146</v>
      </c>
      <c r="BB1669">
        <v>0</v>
      </c>
    </row>
    <row r="1670" spans="1:54" x14ac:dyDescent="0.25">
      <c r="A1670">
        <v>339818</v>
      </c>
      <c r="B1670" t="s">
        <v>144</v>
      </c>
      <c r="D1670" t="s">
        <v>148</v>
      </c>
      <c r="G1670" t="s">
        <v>146</v>
      </c>
      <c r="J1670" t="s">
        <v>148</v>
      </c>
      <c r="L1670" t="s">
        <v>146</v>
      </c>
      <c r="Q1670" t="s">
        <v>146</v>
      </c>
      <c r="R1670" t="s">
        <v>146</v>
      </c>
      <c r="T1670" t="s">
        <v>146</v>
      </c>
      <c r="V1670" t="s">
        <v>146</v>
      </c>
      <c r="W1670" t="s">
        <v>146</v>
      </c>
      <c r="X1670" t="s">
        <v>146</v>
      </c>
      <c r="Y1670" t="s">
        <v>146</v>
      </c>
      <c r="Z1670" t="s">
        <v>146</v>
      </c>
      <c r="AA1670" t="s">
        <v>146</v>
      </c>
      <c r="BB1670">
        <v>0</v>
      </c>
    </row>
    <row r="1671" spans="1:54" x14ac:dyDescent="0.25">
      <c r="A1671">
        <v>339821</v>
      </c>
      <c r="B1671" t="s">
        <v>144</v>
      </c>
      <c r="G1671" t="s">
        <v>148</v>
      </c>
      <c r="R1671" t="s">
        <v>146</v>
      </c>
      <c r="T1671" t="s">
        <v>146</v>
      </c>
      <c r="V1671" t="s">
        <v>146</v>
      </c>
      <c r="W1671" t="s">
        <v>146</v>
      </c>
      <c r="X1671" t="s">
        <v>146</v>
      </c>
      <c r="Y1671" t="s">
        <v>146</v>
      </c>
      <c r="AA1671" t="s">
        <v>146</v>
      </c>
      <c r="BB1671">
        <v>0</v>
      </c>
    </row>
    <row r="1672" spans="1:54" x14ac:dyDescent="0.25">
      <c r="A1672">
        <v>339836</v>
      </c>
      <c r="B1672" t="s">
        <v>144</v>
      </c>
      <c r="D1672" t="s">
        <v>148</v>
      </c>
      <c r="G1672" t="s">
        <v>148</v>
      </c>
      <c r="J1672" t="s">
        <v>148</v>
      </c>
      <c r="L1672" t="s">
        <v>148</v>
      </c>
      <c r="R1672" t="s">
        <v>146</v>
      </c>
      <c r="T1672" t="s">
        <v>146</v>
      </c>
      <c r="V1672" t="s">
        <v>146</v>
      </c>
      <c r="W1672" t="s">
        <v>146</v>
      </c>
      <c r="Y1672" t="s">
        <v>146</v>
      </c>
      <c r="Z1672" t="s">
        <v>146</v>
      </c>
      <c r="AA1672" t="s">
        <v>146</v>
      </c>
      <c r="BB1672">
        <v>0</v>
      </c>
    </row>
    <row r="1673" spans="1:54" x14ac:dyDescent="0.25">
      <c r="A1673">
        <v>339839</v>
      </c>
      <c r="B1673" t="s">
        <v>144</v>
      </c>
      <c r="D1673" t="s">
        <v>148</v>
      </c>
      <c r="G1673" t="s">
        <v>148</v>
      </c>
      <c r="J1673" t="s">
        <v>148</v>
      </c>
      <c r="L1673" t="s">
        <v>148</v>
      </c>
      <c r="Q1673" t="s">
        <v>146</v>
      </c>
      <c r="R1673" t="s">
        <v>146</v>
      </c>
      <c r="T1673" t="s">
        <v>146</v>
      </c>
      <c r="V1673" t="s">
        <v>146</v>
      </c>
      <c r="W1673" t="s">
        <v>146</v>
      </c>
      <c r="X1673" t="s">
        <v>146</v>
      </c>
      <c r="Y1673" t="s">
        <v>146</v>
      </c>
      <c r="Z1673" t="s">
        <v>146</v>
      </c>
      <c r="AA1673" t="s">
        <v>146</v>
      </c>
      <c r="BB1673">
        <v>0</v>
      </c>
    </row>
    <row r="1674" spans="1:54" x14ac:dyDescent="0.25">
      <c r="A1674">
        <v>339846</v>
      </c>
      <c r="B1674" t="s">
        <v>144</v>
      </c>
      <c r="D1674" t="s">
        <v>148</v>
      </c>
      <c r="G1674" t="s">
        <v>148</v>
      </c>
      <c r="L1674" t="s">
        <v>148</v>
      </c>
      <c r="Q1674" t="s">
        <v>148</v>
      </c>
      <c r="R1674" t="s">
        <v>148</v>
      </c>
      <c r="V1674" t="s">
        <v>148</v>
      </c>
      <c r="W1674" t="s">
        <v>146</v>
      </c>
      <c r="X1674" t="s">
        <v>146</v>
      </c>
      <c r="Y1674" t="s">
        <v>146</v>
      </c>
      <c r="Z1674" t="s">
        <v>146</v>
      </c>
      <c r="AA1674" t="s">
        <v>146</v>
      </c>
      <c r="BB1674">
        <v>0</v>
      </c>
    </row>
    <row r="1675" spans="1:54" x14ac:dyDescent="0.25">
      <c r="A1675">
        <v>339902</v>
      </c>
      <c r="B1675" t="s">
        <v>144</v>
      </c>
      <c r="T1675" t="s">
        <v>148</v>
      </c>
      <c r="W1675" t="s">
        <v>146</v>
      </c>
      <c r="X1675" t="s">
        <v>146</v>
      </c>
      <c r="Y1675" t="s">
        <v>146</v>
      </c>
      <c r="Z1675" t="s">
        <v>146</v>
      </c>
      <c r="AA1675" t="s">
        <v>146</v>
      </c>
      <c r="BB1675">
        <v>0</v>
      </c>
    </row>
    <row r="1676" spans="1:54" x14ac:dyDescent="0.25">
      <c r="A1676">
        <v>339928</v>
      </c>
      <c r="B1676" t="s">
        <v>144</v>
      </c>
      <c r="D1676" t="s">
        <v>148</v>
      </c>
      <c r="J1676" t="s">
        <v>146</v>
      </c>
      <c r="L1676" t="s">
        <v>148</v>
      </c>
      <c r="Q1676" t="s">
        <v>146</v>
      </c>
      <c r="R1676" t="s">
        <v>146</v>
      </c>
      <c r="T1676" t="s">
        <v>146</v>
      </c>
      <c r="V1676" t="s">
        <v>146</v>
      </c>
      <c r="W1676" t="s">
        <v>146</v>
      </c>
      <c r="X1676" t="s">
        <v>146</v>
      </c>
      <c r="Y1676" t="s">
        <v>146</v>
      </c>
      <c r="Z1676" t="s">
        <v>146</v>
      </c>
      <c r="AA1676" t="s">
        <v>146</v>
      </c>
      <c r="BB1676">
        <v>0</v>
      </c>
    </row>
    <row r="1677" spans="1:54" x14ac:dyDescent="0.25">
      <c r="A1677">
        <v>339950</v>
      </c>
      <c r="B1677" t="s">
        <v>144</v>
      </c>
      <c r="D1677" t="s">
        <v>148</v>
      </c>
      <c r="G1677" t="s">
        <v>148</v>
      </c>
      <c r="R1677" t="s">
        <v>146</v>
      </c>
      <c r="T1677" t="s">
        <v>148</v>
      </c>
      <c r="V1677" t="s">
        <v>146</v>
      </c>
      <c r="W1677" t="s">
        <v>146</v>
      </c>
      <c r="X1677" t="s">
        <v>146</v>
      </c>
      <c r="Y1677" t="s">
        <v>146</v>
      </c>
      <c r="Z1677" t="s">
        <v>146</v>
      </c>
      <c r="AA1677" t="s">
        <v>146</v>
      </c>
      <c r="BB1677">
        <v>0</v>
      </c>
    </row>
    <row r="1678" spans="1:54" x14ac:dyDescent="0.25">
      <c r="A1678">
        <v>339991</v>
      </c>
      <c r="B1678" t="s">
        <v>144</v>
      </c>
      <c r="G1678" t="s">
        <v>148</v>
      </c>
      <c r="L1678" t="s">
        <v>148</v>
      </c>
      <c r="Q1678" t="s">
        <v>148</v>
      </c>
      <c r="W1678" t="s">
        <v>146</v>
      </c>
      <c r="X1678" t="s">
        <v>146</v>
      </c>
      <c r="Y1678" t="s">
        <v>146</v>
      </c>
      <c r="Z1678" t="s">
        <v>146</v>
      </c>
      <c r="AA1678" t="s">
        <v>146</v>
      </c>
      <c r="BB1678">
        <v>0</v>
      </c>
    </row>
    <row r="1679" spans="1:54" x14ac:dyDescent="0.25">
      <c r="A1679">
        <v>340017</v>
      </c>
      <c r="B1679" t="s">
        <v>144</v>
      </c>
      <c r="L1679" t="s">
        <v>148</v>
      </c>
      <c r="Q1679" t="s">
        <v>146</v>
      </c>
      <c r="R1679" t="s">
        <v>146</v>
      </c>
      <c r="T1679" t="s">
        <v>148</v>
      </c>
      <c r="V1679" t="s">
        <v>148</v>
      </c>
      <c r="W1679" t="s">
        <v>146</v>
      </c>
      <c r="X1679" t="s">
        <v>146</v>
      </c>
      <c r="Y1679" t="s">
        <v>146</v>
      </c>
      <c r="Z1679" t="s">
        <v>148</v>
      </c>
      <c r="AA1679" t="s">
        <v>146</v>
      </c>
      <c r="BB1679">
        <v>0</v>
      </c>
    </row>
    <row r="1680" spans="1:54" x14ac:dyDescent="0.25">
      <c r="A1680">
        <v>339955</v>
      </c>
      <c r="B1680" t="s">
        <v>144</v>
      </c>
      <c r="D1680" t="s">
        <v>146</v>
      </c>
      <c r="G1680" t="s">
        <v>146</v>
      </c>
      <c r="J1680" t="s">
        <v>146</v>
      </c>
      <c r="L1680" t="s">
        <v>146</v>
      </c>
      <c r="Q1680" t="s">
        <v>146</v>
      </c>
      <c r="R1680" t="s">
        <v>146</v>
      </c>
      <c r="T1680" t="s">
        <v>146</v>
      </c>
      <c r="V1680" t="s">
        <v>146</v>
      </c>
      <c r="W1680" t="s">
        <v>146</v>
      </c>
      <c r="X1680" t="s">
        <v>146</v>
      </c>
      <c r="Y1680" t="s">
        <v>146</v>
      </c>
      <c r="Z1680" t="s">
        <v>146</v>
      </c>
      <c r="AA1680" t="s">
        <v>146</v>
      </c>
      <c r="BB1680">
        <v>0</v>
      </c>
    </row>
    <row r="1681" spans="1:54" x14ac:dyDescent="0.25">
      <c r="A1681">
        <v>339123</v>
      </c>
      <c r="B1681" t="s">
        <v>144</v>
      </c>
      <c r="G1681" t="s">
        <v>148</v>
      </c>
      <c r="K1681" t="s">
        <v>146</v>
      </c>
      <c r="N1681" t="s">
        <v>146</v>
      </c>
      <c r="V1681" t="s">
        <v>148</v>
      </c>
      <c r="W1681" t="s">
        <v>146</v>
      </c>
      <c r="X1681" t="s">
        <v>146</v>
      </c>
      <c r="Z1681" t="s">
        <v>146</v>
      </c>
      <c r="AA1681" t="s">
        <v>146</v>
      </c>
      <c r="BB1681">
        <v>0</v>
      </c>
    </row>
    <row r="1682" spans="1:54" x14ac:dyDescent="0.25">
      <c r="A1682">
        <v>339130</v>
      </c>
      <c r="B1682" t="s">
        <v>144</v>
      </c>
      <c r="Q1682" t="s">
        <v>148</v>
      </c>
      <c r="W1682" t="s">
        <v>148</v>
      </c>
      <c r="X1682" t="s">
        <v>148</v>
      </c>
      <c r="Y1682" t="s">
        <v>148</v>
      </c>
      <c r="Z1682" t="s">
        <v>148</v>
      </c>
      <c r="AA1682" t="s">
        <v>148</v>
      </c>
      <c r="BB1682">
        <v>0</v>
      </c>
    </row>
    <row r="1683" spans="1:54" x14ac:dyDescent="0.25">
      <c r="A1683">
        <v>339003</v>
      </c>
      <c r="B1683" t="s">
        <v>144</v>
      </c>
      <c r="D1683" t="s">
        <v>149</v>
      </c>
      <c r="G1683" t="s">
        <v>148</v>
      </c>
      <c r="J1683" t="s">
        <v>149</v>
      </c>
      <c r="K1683" t="s">
        <v>149</v>
      </c>
      <c r="L1683" t="s">
        <v>149</v>
      </c>
      <c r="N1683" t="s">
        <v>148</v>
      </c>
      <c r="Q1683" t="s">
        <v>148</v>
      </c>
      <c r="R1683" t="s">
        <v>146</v>
      </c>
      <c r="T1683" t="s">
        <v>146</v>
      </c>
      <c r="W1683" t="s">
        <v>146</v>
      </c>
      <c r="X1683" t="s">
        <v>146</v>
      </c>
      <c r="Y1683" t="s">
        <v>146</v>
      </c>
      <c r="Z1683" t="s">
        <v>146</v>
      </c>
      <c r="AA1683" t="s">
        <v>146</v>
      </c>
      <c r="BB1683">
        <v>0</v>
      </c>
    </row>
    <row r="1684" spans="1:54" x14ac:dyDescent="0.25">
      <c r="A1684">
        <v>339065</v>
      </c>
      <c r="B1684" t="s">
        <v>144</v>
      </c>
      <c r="D1684" t="s">
        <v>148</v>
      </c>
      <c r="G1684" t="s">
        <v>148</v>
      </c>
      <c r="J1684" t="s">
        <v>148</v>
      </c>
      <c r="K1684" t="s">
        <v>148</v>
      </c>
      <c r="L1684" t="s">
        <v>148</v>
      </c>
      <c r="N1684" t="s">
        <v>148</v>
      </c>
      <c r="Q1684" t="s">
        <v>146</v>
      </c>
      <c r="R1684" t="s">
        <v>146</v>
      </c>
      <c r="T1684" t="s">
        <v>146</v>
      </c>
      <c r="W1684" t="s">
        <v>146</v>
      </c>
      <c r="X1684" t="s">
        <v>146</v>
      </c>
      <c r="Y1684" t="s">
        <v>146</v>
      </c>
      <c r="Z1684" t="s">
        <v>146</v>
      </c>
      <c r="AA1684" t="s">
        <v>146</v>
      </c>
      <c r="BB1684">
        <v>0</v>
      </c>
    </row>
    <row r="1685" spans="1:54" x14ac:dyDescent="0.25">
      <c r="A1685">
        <v>339159</v>
      </c>
      <c r="B1685" t="s">
        <v>144</v>
      </c>
      <c r="D1685" t="s">
        <v>148</v>
      </c>
      <c r="G1685" t="s">
        <v>148</v>
      </c>
      <c r="J1685" t="s">
        <v>148</v>
      </c>
      <c r="K1685" t="s">
        <v>148</v>
      </c>
      <c r="L1685" t="s">
        <v>148</v>
      </c>
      <c r="N1685" t="s">
        <v>148</v>
      </c>
      <c r="Q1685" t="s">
        <v>146</v>
      </c>
      <c r="R1685" t="s">
        <v>146</v>
      </c>
      <c r="T1685" t="s">
        <v>146</v>
      </c>
      <c r="W1685" t="s">
        <v>146</v>
      </c>
      <c r="X1685" t="s">
        <v>146</v>
      </c>
      <c r="Y1685" t="s">
        <v>146</v>
      </c>
      <c r="Z1685" t="s">
        <v>146</v>
      </c>
      <c r="AA1685" t="s">
        <v>146</v>
      </c>
      <c r="BB1685">
        <v>0</v>
      </c>
    </row>
    <row r="1686" spans="1:54" x14ac:dyDescent="0.25">
      <c r="A1686">
        <v>339184</v>
      </c>
      <c r="B1686" t="s">
        <v>144</v>
      </c>
      <c r="D1686" t="s">
        <v>149</v>
      </c>
      <c r="G1686" t="s">
        <v>149</v>
      </c>
      <c r="J1686" t="s">
        <v>149</v>
      </c>
      <c r="K1686" t="s">
        <v>149</v>
      </c>
      <c r="L1686" t="s">
        <v>149</v>
      </c>
      <c r="N1686" t="s">
        <v>149</v>
      </c>
      <c r="R1686" t="s">
        <v>148</v>
      </c>
      <c r="T1686" t="s">
        <v>148</v>
      </c>
      <c r="W1686" t="s">
        <v>146</v>
      </c>
      <c r="X1686" t="s">
        <v>146</v>
      </c>
      <c r="Y1686" t="s">
        <v>146</v>
      </c>
      <c r="Z1686" t="s">
        <v>146</v>
      </c>
      <c r="AA1686" t="s">
        <v>146</v>
      </c>
      <c r="BB1686">
        <v>0</v>
      </c>
    </row>
    <row r="1687" spans="1:54" x14ac:dyDescent="0.25">
      <c r="A1687">
        <v>339410</v>
      </c>
      <c r="B1687" t="s">
        <v>144</v>
      </c>
      <c r="D1687" t="s">
        <v>149</v>
      </c>
      <c r="G1687" t="s">
        <v>149</v>
      </c>
      <c r="J1687" t="s">
        <v>149</v>
      </c>
      <c r="K1687" t="s">
        <v>149</v>
      </c>
      <c r="N1687" t="s">
        <v>149</v>
      </c>
      <c r="Q1687" t="s">
        <v>146</v>
      </c>
      <c r="R1687" t="s">
        <v>146</v>
      </c>
      <c r="T1687" t="s">
        <v>146</v>
      </c>
      <c r="W1687" t="s">
        <v>146</v>
      </c>
      <c r="X1687" t="s">
        <v>146</v>
      </c>
      <c r="Y1687" t="s">
        <v>146</v>
      </c>
      <c r="Z1687" t="s">
        <v>146</v>
      </c>
      <c r="AA1687" t="s">
        <v>146</v>
      </c>
      <c r="BB1687">
        <v>0</v>
      </c>
    </row>
    <row r="1688" spans="1:54" x14ac:dyDescent="0.25">
      <c r="A1688">
        <v>339477</v>
      </c>
      <c r="B1688" t="s">
        <v>144</v>
      </c>
      <c r="G1688" t="s">
        <v>149</v>
      </c>
      <c r="Q1688" t="s">
        <v>146</v>
      </c>
      <c r="W1688" t="s">
        <v>146</v>
      </c>
      <c r="X1688" t="s">
        <v>146</v>
      </c>
      <c r="Y1688" t="s">
        <v>146</v>
      </c>
      <c r="Z1688" t="s">
        <v>146</v>
      </c>
      <c r="AA1688" t="s">
        <v>146</v>
      </c>
      <c r="BB1688">
        <v>0</v>
      </c>
    </row>
    <row r="1689" spans="1:54" x14ac:dyDescent="0.25">
      <c r="A1689">
        <v>339564</v>
      </c>
      <c r="B1689" t="s">
        <v>144</v>
      </c>
      <c r="D1689" t="s">
        <v>148</v>
      </c>
      <c r="G1689" t="s">
        <v>148</v>
      </c>
      <c r="K1689" t="s">
        <v>148</v>
      </c>
      <c r="L1689" t="s">
        <v>148</v>
      </c>
      <c r="N1689" t="s">
        <v>148</v>
      </c>
      <c r="Q1689" t="s">
        <v>146</v>
      </c>
      <c r="R1689" t="s">
        <v>146</v>
      </c>
      <c r="T1689" t="s">
        <v>146</v>
      </c>
      <c r="W1689" t="s">
        <v>146</v>
      </c>
      <c r="X1689" t="s">
        <v>146</v>
      </c>
      <c r="Y1689" t="s">
        <v>146</v>
      </c>
      <c r="Z1689" t="s">
        <v>146</v>
      </c>
      <c r="AA1689" t="s">
        <v>146</v>
      </c>
      <c r="BB1689">
        <v>0</v>
      </c>
    </row>
    <row r="1690" spans="1:54" x14ac:dyDescent="0.25">
      <c r="A1690">
        <v>339110</v>
      </c>
      <c r="B1690" t="s">
        <v>144</v>
      </c>
      <c r="D1690" t="s">
        <v>146</v>
      </c>
      <c r="G1690" t="s">
        <v>146</v>
      </c>
      <c r="J1690" t="s">
        <v>146</v>
      </c>
      <c r="K1690" t="s">
        <v>146</v>
      </c>
      <c r="L1690" t="s">
        <v>146</v>
      </c>
      <c r="N1690" t="s">
        <v>146</v>
      </c>
      <c r="Q1690" t="s">
        <v>148</v>
      </c>
      <c r="R1690" t="s">
        <v>148</v>
      </c>
      <c r="T1690" t="s">
        <v>148</v>
      </c>
      <c r="W1690" t="s">
        <v>148</v>
      </c>
      <c r="X1690" t="s">
        <v>148</v>
      </c>
      <c r="Y1690" t="s">
        <v>148</v>
      </c>
      <c r="Z1690" t="s">
        <v>148</v>
      </c>
      <c r="AA1690" t="s">
        <v>148</v>
      </c>
      <c r="BB1690">
        <v>0</v>
      </c>
    </row>
    <row r="1691" spans="1:54" x14ac:dyDescent="0.25">
      <c r="A1691">
        <v>339322</v>
      </c>
      <c r="B1691" t="s">
        <v>144</v>
      </c>
      <c r="O1691" t="s">
        <v>214</v>
      </c>
      <c r="P1691" t="s">
        <v>214</v>
      </c>
      <c r="W1691" t="s">
        <v>214</v>
      </c>
      <c r="X1691" t="s">
        <v>214</v>
      </c>
      <c r="Z1691" t="s">
        <v>214</v>
      </c>
      <c r="AB1691" t="s">
        <v>214</v>
      </c>
      <c r="BB1691">
        <v>0</v>
      </c>
    </row>
    <row r="1692" spans="1:54" x14ac:dyDescent="0.25">
      <c r="A1692">
        <v>339994</v>
      </c>
      <c r="B1692" t="s">
        <v>144</v>
      </c>
      <c r="G1692" t="s">
        <v>214</v>
      </c>
      <c r="M1692" t="s">
        <v>214</v>
      </c>
      <c r="U1692" t="s">
        <v>214</v>
      </c>
      <c r="V1692" t="s">
        <v>214</v>
      </c>
      <c r="W1692" t="s">
        <v>214</v>
      </c>
      <c r="AB1692" t="s">
        <v>214</v>
      </c>
      <c r="BB1692">
        <v>0</v>
      </c>
    </row>
    <row r="1693" spans="1:54" x14ac:dyDescent="0.25">
      <c r="A1693">
        <v>339392</v>
      </c>
      <c r="B1693" t="s">
        <v>144</v>
      </c>
      <c r="G1693" t="s">
        <v>214</v>
      </c>
      <c r="L1693" t="s">
        <v>214</v>
      </c>
      <c r="M1693" t="s">
        <v>214</v>
      </c>
      <c r="N1693" t="s">
        <v>214</v>
      </c>
      <c r="O1693" t="s">
        <v>214</v>
      </c>
      <c r="Q1693" t="s">
        <v>214</v>
      </c>
      <c r="W1693" t="s">
        <v>214</v>
      </c>
      <c r="X1693" t="s">
        <v>214</v>
      </c>
      <c r="Y1693" t="s">
        <v>214</v>
      </c>
      <c r="Z1693" t="s">
        <v>214</v>
      </c>
      <c r="AA1693" t="s">
        <v>214</v>
      </c>
      <c r="AB1693" t="s">
        <v>214</v>
      </c>
      <c r="BB1693">
        <v>0</v>
      </c>
    </row>
    <row r="1694" spans="1:54" x14ac:dyDescent="0.25">
      <c r="A1694">
        <v>339716</v>
      </c>
      <c r="B1694" t="s">
        <v>144</v>
      </c>
      <c r="Q1694" t="s">
        <v>214</v>
      </c>
      <c r="U1694" t="s">
        <v>214</v>
      </c>
      <c r="W1694" t="s">
        <v>214</v>
      </c>
      <c r="X1694" t="s">
        <v>214</v>
      </c>
      <c r="Z1694" t="s">
        <v>214</v>
      </c>
      <c r="AA1694" t="s">
        <v>214</v>
      </c>
      <c r="AB1694" t="s">
        <v>214</v>
      </c>
      <c r="BB1694">
        <v>0</v>
      </c>
    </row>
    <row r="1695" spans="1:54" x14ac:dyDescent="0.25">
      <c r="A1695">
        <v>339086</v>
      </c>
      <c r="B1695" t="s">
        <v>144</v>
      </c>
      <c r="F1695" t="s">
        <v>214</v>
      </c>
      <c r="P1695" t="s">
        <v>214</v>
      </c>
      <c r="U1695" t="s">
        <v>214</v>
      </c>
      <c r="W1695" t="s">
        <v>214</v>
      </c>
      <c r="X1695" t="s">
        <v>214</v>
      </c>
      <c r="Z1695" t="s">
        <v>214</v>
      </c>
      <c r="AB1695" t="s">
        <v>214</v>
      </c>
      <c r="BB1695">
        <v>0</v>
      </c>
    </row>
    <row r="1696" spans="1:54" x14ac:dyDescent="0.25">
      <c r="A1696">
        <v>339400</v>
      </c>
      <c r="B1696" t="s">
        <v>144</v>
      </c>
      <c r="K1696" t="s">
        <v>214</v>
      </c>
      <c r="P1696" t="s">
        <v>214</v>
      </c>
      <c r="R1696" t="s">
        <v>214</v>
      </c>
      <c r="U1696" t="s">
        <v>214</v>
      </c>
      <c r="W1696" t="s">
        <v>214</v>
      </c>
      <c r="X1696" t="s">
        <v>214</v>
      </c>
      <c r="AB1696" t="s">
        <v>214</v>
      </c>
      <c r="BB1696">
        <v>0</v>
      </c>
    </row>
    <row r="1697" spans="1:54" x14ac:dyDescent="0.25">
      <c r="A1697">
        <v>339606</v>
      </c>
      <c r="B1697" t="s">
        <v>144</v>
      </c>
      <c r="I1697" t="s">
        <v>214</v>
      </c>
      <c r="P1697" t="s">
        <v>214</v>
      </c>
      <c r="V1697" t="s">
        <v>214</v>
      </c>
      <c r="W1697" t="s">
        <v>214</v>
      </c>
      <c r="Z1697" t="s">
        <v>214</v>
      </c>
      <c r="AA1697" t="s">
        <v>214</v>
      </c>
      <c r="AB1697" t="s">
        <v>214</v>
      </c>
      <c r="BB1697">
        <v>0</v>
      </c>
    </row>
    <row r="1698" spans="1:54" x14ac:dyDescent="0.25">
      <c r="A1698">
        <v>340124</v>
      </c>
      <c r="B1698" t="s">
        <v>144</v>
      </c>
      <c r="K1698" t="s">
        <v>214</v>
      </c>
      <c r="M1698" t="s">
        <v>214</v>
      </c>
      <c r="R1698" t="s">
        <v>214</v>
      </c>
      <c r="S1698" t="s">
        <v>214</v>
      </c>
      <c r="U1698" t="s">
        <v>214</v>
      </c>
      <c r="X1698" t="s">
        <v>214</v>
      </c>
      <c r="Z1698" t="s">
        <v>214</v>
      </c>
      <c r="AB1698" t="s">
        <v>214</v>
      </c>
      <c r="BB1698">
        <v>0</v>
      </c>
    </row>
    <row r="1699" spans="1:54" x14ac:dyDescent="0.25">
      <c r="A1699">
        <v>339287</v>
      </c>
      <c r="B1699" t="s">
        <v>144</v>
      </c>
      <c r="F1699" t="s">
        <v>214</v>
      </c>
      <c r="I1699" t="s">
        <v>214</v>
      </c>
      <c r="N1699" t="s">
        <v>214</v>
      </c>
      <c r="P1699" t="s">
        <v>214</v>
      </c>
      <c r="V1699" t="s">
        <v>214</v>
      </c>
      <c r="W1699" t="s">
        <v>214</v>
      </c>
      <c r="AA1699" t="s">
        <v>214</v>
      </c>
      <c r="AB1699" t="s">
        <v>214</v>
      </c>
      <c r="BB1699">
        <v>0</v>
      </c>
    </row>
    <row r="1700" spans="1:54" x14ac:dyDescent="0.25">
      <c r="A1700">
        <v>339595</v>
      </c>
      <c r="B1700" t="s">
        <v>144</v>
      </c>
      <c r="I1700" t="s">
        <v>214</v>
      </c>
      <c r="P1700" t="s">
        <v>214</v>
      </c>
      <c r="R1700" t="s">
        <v>214</v>
      </c>
      <c r="U1700" t="s">
        <v>214</v>
      </c>
      <c r="W1700" t="s">
        <v>214</v>
      </c>
      <c r="Y1700" t="s">
        <v>214</v>
      </c>
      <c r="AA1700" t="s">
        <v>214</v>
      </c>
      <c r="AB1700" t="s">
        <v>214</v>
      </c>
      <c r="BB1700">
        <v>0</v>
      </c>
    </row>
    <row r="1701" spans="1:54" x14ac:dyDescent="0.25">
      <c r="A1701">
        <v>339037</v>
      </c>
      <c r="B1701" t="s">
        <v>144</v>
      </c>
      <c r="F1701" t="s">
        <v>214</v>
      </c>
      <c r="I1701" t="s">
        <v>214</v>
      </c>
      <c r="K1701" t="s">
        <v>214</v>
      </c>
      <c r="U1701" t="s">
        <v>214</v>
      </c>
      <c r="W1701" t="s">
        <v>214</v>
      </c>
      <c r="X1701" t="s">
        <v>214</v>
      </c>
      <c r="Z1701" t="s">
        <v>214</v>
      </c>
      <c r="AB1701" t="s">
        <v>214</v>
      </c>
      <c r="BB1701">
        <v>0</v>
      </c>
    </row>
    <row r="1702" spans="1:54" x14ac:dyDescent="0.25">
      <c r="A1702">
        <v>339040</v>
      </c>
      <c r="B1702" t="s">
        <v>144</v>
      </c>
      <c r="D1702" t="s">
        <v>214</v>
      </c>
      <c r="N1702" t="s">
        <v>214</v>
      </c>
      <c r="P1702" t="s">
        <v>214</v>
      </c>
      <c r="Q1702" t="s">
        <v>214</v>
      </c>
      <c r="R1702" t="s">
        <v>214</v>
      </c>
      <c r="W1702" t="s">
        <v>214</v>
      </c>
      <c r="Y1702" t="s">
        <v>214</v>
      </c>
      <c r="AA1702" t="s">
        <v>214</v>
      </c>
      <c r="AB1702" t="s">
        <v>214</v>
      </c>
      <c r="BB1702">
        <v>0</v>
      </c>
    </row>
    <row r="1703" spans="1:54" x14ac:dyDescent="0.25">
      <c r="A1703">
        <v>339267</v>
      </c>
      <c r="B1703" t="s">
        <v>144</v>
      </c>
      <c r="H1703" t="s">
        <v>214</v>
      </c>
      <c r="I1703" t="s">
        <v>214</v>
      </c>
      <c r="N1703" t="s">
        <v>214</v>
      </c>
      <c r="P1703" t="s">
        <v>214</v>
      </c>
      <c r="V1703" t="s">
        <v>214</v>
      </c>
      <c r="W1703" t="s">
        <v>214</v>
      </c>
      <c r="Z1703" t="s">
        <v>214</v>
      </c>
      <c r="AA1703" t="s">
        <v>214</v>
      </c>
      <c r="AB1703" t="s">
        <v>214</v>
      </c>
      <c r="BB1703">
        <v>0</v>
      </c>
    </row>
    <row r="1704" spans="1:54" x14ac:dyDescent="0.25">
      <c r="A1704">
        <v>339596</v>
      </c>
      <c r="B1704" t="s">
        <v>144</v>
      </c>
      <c r="F1704" t="s">
        <v>214</v>
      </c>
      <c r="H1704" t="s">
        <v>214</v>
      </c>
      <c r="K1704" t="s">
        <v>214</v>
      </c>
      <c r="M1704" t="s">
        <v>214</v>
      </c>
      <c r="P1704" t="s">
        <v>214</v>
      </c>
      <c r="R1704" t="s">
        <v>214</v>
      </c>
      <c r="W1704" t="s">
        <v>214</v>
      </c>
      <c r="X1704" t="s">
        <v>214</v>
      </c>
      <c r="AB1704" t="s">
        <v>214</v>
      </c>
      <c r="BB1704">
        <v>0</v>
      </c>
    </row>
    <row r="1705" spans="1:54" x14ac:dyDescent="0.25">
      <c r="A1705">
        <v>339503</v>
      </c>
      <c r="B1705" t="s">
        <v>144</v>
      </c>
      <c r="F1705" t="s">
        <v>214</v>
      </c>
      <c r="K1705" t="s">
        <v>214</v>
      </c>
      <c r="M1705" t="s">
        <v>214</v>
      </c>
      <c r="Q1705" t="s">
        <v>214</v>
      </c>
      <c r="U1705" t="s">
        <v>214</v>
      </c>
      <c r="W1705" t="s">
        <v>214</v>
      </c>
      <c r="Z1705" t="s">
        <v>214</v>
      </c>
      <c r="AA1705" t="s">
        <v>214</v>
      </c>
      <c r="AB1705" t="s">
        <v>214</v>
      </c>
      <c r="BB1705">
        <v>0</v>
      </c>
    </row>
    <row r="1706" spans="1:54" x14ac:dyDescent="0.25">
      <c r="A1706">
        <v>339188</v>
      </c>
      <c r="B1706" t="s">
        <v>144</v>
      </c>
      <c r="E1706" t="s">
        <v>214</v>
      </c>
      <c r="M1706" t="s">
        <v>214</v>
      </c>
      <c r="N1706" t="s">
        <v>214</v>
      </c>
      <c r="P1706" t="s">
        <v>214</v>
      </c>
      <c r="Q1706" t="s">
        <v>214</v>
      </c>
      <c r="R1706" t="s">
        <v>214</v>
      </c>
      <c r="S1706" t="s">
        <v>214</v>
      </c>
      <c r="T1706" t="s">
        <v>214</v>
      </c>
      <c r="U1706" t="s">
        <v>214</v>
      </c>
      <c r="V1706" t="s">
        <v>214</v>
      </c>
      <c r="W1706" t="s">
        <v>214</v>
      </c>
      <c r="X1706" t="s">
        <v>214</v>
      </c>
      <c r="Y1706" t="s">
        <v>214</v>
      </c>
      <c r="Z1706" t="s">
        <v>214</v>
      </c>
      <c r="AA1706" t="s">
        <v>214</v>
      </c>
      <c r="AB1706" t="s">
        <v>214</v>
      </c>
      <c r="BB1706">
        <v>0</v>
      </c>
    </row>
    <row r="1707" spans="1:54" x14ac:dyDescent="0.25">
      <c r="A1707">
        <v>339457</v>
      </c>
      <c r="B1707" t="s">
        <v>144</v>
      </c>
      <c r="I1707" t="s">
        <v>214</v>
      </c>
      <c r="J1707" t="s">
        <v>214</v>
      </c>
      <c r="M1707" t="s">
        <v>214</v>
      </c>
      <c r="N1707" t="s">
        <v>214</v>
      </c>
      <c r="P1707" t="s">
        <v>214</v>
      </c>
      <c r="Q1707" t="s">
        <v>214</v>
      </c>
      <c r="S1707" t="s">
        <v>214</v>
      </c>
      <c r="T1707" t="s">
        <v>214</v>
      </c>
      <c r="U1707" t="s">
        <v>214</v>
      </c>
      <c r="V1707" t="s">
        <v>214</v>
      </c>
      <c r="W1707" t="s">
        <v>214</v>
      </c>
      <c r="X1707" t="s">
        <v>214</v>
      </c>
      <c r="Y1707" t="s">
        <v>214</v>
      </c>
      <c r="Z1707" t="s">
        <v>214</v>
      </c>
      <c r="AA1707" t="s">
        <v>214</v>
      </c>
      <c r="AB1707" t="s">
        <v>214</v>
      </c>
      <c r="BB1707">
        <v>0</v>
      </c>
    </row>
    <row r="1708" spans="1:54" x14ac:dyDescent="0.25">
      <c r="A1708">
        <v>339633</v>
      </c>
      <c r="B1708" t="s">
        <v>144</v>
      </c>
      <c r="G1708" t="s">
        <v>214</v>
      </c>
      <c r="K1708" t="s">
        <v>214</v>
      </c>
      <c r="N1708" t="s">
        <v>214</v>
      </c>
      <c r="R1708" t="s">
        <v>214</v>
      </c>
      <c r="T1708" t="s">
        <v>214</v>
      </c>
      <c r="V1708" t="s">
        <v>214</v>
      </c>
      <c r="W1708" t="s">
        <v>214</v>
      </c>
      <c r="X1708" t="s">
        <v>214</v>
      </c>
      <c r="Y1708" t="s">
        <v>214</v>
      </c>
      <c r="Z1708" t="s">
        <v>214</v>
      </c>
      <c r="AB1708" t="s">
        <v>214</v>
      </c>
      <c r="BB1708">
        <v>0</v>
      </c>
    </row>
    <row r="1709" spans="1:54" x14ac:dyDescent="0.25">
      <c r="A1709">
        <v>340106</v>
      </c>
      <c r="B1709" t="s">
        <v>144</v>
      </c>
      <c r="K1709" t="s">
        <v>214</v>
      </c>
      <c r="M1709" t="s">
        <v>214</v>
      </c>
      <c r="N1709" t="s">
        <v>214</v>
      </c>
      <c r="P1709" t="s">
        <v>214</v>
      </c>
      <c r="Q1709" t="s">
        <v>214</v>
      </c>
      <c r="T1709" t="s">
        <v>214</v>
      </c>
      <c r="U1709" t="s">
        <v>214</v>
      </c>
      <c r="W1709" t="s">
        <v>214</v>
      </c>
      <c r="Y1709" t="s">
        <v>214</v>
      </c>
      <c r="Z1709" t="s">
        <v>214</v>
      </c>
      <c r="AA1709" t="s">
        <v>214</v>
      </c>
      <c r="BB1709">
        <v>0</v>
      </c>
    </row>
    <row r="1710" spans="1:54" x14ac:dyDescent="0.25">
      <c r="A1710">
        <v>317386</v>
      </c>
      <c r="B1710" t="s">
        <v>144</v>
      </c>
      <c r="I1710" t="s">
        <v>214</v>
      </c>
      <c r="M1710" t="s">
        <v>214</v>
      </c>
      <c r="N1710" t="s">
        <v>214</v>
      </c>
      <c r="P1710" t="s">
        <v>214</v>
      </c>
      <c r="T1710" t="s">
        <v>214</v>
      </c>
      <c r="V1710" t="s">
        <v>214</v>
      </c>
      <c r="W1710" t="s">
        <v>214</v>
      </c>
      <c r="X1710" t="s">
        <v>214</v>
      </c>
      <c r="Y1710" t="s">
        <v>214</v>
      </c>
      <c r="Z1710" t="s">
        <v>214</v>
      </c>
      <c r="AA1710" t="s">
        <v>214</v>
      </c>
      <c r="AB1710" t="s">
        <v>214</v>
      </c>
      <c r="BB1710">
        <v>0</v>
      </c>
    </row>
    <row r="1711" spans="1:54" x14ac:dyDescent="0.25">
      <c r="A1711">
        <v>339294</v>
      </c>
      <c r="B1711" t="s">
        <v>144</v>
      </c>
      <c r="I1711" t="s">
        <v>214</v>
      </c>
      <c r="K1711" t="s">
        <v>214</v>
      </c>
      <c r="N1711" t="s">
        <v>214</v>
      </c>
      <c r="P1711" t="s">
        <v>214</v>
      </c>
      <c r="Q1711" t="s">
        <v>214</v>
      </c>
      <c r="S1711" t="s">
        <v>214</v>
      </c>
      <c r="T1711" t="s">
        <v>214</v>
      </c>
      <c r="U1711" t="s">
        <v>214</v>
      </c>
      <c r="V1711" t="s">
        <v>214</v>
      </c>
      <c r="W1711" t="s">
        <v>214</v>
      </c>
      <c r="X1711" t="s">
        <v>214</v>
      </c>
      <c r="Y1711" t="s">
        <v>214</v>
      </c>
      <c r="Z1711" t="s">
        <v>214</v>
      </c>
      <c r="AA1711" t="s">
        <v>214</v>
      </c>
      <c r="AB1711" t="s">
        <v>214</v>
      </c>
      <c r="BB1711">
        <v>0</v>
      </c>
    </row>
    <row r="1712" spans="1:54" x14ac:dyDescent="0.25">
      <c r="A1712">
        <v>332064</v>
      </c>
      <c r="B1712" t="s">
        <v>144</v>
      </c>
      <c r="H1712" t="s">
        <v>214</v>
      </c>
      <c r="J1712" t="s">
        <v>214</v>
      </c>
      <c r="M1712" t="s">
        <v>214</v>
      </c>
      <c r="N1712" t="s">
        <v>214</v>
      </c>
      <c r="P1712" t="s">
        <v>214</v>
      </c>
      <c r="Q1712" t="s">
        <v>214</v>
      </c>
      <c r="R1712" t="s">
        <v>214</v>
      </c>
      <c r="S1712" t="s">
        <v>214</v>
      </c>
      <c r="T1712" t="s">
        <v>214</v>
      </c>
      <c r="U1712" t="s">
        <v>214</v>
      </c>
      <c r="V1712" t="s">
        <v>214</v>
      </c>
      <c r="W1712" t="s">
        <v>214</v>
      </c>
      <c r="X1712" t="s">
        <v>214</v>
      </c>
      <c r="Y1712" t="s">
        <v>214</v>
      </c>
      <c r="Z1712" t="s">
        <v>214</v>
      </c>
      <c r="AA1712" t="s">
        <v>214</v>
      </c>
      <c r="AB1712" t="s">
        <v>214</v>
      </c>
      <c r="BB1712">
        <v>0</v>
      </c>
    </row>
    <row r="1713" spans="1:54" x14ac:dyDescent="0.25">
      <c r="A1713">
        <v>339144</v>
      </c>
      <c r="B1713" t="s">
        <v>144</v>
      </c>
      <c r="F1713" t="s">
        <v>214</v>
      </c>
      <c r="J1713" t="s">
        <v>214</v>
      </c>
      <c r="K1713" t="s">
        <v>214</v>
      </c>
      <c r="M1713" t="s">
        <v>214</v>
      </c>
      <c r="P1713" t="s">
        <v>214</v>
      </c>
      <c r="Q1713" t="s">
        <v>214</v>
      </c>
      <c r="R1713" t="s">
        <v>214</v>
      </c>
      <c r="S1713" t="s">
        <v>214</v>
      </c>
      <c r="T1713" t="s">
        <v>214</v>
      </c>
      <c r="U1713" t="s">
        <v>214</v>
      </c>
      <c r="V1713" t="s">
        <v>214</v>
      </c>
      <c r="W1713" t="s">
        <v>214</v>
      </c>
      <c r="X1713" t="s">
        <v>214</v>
      </c>
      <c r="Y1713" t="s">
        <v>214</v>
      </c>
      <c r="Z1713" t="s">
        <v>214</v>
      </c>
      <c r="AA1713" t="s">
        <v>214</v>
      </c>
      <c r="AB1713" t="s">
        <v>214</v>
      </c>
      <c r="BB1713">
        <v>0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5"/>
  <dimension ref="A1:AH2516"/>
  <sheetViews>
    <sheetView rightToLeft="1" topLeftCell="A385" workbookViewId="0">
      <selection activeCell="B385" sqref="B385"/>
    </sheetView>
  </sheetViews>
  <sheetFormatPr defaultColWidth="9" defaultRowHeight="13.8" x14ac:dyDescent="0.25"/>
  <cols>
    <col min="1" max="1" width="11.09765625" bestFit="1" customWidth="1"/>
    <col min="2" max="2" width="21.296875" bestFit="1" customWidth="1"/>
    <col min="3" max="3" width="18.296875" bestFit="1" customWidth="1"/>
    <col min="4" max="4" width="20.296875" bestFit="1" customWidth="1"/>
    <col min="5" max="5" width="6.296875" bestFit="1" customWidth="1"/>
    <col min="6" max="6" width="10.296875" bestFit="1" customWidth="1"/>
    <col min="7" max="7" width="13.19921875" bestFit="1" customWidth="1"/>
    <col min="8" max="8" width="12" bestFit="1" customWidth="1"/>
    <col min="9" max="9" width="13.09765625" bestFit="1" customWidth="1"/>
    <col min="10" max="11" width="9.296875" bestFit="1" customWidth="1"/>
    <col min="12" max="12" width="11.09765625" bestFit="1" customWidth="1"/>
    <col min="13" max="16" width="11.09765625" customWidth="1"/>
    <col min="17" max="17" width="8.09765625" bestFit="1" customWidth="1"/>
    <col min="18" max="18" width="9.296875" bestFit="1" customWidth="1"/>
    <col min="19" max="19" width="10.8984375" bestFit="1" customWidth="1"/>
    <col min="20" max="21" width="10.296875" bestFit="1" customWidth="1"/>
    <col min="22" max="22" width="10.296875" customWidth="1"/>
    <col min="23" max="27" width="13.796875" customWidth="1"/>
    <col min="28" max="28" width="18.19921875" bestFit="1" customWidth="1"/>
    <col min="29" max="29" width="6.8984375" bestFit="1" customWidth="1"/>
    <col min="30" max="30" width="23.296875" bestFit="1" customWidth="1"/>
    <col min="31" max="32" width="15.296875" customWidth="1"/>
    <col min="33" max="33" width="45.09765625" customWidth="1"/>
    <col min="34" max="35" width="13.296875" customWidth="1"/>
  </cols>
  <sheetData>
    <row r="1" spans="1:34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H1">
        <v>29</v>
      </c>
    </row>
    <row r="2" spans="1:34" x14ac:dyDescent="0.25">
      <c r="A2" t="s">
        <v>91</v>
      </c>
      <c r="B2" t="s">
        <v>92</v>
      </c>
      <c r="C2" t="s">
        <v>93</v>
      </c>
      <c r="D2" t="s">
        <v>94</v>
      </c>
      <c r="E2" t="s">
        <v>58</v>
      </c>
      <c r="F2" t="s">
        <v>55</v>
      </c>
      <c r="G2" t="s">
        <v>56</v>
      </c>
      <c r="H2" t="s">
        <v>57</v>
      </c>
      <c r="I2" t="s">
        <v>98</v>
      </c>
      <c r="J2" t="s">
        <v>108</v>
      </c>
      <c r="K2" t="s">
        <v>109</v>
      </c>
      <c r="L2" t="s">
        <v>110</v>
      </c>
      <c r="M2" t="s">
        <v>23</v>
      </c>
      <c r="N2" t="s">
        <v>24</v>
      </c>
      <c r="O2" t="s">
        <v>25</v>
      </c>
      <c r="P2" t="s">
        <v>26</v>
      </c>
      <c r="Q2" t="s">
        <v>106</v>
      </c>
      <c r="R2" t="s">
        <v>115</v>
      </c>
      <c r="S2" t="s">
        <v>116</v>
      </c>
      <c r="T2" t="s">
        <v>117</v>
      </c>
      <c r="U2" t="s">
        <v>130</v>
      </c>
      <c r="V2" t="s">
        <v>222</v>
      </c>
      <c r="W2" t="s">
        <v>216</v>
      </c>
      <c r="X2" t="s">
        <v>217</v>
      </c>
      <c r="Y2" t="s">
        <v>218</v>
      </c>
      <c r="Z2" t="s">
        <v>219</v>
      </c>
      <c r="AA2" t="s">
        <v>220</v>
      </c>
      <c r="AB2" t="s">
        <v>221</v>
      </c>
      <c r="AC2" t="s">
        <v>3446</v>
      </c>
      <c r="AD2" t="s">
        <v>3447</v>
      </c>
      <c r="AE2" t="s">
        <v>3448</v>
      </c>
      <c r="AF2" t="s">
        <v>3684</v>
      </c>
      <c r="AH2">
        <v>1</v>
      </c>
    </row>
    <row r="3" spans="1:34" ht="17.25" customHeight="1" x14ac:dyDescent="0.25">
      <c r="A3">
        <v>338213</v>
      </c>
      <c r="B3" t="s">
        <v>2158</v>
      </c>
      <c r="C3" t="s">
        <v>226</v>
      </c>
      <c r="D3" t="s">
        <v>331</v>
      </c>
      <c r="E3" t="s">
        <v>90</v>
      </c>
      <c r="F3">
        <v>34349</v>
      </c>
      <c r="G3" t="s">
        <v>394</v>
      </c>
      <c r="H3" t="s">
        <v>29</v>
      </c>
      <c r="I3" t="s">
        <v>215</v>
      </c>
      <c r="V3" t="s">
        <v>3461</v>
      </c>
    </row>
    <row r="4" spans="1:34" ht="17.25" customHeight="1" x14ac:dyDescent="0.25">
      <c r="A4">
        <v>338208</v>
      </c>
      <c r="B4" t="s">
        <v>2155</v>
      </c>
      <c r="C4" t="s">
        <v>2156</v>
      </c>
      <c r="D4" t="s">
        <v>2157</v>
      </c>
      <c r="E4" t="s">
        <v>89</v>
      </c>
      <c r="F4">
        <v>32410</v>
      </c>
      <c r="G4" t="s">
        <v>43</v>
      </c>
      <c r="H4" t="s">
        <v>29</v>
      </c>
      <c r="I4" t="s">
        <v>215</v>
      </c>
      <c r="V4" t="s">
        <v>3461</v>
      </c>
    </row>
    <row r="5" spans="1:34" ht="17.25" customHeight="1" x14ac:dyDescent="0.25">
      <c r="A5">
        <v>335301</v>
      </c>
      <c r="B5" t="s">
        <v>2101</v>
      </c>
      <c r="C5" t="s">
        <v>226</v>
      </c>
      <c r="D5" t="s">
        <v>967</v>
      </c>
      <c r="E5" t="s">
        <v>90</v>
      </c>
      <c r="H5" t="s">
        <v>29</v>
      </c>
      <c r="I5" t="s">
        <v>215</v>
      </c>
      <c r="V5" t="s">
        <v>3469</v>
      </c>
    </row>
    <row r="6" spans="1:34" ht="17.25" customHeight="1" x14ac:dyDescent="0.25">
      <c r="A6">
        <v>335835</v>
      </c>
      <c r="B6" t="s">
        <v>2016</v>
      </c>
      <c r="C6" t="s">
        <v>240</v>
      </c>
      <c r="D6" t="s">
        <v>376</v>
      </c>
      <c r="E6" t="s">
        <v>89</v>
      </c>
      <c r="F6">
        <v>32509</v>
      </c>
      <c r="G6" t="s">
        <v>74</v>
      </c>
      <c r="H6" t="s">
        <v>29</v>
      </c>
      <c r="I6" t="s">
        <v>215</v>
      </c>
      <c r="V6" t="s">
        <v>3469</v>
      </c>
    </row>
    <row r="7" spans="1:34" ht="17.25" customHeight="1" x14ac:dyDescent="0.25">
      <c r="A7">
        <v>337332</v>
      </c>
      <c r="B7" t="s">
        <v>924</v>
      </c>
      <c r="C7" t="s">
        <v>2072</v>
      </c>
      <c r="D7" t="s">
        <v>2073</v>
      </c>
      <c r="E7" t="s">
        <v>89</v>
      </c>
      <c r="F7">
        <v>33044</v>
      </c>
      <c r="G7" t="s">
        <v>834</v>
      </c>
      <c r="H7" t="s">
        <v>29</v>
      </c>
      <c r="I7" t="s">
        <v>215</v>
      </c>
      <c r="V7" t="s">
        <v>3461</v>
      </c>
    </row>
    <row r="8" spans="1:34" ht="17.25" customHeight="1" x14ac:dyDescent="0.25">
      <c r="A8">
        <v>337405</v>
      </c>
      <c r="B8" t="s">
        <v>1898</v>
      </c>
      <c r="C8" t="s">
        <v>948</v>
      </c>
      <c r="D8" t="s">
        <v>788</v>
      </c>
      <c r="E8" t="s">
        <v>89</v>
      </c>
      <c r="H8" t="s">
        <v>29</v>
      </c>
      <c r="I8" t="s">
        <v>215</v>
      </c>
      <c r="V8" t="s">
        <v>3461</v>
      </c>
    </row>
    <row r="9" spans="1:34" ht="17.25" customHeight="1" x14ac:dyDescent="0.25">
      <c r="A9">
        <v>334402</v>
      </c>
      <c r="B9" t="s">
        <v>2035</v>
      </c>
      <c r="C9" t="s">
        <v>226</v>
      </c>
      <c r="D9" t="s">
        <v>595</v>
      </c>
      <c r="E9" t="s">
        <v>90</v>
      </c>
      <c r="F9">
        <v>34342</v>
      </c>
      <c r="G9" t="s">
        <v>80</v>
      </c>
      <c r="H9" t="s">
        <v>29</v>
      </c>
      <c r="I9" t="s">
        <v>215</v>
      </c>
      <c r="J9" t="s">
        <v>1112</v>
      </c>
      <c r="L9" t="s">
        <v>80</v>
      </c>
      <c r="V9" t="s">
        <v>3467</v>
      </c>
    </row>
    <row r="10" spans="1:34" ht="17.25" customHeight="1" x14ac:dyDescent="0.25">
      <c r="A10">
        <v>316106</v>
      </c>
      <c r="B10" t="s">
        <v>3657</v>
      </c>
      <c r="C10" t="s">
        <v>469</v>
      </c>
      <c r="D10" t="s">
        <v>3658</v>
      </c>
      <c r="I10" t="s">
        <v>215</v>
      </c>
      <c r="V10" t="s">
        <v>3471</v>
      </c>
    </row>
    <row r="11" spans="1:34" ht="17.25" customHeight="1" x14ac:dyDescent="0.25">
      <c r="A11">
        <v>317777</v>
      </c>
      <c r="B11" t="s">
        <v>3653</v>
      </c>
      <c r="C11" t="s">
        <v>233</v>
      </c>
      <c r="D11" t="s">
        <v>885</v>
      </c>
      <c r="I11" t="s">
        <v>215</v>
      </c>
      <c r="V11" t="s">
        <v>3468</v>
      </c>
    </row>
    <row r="12" spans="1:34" ht="17.25" customHeight="1" x14ac:dyDescent="0.25">
      <c r="A12">
        <v>326523</v>
      </c>
      <c r="B12" t="s">
        <v>3603</v>
      </c>
      <c r="C12" t="s">
        <v>673</v>
      </c>
      <c r="D12" t="s">
        <v>524</v>
      </c>
      <c r="I12" t="s">
        <v>215</v>
      </c>
      <c r="V12" t="s">
        <v>3472</v>
      </c>
    </row>
    <row r="13" spans="1:34" ht="17.25" customHeight="1" x14ac:dyDescent="0.25">
      <c r="A13">
        <v>326786</v>
      </c>
      <c r="B13" t="s">
        <v>3600</v>
      </c>
      <c r="C13" t="s">
        <v>240</v>
      </c>
      <c r="D13" t="s">
        <v>411</v>
      </c>
      <c r="I13" t="s">
        <v>215</v>
      </c>
      <c r="V13" t="s">
        <v>3467</v>
      </c>
    </row>
    <row r="14" spans="1:34" ht="17.25" customHeight="1" x14ac:dyDescent="0.25">
      <c r="A14">
        <v>328437</v>
      </c>
      <c r="B14" t="s">
        <v>3591</v>
      </c>
      <c r="C14" t="s">
        <v>476</v>
      </c>
      <c r="D14" t="s">
        <v>591</v>
      </c>
      <c r="I14" t="s">
        <v>215</v>
      </c>
      <c r="V14" t="s">
        <v>3472</v>
      </c>
    </row>
    <row r="15" spans="1:34" ht="17.25" customHeight="1" x14ac:dyDescent="0.25">
      <c r="A15">
        <v>328462</v>
      </c>
      <c r="B15" t="s">
        <v>3590</v>
      </c>
      <c r="C15" t="s">
        <v>256</v>
      </c>
      <c r="D15" t="s">
        <v>1402</v>
      </c>
      <c r="I15" t="s">
        <v>215</v>
      </c>
      <c r="V15" t="s">
        <v>3471</v>
      </c>
    </row>
    <row r="16" spans="1:34" ht="17.25" customHeight="1" x14ac:dyDescent="0.25">
      <c r="A16">
        <v>328512</v>
      </c>
      <c r="B16" t="s">
        <v>3589</v>
      </c>
      <c r="C16" t="s">
        <v>256</v>
      </c>
      <c r="D16" t="s">
        <v>540</v>
      </c>
      <c r="I16" t="s">
        <v>215</v>
      </c>
      <c r="V16" t="s">
        <v>3472</v>
      </c>
    </row>
    <row r="17" spans="1:22" ht="17.25" customHeight="1" x14ac:dyDescent="0.25">
      <c r="A17">
        <v>328533</v>
      </c>
      <c r="B17" t="s">
        <v>3588</v>
      </c>
      <c r="C17" t="s">
        <v>256</v>
      </c>
      <c r="D17" t="s">
        <v>502</v>
      </c>
      <c r="I17" t="s">
        <v>215</v>
      </c>
      <c r="V17" t="s">
        <v>3468</v>
      </c>
    </row>
    <row r="18" spans="1:22" ht="17.25" customHeight="1" x14ac:dyDescent="0.25">
      <c r="A18">
        <v>330413</v>
      </c>
      <c r="B18" t="s">
        <v>3580</v>
      </c>
      <c r="C18" t="s">
        <v>240</v>
      </c>
      <c r="D18" t="s">
        <v>514</v>
      </c>
      <c r="I18" t="s">
        <v>215</v>
      </c>
      <c r="V18" t="s">
        <v>3468</v>
      </c>
    </row>
    <row r="19" spans="1:22" ht="17.25" customHeight="1" x14ac:dyDescent="0.25">
      <c r="A19">
        <v>332034</v>
      </c>
      <c r="B19" t="s">
        <v>2045</v>
      </c>
      <c r="C19" t="s">
        <v>226</v>
      </c>
      <c r="D19" t="s">
        <v>1465</v>
      </c>
      <c r="I19" t="s">
        <v>215</v>
      </c>
      <c r="V19" t="s">
        <v>3468</v>
      </c>
    </row>
    <row r="20" spans="1:22" ht="17.25" customHeight="1" x14ac:dyDescent="0.25">
      <c r="A20">
        <v>332739</v>
      </c>
      <c r="B20" t="s">
        <v>3577</v>
      </c>
      <c r="C20" t="s">
        <v>500</v>
      </c>
      <c r="D20" t="s">
        <v>228</v>
      </c>
      <c r="I20" t="s">
        <v>215</v>
      </c>
      <c r="V20" t="s">
        <v>3467</v>
      </c>
    </row>
    <row r="21" spans="1:22" ht="17.25" customHeight="1" x14ac:dyDescent="0.25">
      <c r="A21">
        <v>332804</v>
      </c>
      <c r="B21" t="s">
        <v>3575</v>
      </c>
      <c r="C21" t="s">
        <v>526</v>
      </c>
      <c r="D21" t="s">
        <v>3576</v>
      </c>
      <c r="I21" t="s">
        <v>215</v>
      </c>
      <c r="V21" t="s">
        <v>3468</v>
      </c>
    </row>
    <row r="22" spans="1:22" ht="17.25" customHeight="1" x14ac:dyDescent="0.25">
      <c r="A22">
        <v>332811</v>
      </c>
      <c r="B22" t="s">
        <v>3574</v>
      </c>
      <c r="C22" t="s">
        <v>1018</v>
      </c>
      <c r="D22" t="s">
        <v>591</v>
      </c>
      <c r="I22" t="s">
        <v>215</v>
      </c>
      <c r="V22" t="s">
        <v>3470</v>
      </c>
    </row>
    <row r="23" spans="1:22" ht="17.25" customHeight="1" x14ac:dyDescent="0.25">
      <c r="A23">
        <v>336489</v>
      </c>
      <c r="B23" t="s">
        <v>3567</v>
      </c>
      <c r="C23" t="s">
        <v>519</v>
      </c>
      <c r="D23" t="s">
        <v>523</v>
      </c>
      <c r="I23" t="s">
        <v>215</v>
      </c>
      <c r="V23" t="s">
        <v>3470</v>
      </c>
    </row>
    <row r="24" spans="1:22" ht="17.25" customHeight="1" x14ac:dyDescent="0.25">
      <c r="A24">
        <v>339014</v>
      </c>
      <c r="B24" t="s">
        <v>750</v>
      </c>
      <c r="C24" t="s">
        <v>232</v>
      </c>
      <c r="D24" t="s">
        <v>369</v>
      </c>
      <c r="E24" t="s">
        <v>89</v>
      </c>
      <c r="F24">
        <v>33331</v>
      </c>
      <c r="G24" t="s">
        <v>53</v>
      </c>
      <c r="H24" t="s">
        <v>29</v>
      </c>
      <c r="I24" t="s">
        <v>215</v>
      </c>
      <c r="J24" t="s">
        <v>1112</v>
      </c>
      <c r="K24">
        <v>2013</v>
      </c>
      <c r="L24" t="s">
        <v>53</v>
      </c>
    </row>
    <row r="25" spans="1:22" ht="17.25" customHeight="1" x14ac:dyDescent="0.25">
      <c r="A25">
        <v>339070</v>
      </c>
      <c r="B25" t="s">
        <v>2271</v>
      </c>
      <c r="C25" t="s">
        <v>1459</v>
      </c>
      <c r="D25" t="s">
        <v>2272</v>
      </c>
      <c r="E25" t="s">
        <v>89</v>
      </c>
      <c r="F25">
        <v>38097</v>
      </c>
      <c r="G25" t="s">
        <v>31</v>
      </c>
      <c r="H25" t="s">
        <v>29</v>
      </c>
      <c r="I25" t="s">
        <v>215</v>
      </c>
      <c r="J25" t="s">
        <v>1112</v>
      </c>
      <c r="K25">
        <v>2022</v>
      </c>
      <c r="L25" t="s">
        <v>31</v>
      </c>
    </row>
    <row r="26" spans="1:22" ht="17.25" customHeight="1" x14ac:dyDescent="0.25">
      <c r="A26">
        <v>339122</v>
      </c>
      <c r="B26" t="s">
        <v>2676</v>
      </c>
      <c r="C26" t="s">
        <v>474</v>
      </c>
      <c r="D26" t="s">
        <v>280</v>
      </c>
      <c r="E26" t="s">
        <v>89</v>
      </c>
      <c r="F26">
        <v>37681</v>
      </c>
      <c r="G26" t="s">
        <v>31</v>
      </c>
      <c r="H26" t="s">
        <v>29</v>
      </c>
      <c r="I26" t="s">
        <v>215</v>
      </c>
      <c r="J26" t="s">
        <v>27</v>
      </c>
      <c r="K26">
        <v>2022</v>
      </c>
      <c r="L26" t="s">
        <v>31</v>
      </c>
    </row>
    <row r="27" spans="1:22" ht="17.25" customHeight="1" x14ac:dyDescent="0.25">
      <c r="A27">
        <v>339143</v>
      </c>
      <c r="B27" t="s">
        <v>2409</v>
      </c>
      <c r="C27" t="s">
        <v>233</v>
      </c>
      <c r="D27" t="s">
        <v>1453</v>
      </c>
      <c r="E27" t="s">
        <v>89</v>
      </c>
      <c r="F27">
        <v>34701</v>
      </c>
      <c r="G27" t="s">
        <v>2410</v>
      </c>
      <c r="H27" t="s">
        <v>29</v>
      </c>
      <c r="I27" t="s">
        <v>215</v>
      </c>
      <c r="J27" t="s">
        <v>27</v>
      </c>
      <c r="K27">
        <v>2012</v>
      </c>
      <c r="L27" t="s">
        <v>60</v>
      </c>
    </row>
    <row r="28" spans="1:22" ht="17.25" customHeight="1" x14ac:dyDescent="0.25">
      <c r="A28">
        <v>339164</v>
      </c>
      <c r="B28" t="s">
        <v>2877</v>
      </c>
      <c r="C28" t="s">
        <v>1009</v>
      </c>
      <c r="D28" t="s">
        <v>782</v>
      </c>
      <c r="E28" t="s">
        <v>90</v>
      </c>
      <c r="F28">
        <v>32888</v>
      </c>
      <c r="G28" t="s">
        <v>2878</v>
      </c>
      <c r="H28" t="s">
        <v>29</v>
      </c>
      <c r="I28" t="s">
        <v>215</v>
      </c>
      <c r="J28" t="s">
        <v>1112</v>
      </c>
      <c r="K28">
        <v>2009</v>
      </c>
      <c r="L28" t="s">
        <v>43</v>
      </c>
    </row>
    <row r="29" spans="1:22" ht="17.25" customHeight="1" x14ac:dyDescent="0.25">
      <c r="A29">
        <v>339240</v>
      </c>
      <c r="B29" t="s">
        <v>2799</v>
      </c>
      <c r="C29" t="s">
        <v>226</v>
      </c>
      <c r="D29" t="s">
        <v>556</v>
      </c>
      <c r="E29" t="s">
        <v>90</v>
      </c>
      <c r="F29">
        <v>37629</v>
      </c>
      <c r="G29" t="s">
        <v>31</v>
      </c>
      <c r="H29" t="s">
        <v>29</v>
      </c>
      <c r="I29" t="s">
        <v>215</v>
      </c>
      <c r="J29" t="s">
        <v>27</v>
      </c>
      <c r="K29">
        <v>2022</v>
      </c>
      <c r="L29" t="s">
        <v>31</v>
      </c>
    </row>
    <row r="30" spans="1:22" ht="17.25" customHeight="1" x14ac:dyDescent="0.25">
      <c r="A30">
        <v>339249</v>
      </c>
      <c r="B30" t="s">
        <v>2562</v>
      </c>
      <c r="C30" t="s">
        <v>943</v>
      </c>
      <c r="D30" t="s">
        <v>579</v>
      </c>
      <c r="E30" t="s">
        <v>90</v>
      </c>
      <c r="F30">
        <v>35854</v>
      </c>
      <c r="G30" t="s">
        <v>86</v>
      </c>
      <c r="H30" t="s">
        <v>29</v>
      </c>
      <c r="I30" t="s">
        <v>215</v>
      </c>
      <c r="J30" t="s">
        <v>27</v>
      </c>
      <c r="K30">
        <v>2016</v>
      </c>
      <c r="L30" t="s">
        <v>86</v>
      </c>
    </row>
    <row r="31" spans="1:22" ht="17.25" customHeight="1" x14ac:dyDescent="0.25">
      <c r="A31">
        <v>339253</v>
      </c>
      <c r="B31" t="s">
        <v>2800</v>
      </c>
      <c r="C31" t="s">
        <v>635</v>
      </c>
      <c r="D31" t="s">
        <v>2801</v>
      </c>
      <c r="E31" t="s">
        <v>90</v>
      </c>
      <c r="F31">
        <v>32304</v>
      </c>
      <c r="G31" t="s">
        <v>71</v>
      </c>
      <c r="H31" t="s">
        <v>29</v>
      </c>
      <c r="I31" t="s">
        <v>215</v>
      </c>
      <c r="J31" t="s">
        <v>27</v>
      </c>
      <c r="K31">
        <v>2006</v>
      </c>
      <c r="L31" t="s">
        <v>71</v>
      </c>
    </row>
    <row r="32" spans="1:22" ht="17.25" customHeight="1" x14ac:dyDescent="0.25">
      <c r="A32">
        <v>339260</v>
      </c>
      <c r="B32" t="s">
        <v>2209</v>
      </c>
      <c r="C32" t="s">
        <v>970</v>
      </c>
      <c r="D32" t="s">
        <v>566</v>
      </c>
      <c r="E32" t="s">
        <v>90</v>
      </c>
      <c r="F32">
        <v>32964</v>
      </c>
      <c r="G32" t="s">
        <v>2210</v>
      </c>
      <c r="H32" t="s">
        <v>29</v>
      </c>
      <c r="I32" t="s">
        <v>215</v>
      </c>
      <c r="J32" t="s">
        <v>27</v>
      </c>
      <c r="K32">
        <v>2009</v>
      </c>
      <c r="L32" t="s">
        <v>74</v>
      </c>
    </row>
    <row r="33" spans="1:12" ht="17.25" customHeight="1" x14ac:dyDescent="0.25">
      <c r="A33">
        <v>339264</v>
      </c>
      <c r="B33" t="s">
        <v>2703</v>
      </c>
      <c r="C33" t="s">
        <v>787</v>
      </c>
      <c r="D33" t="s">
        <v>2704</v>
      </c>
      <c r="E33" t="s">
        <v>90</v>
      </c>
      <c r="F33">
        <v>33188</v>
      </c>
      <c r="G33" t="s">
        <v>975</v>
      </c>
      <c r="H33" t="s">
        <v>29</v>
      </c>
      <c r="I33" t="s">
        <v>215</v>
      </c>
      <c r="J33" t="s">
        <v>1112</v>
      </c>
      <c r="K33">
        <v>2008</v>
      </c>
      <c r="L33" t="s">
        <v>43</v>
      </c>
    </row>
    <row r="34" spans="1:12" ht="17.25" customHeight="1" x14ac:dyDescent="0.25">
      <c r="A34">
        <v>339276</v>
      </c>
      <c r="B34" t="s">
        <v>2720</v>
      </c>
      <c r="C34" t="s">
        <v>2721</v>
      </c>
      <c r="D34" t="s">
        <v>275</v>
      </c>
      <c r="E34" t="s">
        <v>90</v>
      </c>
      <c r="F34">
        <v>35660</v>
      </c>
      <c r="G34" t="s">
        <v>1580</v>
      </c>
      <c r="H34" t="s">
        <v>29</v>
      </c>
      <c r="I34" t="s">
        <v>215</v>
      </c>
      <c r="J34" t="s">
        <v>27</v>
      </c>
      <c r="K34">
        <v>2015</v>
      </c>
      <c r="L34" t="s">
        <v>43</v>
      </c>
    </row>
    <row r="35" spans="1:12" ht="17.25" customHeight="1" x14ac:dyDescent="0.25">
      <c r="A35">
        <v>339300</v>
      </c>
      <c r="B35" t="s">
        <v>2289</v>
      </c>
      <c r="C35" t="s">
        <v>368</v>
      </c>
      <c r="D35" t="s">
        <v>2290</v>
      </c>
      <c r="E35" t="s">
        <v>89</v>
      </c>
      <c r="F35">
        <v>37643</v>
      </c>
      <c r="G35" t="s">
        <v>2291</v>
      </c>
      <c r="H35" t="s">
        <v>29</v>
      </c>
      <c r="I35" t="s">
        <v>215</v>
      </c>
      <c r="J35" t="s">
        <v>27</v>
      </c>
      <c r="K35">
        <v>2022</v>
      </c>
      <c r="L35" t="s">
        <v>43</v>
      </c>
    </row>
    <row r="36" spans="1:12" ht="17.25" customHeight="1" x14ac:dyDescent="0.25">
      <c r="A36">
        <v>339332</v>
      </c>
      <c r="B36" t="s">
        <v>1113</v>
      </c>
      <c r="C36" t="s">
        <v>276</v>
      </c>
      <c r="D36" t="s">
        <v>523</v>
      </c>
      <c r="E36" t="s">
        <v>89</v>
      </c>
      <c r="F36">
        <v>34964</v>
      </c>
      <c r="G36" t="s">
        <v>31</v>
      </c>
      <c r="H36" t="s">
        <v>29</v>
      </c>
      <c r="I36" t="s">
        <v>215</v>
      </c>
      <c r="J36" t="s">
        <v>1112</v>
      </c>
      <c r="K36">
        <v>2022</v>
      </c>
      <c r="L36" t="s">
        <v>31</v>
      </c>
    </row>
    <row r="37" spans="1:12" ht="17.25" customHeight="1" x14ac:dyDescent="0.25">
      <c r="A37">
        <v>339336</v>
      </c>
      <c r="B37" t="s">
        <v>2890</v>
      </c>
      <c r="C37" t="s">
        <v>2891</v>
      </c>
      <c r="D37" t="s">
        <v>421</v>
      </c>
      <c r="E37" t="s">
        <v>89</v>
      </c>
      <c r="F37">
        <v>36912</v>
      </c>
      <c r="G37" t="s">
        <v>427</v>
      </c>
      <c r="H37" t="s">
        <v>29</v>
      </c>
      <c r="I37" t="s">
        <v>215</v>
      </c>
      <c r="J37" t="s">
        <v>27</v>
      </c>
      <c r="K37">
        <v>2018</v>
      </c>
      <c r="L37" t="s">
        <v>31</v>
      </c>
    </row>
    <row r="38" spans="1:12" ht="17.25" customHeight="1" x14ac:dyDescent="0.25">
      <c r="A38">
        <v>339349</v>
      </c>
      <c r="B38" t="s">
        <v>2182</v>
      </c>
      <c r="C38" t="s">
        <v>453</v>
      </c>
      <c r="D38" t="s">
        <v>996</v>
      </c>
      <c r="E38" t="s">
        <v>90</v>
      </c>
      <c r="F38">
        <v>37634</v>
      </c>
      <c r="G38" t="s">
        <v>31</v>
      </c>
      <c r="H38" t="s">
        <v>29</v>
      </c>
      <c r="I38" t="s">
        <v>215</v>
      </c>
      <c r="J38" t="s">
        <v>1112</v>
      </c>
      <c r="K38">
        <v>2022</v>
      </c>
      <c r="L38" t="s">
        <v>31</v>
      </c>
    </row>
    <row r="39" spans="1:12" ht="17.25" customHeight="1" x14ac:dyDescent="0.25">
      <c r="A39">
        <v>339381</v>
      </c>
      <c r="B39" t="s">
        <v>2663</v>
      </c>
      <c r="C39" t="s">
        <v>2664</v>
      </c>
      <c r="D39" t="s">
        <v>1004</v>
      </c>
      <c r="E39" t="s">
        <v>90</v>
      </c>
      <c r="F39">
        <v>38019</v>
      </c>
      <c r="G39" t="s">
        <v>31</v>
      </c>
      <c r="H39" t="s">
        <v>29</v>
      </c>
      <c r="I39" t="s">
        <v>215</v>
      </c>
      <c r="J39" t="s">
        <v>27</v>
      </c>
      <c r="K39">
        <v>2022</v>
      </c>
      <c r="L39" t="s">
        <v>31</v>
      </c>
    </row>
    <row r="40" spans="1:12" ht="17.25" customHeight="1" x14ac:dyDescent="0.25">
      <c r="A40">
        <v>339387</v>
      </c>
      <c r="B40" t="s">
        <v>2727</v>
      </c>
      <c r="C40" t="s">
        <v>256</v>
      </c>
      <c r="D40" t="s">
        <v>502</v>
      </c>
      <c r="E40" t="s">
        <v>89</v>
      </c>
      <c r="F40">
        <v>33148</v>
      </c>
      <c r="G40" t="s">
        <v>31</v>
      </c>
      <c r="H40" t="s">
        <v>29</v>
      </c>
      <c r="I40" t="s">
        <v>215</v>
      </c>
      <c r="J40" t="s">
        <v>1112</v>
      </c>
      <c r="K40">
        <v>2009</v>
      </c>
      <c r="L40" t="s">
        <v>86</v>
      </c>
    </row>
    <row r="41" spans="1:12" ht="17.25" customHeight="1" x14ac:dyDescent="0.25">
      <c r="A41">
        <v>339416</v>
      </c>
      <c r="B41" t="s">
        <v>2930</v>
      </c>
      <c r="C41" t="s">
        <v>233</v>
      </c>
      <c r="D41" t="s">
        <v>227</v>
      </c>
      <c r="E41" t="s">
        <v>89</v>
      </c>
      <c r="F41">
        <v>38295</v>
      </c>
      <c r="G41" t="s">
        <v>225</v>
      </c>
      <c r="H41" t="s">
        <v>29</v>
      </c>
      <c r="I41" t="s">
        <v>215</v>
      </c>
      <c r="J41" t="s">
        <v>27</v>
      </c>
      <c r="K41">
        <v>2022</v>
      </c>
      <c r="L41" t="s">
        <v>86</v>
      </c>
    </row>
    <row r="42" spans="1:12" ht="17.25" customHeight="1" x14ac:dyDescent="0.25">
      <c r="A42">
        <v>339427</v>
      </c>
      <c r="B42" t="s">
        <v>2388</v>
      </c>
      <c r="C42" t="s">
        <v>259</v>
      </c>
      <c r="D42" t="s">
        <v>2389</v>
      </c>
      <c r="E42" t="s">
        <v>89</v>
      </c>
      <c r="F42">
        <v>38082</v>
      </c>
      <c r="G42" t="s">
        <v>31</v>
      </c>
      <c r="H42" t="s">
        <v>29</v>
      </c>
      <c r="I42" t="s">
        <v>215</v>
      </c>
      <c r="J42" t="s">
        <v>1112</v>
      </c>
      <c r="K42">
        <v>2022</v>
      </c>
      <c r="L42" t="s">
        <v>86</v>
      </c>
    </row>
    <row r="43" spans="1:12" ht="17.25" customHeight="1" x14ac:dyDescent="0.25">
      <c r="A43">
        <v>339433</v>
      </c>
      <c r="B43" t="s">
        <v>2544</v>
      </c>
      <c r="C43" t="s">
        <v>295</v>
      </c>
      <c r="D43" t="s">
        <v>224</v>
      </c>
      <c r="E43" t="s">
        <v>89</v>
      </c>
      <c r="F43">
        <v>35345</v>
      </c>
      <c r="G43" t="s">
        <v>637</v>
      </c>
      <c r="H43" t="s">
        <v>29</v>
      </c>
      <c r="I43" t="s">
        <v>215</v>
      </c>
      <c r="J43" t="s">
        <v>27</v>
      </c>
      <c r="K43">
        <v>2014</v>
      </c>
      <c r="L43" t="s">
        <v>80</v>
      </c>
    </row>
    <row r="44" spans="1:12" ht="17.25" customHeight="1" x14ac:dyDescent="0.25">
      <c r="A44">
        <v>339439</v>
      </c>
      <c r="B44" t="s">
        <v>2179</v>
      </c>
      <c r="C44" t="s">
        <v>890</v>
      </c>
      <c r="D44" t="s">
        <v>2180</v>
      </c>
      <c r="E44" t="s">
        <v>90</v>
      </c>
      <c r="F44">
        <v>35431</v>
      </c>
      <c r="G44" t="s">
        <v>743</v>
      </c>
      <c r="H44" t="s">
        <v>29</v>
      </c>
      <c r="I44" t="s">
        <v>215</v>
      </c>
      <c r="J44" t="s">
        <v>1112</v>
      </c>
      <c r="K44">
        <v>2014</v>
      </c>
      <c r="L44" t="s">
        <v>53</v>
      </c>
    </row>
    <row r="45" spans="1:12" ht="17.25" customHeight="1" x14ac:dyDescent="0.25">
      <c r="A45">
        <v>339476</v>
      </c>
      <c r="B45" t="s">
        <v>2200</v>
      </c>
      <c r="C45" t="s">
        <v>232</v>
      </c>
      <c r="D45" t="s">
        <v>235</v>
      </c>
      <c r="E45" t="s">
        <v>90</v>
      </c>
      <c r="F45">
        <v>31780</v>
      </c>
      <c r="G45" t="s">
        <v>1556</v>
      </c>
      <c r="H45" t="s">
        <v>29</v>
      </c>
      <c r="I45" t="s">
        <v>215</v>
      </c>
      <c r="J45" t="s">
        <v>1112</v>
      </c>
      <c r="K45">
        <v>2012</v>
      </c>
      <c r="L45" t="s">
        <v>43</v>
      </c>
    </row>
    <row r="46" spans="1:12" ht="17.25" customHeight="1" x14ac:dyDescent="0.25">
      <c r="A46">
        <v>339488</v>
      </c>
      <c r="B46" t="s">
        <v>2963</v>
      </c>
      <c r="C46" t="s">
        <v>2964</v>
      </c>
      <c r="D46" t="s">
        <v>1417</v>
      </c>
      <c r="E46" t="s">
        <v>90</v>
      </c>
      <c r="F46">
        <v>31788</v>
      </c>
      <c r="G46" t="s">
        <v>80</v>
      </c>
      <c r="H46" t="s">
        <v>29</v>
      </c>
      <c r="I46" t="s">
        <v>215</v>
      </c>
      <c r="J46" t="s">
        <v>1112</v>
      </c>
      <c r="K46">
        <v>2006</v>
      </c>
      <c r="L46" t="s">
        <v>80</v>
      </c>
    </row>
    <row r="47" spans="1:12" ht="17.25" customHeight="1" x14ac:dyDescent="0.25">
      <c r="A47">
        <v>339524</v>
      </c>
      <c r="B47" t="s">
        <v>2197</v>
      </c>
      <c r="C47" t="s">
        <v>2198</v>
      </c>
      <c r="D47" t="s">
        <v>776</v>
      </c>
      <c r="E47" t="s">
        <v>90</v>
      </c>
      <c r="F47">
        <v>32952</v>
      </c>
      <c r="G47" t="s">
        <v>31</v>
      </c>
      <c r="H47" t="s">
        <v>29</v>
      </c>
      <c r="I47" t="s">
        <v>215</v>
      </c>
      <c r="J47" t="s">
        <v>1112</v>
      </c>
      <c r="K47">
        <v>2009</v>
      </c>
      <c r="L47" t="s">
        <v>31</v>
      </c>
    </row>
    <row r="48" spans="1:12" ht="17.25" customHeight="1" x14ac:dyDescent="0.25">
      <c r="A48">
        <v>339680</v>
      </c>
      <c r="B48" t="s">
        <v>3556</v>
      </c>
      <c r="C48" t="s">
        <v>365</v>
      </c>
      <c r="D48" t="s">
        <v>3557</v>
      </c>
      <c r="I48" t="s">
        <v>215</v>
      </c>
    </row>
    <row r="49" spans="1:20" ht="17.25" customHeight="1" x14ac:dyDescent="0.25">
      <c r="A49">
        <v>339703</v>
      </c>
      <c r="B49" t="s">
        <v>3552</v>
      </c>
      <c r="C49" t="s">
        <v>500</v>
      </c>
      <c r="D49" t="s">
        <v>246</v>
      </c>
      <c r="I49" t="s">
        <v>215</v>
      </c>
    </row>
    <row r="50" spans="1:20" ht="17.25" customHeight="1" x14ac:dyDescent="0.25">
      <c r="A50">
        <v>339790</v>
      </c>
      <c r="B50" t="s">
        <v>3542</v>
      </c>
      <c r="C50" t="s">
        <v>245</v>
      </c>
      <c r="D50" t="s">
        <v>509</v>
      </c>
      <c r="I50" t="s">
        <v>215</v>
      </c>
    </row>
    <row r="51" spans="1:20" ht="17.25" customHeight="1" x14ac:dyDescent="0.25">
      <c r="A51">
        <v>339798</v>
      </c>
      <c r="B51" t="s">
        <v>3228</v>
      </c>
      <c r="C51" t="s">
        <v>302</v>
      </c>
      <c r="D51" t="s">
        <v>287</v>
      </c>
      <c r="I51" t="s">
        <v>215</v>
      </c>
    </row>
    <row r="52" spans="1:20" ht="17.25" customHeight="1" x14ac:dyDescent="0.25">
      <c r="A52">
        <v>339834</v>
      </c>
      <c r="B52" t="s">
        <v>3530</v>
      </c>
      <c r="C52" t="s">
        <v>259</v>
      </c>
      <c r="D52" t="s">
        <v>441</v>
      </c>
      <c r="I52" t="s">
        <v>215</v>
      </c>
    </row>
    <row r="53" spans="1:20" ht="17.25" customHeight="1" x14ac:dyDescent="0.25">
      <c r="A53">
        <v>339861</v>
      </c>
      <c r="B53" t="s">
        <v>3525</v>
      </c>
      <c r="C53" t="s">
        <v>240</v>
      </c>
      <c r="D53" t="s">
        <v>361</v>
      </c>
      <c r="I53" t="s">
        <v>215</v>
      </c>
    </row>
    <row r="54" spans="1:20" ht="17.25" customHeight="1" x14ac:dyDescent="0.25">
      <c r="A54">
        <v>339880</v>
      </c>
      <c r="B54" t="s">
        <v>3522</v>
      </c>
      <c r="C54" t="s">
        <v>380</v>
      </c>
      <c r="D54" t="s">
        <v>235</v>
      </c>
      <c r="I54" t="s">
        <v>215</v>
      </c>
    </row>
    <row r="55" spans="1:20" ht="17.25" customHeight="1" x14ac:dyDescent="0.25">
      <c r="A55">
        <v>339886</v>
      </c>
      <c r="B55" t="s">
        <v>3520</v>
      </c>
      <c r="C55" t="s">
        <v>3521</v>
      </c>
      <c r="D55" t="s">
        <v>315</v>
      </c>
      <c r="I55" t="s">
        <v>215</v>
      </c>
    </row>
    <row r="56" spans="1:20" ht="17.25" customHeight="1" x14ac:dyDescent="0.25">
      <c r="A56">
        <v>339934</v>
      </c>
      <c r="B56" t="s">
        <v>3514</v>
      </c>
      <c r="C56" t="s">
        <v>631</v>
      </c>
      <c r="D56" t="s">
        <v>2954</v>
      </c>
      <c r="I56" t="s">
        <v>215</v>
      </c>
    </row>
    <row r="57" spans="1:20" ht="17.25" customHeight="1" x14ac:dyDescent="0.25">
      <c r="A57">
        <v>339988</v>
      </c>
      <c r="B57" t="s">
        <v>3500</v>
      </c>
      <c r="C57" t="s">
        <v>353</v>
      </c>
      <c r="D57" t="s">
        <v>445</v>
      </c>
      <c r="I57" t="s">
        <v>215</v>
      </c>
    </row>
    <row r="58" spans="1:20" ht="17.25" customHeight="1" x14ac:dyDescent="0.25">
      <c r="A58">
        <v>340009</v>
      </c>
      <c r="B58" t="s">
        <v>3496</v>
      </c>
      <c r="C58" t="s">
        <v>884</v>
      </c>
      <c r="D58" t="s">
        <v>329</v>
      </c>
      <c r="I58" t="s">
        <v>215</v>
      </c>
    </row>
    <row r="59" spans="1:20" ht="17.25" customHeight="1" x14ac:dyDescent="0.25">
      <c r="A59">
        <v>340066</v>
      </c>
      <c r="B59" t="s">
        <v>3491</v>
      </c>
      <c r="C59" t="s">
        <v>240</v>
      </c>
      <c r="D59" t="s">
        <v>243</v>
      </c>
      <c r="I59" t="s">
        <v>215</v>
      </c>
    </row>
    <row r="60" spans="1:20" ht="17.25" customHeight="1" x14ac:dyDescent="0.25">
      <c r="A60">
        <v>340094</v>
      </c>
      <c r="B60" t="s">
        <v>3487</v>
      </c>
      <c r="C60" t="s">
        <v>790</v>
      </c>
      <c r="D60" t="s">
        <v>3488</v>
      </c>
      <c r="I60" t="s">
        <v>215</v>
      </c>
    </row>
    <row r="61" spans="1:20" ht="17.25" customHeight="1" x14ac:dyDescent="0.25">
      <c r="A61">
        <v>340125</v>
      </c>
      <c r="B61" t="s">
        <v>3480</v>
      </c>
      <c r="C61" t="s">
        <v>380</v>
      </c>
      <c r="D61" t="s">
        <v>433</v>
      </c>
      <c r="I61" t="s">
        <v>215</v>
      </c>
    </row>
    <row r="62" spans="1:20" ht="17.25" customHeight="1" x14ac:dyDescent="0.25">
      <c r="A62">
        <v>333184</v>
      </c>
      <c r="B62" t="s">
        <v>2980</v>
      </c>
      <c r="C62" t="s">
        <v>240</v>
      </c>
      <c r="D62" t="s">
        <v>231</v>
      </c>
      <c r="E62" t="s">
        <v>90</v>
      </c>
      <c r="F62">
        <v>35089</v>
      </c>
      <c r="G62" t="s">
        <v>31</v>
      </c>
      <c r="H62" t="s">
        <v>29</v>
      </c>
      <c r="I62" t="s">
        <v>144</v>
      </c>
      <c r="J62" t="s">
        <v>1112</v>
      </c>
      <c r="L62" t="s">
        <v>31</v>
      </c>
      <c r="R62">
        <v>2228</v>
      </c>
      <c r="S62">
        <v>45333</v>
      </c>
      <c r="T62">
        <v>45000</v>
      </c>
    </row>
    <row r="63" spans="1:20" ht="17.25" customHeight="1" x14ac:dyDescent="0.25">
      <c r="A63">
        <v>338965</v>
      </c>
      <c r="B63" t="s">
        <v>2223</v>
      </c>
      <c r="C63" t="s">
        <v>836</v>
      </c>
      <c r="D63" t="s">
        <v>441</v>
      </c>
      <c r="E63" t="s">
        <v>90</v>
      </c>
      <c r="F63">
        <v>26978</v>
      </c>
      <c r="G63" t="s">
        <v>40</v>
      </c>
      <c r="H63" t="s">
        <v>29</v>
      </c>
      <c r="I63" t="s">
        <v>144</v>
      </c>
      <c r="J63" t="s">
        <v>1112</v>
      </c>
      <c r="L63" t="s">
        <v>40</v>
      </c>
      <c r="R63">
        <v>2342</v>
      </c>
      <c r="S63">
        <v>45334</v>
      </c>
      <c r="T63">
        <v>20000</v>
      </c>
    </row>
    <row r="64" spans="1:20" ht="17.25" customHeight="1" x14ac:dyDescent="0.25">
      <c r="A64">
        <v>337800</v>
      </c>
      <c r="B64" t="s">
        <v>2457</v>
      </c>
      <c r="C64" t="s">
        <v>666</v>
      </c>
      <c r="D64" t="s">
        <v>433</v>
      </c>
      <c r="E64" t="s">
        <v>89</v>
      </c>
      <c r="F64">
        <v>36448</v>
      </c>
      <c r="G64" t="s">
        <v>608</v>
      </c>
      <c r="H64" t="s">
        <v>29</v>
      </c>
      <c r="I64" t="s">
        <v>144</v>
      </c>
      <c r="J64" t="s">
        <v>1112</v>
      </c>
      <c r="L64" t="s">
        <v>53</v>
      </c>
      <c r="R64">
        <v>2416</v>
      </c>
      <c r="S64">
        <v>45335</v>
      </c>
      <c r="T64">
        <v>16000</v>
      </c>
    </row>
    <row r="65" spans="1:32" ht="17.25" customHeight="1" x14ac:dyDescent="0.25">
      <c r="A65">
        <v>337573</v>
      </c>
      <c r="B65" t="s">
        <v>2764</v>
      </c>
      <c r="C65" t="s">
        <v>719</v>
      </c>
      <c r="D65" t="s">
        <v>287</v>
      </c>
      <c r="E65" t="s">
        <v>89</v>
      </c>
      <c r="F65">
        <v>30858</v>
      </c>
      <c r="G65" t="s">
        <v>1002</v>
      </c>
      <c r="H65" t="s">
        <v>29</v>
      </c>
      <c r="I65" t="s">
        <v>144</v>
      </c>
      <c r="J65" t="s">
        <v>27</v>
      </c>
      <c r="L65" t="s">
        <v>80</v>
      </c>
      <c r="R65">
        <v>2418</v>
      </c>
      <c r="S65" t="s">
        <v>3683</v>
      </c>
      <c r="T65">
        <v>20000</v>
      </c>
    </row>
    <row r="66" spans="1:32" ht="17.25" customHeight="1" x14ac:dyDescent="0.25">
      <c r="A66">
        <v>326404</v>
      </c>
      <c r="B66" t="s">
        <v>827</v>
      </c>
      <c r="C66" t="s">
        <v>553</v>
      </c>
      <c r="D66" t="s">
        <v>1015</v>
      </c>
      <c r="I66" t="s">
        <v>144</v>
      </c>
      <c r="R66">
        <v>2469</v>
      </c>
      <c r="S66">
        <v>45336</v>
      </c>
      <c r="T66">
        <v>70000</v>
      </c>
      <c r="V66" t="s">
        <v>3468</v>
      </c>
    </row>
    <row r="67" spans="1:32" ht="17.25" customHeight="1" x14ac:dyDescent="0.25">
      <c r="A67">
        <v>336725</v>
      </c>
      <c r="B67" t="s">
        <v>2642</v>
      </c>
      <c r="C67" t="s">
        <v>457</v>
      </c>
      <c r="D67" t="s">
        <v>843</v>
      </c>
      <c r="E67" t="s">
        <v>89</v>
      </c>
      <c r="F67">
        <v>36161</v>
      </c>
      <c r="G67" t="s">
        <v>2643</v>
      </c>
      <c r="H67" t="s">
        <v>29</v>
      </c>
      <c r="I67" t="s">
        <v>144</v>
      </c>
      <c r="J67" t="s">
        <v>1112</v>
      </c>
      <c r="L67" t="s">
        <v>86</v>
      </c>
      <c r="R67">
        <v>2536</v>
      </c>
      <c r="S67">
        <v>45337</v>
      </c>
      <c r="T67">
        <v>112000</v>
      </c>
    </row>
    <row r="68" spans="1:32" ht="17.25" customHeight="1" x14ac:dyDescent="0.25">
      <c r="A68">
        <v>332472</v>
      </c>
      <c r="B68" t="s">
        <v>2461</v>
      </c>
      <c r="C68" t="s">
        <v>240</v>
      </c>
      <c r="D68" t="s">
        <v>1530</v>
      </c>
      <c r="E68" t="s">
        <v>90</v>
      </c>
      <c r="F68">
        <v>31862</v>
      </c>
      <c r="G68" t="s">
        <v>1743</v>
      </c>
      <c r="H68" t="s">
        <v>29</v>
      </c>
      <c r="I68" t="s">
        <v>144</v>
      </c>
      <c r="J68" t="s">
        <v>1112</v>
      </c>
      <c r="L68" t="s">
        <v>71</v>
      </c>
      <c r="R68">
        <v>2627</v>
      </c>
      <c r="S68">
        <v>45340</v>
      </c>
      <c r="T68">
        <v>135000</v>
      </c>
    </row>
    <row r="69" spans="1:32" ht="17.25" customHeight="1" x14ac:dyDescent="0.25">
      <c r="A69">
        <v>336165</v>
      </c>
      <c r="B69" t="s">
        <v>2992</v>
      </c>
      <c r="C69" t="s">
        <v>2993</v>
      </c>
      <c r="D69" t="s">
        <v>513</v>
      </c>
      <c r="E69" t="s">
        <v>90</v>
      </c>
      <c r="F69">
        <v>36415</v>
      </c>
      <c r="G69" t="s">
        <v>31</v>
      </c>
      <c r="H69" t="s">
        <v>29</v>
      </c>
      <c r="I69" t="s">
        <v>144</v>
      </c>
      <c r="J69" t="s">
        <v>27</v>
      </c>
      <c r="L69" t="s">
        <v>31</v>
      </c>
      <c r="R69">
        <v>2643</v>
      </c>
      <c r="S69">
        <v>45341</v>
      </c>
      <c r="T69">
        <v>35000</v>
      </c>
    </row>
    <row r="70" spans="1:32" ht="17.25" customHeight="1" x14ac:dyDescent="0.25">
      <c r="A70">
        <v>334454</v>
      </c>
      <c r="B70" t="s">
        <v>2594</v>
      </c>
      <c r="C70" t="s">
        <v>516</v>
      </c>
      <c r="D70" t="s">
        <v>1473</v>
      </c>
      <c r="E70" t="s">
        <v>89</v>
      </c>
      <c r="F70">
        <v>36025</v>
      </c>
      <c r="G70" t="s">
        <v>31</v>
      </c>
      <c r="H70" t="s">
        <v>29</v>
      </c>
      <c r="I70" t="s">
        <v>144</v>
      </c>
      <c r="J70" t="s">
        <v>27</v>
      </c>
      <c r="L70" t="s">
        <v>31</v>
      </c>
      <c r="R70">
        <v>2645</v>
      </c>
      <c r="S70">
        <v>45341</v>
      </c>
      <c r="T70">
        <v>35000</v>
      </c>
    </row>
    <row r="71" spans="1:32" ht="17.25" customHeight="1" x14ac:dyDescent="0.25">
      <c r="A71">
        <v>336989</v>
      </c>
      <c r="B71" t="s">
        <v>3155</v>
      </c>
      <c r="C71" t="s">
        <v>2655</v>
      </c>
      <c r="D71" t="s">
        <v>822</v>
      </c>
      <c r="E71" t="s">
        <v>89</v>
      </c>
      <c r="F71">
        <v>36885</v>
      </c>
      <c r="G71" t="s">
        <v>31</v>
      </c>
      <c r="H71" t="s">
        <v>29</v>
      </c>
      <c r="I71" t="s">
        <v>144</v>
      </c>
      <c r="J71" t="s">
        <v>1112</v>
      </c>
      <c r="L71" t="s">
        <v>31</v>
      </c>
      <c r="R71">
        <v>2761</v>
      </c>
      <c r="S71">
        <v>45342</v>
      </c>
      <c r="T71">
        <v>30000</v>
      </c>
    </row>
    <row r="72" spans="1:32" ht="17.25" customHeight="1" x14ac:dyDescent="0.25">
      <c r="A72">
        <v>309393</v>
      </c>
      <c r="B72" t="s">
        <v>1411</v>
      </c>
      <c r="C72" t="s">
        <v>814</v>
      </c>
      <c r="D72" t="s">
        <v>441</v>
      </c>
      <c r="E72" t="s">
        <v>90</v>
      </c>
      <c r="F72">
        <v>28922</v>
      </c>
      <c r="G72" t="s">
        <v>31</v>
      </c>
      <c r="H72" t="s">
        <v>29</v>
      </c>
      <c r="I72" t="s">
        <v>144</v>
      </c>
      <c r="J72" t="s">
        <v>1112</v>
      </c>
      <c r="L72" t="s">
        <v>31</v>
      </c>
      <c r="R72">
        <v>2763</v>
      </c>
      <c r="S72">
        <v>45342</v>
      </c>
      <c r="T72">
        <v>70000</v>
      </c>
      <c r="V72" t="s">
        <v>3468</v>
      </c>
    </row>
    <row r="73" spans="1:32" ht="17.25" customHeight="1" x14ac:dyDescent="0.25">
      <c r="A73">
        <v>317161</v>
      </c>
      <c r="B73" t="s">
        <v>2217</v>
      </c>
      <c r="C73" t="s">
        <v>353</v>
      </c>
      <c r="D73" t="s">
        <v>243</v>
      </c>
      <c r="E73" t="s">
        <v>89</v>
      </c>
      <c r="F73">
        <v>32874</v>
      </c>
      <c r="G73" t="s">
        <v>53</v>
      </c>
      <c r="H73" t="s">
        <v>29</v>
      </c>
      <c r="I73" t="s">
        <v>144</v>
      </c>
      <c r="R73">
        <v>2768</v>
      </c>
      <c r="S73">
        <v>45342</v>
      </c>
      <c r="T73">
        <v>15000</v>
      </c>
    </row>
    <row r="74" spans="1:32" ht="17.25" customHeight="1" x14ac:dyDescent="0.25">
      <c r="A74">
        <v>318289</v>
      </c>
      <c r="B74" t="s">
        <v>2882</v>
      </c>
      <c r="C74" t="s">
        <v>1782</v>
      </c>
      <c r="D74" t="s">
        <v>546</v>
      </c>
      <c r="E74" t="s">
        <v>89</v>
      </c>
      <c r="F74">
        <v>31653</v>
      </c>
      <c r="G74" t="s">
        <v>31</v>
      </c>
      <c r="H74" t="s">
        <v>29</v>
      </c>
      <c r="I74" t="s">
        <v>144</v>
      </c>
      <c r="J74" t="s">
        <v>1112</v>
      </c>
      <c r="L74" t="s">
        <v>31</v>
      </c>
      <c r="R74">
        <v>2862</v>
      </c>
      <c r="S74">
        <v>45343</v>
      </c>
      <c r="T74">
        <v>75000</v>
      </c>
    </row>
    <row r="75" spans="1:32" ht="17.25" customHeight="1" x14ac:dyDescent="0.25">
      <c r="A75">
        <v>330496</v>
      </c>
      <c r="B75" t="s">
        <v>2965</v>
      </c>
      <c r="C75" t="s">
        <v>565</v>
      </c>
      <c r="D75" t="s">
        <v>275</v>
      </c>
      <c r="E75" t="s">
        <v>89</v>
      </c>
      <c r="F75">
        <v>35749</v>
      </c>
      <c r="G75" t="s">
        <v>31</v>
      </c>
      <c r="H75" t="s">
        <v>29</v>
      </c>
      <c r="I75" t="s">
        <v>144</v>
      </c>
      <c r="J75" t="s">
        <v>1112</v>
      </c>
      <c r="L75" t="s">
        <v>31</v>
      </c>
      <c r="R75">
        <v>2864</v>
      </c>
      <c r="S75">
        <v>45343</v>
      </c>
      <c r="T75">
        <v>40000</v>
      </c>
    </row>
    <row r="76" spans="1:32" ht="17.25" customHeight="1" x14ac:dyDescent="0.25">
      <c r="A76">
        <v>332065</v>
      </c>
      <c r="B76" t="s">
        <v>2742</v>
      </c>
      <c r="C76" t="s">
        <v>268</v>
      </c>
      <c r="D76" t="s">
        <v>482</v>
      </c>
      <c r="E76" t="s">
        <v>89</v>
      </c>
      <c r="F76">
        <v>36259</v>
      </c>
      <c r="G76" t="s">
        <v>31</v>
      </c>
      <c r="H76" t="s">
        <v>29</v>
      </c>
      <c r="I76" t="s">
        <v>144</v>
      </c>
      <c r="J76" t="s">
        <v>1112</v>
      </c>
      <c r="L76" t="s">
        <v>31</v>
      </c>
      <c r="R76">
        <v>2866</v>
      </c>
      <c r="S76">
        <v>45343</v>
      </c>
      <c r="T76">
        <v>40000</v>
      </c>
    </row>
    <row r="77" spans="1:32" ht="17.25" customHeight="1" x14ac:dyDescent="0.25">
      <c r="A77">
        <v>328008</v>
      </c>
      <c r="B77" t="s">
        <v>1790</v>
      </c>
      <c r="C77" t="s">
        <v>1359</v>
      </c>
      <c r="D77" t="s">
        <v>882</v>
      </c>
      <c r="E77" t="s">
        <v>90</v>
      </c>
      <c r="F77">
        <v>35827</v>
      </c>
      <c r="G77" t="s">
        <v>427</v>
      </c>
      <c r="H77" t="s">
        <v>29</v>
      </c>
      <c r="I77" t="s">
        <v>144</v>
      </c>
      <c r="J77" t="s">
        <v>1112</v>
      </c>
      <c r="L77" t="s">
        <v>43</v>
      </c>
      <c r="R77">
        <v>2870</v>
      </c>
      <c r="S77" t="s">
        <v>3682</v>
      </c>
      <c r="T77">
        <v>70000</v>
      </c>
      <c r="V77" t="s">
        <v>3470</v>
      </c>
    </row>
    <row r="78" spans="1:32" ht="17.25" customHeight="1" x14ac:dyDescent="0.25">
      <c r="A78">
        <v>336675</v>
      </c>
      <c r="B78" t="s">
        <v>2623</v>
      </c>
      <c r="C78" t="s">
        <v>635</v>
      </c>
      <c r="D78" t="s">
        <v>551</v>
      </c>
      <c r="E78" t="s">
        <v>90</v>
      </c>
      <c r="F78">
        <v>35145</v>
      </c>
      <c r="G78" t="s">
        <v>834</v>
      </c>
      <c r="H78" t="s">
        <v>29</v>
      </c>
      <c r="I78" t="s">
        <v>144</v>
      </c>
      <c r="J78" t="s">
        <v>27</v>
      </c>
      <c r="L78" t="s">
        <v>31</v>
      </c>
      <c r="R78">
        <v>2945</v>
      </c>
      <c r="S78">
        <v>45344</v>
      </c>
      <c r="T78">
        <v>3000</v>
      </c>
    </row>
    <row r="79" spans="1:32" ht="17.25" customHeight="1" x14ac:dyDescent="0.25">
      <c r="A79">
        <v>335772</v>
      </c>
      <c r="B79" t="s">
        <v>2525</v>
      </c>
      <c r="C79" t="s">
        <v>240</v>
      </c>
      <c r="D79" t="s">
        <v>681</v>
      </c>
      <c r="E79" t="s">
        <v>89</v>
      </c>
      <c r="F79">
        <v>34201</v>
      </c>
      <c r="G79" t="s">
        <v>637</v>
      </c>
      <c r="H79" t="s">
        <v>29</v>
      </c>
      <c r="I79" t="s">
        <v>144</v>
      </c>
      <c r="J79" t="s">
        <v>1112</v>
      </c>
      <c r="L79" t="s">
        <v>53</v>
      </c>
      <c r="R79">
        <v>2947</v>
      </c>
      <c r="S79">
        <v>45344</v>
      </c>
      <c r="T79">
        <v>200000</v>
      </c>
      <c r="V79" t="s">
        <v>3687</v>
      </c>
      <c r="AF79" t="s">
        <v>3445</v>
      </c>
    </row>
    <row r="80" spans="1:32" ht="17.25" customHeight="1" x14ac:dyDescent="0.25">
      <c r="A80">
        <v>302171</v>
      </c>
      <c r="B80" t="s">
        <v>3679</v>
      </c>
      <c r="C80" t="s">
        <v>240</v>
      </c>
      <c r="D80" t="s">
        <v>234</v>
      </c>
      <c r="I80" t="s">
        <v>144</v>
      </c>
      <c r="R80">
        <v>2948</v>
      </c>
      <c r="S80">
        <v>45344</v>
      </c>
      <c r="T80">
        <v>70000</v>
      </c>
      <c r="V80" t="s">
        <v>3467</v>
      </c>
    </row>
    <row r="81" spans="1:32" ht="17.25" customHeight="1" x14ac:dyDescent="0.25">
      <c r="A81">
        <v>336872</v>
      </c>
      <c r="B81" t="s">
        <v>2362</v>
      </c>
      <c r="C81" t="s">
        <v>2363</v>
      </c>
      <c r="D81" t="s">
        <v>1555</v>
      </c>
      <c r="E81" t="s">
        <v>89</v>
      </c>
      <c r="F81">
        <v>31921</v>
      </c>
      <c r="G81" t="s">
        <v>225</v>
      </c>
      <c r="H81" t="s">
        <v>29</v>
      </c>
      <c r="I81" t="s">
        <v>144</v>
      </c>
      <c r="R81">
        <v>2949</v>
      </c>
      <c r="S81">
        <v>45344</v>
      </c>
      <c r="T81">
        <v>1000</v>
      </c>
    </row>
    <row r="82" spans="1:32" ht="17.25" customHeight="1" x14ac:dyDescent="0.25">
      <c r="A82">
        <v>338968</v>
      </c>
      <c r="B82" t="s">
        <v>2935</v>
      </c>
      <c r="C82" t="s">
        <v>2936</v>
      </c>
      <c r="D82" t="s">
        <v>1472</v>
      </c>
      <c r="E82" t="s">
        <v>90</v>
      </c>
      <c r="F82">
        <v>33256</v>
      </c>
      <c r="G82" t="s">
        <v>2937</v>
      </c>
      <c r="H82" t="s">
        <v>29</v>
      </c>
      <c r="I82" t="s">
        <v>144</v>
      </c>
      <c r="J82" t="s">
        <v>1112</v>
      </c>
      <c r="L82" t="s">
        <v>63</v>
      </c>
      <c r="R82">
        <v>2958</v>
      </c>
      <c r="S82">
        <v>45344</v>
      </c>
      <c r="T82">
        <v>30000</v>
      </c>
    </row>
    <row r="83" spans="1:32" ht="17.25" customHeight="1" x14ac:dyDescent="0.25">
      <c r="A83">
        <v>338650</v>
      </c>
      <c r="B83" t="s">
        <v>3036</v>
      </c>
      <c r="C83" t="s">
        <v>259</v>
      </c>
      <c r="D83" t="s">
        <v>277</v>
      </c>
      <c r="E83" t="s">
        <v>89</v>
      </c>
      <c r="F83">
        <v>30341</v>
      </c>
      <c r="G83" t="s">
        <v>31</v>
      </c>
      <c r="H83" t="s">
        <v>32</v>
      </c>
      <c r="I83" t="s">
        <v>144</v>
      </c>
      <c r="J83" t="s">
        <v>1112</v>
      </c>
      <c r="L83" t="s">
        <v>31</v>
      </c>
      <c r="R83">
        <v>2965</v>
      </c>
      <c r="S83">
        <v>45344</v>
      </c>
      <c r="T83">
        <v>56000</v>
      </c>
      <c r="AF83" t="s">
        <v>3445</v>
      </c>
    </row>
    <row r="84" spans="1:32" ht="17.25" customHeight="1" x14ac:dyDescent="0.25">
      <c r="A84">
        <v>334737</v>
      </c>
      <c r="B84" t="s">
        <v>2975</v>
      </c>
      <c r="C84" t="s">
        <v>368</v>
      </c>
      <c r="D84" t="s">
        <v>700</v>
      </c>
      <c r="E84" t="s">
        <v>90</v>
      </c>
      <c r="F84">
        <v>35172</v>
      </c>
      <c r="G84" t="s">
        <v>2527</v>
      </c>
      <c r="H84" t="s">
        <v>29</v>
      </c>
      <c r="I84" t="s">
        <v>144</v>
      </c>
      <c r="J84" t="s">
        <v>27</v>
      </c>
      <c r="L84" t="s">
        <v>43</v>
      </c>
      <c r="R84">
        <v>2968</v>
      </c>
      <c r="S84">
        <v>45344</v>
      </c>
      <c r="T84">
        <v>85000</v>
      </c>
    </row>
    <row r="85" spans="1:32" ht="17.25" customHeight="1" x14ac:dyDescent="0.25">
      <c r="A85">
        <v>337604</v>
      </c>
      <c r="B85" t="s">
        <v>2967</v>
      </c>
      <c r="C85" t="s">
        <v>448</v>
      </c>
      <c r="D85" t="s">
        <v>407</v>
      </c>
      <c r="E85" t="s">
        <v>90</v>
      </c>
      <c r="F85">
        <v>31464</v>
      </c>
      <c r="G85" t="s">
        <v>31</v>
      </c>
      <c r="H85" t="s">
        <v>32</v>
      </c>
      <c r="I85" t="s">
        <v>144</v>
      </c>
      <c r="J85" t="s">
        <v>1112</v>
      </c>
      <c r="L85" t="s">
        <v>43</v>
      </c>
      <c r="R85">
        <v>2969</v>
      </c>
      <c r="S85">
        <v>45344</v>
      </c>
      <c r="T85">
        <v>30000</v>
      </c>
    </row>
    <row r="86" spans="1:32" ht="17.25" customHeight="1" x14ac:dyDescent="0.25">
      <c r="A86">
        <v>326082</v>
      </c>
      <c r="B86" t="s">
        <v>3605</v>
      </c>
      <c r="C86" t="s">
        <v>418</v>
      </c>
      <c r="D86" t="s">
        <v>776</v>
      </c>
      <c r="I86" t="s">
        <v>144</v>
      </c>
      <c r="R86">
        <v>2973</v>
      </c>
      <c r="S86">
        <v>44979</v>
      </c>
      <c r="T86">
        <v>175000</v>
      </c>
      <c r="V86" t="s">
        <v>3468</v>
      </c>
    </row>
    <row r="87" spans="1:32" ht="17.25" customHeight="1" x14ac:dyDescent="0.25">
      <c r="A87">
        <v>306111</v>
      </c>
      <c r="B87" t="s">
        <v>1852</v>
      </c>
      <c r="C87" t="s">
        <v>763</v>
      </c>
      <c r="D87" t="s">
        <v>477</v>
      </c>
      <c r="E87" t="s">
        <v>90</v>
      </c>
      <c r="F87">
        <v>30038</v>
      </c>
      <c r="G87" t="s">
        <v>31</v>
      </c>
      <c r="H87" t="s">
        <v>29</v>
      </c>
      <c r="I87" t="s">
        <v>144</v>
      </c>
      <c r="R87">
        <v>2974</v>
      </c>
      <c r="S87">
        <v>45344</v>
      </c>
      <c r="T87">
        <v>140000</v>
      </c>
      <c r="V87" t="s">
        <v>3467</v>
      </c>
      <c r="AF87" t="s">
        <v>3445</v>
      </c>
    </row>
    <row r="88" spans="1:32" ht="17.25" customHeight="1" x14ac:dyDescent="0.25">
      <c r="A88">
        <v>336793</v>
      </c>
      <c r="B88" t="s">
        <v>3194</v>
      </c>
      <c r="C88" t="s">
        <v>333</v>
      </c>
      <c r="D88" t="s">
        <v>2177</v>
      </c>
      <c r="E88" t="s">
        <v>90</v>
      </c>
      <c r="F88">
        <v>34060</v>
      </c>
      <c r="G88" t="s">
        <v>31</v>
      </c>
      <c r="H88" t="s">
        <v>29</v>
      </c>
      <c r="I88" t="s">
        <v>144</v>
      </c>
      <c r="J88" t="s">
        <v>1112</v>
      </c>
      <c r="L88" t="s">
        <v>86</v>
      </c>
      <c r="R88">
        <v>3044</v>
      </c>
      <c r="S88">
        <v>45347</v>
      </c>
      <c r="T88">
        <v>35000</v>
      </c>
    </row>
    <row r="89" spans="1:32" ht="17.25" customHeight="1" x14ac:dyDescent="0.25">
      <c r="A89">
        <v>338219</v>
      </c>
      <c r="B89" t="s">
        <v>3203</v>
      </c>
      <c r="C89" t="s">
        <v>2363</v>
      </c>
      <c r="D89" t="s">
        <v>491</v>
      </c>
      <c r="E89" t="s">
        <v>89</v>
      </c>
      <c r="F89">
        <v>36540</v>
      </c>
      <c r="G89" t="s">
        <v>3204</v>
      </c>
      <c r="H89" t="s">
        <v>29</v>
      </c>
      <c r="I89" t="s">
        <v>144</v>
      </c>
      <c r="J89" t="s">
        <v>1112</v>
      </c>
      <c r="L89" t="s">
        <v>31</v>
      </c>
      <c r="R89">
        <v>3050</v>
      </c>
      <c r="S89">
        <v>45347</v>
      </c>
      <c r="T89">
        <v>55000</v>
      </c>
    </row>
    <row r="90" spans="1:32" ht="17.25" customHeight="1" x14ac:dyDescent="0.25">
      <c r="A90">
        <v>335040</v>
      </c>
      <c r="B90" t="s">
        <v>2320</v>
      </c>
      <c r="C90" t="s">
        <v>330</v>
      </c>
      <c r="D90" t="s">
        <v>433</v>
      </c>
      <c r="E90" t="s">
        <v>89</v>
      </c>
      <c r="F90">
        <v>36481</v>
      </c>
      <c r="G90" t="s">
        <v>225</v>
      </c>
      <c r="H90" t="s">
        <v>32</v>
      </c>
      <c r="I90" t="s">
        <v>144</v>
      </c>
      <c r="J90" t="s">
        <v>27</v>
      </c>
      <c r="L90" t="s">
        <v>31</v>
      </c>
      <c r="R90">
        <v>3110</v>
      </c>
      <c r="S90">
        <v>45348</v>
      </c>
      <c r="T90">
        <v>22500</v>
      </c>
    </row>
    <row r="91" spans="1:32" ht="17.25" customHeight="1" x14ac:dyDescent="0.25">
      <c r="A91">
        <v>339081</v>
      </c>
      <c r="B91" t="s">
        <v>2579</v>
      </c>
      <c r="C91" t="s">
        <v>2580</v>
      </c>
      <c r="D91" t="s">
        <v>246</v>
      </c>
      <c r="E91" t="s">
        <v>90</v>
      </c>
      <c r="F91">
        <v>31148</v>
      </c>
      <c r="G91" t="s">
        <v>602</v>
      </c>
      <c r="H91" t="s">
        <v>29</v>
      </c>
      <c r="I91" t="s">
        <v>144</v>
      </c>
      <c r="J91" t="s">
        <v>1112</v>
      </c>
      <c r="K91">
        <v>2003</v>
      </c>
      <c r="L91" t="s">
        <v>43</v>
      </c>
      <c r="R91">
        <v>3112</v>
      </c>
      <c r="S91">
        <v>45348</v>
      </c>
      <c r="T91">
        <v>105000</v>
      </c>
    </row>
    <row r="92" spans="1:32" ht="17.25" customHeight="1" x14ac:dyDescent="0.25">
      <c r="A92">
        <v>327715</v>
      </c>
      <c r="B92" t="s">
        <v>2607</v>
      </c>
      <c r="C92" t="s">
        <v>533</v>
      </c>
      <c r="D92" t="s">
        <v>672</v>
      </c>
      <c r="E92" t="s">
        <v>90</v>
      </c>
      <c r="F92">
        <v>31778</v>
      </c>
      <c r="G92" t="s">
        <v>933</v>
      </c>
      <c r="H92" t="s">
        <v>29</v>
      </c>
      <c r="I92" t="s">
        <v>144</v>
      </c>
      <c r="J92" t="s">
        <v>1112</v>
      </c>
      <c r="L92" t="s">
        <v>86</v>
      </c>
      <c r="R92">
        <v>3115</v>
      </c>
      <c r="S92">
        <v>45348</v>
      </c>
      <c r="T92">
        <v>40000</v>
      </c>
    </row>
    <row r="93" spans="1:32" ht="17.25" customHeight="1" x14ac:dyDescent="0.25">
      <c r="A93">
        <v>335331</v>
      </c>
      <c r="B93" t="s">
        <v>2773</v>
      </c>
      <c r="C93" t="s">
        <v>690</v>
      </c>
      <c r="D93" t="s">
        <v>2774</v>
      </c>
      <c r="E93" t="s">
        <v>90</v>
      </c>
      <c r="F93">
        <v>29859</v>
      </c>
      <c r="G93" t="s">
        <v>71</v>
      </c>
      <c r="H93" t="s">
        <v>29</v>
      </c>
      <c r="I93" t="s">
        <v>144</v>
      </c>
      <c r="J93" t="s">
        <v>1112</v>
      </c>
      <c r="L93" t="s">
        <v>83</v>
      </c>
      <c r="R93">
        <v>3121</v>
      </c>
      <c r="S93">
        <v>45348</v>
      </c>
      <c r="T93">
        <v>40000</v>
      </c>
    </row>
    <row r="94" spans="1:32" ht="17.25" customHeight="1" x14ac:dyDescent="0.25">
      <c r="A94">
        <v>309829</v>
      </c>
      <c r="B94" t="s">
        <v>1785</v>
      </c>
      <c r="C94" t="s">
        <v>223</v>
      </c>
      <c r="D94" t="s">
        <v>1786</v>
      </c>
      <c r="E94" t="s">
        <v>89</v>
      </c>
      <c r="F94">
        <v>31414</v>
      </c>
      <c r="G94" t="s">
        <v>50</v>
      </c>
      <c r="H94" t="s">
        <v>29</v>
      </c>
      <c r="I94" t="s">
        <v>144</v>
      </c>
      <c r="R94">
        <v>3125</v>
      </c>
      <c r="S94">
        <v>45348</v>
      </c>
      <c r="T94">
        <v>70000</v>
      </c>
      <c r="V94" t="s">
        <v>3467</v>
      </c>
    </row>
    <row r="95" spans="1:32" ht="17.25" customHeight="1" x14ac:dyDescent="0.25">
      <c r="A95">
        <v>327486</v>
      </c>
      <c r="B95" t="s">
        <v>3389</v>
      </c>
      <c r="C95" t="s">
        <v>519</v>
      </c>
      <c r="D95" t="s">
        <v>281</v>
      </c>
      <c r="E95" t="s">
        <v>90</v>
      </c>
      <c r="F95">
        <v>35385</v>
      </c>
      <c r="G95" t="s">
        <v>31</v>
      </c>
      <c r="H95" t="s">
        <v>29</v>
      </c>
      <c r="I95" t="s">
        <v>144</v>
      </c>
      <c r="J95" t="s">
        <v>1112</v>
      </c>
      <c r="L95" t="s">
        <v>31</v>
      </c>
      <c r="R95">
        <v>3135</v>
      </c>
      <c r="S95">
        <v>45348</v>
      </c>
      <c r="T95">
        <v>40000</v>
      </c>
    </row>
    <row r="96" spans="1:32" ht="17.25" customHeight="1" x14ac:dyDescent="0.25">
      <c r="A96">
        <v>337992</v>
      </c>
      <c r="B96" t="s">
        <v>2981</v>
      </c>
      <c r="C96" t="s">
        <v>365</v>
      </c>
      <c r="D96" t="s">
        <v>528</v>
      </c>
      <c r="E96" t="s">
        <v>89</v>
      </c>
      <c r="F96">
        <v>36556</v>
      </c>
      <c r="G96" t="s">
        <v>31</v>
      </c>
      <c r="H96" t="s">
        <v>29</v>
      </c>
      <c r="I96" t="s">
        <v>144</v>
      </c>
      <c r="J96" t="s">
        <v>27</v>
      </c>
      <c r="L96" t="s">
        <v>31</v>
      </c>
      <c r="P96" t="s">
        <v>3449</v>
      </c>
      <c r="R96">
        <v>3136</v>
      </c>
      <c r="S96">
        <v>45348</v>
      </c>
      <c r="T96">
        <v>20000</v>
      </c>
    </row>
    <row r="97" spans="1:32" ht="17.25" customHeight="1" x14ac:dyDescent="0.25">
      <c r="A97">
        <v>336933</v>
      </c>
      <c r="B97" t="s">
        <v>2114</v>
      </c>
      <c r="C97" t="s">
        <v>351</v>
      </c>
      <c r="D97" t="s">
        <v>2115</v>
      </c>
      <c r="E97" t="s">
        <v>89</v>
      </c>
      <c r="F97">
        <v>36545</v>
      </c>
      <c r="G97" t="s">
        <v>2116</v>
      </c>
      <c r="H97" t="s">
        <v>29</v>
      </c>
      <c r="I97" t="s">
        <v>144</v>
      </c>
      <c r="R97">
        <v>3176</v>
      </c>
      <c r="S97">
        <v>45349</v>
      </c>
      <c r="T97">
        <v>70000</v>
      </c>
      <c r="V97" t="s">
        <v>3461</v>
      </c>
    </row>
    <row r="98" spans="1:32" ht="17.25" customHeight="1" x14ac:dyDescent="0.25">
      <c r="A98">
        <v>334974</v>
      </c>
      <c r="B98" t="s">
        <v>2028</v>
      </c>
      <c r="C98" t="s">
        <v>233</v>
      </c>
      <c r="D98" t="s">
        <v>1111</v>
      </c>
      <c r="E98" t="s">
        <v>89</v>
      </c>
      <c r="F98">
        <v>33604</v>
      </c>
      <c r="G98" t="s">
        <v>238</v>
      </c>
      <c r="H98" t="s">
        <v>29</v>
      </c>
      <c r="I98" t="s">
        <v>144</v>
      </c>
      <c r="J98" t="s">
        <v>1112</v>
      </c>
      <c r="L98" t="s">
        <v>31</v>
      </c>
      <c r="R98">
        <v>3177</v>
      </c>
      <c r="S98">
        <v>45349</v>
      </c>
      <c r="T98">
        <v>70000</v>
      </c>
      <c r="V98" t="s">
        <v>3467</v>
      </c>
    </row>
    <row r="99" spans="1:32" ht="17.25" customHeight="1" x14ac:dyDescent="0.25">
      <c r="A99">
        <v>333700</v>
      </c>
      <c r="B99" t="s">
        <v>2713</v>
      </c>
      <c r="C99" t="s">
        <v>368</v>
      </c>
      <c r="D99" t="s">
        <v>369</v>
      </c>
      <c r="E99" t="s">
        <v>90</v>
      </c>
      <c r="F99">
        <v>31796</v>
      </c>
      <c r="G99" t="s">
        <v>50</v>
      </c>
      <c r="H99" t="s">
        <v>29</v>
      </c>
      <c r="I99" t="s">
        <v>144</v>
      </c>
      <c r="J99" t="s">
        <v>1112</v>
      </c>
      <c r="L99" t="s">
        <v>31</v>
      </c>
      <c r="R99">
        <v>3180</v>
      </c>
      <c r="S99">
        <v>45349</v>
      </c>
      <c r="T99">
        <v>115000</v>
      </c>
    </row>
    <row r="100" spans="1:32" ht="17.25" customHeight="1" x14ac:dyDescent="0.25">
      <c r="A100">
        <v>338943</v>
      </c>
      <c r="B100" t="s">
        <v>3118</v>
      </c>
      <c r="C100" t="s">
        <v>3119</v>
      </c>
      <c r="D100" t="s">
        <v>3120</v>
      </c>
      <c r="E100" t="s">
        <v>89</v>
      </c>
      <c r="F100">
        <v>27569</v>
      </c>
      <c r="G100" t="s">
        <v>2670</v>
      </c>
      <c r="H100" t="s">
        <v>29</v>
      </c>
      <c r="I100" t="s">
        <v>144</v>
      </c>
      <c r="J100" t="s">
        <v>1112</v>
      </c>
      <c r="L100" t="s">
        <v>83</v>
      </c>
      <c r="R100">
        <v>3191</v>
      </c>
      <c r="S100">
        <v>45349</v>
      </c>
      <c r="T100">
        <v>20000</v>
      </c>
      <c r="AF100" t="s">
        <v>3445</v>
      </c>
    </row>
    <row r="101" spans="1:32" ht="17.25" customHeight="1" x14ac:dyDescent="0.25">
      <c r="A101">
        <v>338853</v>
      </c>
      <c r="B101" t="s">
        <v>2454</v>
      </c>
      <c r="C101" t="s">
        <v>256</v>
      </c>
      <c r="D101" t="s">
        <v>234</v>
      </c>
      <c r="E101" t="s">
        <v>90</v>
      </c>
      <c r="F101">
        <v>32989</v>
      </c>
      <c r="G101" t="s">
        <v>60</v>
      </c>
      <c r="H101" t="s">
        <v>29</v>
      </c>
      <c r="I101" t="s">
        <v>144</v>
      </c>
      <c r="J101" t="s">
        <v>27</v>
      </c>
      <c r="L101" t="s">
        <v>31</v>
      </c>
      <c r="R101">
        <v>3204</v>
      </c>
      <c r="S101">
        <v>45349</v>
      </c>
      <c r="T101">
        <v>20000</v>
      </c>
    </row>
    <row r="102" spans="1:32" ht="17.25" customHeight="1" x14ac:dyDescent="0.25">
      <c r="A102">
        <v>336545</v>
      </c>
      <c r="B102" t="s">
        <v>2619</v>
      </c>
      <c r="C102" t="s">
        <v>1537</v>
      </c>
      <c r="D102" t="s">
        <v>381</v>
      </c>
      <c r="E102" t="s">
        <v>89</v>
      </c>
      <c r="F102">
        <v>35067</v>
      </c>
      <c r="G102" t="s">
        <v>31</v>
      </c>
      <c r="H102" t="s">
        <v>29</v>
      </c>
      <c r="I102" t="s">
        <v>144</v>
      </c>
      <c r="J102" t="s">
        <v>27</v>
      </c>
      <c r="L102" t="s">
        <v>31</v>
      </c>
      <c r="R102">
        <v>3206</v>
      </c>
      <c r="S102">
        <v>45349</v>
      </c>
      <c r="T102">
        <v>2500</v>
      </c>
    </row>
    <row r="103" spans="1:32" ht="17.25" customHeight="1" x14ac:dyDescent="0.25">
      <c r="A103">
        <v>339112</v>
      </c>
      <c r="B103" t="s">
        <v>2871</v>
      </c>
      <c r="C103" t="s">
        <v>451</v>
      </c>
      <c r="D103" t="s">
        <v>317</v>
      </c>
      <c r="E103" t="s">
        <v>90</v>
      </c>
      <c r="F103">
        <v>36356</v>
      </c>
      <c r="G103" t="s">
        <v>417</v>
      </c>
      <c r="H103" t="s">
        <v>29</v>
      </c>
      <c r="I103" t="s">
        <v>144</v>
      </c>
      <c r="J103" t="s">
        <v>1112</v>
      </c>
      <c r="K103">
        <v>2017</v>
      </c>
      <c r="L103" t="s">
        <v>43</v>
      </c>
      <c r="R103">
        <v>3211</v>
      </c>
      <c r="S103">
        <v>45349</v>
      </c>
      <c r="T103">
        <v>20000</v>
      </c>
    </row>
    <row r="104" spans="1:32" ht="17.25" customHeight="1" x14ac:dyDescent="0.25">
      <c r="A104">
        <v>301205</v>
      </c>
      <c r="B104" t="s">
        <v>3680</v>
      </c>
      <c r="C104" t="s">
        <v>1020</v>
      </c>
      <c r="D104" t="s">
        <v>3681</v>
      </c>
      <c r="I104" t="s">
        <v>144</v>
      </c>
      <c r="R104">
        <v>3221</v>
      </c>
      <c r="S104">
        <v>45349</v>
      </c>
      <c r="T104">
        <v>140000</v>
      </c>
      <c r="V104" t="s">
        <v>3471</v>
      </c>
    </row>
    <row r="105" spans="1:32" ht="17.25" customHeight="1" x14ac:dyDescent="0.25">
      <c r="A105">
        <v>331796</v>
      </c>
      <c r="B105" t="s">
        <v>1798</v>
      </c>
      <c r="C105" t="s">
        <v>268</v>
      </c>
      <c r="D105" t="s">
        <v>1215</v>
      </c>
      <c r="E105" t="s">
        <v>89</v>
      </c>
      <c r="F105">
        <v>29316</v>
      </c>
      <c r="G105" t="s">
        <v>965</v>
      </c>
      <c r="H105" t="s">
        <v>29</v>
      </c>
      <c r="I105" t="s">
        <v>144</v>
      </c>
      <c r="R105">
        <v>3318</v>
      </c>
      <c r="S105">
        <v>45351</v>
      </c>
      <c r="T105">
        <v>105000</v>
      </c>
      <c r="V105" t="s">
        <v>3461</v>
      </c>
    </row>
    <row r="106" spans="1:32" ht="17.25" customHeight="1" x14ac:dyDescent="0.25">
      <c r="A106">
        <v>339352</v>
      </c>
      <c r="B106" t="s">
        <v>2674</v>
      </c>
      <c r="C106" t="s">
        <v>2675</v>
      </c>
      <c r="D106" t="s">
        <v>509</v>
      </c>
      <c r="E106" t="s">
        <v>90</v>
      </c>
      <c r="F106">
        <v>32370</v>
      </c>
      <c r="G106" t="s">
        <v>778</v>
      </c>
      <c r="H106" t="s">
        <v>29</v>
      </c>
      <c r="I106" t="s">
        <v>144</v>
      </c>
      <c r="J106" t="s">
        <v>1142</v>
      </c>
      <c r="K106">
        <v>2006</v>
      </c>
      <c r="L106" t="s">
        <v>31</v>
      </c>
      <c r="R106">
        <v>3319</v>
      </c>
      <c r="S106">
        <v>45351</v>
      </c>
      <c r="T106">
        <v>70000</v>
      </c>
    </row>
    <row r="107" spans="1:32" ht="17.25" customHeight="1" x14ac:dyDescent="0.25">
      <c r="A107">
        <v>339530</v>
      </c>
      <c r="B107" t="s">
        <v>2292</v>
      </c>
      <c r="C107" t="s">
        <v>2078</v>
      </c>
      <c r="D107" t="s">
        <v>463</v>
      </c>
      <c r="E107" t="s">
        <v>90</v>
      </c>
      <c r="F107">
        <v>36263</v>
      </c>
      <c r="G107" t="s">
        <v>417</v>
      </c>
      <c r="H107" t="s">
        <v>29</v>
      </c>
      <c r="I107" t="s">
        <v>144</v>
      </c>
      <c r="J107" t="s">
        <v>1112</v>
      </c>
      <c r="K107">
        <v>2022</v>
      </c>
      <c r="L107" t="s">
        <v>31</v>
      </c>
      <c r="R107">
        <v>3320</v>
      </c>
      <c r="S107">
        <v>45351</v>
      </c>
      <c r="T107">
        <v>60000</v>
      </c>
    </row>
    <row r="108" spans="1:32" ht="17.25" customHeight="1" x14ac:dyDescent="0.25">
      <c r="A108">
        <v>332813</v>
      </c>
      <c r="B108" t="s">
        <v>2104</v>
      </c>
      <c r="C108" t="s">
        <v>691</v>
      </c>
      <c r="D108" t="s">
        <v>2105</v>
      </c>
      <c r="E108" t="s">
        <v>89</v>
      </c>
      <c r="F108">
        <v>36529</v>
      </c>
      <c r="G108" t="s">
        <v>31</v>
      </c>
      <c r="H108" t="s">
        <v>29</v>
      </c>
      <c r="I108" t="s">
        <v>144</v>
      </c>
      <c r="R108">
        <v>3325</v>
      </c>
      <c r="S108">
        <v>45351</v>
      </c>
      <c r="T108">
        <v>210000</v>
      </c>
      <c r="V108" t="s">
        <v>3467</v>
      </c>
    </row>
    <row r="109" spans="1:32" ht="17.25" customHeight="1" x14ac:dyDescent="0.25">
      <c r="A109">
        <v>333927</v>
      </c>
      <c r="B109" t="s">
        <v>3139</v>
      </c>
      <c r="C109" t="s">
        <v>545</v>
      </c>
      <c r="D109" t="s">
        <v>406</v>
      </c>
      <c r="E109" t="s">
        <v>89</v>
      </c>
      <c r="F109">
        <v>34232</v>
      </c>
      <c r="G109" t="s">
        <v>3140</v>
      </c>
      <c r="H109" t="s">
        <v>29</v>
      </c>
      <c r="I109" t="s">
        <v>144</v>
      </c>
      <c r="J109" t="s">
        <v>1112</v>
      </c>
      <c r="L109" t="s">
        <v>40</v>
      </c>
      <c r="R109">
        <v>3326</v>
      </c>
      <c r="S109">
        <v>45351</v>
      </c>
      <c r="T109">
        <v>30000</v>
      </c>
    </row>
    <row r="110" spans="1:32" ht="17.25" customHeight="1" x14ac:dyDescent="0.25">
      <c r="A110">
        <v>339550</v>
      </c>
      <c r="B110" t="s">
        <v>3283</v>
      </c>
      <c r="C110" t="s">
        <v>333</v>
      </c>
      <c r="D110" t="s">
        <v>271</v>
      </c>
      <c r="E110" t="s">
        <v>90</v>
      </c>
      <c r="F110">
        <v>33311</v>
      </c>
      <c r="G110" t="s">
        <v>564</v>
      </c>
      <c r="H110" t="s">
        <v>29</v>
      </c>
      <c r="I110" t="s">
        <v>144</v>
      </c>
      <c r="J110" t="s">
        <v>1112</v>
      </c>
      <c r="K110">
        <v>2022</v>
      </c>
      <c r="L110" t="s">
        <v>83</v>
      </c>
      <c r="R110">
        <v>3332</v>
      </c>
      <c r="S110">
        <v>45351</v>
      </c>
      <c r="T110">
        <v>1000</v>
      </c>
    </row>
    <row r="111" spans="1:32" ht="17.25" customHeight="1" x14ac:dyDescent="0.25">
      <c r="A111">
        <v>339051</v>
      </c>
      <c r="B111" t="s">
        <v>2229</v>
      </c>
      <c r="C111" t="s">
        <v>2230</v>
      </c>
      <c r="D111" t="s">
        <v>2231</v>
      </c>
      <c r="E111" t="s">
        <v>89</v>
      </c>
      <c r="F111">
        <v>29262</v>
      </c>
      <c r="G111" t="s">
        <v>893</v>
      </c>
      <c r="H111" t="s">
        <v>29</v>
      </c>
      <c r="I111" t="s">
        <v>144</v>
      </c>
      <c r="J111" t="s">
        <v>1112</v>
      </c>
      <c r="K111">
        <v>1998</v>
      </c>
      <c r="L111" t="s">
        <v>28</v>
      </c>
      <c r="R111">
        <v>3340</v>
      </c>
      <c r="S111">
        <v>45351</v>
      </c>
      <c r="T111">
        <v>20000</v>
      </c>
    </row>
    <row r="112" spans="1:32" ht="17.25" customHeight="1" x14ac:dyDescent="0.25">
      <c r="A112">
        <v>339955</v>
      </c>
      <c r="B112" t="s">
        <v>3503</v>
      </c>
      <c r="C112" t="s">
        <v>3504</v>
      </c>
      <c r="D112" t="s">
        <v>234</v>
      </c>
      <c r="I112" t="s">
        <v>144</v>
      </c>
      <c r="R112">
        <v>3385</v>
      </c>
      <c r="S112">
        <v>45354</v>
      </c>
      <c r="T112">
        <v>120000</v>
      </c>
    </row>
    <row r="113" spans="1:32" ht="17.25" customHeight="1" x14ac:dyDescent="0.25">
      <c r="A113">
        <v>331230</v>
      </c>
      <c r="B113" t="s">
        <v>3578</v>
      </c>
      <c r="C113" t="s">
        <v>360</v>
      </c>
      <c r="D113" t="s">
        <v>234</v>
      </c>
      <c r="I113" t="s">
        <v>144</v>
      </c>
      <c r="R113">
        <v>3390</v>
      </c>
      <c r="S113">
        <v>45354</v>
      </c>
      <c r="T113">
        <v>210000</v>
      </c>
      <c r="V113" t="s">
        <v>3468</v>
      </c>
    </row>
    <row r="114" spans="1:32" ht="17.25" customHeight="1" x14ac:dyDescent="0.25">
      <c r="A114">
        <v>337574</v>
      </c>
      <c r="B114" t="s">
        <v>2434</v>
      </c>
      <c r="C114" t="s">
        <v>223</v>
      </c>
      <c r="D114" t="s">
        <v>361</v>
      </c>
      <c r="E114" t="s">
        <v>89</v>
      </c>
      <c r="F114">
        <v>36911</v>
      </c>
      <c r="G114" t="s">
        <v>31</v>
      </c>
      <c r="H114" t="s">
        <v>29</v>
      </c>
      <c r="I114" t="s">
        <v>144</v>
      </c>
      <c r="J114" t="s">
        <v>27</v>
      </c>
      <c r="L114" t="s">
        <v>31</v>
      </c>
      <c r="R114">
        <v>3392</v>
      </c>
      <c r="S114">
        <v>45354</v>
      </c>
      <c r="T114">
        <v>180000</v>
      </c>
    </row>
    <row r="115" spans="1:32" ht="17.25" customHeight="1" x14ac:dyDescent="0.25">
      <c r="A115">
        <v>339473</v>
      </c>
      <c r="B115" t="s">
        <v>2923</v>
      </c>
      <c r="C115" t="s">
        <v>240</v>
      </c>
      <c r="D115" t="s">
        <v>320</v>
      </c>
      <c r="E115" t="s">
        <v>90</v>
      </c>
      <c r="F115">
        <v>35065</v>
      </c>
      <c r="G115" t="s">
        <v>50</v>
      </c>
      <c r="H115" t="s">
        <v>29</v>
      </c>
      <c r="I115" t="s">
        <v>144</v>
      </c>
      <c r="J115" t="s">
        <v>1112</v>
      </c>
      <c r="K115">
        <v>2021</v>
      </c>
      <c r="L115" t="s">
        <v>50</v>
      </c>
      <c r="R115">
        <v>3427</v>
      </c>
      <c r="S115">
        <v>45355</v>
      </c>
      <c r="T115">
        <v>20000</v>
      </c>
    </row>
    <row r="116" spans="1:32" ht="17.25" customHeight="1" x14ac:dyDescent="0.25">
      <c r="A116">
        <v>336900</v>
      </c>
      <c r="B116" t="s">
        <v>2958</v>
      </c>
      <c r="C116" t="s">
        <v>236</v>
      </c>
      <c r="D116" t="s">
        <v>243</v>
      </c>
      <c r="E116" t="s">
        <v>90</v>
      </c>
      <c r="F116">
        <v>36011</v>
      </c>
      <c r="G116" t="s">
        <v>31</v>
      </c>
      <c r="H116" t="s">
        <v>29</v>
      </c>
      <c r="I116" t="s">
        <v>144</v>
      </c>
      <c r="AD116" t="s">
        <v>3445</v>
      </c>
      <c r="AE116" t="s">
        <v>3445</v>
      </c>
      <c r="AF116" t="s">
        <v>3445</v>
      </c>
    </row>
    <row r="117" spans="1:32" ht="17.25" customHeight="1" x14ac:dyDescent="0.25">
      <c r="A117">
        <v>330432</v>
      </c>
      <c r="B117" t="s">
        <v>964</v>
      </c>
      <c r="C117" t="s">
        <v>600</v>
      </c>
      <c r="D117" t="s">
        <v>331</v>
      </c>
      <c r="E117" t="s">
        <v>89</v>
      </c>
      <c r="F117">
        <v>36161</v>
      </c>
      <c r="G117" t="s">
        <v>31</v>
      </c>
      <c r="H117" t="s">
        <v>29</v>
      </c>
      <c r="I117" t="s">
        <v>144</v>
      </c>
      <c r="AC117" t="s">
        <v>3445</v>
      </c>
      <c r="AD117" t="s">
        <v>3445</v>
      </c>
      <c r="AE117" t="s">
        <v>3445</v>
      </c>
      <c r="AF117" t="s">
        <v>3445</v>
      </c>
    </row>
    <row r="118" spans="1:32" ht="17.25" customHeight="1" x14ac:dyDescent="0.25">
      <c r="A118">
        <v>336407</v>
      </c>
      <c r="B118" t="s">
        <v>2391</v>
      </c>
      <c r="C118" t="s">
        <v>507</v>
      </c>
      <c r="D118" t="s">
        <v>857</v>
      </c>
      <c r="E118" t="s">
        <v>89</v>
      </c>
      <c r="F118">
        <v>36526</v>
      </c>
      <c r="G118" t="s">
        <v>334</v>
      </c>
      <c r="H118" t="s">
        <v>29</v>
      </c>
      <c r="I118" t="s">
        <v>144</v>
      </c>
      <c r="J118" t="s">
        <v>27</v>
      </c>
      <c r="L118" t="s">
        <v>43</v>
      </c>
      <c r="AE118" t="s">
        <v>3445</v>
      </c>
      <c r="AF118" t="s">
        <v>3445</v>
      </c>
    </row>
    <row r="119" spans="1:32" ht="17.25" customHeight="1" x14ac:dyDescent="0.25">
      <c r="A119">
        <v>338660</v>
      </c>
      <c r="B119" t="s">
        <v>2492</v>
      </c>
      <c r="C119" t="s">
        <v>342</v>
      </c>
      <c r="D119" t="s">
        <v>1583</v>
      </c>
      <c r="E119" t="s">
        <v>89</v>
      </c>
      <c r="F119">
        <v>32666</v>
      </c>
      <c r="G119" t="s">
        <v>2493</v>
      </c>
      <c r="H119" t="s">
        <v>29</v>
      </c>
      <c r="I119" t="s">
        <v>144</v>
      </c>
      <c r="J119" t="s">
        <v>1112</v>
      </c>
      <c r="L119" t="s">
        <v>31</v>
      </c>
    </row>
    <row r="120" spans="1:32" ht="17.25" customHeight="1" x14ac:dyDescent="0.25">
      <c r="A120">
        <v>335851</v>
      </c>
      <c r="B120" t="s">
        <v>2367</v>
      </c>
      <c r="C120" t="s">
        <v>226</v>
      </c>
      <c r="D120" t="s">
        <v>2368</v>
      </c>
      <c r="E120" t="s">
        <v>89</v>
      </c>
      <c r="F120">
        <v>36082</v>
      </c>
      <c r="G120" t="s">
        <v>31</v>
      </c>
      <c r="H120" t="s">
        <v>29</v>
      </c>
      <c r="I120" t="s">
        <v>144</v>
      </c>
      <c r="AC120" t="s">
        <v>3445</v>
      </c>
      <c r="AD120" t="s">
        <v>3445</v>
      </c>
      <c r="AE120" t="s">
        <v>3445</v>
      </c>
      <c r="AF120" t="s">
        <v>3445</v>
      </c>
    </row>
    <row r="121" spans="1:32" ht="17.25" customHeight="1" x14ac:dyDescent="0.25">
      <c r="A121">
        <v>338307</v>
      </c>
      <c r="B121" t="s">
        <v>2928</v>
      </c>
      <c r="C121" t="s">
        <v>505</v>
      </c>
      <c r="D121" t="s">
        <v>1453</v>
      </c>
      <c r="E121" t="s">
        <v>89</v>
      </c>
      <c r="F121">
        <v>33971</v>
      </c>
      <c r="G121" t="s">
        <v>31</v>
      </c>
      <c r="H121" t="s">
        <v>29</v>
      </c>
      <c r="I121" t="s">
        <v>144</v>
      </c>
      <c r="J121" t="s">
        <v>27</v>
      </c>
      <c r="L121" t="s">
        <v>31</v>
      </c>
    </row>
    <row r="122" spans="1:32" ht="17.25" customHeight="1" x14ac:dyDescent="0.25">
      <c r="A122">
        <v>335845</v>
      </c>
      <c r="B122" t="s">
        <v>2775</v>
      </c>
      <c r="C122" t="s">
        <v>597</v>
      </c>
      <c r="D122" t="s">
        <v>807</v>
      </c>
      <c r="E122" t="s">
        <v>89</v>
      </c>
      <c r="F122">
        <v>35797</v>
      </c>
      <c r="G122" t="s">
        <v>225</v>
      </c>
      <c r="H122" t="s">
        <v>29</v>
      </c>
      <c r="I122" t="s">
        <v>144</v>
      </c>
    </row>
    <row r="123" spans="1:32" ht="17.25" customHeight="1" x14ac:dyDescent="0.25">
      <c r="A123">
        <v>329908</v>
      </c>
      <c r="B123" t="s">
        <v>1712</v>
      </c>
      <c r="C123" t="s">
        <v>1713</v>
      </c>
      <c r="D123" t="s">
        <v>287</v>
      </c>
      <c r="E123" t="s">
        <v>89</v>
      </c>
      <c r="F123">
        <v>36187</v>
      </c>
      <c r="G123" t="s">
        <v>40</v>
      </c>
      <c r="H123" t="s">
        <v>29</v>
      </c>
      <c r="I123" t="s">
        <v>144</v>
      </c>
      <c r="J123" t="s">
        <v>27</v>
      </c>
      <c r="L123" t="s">
        <v>31</v>
      </c>
      <c r="V123" t="s">
        <v>3470</v>
      </c>
      <c r="AE123" t="s">
        <v>3445</v>
      </c>
      <c r="AF123" t="s">
        <v>3445</v>
      </c>
    </row>
    <row r="124" spans="1:32" ht="17.25" customHeight="1" x14ac:dyDescent="0.25">
      <c r="A124">
        <v>317097</v>
      </c>
      <c r="B124" t="s">
        <v>1735</v>
      </c>
      <c r="C124" t="s">
        <v>484</v>
      </c>
      <c r="D124" t="s">
        <v>693</v>
      </c>
      <c r="E124" t="s">
        <v>89</v>
      </c>
      <c r="F124">
        <v>29693</v>
      </c>
      <c r="G124" t="s">
        <v>288</v>
      </c>
      <c r="H124" t="s">
        <v>29</v>
      </c>
      <c r="I124" t="s">
        <v>144</v>
      </c>
      <c r="V124" t="s">
        <v>3461</v>
      </c>
      <c r="AD124" t="s">
        <v>3445</v>
      </c>
      <c r="AE124" t="s">
        <v>3445</v>
      </c>
      <c r="AF124" t="s">
        <v>3445</v>
      </c>
    </row>
    <row r="125" spans="1:32" ht="17.25" customHeight="1" x14ac:dyDescent="0.25">
      <c r="A125">
        <v>337748</v>
      </c>
      <c r="B125" t="s">
        <v>2267</v>
      </c>
      <c r="C125" t="s">
        <v>351</v>
      </c>
      <c r="D125" t="s">
        <v>1436</v>
      </c>
      <c r="E125" t="s">
        <v>89</v>
      </c>
      <c r="F125">
        <v>32101</v>
      </c>
      <c r="G125" t="s">
        <v>925</v>
      </c>
      <c r="H125" t="s">
        <v>29</v>
      </c>
      <c r="I125" t="s">
        <v>144</v>
      </c>
      <c r="J125" t="s">
        <v>27</v>
      </c>
      <c r="L125" t="s">
        <v>1719</v>
      </c>
      <c r="AE125" t="s">
        <v>3445</v>
      </c>
      <c r="AF125" t="s">
        <v>3445</v>
      </c>
    </row>
    <row r="126" spans="1:32" ht="17.25" customHeight="1" x14ac:dyDescent="0.25">
      <c r="A126">
        <v>335846</v>
      </c>
      <c r="B126" t="s">
        <v>2582</v>
      </c>
      <c r="C126" t="s">
        <v>270</v>
      </c>
      <c r="D126" t="s">
        <v>517</v>
      </c>
      <c r="E126" t="s">
        <v>89</v>
      </c>
      <c r="F126">
        <v>35855</v>
      </c>
      <c r="G126" t="s">
        <v>2583</v>
      </c>
      <c r="H126" t="s">
        <v>29</v>
      </c>
      <c r="I126" t="s">
        <v>144</v>
      </c>
      <c r="J126" t="s">
        <v>27</v>
      </c>
      <c r="L126" t="s">
        <v>80</v>
      </c>
    </row>
    <row r="127" spans="1:32" ht="17.25" customHeight="1" x14ac:dyDescent="0.25">
      <c r="A127">
        <v>326547</v>
      </c>
      <c r="B127" t="s">
        <v>1520</v>
      </c>
      <c r="C127" t="s">
        <v>283</v>
      </c>
      <c r="D127" t="s">
        <v>1286</v>
      </c>
      <c r="E127" t="s">
        <v>89</v>
      </c>
      <c r="F127">
        <v>35482</v>
      </c>
      <c r="G127" t="s">
        <v>255</v>
      </c>
      <c r="H127" t="s">
        <v>29</v>
      </c>
      <c r="I127" t="s">
        <v>144</v>
      </c>
      <c r="V127" t="s">
        <v>3461</v>
      </c>
      <c r="AD127" t="s">
        <v>3445</v>
      </c>
      <c r="AE127" t="s">
        <v>3445</v>
      </c>
      <c r="AF127" t="s">
        <v>3445</v>
      </c>
    </row>
    <row r="128" spans="1:32" ht="17.25" customHeight="1" x14ac:dyDescent="0.25">
      <c r="A128">
        <v>338661</v>
      </c>
      <c r="B128" t="s">
        <v>2548</v>
      </c>
      <c r="C128" t="s">
        <v>2549</v>
      </c>
      <c r="D128" t="s">
        <v>411</v>
      </c>
      <c r="E128" t="s">
        <v>89</v>
      </c>
      <c r="F128">
        <v>32752</v>
      </c>
      <c r="G128" t="s">
        <v>40</v>
      </c>
      <c r="H128" t="s">
        <v>29</v>
      </c>
      <c r="I128" t="s">
        <v>144</v>
      </c>
      <c r="J128" t="s">
        <v>1112</v>
      </c>
      <c r="L128" t="s">
        <v>31</v>
      </c>
      <c r="AE128" t="s">
        <v>3445</v>
      </c>
      <c r="AF128" t="s">
        <v>3445</v>
      </c>
    </row>
    <row r="129" spans="1:32" ht="17.25" customHeight="1" x14ac:dyDescent="0.25">
      <c r="A129">
        <v>338328</v>
      </c>
      <c r="B129" t="s">
        <v>2339</v>
      </c>
      <c r="C129" t="s">
        <v>324</v>
      </c>
      <c r="D129" t="s">
        <v>916</v>
      </c>
      <c r="E129" t="s">
        <v>89</v>
      </c>
      <c r="F129">
        <v>30060</v>
      </c>
      <c r="G129" t="s">
        <v>2340</v>
      </c>
      <c r="H129" t="s">
        <v>29</v>
      </c>
      <c r="I129" t="s">
        <v>144</v>
      </c>
      <c r="J129" t="s">
        <v>1112</v>
      </c>
      <c r="L129" t="s">
        <v>40</v>
      </c>
      <c r="V129" t="s">
        <v>3687</v>
      </c>
    </row>
    <row r="130" spans="1:32" ht="17.25" customHeight="1" x14ac:dyDescent="0.25">
      <c r="A130">
        <v>332277</v>
      </c>
      <c r="B130" t="s">
        <v>1917</v>
      </c>
      <c r="C130" t="s">
        <v>351</v>
      </c>
      <c r="D130" t="s">
        <v>556</v>
      </c>
      <c r="E130" t="s">
        <v>89</v>
      </c>
      <c r="F130">
        <v>36080</v>
      </c>
      <c r="G130" t="s">
        <v>288</v>
      </c>
      <c r="H130" t="s">
        <v>29</v>
      </c>
      <c r="I130" t="s">
        <v>144</v>
      </c>
      <c r="J130" t="s">
        <v>27</v>
      </c>
      <c r="L130" t="s">
        <v>31</v>
      </c>
      <c r="V130" t="s">
        <v>3468</v>
      </c>
    </row>
    <row r="131" spans="1:32" ht="17.25" customHeight="1" x14ac:dyDescent="0.25">
      <c r="A131">
        <v>334265</v>
      </c>
      <c r="B131" t="s">
        <v>1634</v>
      </c>
      <c r="C131" t="s">
        <v>653</v>
      </c>
      <c r="D131" t="s">
        <v>482</v>
      </c>
      <c r="E131" t="s">
        <v>89</v>
      </c>
      <c r="F131">
        <v>35796</v>
      </c>
      <c r="G131" t="s">
        <v>50</v>
      </c>
      <c r="H131" t="s">
        <v>29</v>
      </c>
      <c r="I131" t="s">
        <v>144</v>
      </c>
      <c r="J131" t="s">
        <v>1112</v>
      </c>
      <c r="L131" t="s">
        <v>43</v>
      </c>
      <c r="V131" t="s">
        <v>3461</v>
      </c>
      <c r="AE131" t="s">
        <v>3445</v>
      </c>
      <c r="AF131" t="s">
        <v>3445</v>
      </c>
    </row>
    <row r="132" spans="1:32" ht="17.25" customHeight="1" x14ac:dyDescent="0.25">
      <c r="A132">
        <v>336856</v>
      </c>
      <c r="B132" t="s">
        <v>1143</v>
      </c>
      <c r="C132" t="s">
        <v>240</v>
      </c>
      <c r="D132" t="s">
        <v>440</v>
      </c>
      <c r="E132" t="s">
        <v>89</v>
      </c>
      <c r="F132">
        <v>35855</v>
      </c>
      <c r="G132" t="s">
        <v>31</v>
      </c>
      <c r="H132" t="s">
        <v>29</v>
      </c>
      <c r="I132" t="s">
        <v>144</v>
      </c>
      <c r="J132" t="s">
        <v>27</v>
      </c>
      <c r="L132" t="s">
        <v>31</v>
      </c>
      <c r="V132" t="s">
        <v>3470</v>
      </c>
    </row>
    <row r="133" spans="1:32" ht="17.25" customHeight="1" x14ac:dyDescent="0.25">
      <c r="A133">
        <v>335855</v>
      </c>
      <c r="B133" t="s">
        <v>2617</v>
      </c>
      <c r="C133" t="s">
        <v>2074</v>
      </c>
      <c r="D133" t="s">
        <v>277</v>
      </c>
      <c r="E133" t="s">
        <v>89</v>
      </c>
      <c r="F133">
        <v>36205</v>
      </c>
      <c r="G133" t="s">
        <v>628</v>
      </c>
      <c r="H133" t="s">
        <v>29</v>
      </c>
      <c r="I133" t="s">
        <v>144</v>
      </c>
      <c r="J133" t="s">
        <v>27</v>
      </c>
      <c r="L133" t="s">
        <v>43</v>
      </c>
    </row>
    <row r="134" spans="1:32" ht="17.25" customHeight="1" x14ac:dyDescent="0.25">
      <c r="A134">
        <v>314802</v>
      </c>
      <c r="B134" t="s">
        <v>1117</v>
      </c>
      <c r="C134" t="s">
        <v>1118</v>
      </c>
      <c r="D134" t="s">
        <v>761</v>
      </c>
      <c r="E134" t="s">
        <v>89</v>
      </c>
      <c r="F134">
        <v>23452</v>
      </c>
      <c r="G134" t="s">
        <v>1119</v>
      </c>
      <c r="H134" t="s">
        <v>29</v>
      </c>
      <c r="I134" t="s">
        <v>144</v>
      </c>
      <c r="V134" t="s">
        <v>3686</v>
      </c>
      <c r="AC134" t="s">
        <v>3445</v>
      </c>
      <c r="AD134" t="s">
        <v>3445</v>
      </c>
      <c r="AE134" t="s">
        <v>3445</v>
      </c>
      <c r="AF134" t="s">
        <v>3445</v>
      </c>
    </row>
    <row r="135" spans="1:32" ht="17.25" customHeight="1" x14ac:dyDescent="0.25">
      <c r="A135">
        <v>338670</v>
      </c>
      <c r="B135" t="s">
        <v>3292</v>
      </c>
      <c r="C135" t="s">
        <v>1769</v>
      </c>
      <c r="D135" t="s">
        <v>425</v>
      </c>
      <c r="E135" t="s">
        <v>90</v>
      </c>
      <c r="F135">
        <v>35892</v>
      </c>
      <c r="G135" t="s">
        <v>225</v>
      </c>
      <c r="H135" t="s">
        <v>29</v>
      </c>
      <c r="I135" t="s">
        <v>144</v>
      </c>
      <c r="J135" t="s">
        <v>1112</v>
      </c>
      <c r="L135" t="s">
        <v>53</v>
      </c>
    </row>
    <row r="136" spans="1:32" ht="17.25" customHeight="1" x14ac:dyDescent="0.25">
      <c r="A136">
        <v>332283</v>
      </c>
      <c r="B136" t="s">
        <v>2776</v>
      </c>
      <c r="C136" t="s">
        <v>342</v>
      </c>
      <c r="D136" t="s">
        <v>419</v>
      </c>
      <c r="E136" t="s">
        <v>90</v>
      </c>
      <c r="F136">
        <v>33491</v>
      </c>
      <c r="G136" t="s">
        <v>438</v>
      </c>
      <c r="H136" t="s">
        <v>29</v>
      </c>
      <c r="I136" t="s">
        <v>144</v>
      </c>
      <c r="J136" t="s">
        <v>1112</v>
      </c>
      <c r="L136" t="s">
        <v>86</v>
      </c>
      <c r="AF136" t="s">
        <v>3445</v>
      </c>
    </row>
    <row r="137" spans="1:32" ht="17.25" customHeight="1" x14ac:dyDescent="0.25">
      <c r="A137">
        <v>337250</v>
      </c>
      <c r="B137" t="s">
        <v>2220</v>
      </c>
      <c r="C137" t="s">
        <v>302</v>
      </c>
      <c r="D137" t="s">
        <v>463</v>
      </c>
      <c r="E137" t="s">
        <v>90</v>
      </c>
      <c r="F137">
        <v>34382</v>
      </c>
      <c r="G137" t="s">
        <v>225</v>
      </c>
      <c r="H137" t="s">
        <v>29</v>
      </c>
      <c r="I137" t="s">
        <v>144</v>
      </c>
      <c r="J137" t="s">
        <v>1112</v>
      </c>
      <c r="L137" t="s">
        <v>31</v>
      </c>
    </row>
    <row r="138" spans="1:32" ht="17.25" customHeight="1" x14ac:dyDescent="0.25">
      <c r="A138">
        <v>329932</v>
      </c>
      <c r="B138" t="s">
        <v>1250</v>
      </c>
      <c r="C138" t="s">
        <v>422</v>
      </c>
      <c r="D138" t="s">
        <v>287</v>
      </c>
      <c r="E138" t="s">
        <v>89</v>
      </c>
      <c r="F138">
        <v>35104</v>
      </c>
      <c r="G138" t="s">
        <v>31</v>
      </c>
      <c r="H138" t="s">
        <v>29</v>
      </c>
      <c r="I138" t="s">
        <v>144</v>
      </c>
      <c r="V138" t="s">
        <v>3686</v>
      </c>
      <c r="AC138" t="s">
        <v>3445</v>
      </c>
      <c r="AD138" t="s">
        <v>3445</v>
      </c>
      <c r="AE138" t="s">
        <v>3445</v>
      </c>
      <c r="AF138" t="s">
        <v>3445</v>
      </c>
    </row>
    <row r="139" spans="1:32" ht="17.25" customHeight="1" x14ac:dyDescent="0.25">
      <c r="A139">
        <v>334783</v>
      </c>
      <c r="B139" t="s">
        <v>2610</v>
      </c>
      <c r="C139" t="s">
        <v>1457</v>
      </c>
      <c r="D139" t="s">
        <v>331</v>
      </c>
      <c r="E139" t="s">
        <v>89</v>
      </c>
      <c r="F139">
        <v>33846</v>
      </c>
      <c r="G139" t="s">
        <v>1556</v>
      </c>
      <c r="H139" t="s">
        <v>29</v>
      </c>
      <c r="I139" t="s">
        <v>144</v>
      </c>
      <c r="J139" t="s">
        <v>1112</v>
      </c>
      <c r="L139" t="s">
        <v>50</v>
      </c>
      <c r="AF139" t="s">
        <v>3445</v>
      </c>
    </row>
    <row r="140" spans="1:32" ht="17.25" customHeight="1" x14ac:dyDescent="0.25">
      <c r="A140">
        <v>335865</v>
      </c>
      <c r="B140" t="s">
        <v>3113</v>
      </c>
      <c r="C140" t="s">
        <v>324</v>
      </c>
      <c r="D140" t="s">
        <v>523</v>
      </c>
      <c r="E140" t="s">
        <v>89</v>
      </c>
      <c r="F140">
        <v>34066</v>
      </c>
      <c r="G140" t="s">
        <v>1006</v>
      </c>
      <c r="H140" t="s">
        <v>29</v>
      </c>
      <c r="I140" t="s">
        <v>144</v>
      </c>
      <c r="J140" t="s">
        <v>1112</v>
      </c>
      <c r="L140" t="s">
        <v>40</v>
      </c>
    </row>
    <row r="141" spans="1:32" ht="17.25" customHeight="1" x14ac:dyDescent="0.25">
      <c r="A141">
        <v>335896</v>
      </c>
      <c r="B141" t="s">
        <v>1441</v>
      </c>
      <c r="C141" t="s">
        <v>533</v>
      </c>
      <c r="D141" t="s">
        <v>314</v>
      </c>
      <c r="E141" t="s">
        <v>89</v>
      </c>
      <c r="F141">
        <v>36038</v>
      </c>
      <c r="G141" t="s">
        <v>1442</v>
      </c>
      <c r="H141" t="s">
        <v>29</v>
      </c>
      <c r="I141" t="s">
        <v>144</v>
      </c>
      <c r="J141" t="s">
        <v>1112</v>
      </c>
      <c r="L141" t="s">
        <v>86</v>
      </c>
      <c r="V141" t="s">
        <v>3469</v>
      </c>
    </row>
    <row r="142" spans="1:32" ht="17.25" customHeight="1" x14ac:dyDescent="0.25">
      <c r="A142">
        <v>338653</v>
      </c>
      <c r="B142" t="s">
        <v>3096</v>
      </c>
      <c r="C142" t="s">
        <v>367</v>
      </c>
      <c r="D142" t="s">
        <v>523</v>
      </c>
      <c r="E142" t="s">
        <v>89</v>
      </c>
      <c r="F142">
        <v>25228</v>
      </c>
      <c r="G142" t="s">
        <v>288</v>
      </c>
      <c r="H142" t="s">
        <v>29</v>
      </c>
      <c r="I142" t="s">
        <v>144</v>
      </c>
      <c r="AD142" t="s">
        <v>3445</v>
      </c>
      <c r="AE142" t="s">
        <v>3445</v>
      </c>
      <c r="AF142" t="s">
        <v>3445</v>
      </c>
    </row>
    <row r="143" spans="1:32" ht="17.25" customHeight="1" x14ac:dyDescent="0.25">
      <c r="A143">
        <v>338508</v>
      </c>
      <c r="B143" t="s">
        <v>2883</v>
      </c>
      <c r="C143" t="s">
        <v>226</v>
      </c>
      <c r="D143" t="s">
        <v>1651</v>
      </c>
      <c r="E143" t="s">
        <v>89</v>
      </c>
      <c r="F143">
        <v>35796</v>
      </c>
      <c r="G143" t="s">
        <v>1544</v>
      </c>
      <c r="H143" t="s">
        <v>29</v>
      </c>
      <c r="I143" t="s">
        <v>144</v>
      </c>
      <c r="J143" t="s">
        <v>27</v>
      </c>
      <c r="L143" t="s">
        <v>86</v>
      </c>
    </row>
    <row r="144" spans="1:32" ht="17.25" customHeight="1" x14ac:dyDescent="0.25">
      <c r="A144">
        <v>335095</v>
      </c>
      <c r="B144" t="s">
        <v>1495</v>
      </c>
      <c r="C144" t="s">
        <v>894</v>
      </c>
      <c r="D144" t="s">
        <v>377</v>
      </c>
      <c r="E144" t="s">
        <v>89</v>
      </c>
      <c r="F144">
        <v>35855</v>
      </c>
      <c r="G144" t="s">
        <v>438</v>
      </c>
      <c r="H144" t="s">
        <v>29</v>
      </c>
      <c r="I144" t="s">
        <v>144</v>
      </c>
      <c r="J144" t="s">
        <v>27</v>
      </c>
      <c r="L144" t="s">
        <v>86</v>
      </c>
      <c r="V144" t="s">
        <v>3470</v>
      </c>
      <c r="AE144" t="s">
        <v>3445</v>
      </c>
      <c r="AF144" t="s">
        <v>3445</v>
      </c>
    </row>
    <row r="145" spans="1:32" ht="17.25" customHeight="1" x14ac:dyDescent="0.25">
      <c r="A145">
        <v>335894</v>
      </c>
      <c r="B145" t="s">
        <v>2828</v>
      </c>
      <c r="C145" t="s">
        <v>256</v>
      </c>
      <c r="D145" t="s">
        <v>755</v>
      </c>
      <c r="E145" t="s">
        <v>89</v>
      </c>
      <c r="F145">
        <v>28772</v>
      </c>
      <c r="G145" t="s">
        <v>2829</v>
      </c>
      <c r="H145" t="s">
        <v>29</v>
      </c>
      <c r="I145" t="s">
        <v>144</v>
      </c>
      <c r="J145" t="s">
        <v>1112</v>
      </c>
      <c r="L145" t="s">
        <v>60</v>
      </c>
    </row>
    <row r="146" spans="1:32" ht="17.25" customHeight="1" x14ac:dyDescent="0.25">
      <c r="A146">
        <v>338673</v>
      </c>
      <c r="B146" t="s">
        <v>2415</v>
      </c>
      <c r="C146" t="s">
        <v>2239</v>
      </c>
      <c r="D146" t="s">
        <v>502</v>
      </c>
      <c r="E146" t="s">
        <v>89</v>
      </c>
      <c r="F146">
        <v>25711</v>
      </c>
      <c r="G146" t="s">
        <v>2416</v>
      </c>
      <c r="H146" t="s">
        <v>29</v>
      </c>
      <c r="I146" t="s">
        <v>144</v>
      </c>
      <c r="J146" t="s">
        <v>1112</v>
      </c>
      <c r="L146" t="s">
        <v>86</v>
      </c>
    </row>
    <row r="147" spans="1:32" ht="17.25" customHeight="1" x14ac:dyDescent="0.25">
      <c r="A147">
        <v>335167</v>
      </c>
      <c r="B147" t="s">
        <v>1883</v>
      </c>
      <c r="C147" t="s">
        <v>240</v>
      </c>
      <c r="D147" t="s">
        <v>539</v>
      </c>
      <c r="E147" t="s">
        <v>89</v>
      </c>
      <c r="F147">
        <v>35186</v>
      </c>
      <c r="G147" t="s">
        <v>225</v>
      </c>
      <c r="H147" t="s">
        <v>29</v>
      </c>
      <c r="I147" t="s">
        <v>144</v>
      </c>
      <c r="J147" t="s">
        <v>27</v>
      </c>
      <c r="L147" t="s">
        <v>43</v>
      </c>
      <c r="V147" t="s">
        <v>3461</v>
      </c>
    </row>
    <row r="148" spans="1:32" ht="17.25" customHeight="1" x14ac:dyDescent="0.25">
      <c r="A148">
        <v>330115</v>
      </c>
      <c r="B148" t="s">
        <v>1999</v>
      </c>
      <c r="C148" t="s">
        <v>302</v>
      </c>
      <c r="D148" t="s">
        <v>647</v>
      </c>
      <c r="E148" t="s">
        <v>90</v>
      </c>
      <c r="F148">
        <v>33041</v>
      </c>
      <c r="G148" t="s">
        <v>225</v>
      </c>
      <c r="H148" t="s">
        <v>29</v>
      </c>
      <c r="I148" t="s">
        <v>144</v>
      </c>
      <c r="J148" t="s">
        <v>27</v>
      </c>
      <c r="L148" t="s">
        <v>31</v>
      </c>
      <c r="V148" t="s">
        <v>3468</v>
      </c>
      <c r="AE148" t="s">
        <v>3445</v>
      </c>
      <c r="AF148" t="s">
        <v>3445</v>
      </c>
    </row>
    <row r="149" spans="1:32" ht="17.25" customHeight="1" x14ac:dyDescent="0.25">
      <c r="A149">
        <v>335195</v>
      </c>
      <c r="B149" t="s">
        <v>2985</v>
      </c>
      <c r="C149" t="s">
        <v>232</v>
      </c>
      <c r="D149" t="s">
        <v>2986</v>
      </c>
      <c r="E149" t="s">
        <v>90</v>
      </c>
      <c r="F149">
        <v>32391</v>
      </c>
      <c r="G149" t="s">
        <v>2946</v>
      </c>
      <c r="H149" t="s">
        <v>29</v>
      </c>
      <c r="I149" t="s">
        <v>144</v>
      </c>
      <c r="J149" t="s">
        <v>1112</v>
      </c>
      <c r="L149" t="s">
        <v>31</v>
      </c>
      <c r="V149" t="s">
        <v>3687</v>
      </c>
    </row>
    <row r="150" spans="1:32" ht="17.25" customHeight="1" x14ac:dyDescent="0.25">
      <c r="A150">
        <v>335060</v>
      </c>
      <c r="B150" t="s">
        <v>1499</v>
      </c>
      <c r="C150" t="s">
        <v>1500</v>
      </c>
      <c r="D150" t="s">
        <v>879</v>
      </c>
      <c r="E150" t="s">
        <v>89</v>
      </c>
      <c r="F150">
        <v>29434</v>
      </c>
      <c r="G150" t="s">
        <v>225</v>
      </c>
      <c r="H150" t="s">
        <v>29</v>
      </c>
      <c r="I150" t="s">
        <v>144</v>
      </c>
      <c r="J150" t="s">
        <v>1112</v>
      </c>
      <c r="L150" t="s">
        <v>31</v>
      </c>
      <c r="V150" t="s">
        <v>3470</v>
      </c>
    </row>
    <row r="151" spans="1:32" ht="17.25" customHeight="1" x14ac:dyDescent="0.25">
      <c r="A151">
        <v>336728</v>
      </c>
      <c r="B151" t="s">
        <v>3045</v>
      </c>
      <c r="C151" t="s">
        <v>3046</v>
      </c>
      <c r="D151" t="s">
        <v>3047</v>
      </c>
      <c r="E151" t="s">
        <v>89</v>
      </c>
      <c r="F151">
        <v>36161</v>
      </c>
      <c r="G151" t="s">
        <v>3048</v>
      </c>
      <c r="H151" t="s">
        <v>29</v>
      </c>
      <c r="I151" t="s">
        <v>144</v>
      </c>
      <c r="AC151" t="s">
        <v>3445</v>
      </c>
      <c r="AD151" t="s">
        <v>3445</v>
      </c>
      <c r="AE151" t="s">
        <v>3445</v>
      </c>
      <c r="AF151" t="s">
        <v>3445</v>
      </c>
    </row>
    <row r="152" spans="1:32" ht="17.25" customHeight="1" x14ac:dyDescent="0.25">
      <c r="A152">
        <v>335047</v>
      </c>
      <c r="B152" t="s">
        <v>572</v>
      </c>
      <c r="C152" t="s">
        <v>240</v>
      </c>
      <c r="D152" t="s">
        <v>766</v>
      </c>
      <c r="E152" t="s">
        <v>89</v>
      </c>
      <c r="F152">
        <v>33604</v>
      </c>
      <c r="G152" t="s">
        <v>74</v>
      </c>
      <c r="H152" t="s">
        <v>29</v>
      </c>
      <c r="I152" t="s">
        <v>144</v>
      </c>
      <c r="V152" t="s">
        <v>3461</v>
      </c>
      <c r="AD152" t="s">
        <v>3445</v>
      </c>
      <c r="AE152" t="s">
        <v>3445</v>
      </c>
      <c r="AF152" t="s">
        <v>3445</v>
      </c>
    </row>
    <row r="153" spans="1:32" ht="17.25" customHeight="1" x14ac:dyDescent="0.25">
      <c r="A153">
        <v>337328</v>
      </c>
      <c r="B153" t="s">
        <v>1751</v>
      </c>
      <c r="C153" t="s">
        <v>481</v>
      </c>
      <c r="D153" t="s">
        <v>596</v>
      </c>
      <c r="E153" t="s">
        <v>89</v>
      </c>
      <c r="F153">
        <v>35446</v>
      </c>
      <c r="G153" t="s">
        <v>2944</v>
      </c>
      <c r="H153" t="s">
        <v>29</v>
      </c>
      <c r="I153" t="s">
        <v>144</v>
      </c>
      <c r="J153" t="s">
        <v>27</v>
      </c>
      <c r="L153" t="s">
        <v>31</v>
      </c>
    </row>
    <row r="154" spans="1:32" ht="17.25" customHeight="1" x14ac:dyDescent="0.25">
      <c r="A154">
        <v>338343</v>
      </c>
      <c r="B154" t="s">
        <v>2657</v>
      </c>
      <c r="C154" t="s">
        <v>797</v>
      </c>
      <c r="D154" t="s">
        <v>409</v>
      </c>
      <c r="E154" t="s">
        <v>89</v>
      </c>
      <c r="F154">
        <v>35392</v>
      </c>
      <c r="G154" t="s">
        <v>31</v>
      </c>
      <c r="H154" t="s">
        <v>29</v>
      </c>
      <c r="I154" t="s">
        <v>144</v>
      </c>
      <c r="J154" t="s">
        <v>1112</v>
      </c>
      <c r="L154" t="s">
        <v>31</v>
      </c>
      <c r="AE154" t="s">
        <v>3445</v>
      </c>
      <c r="AF154" t="s">
        <v>3445</v>
      </c>
    </row>
    <row r="155" spans="1:32" ht="17.25" customHeight="1" x14ac:dyDescent="0.25">
      <c r="A155">
        <v>331389</v>
      </c>
      <c r="B155" t="s">
        <v>1874</v>
      </c>
      <c r="C155" t="s">
        <v>322</v>
      </c>
      <c r="D155" t="s">
        <v>317</v>
      </c>
      <c r="E155" t="s">
        <v>89</v>
      </c>
      <c r="F155">
        <v>36165</v>
      </c>
      <c r="G155" t="s">
        <v>31</v>
      </c>
      <c r="H155" t="s">
        <v>29</v>
      </c>
      <c r="I155" t="s">
        <v>144</v>
      </c>
      <c r="V155" t="s">
        <v>3461</v>
      </c>
    </row>
    <row r="156" spans="1:32" ht="17.25" customHeight="1" x14ac:dyDescent="0.25">
      <c r="A156">
        <v>335198</v>
      </c>
      <c r="B156" t="s">
        <v>2605</v>
      </c>
      <c r="C156" t="s">
        <v>333</v>
      </c>
      <c r="D156" t="s">
        <v>1008</v>
      </c>
      <c r="E156" t="s">
        <v>89</v>
      </c>
      <c r="F156">
        <v>35966</v>
      </c>
      <c r="G156" t="s">
        <v>571</v>
      </c>
      <c r="H156" t="s">
        <v>29</v>
      </c>
      <c r="I156" t="s">
        <v>144</v>
      </c>
      <c r="J156" t="s">
        <v>1112</v>
      </c>
      <c r="L156" t="s">
        <v>31</v>
      </c>
    </row>
    <row r="157" spans="1:32" ht="17.25" customHeight="1" x14ac:dyDescent="0.25">
      <c r="A157">
        <v>337323</v>
      </c>
      <c r="B157" t="s">
        <v>2884</v>
      </c>
      <c r="C157" t="s">
        <v>1116</v>
      </c>
      <c r="D157" t="s">
        <v>2885</v>
      </c>
      <c r="E157" t="s">
        <v>89</v>
      </c>
      <c r="F157">
        <v>32183</v>
      </c>
      <c r="G157" t="s">
        <v>917</v>
      </c>
      <c r="H157" t="s">
        <v>29</v>
      </c>
      <c r="I157" t="s">
        <v>144</v>
      </c>
      <c r="J157" t="s">
        <v>1112</v>
      </c>
      <c r="L157" t="s">
        <v>31</v>
      </c>
      <c r="AF157" t="s">
        <v>3445</v>
      </c>
    </row>
    <row r="158" spans="1:32" ht="17.25" customHeight="1" x14ac:dyDescent="0.25">
      <c r="A158">
        <v>338935</v>
      </c>
      <c r="B158" t="s">
        <v>951</v>
      </c>
      <c r="C158" t="s">
        <v>240</v>
      </c>
      <c r="D158" t="s">
        <v>287</v>
      </c>
      <c r="E158" t="s">
        <v>89</v>
      </c>
      <c r="F158">
        <v>24035</v>
      </c>
      <c r="G158" t="s">
        <v>2929</v>
      </c>
      <c r="H158" t="s">
        <v>29</v>
      </c>
      <c r="I158" t="s">
        <v>144</v>
      </c>
      <c r="AC158" t="s">
        <v>3445</v>
      </c>
      <c r="AD158" t="s">
        <v>3445</v>
      </c>
      <c r="AE158" t="s">
        <v>3445</v>
      </c>
      <c r="AF158" t="s">
        <v>3445</v>
      </c>
    </row>
    <row r="159" spans="1:32" ht="17.25" customHeight="1" x14ac:dyDescent="0.25">
      <c r="A159">
        <v>338531</v>
      </c>
      <c r="B159" t="s">
        <v>2766</v>
      </c>
      <c r="C159" t="s">
        <v>1940</v>
      </c>
      <c r="D159" t="s">
        <v>569</v>
      </c>
      <c r="E159" t="s">
        <v>89</v>
      </c>
      <c r="F159">
        <v>34064</v>
      </c>
      <c r="G159" t="s">
        <v>637</v>
      </c>
      <c r="H159" t="s">
        <v>29</v>
      </c>
      <c r="I159" t="s">
        <v>144</v>
      </c>
      <c r="J159" t="s">
        <v>1112</v>
      </c>
      <c r="L159" t="s">
        <v>31</v>
      </c>
    </row>
    <row r="160" spans="1:32" ht="17.25" customHeight="1" x14ac:dyDescent="0.25">
      <c r="A160">
        <v>335064</v>
      </c>
      <c r="B160" t="s">
        <v>2982</v>
      </c>
      <c r="C160" t="s">
        <v>262</v>
      </c>
      <c r="D160" t="s">
        <v>2983</v>
      </c>
      <c r="E160" t="s">
        <v>89</v>
      </c>
      <c r="F160">
        <v>35431</v>
      </c>
      <c r="G160" t="s">
        <v>2984</v>
      </c>
      <c r="H160" t="s">
        <v>29</v>
      </c>
      <c r="I160" t="s">
        <v>144</v>
      </c>
      <c r="J160" t="s">
        <v>1112</v>
      </c>
      <c r="L160" t="s">
        <v>63</v>
      </c>
    </row>
    <row r="161" spans="1:32" ht="17.25" customHeight="1" x14ac:dyDescent="0.25">
      <c r="A161">
        <v>337319</v>
      </c>
      <c r="B161" t="s">
        <v>3086</v>
      </c>
      <c r="C161" t="s">
        <v>1120</v>
      </c>
      <c r="D161" t="s">
        <v>551</v>
      </c>
      <c r="E161" t="s">
        <v>89</v>
      </c>
      <c r="F161">
        <v>34385</v>
      </c>
      <c r="G161" t="s">
        <v>74</v>
      </c>
      <c r="H161" t="s">
        <v>29</v>
      </c>
      <c r="I161" t="s">
        <v>144</v>
      </c>
    </row>
    <row r="162" spans="1:32" ht="17.25" customHeight="1" x14ac:dyDescent="0.25">
      <c r="A162">
        <v>331424</v>
      </c>
      <c r="B162" t="s">
        <v>1955</v>
      </c>
      <c r="C162" t="s">
        <v>324</v>
      </c>
      <c r="D162" t="s">
        <v>399</v>
      </c>
      <c r="E162" t="s">
        <v>89</v>
      </c>
      <c r="F162">
        <v>35977</v>
      </c>
      <c r="G162" t="s">
        <v>861</v>
      </c>
      <c r="H162" t="s">
        <v>29</v>
      </c>
      <c r="I162" t="s">
        <v>144</v>
      </c>
      <c r="V162" t="s">
        <v>3461</v>
      </c>
      <c r="AC162" t="s">
        <v>3445</v>
      </c>
      <c r="AD162" t="s">
        <v>3445</v>
      </c>
      <c r="AE162" t="s">
        <v>3445</v>
      </c>
      <c r="AF162" t="s">
        <v>3445</v>
      </c>
    </row>
    <row r="163" spans="1:32" ht="17.25" customHeight="1" x14ac:dyDescent="0.25">
      <c r="A163">
        <v>329067</v>
      </c>
      <c r="B163" t="s">
        <v>2132</v>
      </c>
      <c r="C163" t="s">
        <v>2133</v>
      </c>
      <c r="D163" t="s">
        <v>462</v>
      </c>
      <c r="E163" t="s">
        <v>89</v>
      </c>
      <c r="F163">
        <v>35335</v>
      </c>
      <c r="G163" t="s">
        <v>31</v>
      </c>
      <c r="H163" t="s">
        <v>29</v>
      </c>
      <c r="I163" t="s">
        <v>144</v>
      </c>
      <c r="V163" t="s">
        <v>3468</v>
      </c>
    </row>
    <row r="164" spans="1:32" ht="17.25" customHeight="1" x14ac:dyDescent="0.25">
      <c r="A164">
        <v>335071</v>
      </c>
      <c r="B164" t="s">
        <v>2955</v>
      </c>
      <c r="C164" t="s">
        <v>633</v>
      </c>
      <c r="D164" t="s">
        <v>2956</v>
      </c>
      <c r="E164" t="s">
        <v>89</v>
      </c>
      <c r="F164">
        <v>35467</v>
      </c>
      <c r="G164" t="s">
        <v>31</v>
      </c>
      <c r="H164" t="s">
        <v>29</v>
      </c>
      <c r="I164" t="s">
        <v>144</v>
      </c>
      <c r="AC164" t="s">
        <v>3445</v>
      </c>
      <c r="AD164" t="s">
        <v>3445</v>
      </c>
      <c r="AE164" t="s">
        <v>3445</v>
      </c>
      <c r="AF164" t="s">
        <v>3445</v>
      </c>
    </row>
    <row r="165" spans="1:32" ht="17.25" customHeight="1" x14ac:dyDescent="0.25">
      <c r="A165">
        <v>338862</v>
      </c>
      <c r="B165" t="s">
        <v>2386</v>
      </c>
      <c r="C165" t="s">
        <v>240</v>
      </c>
      <c r="D165" t="s">
        <v>378</v>
      </c>
      <c r="E165" t="s">
        <v>89</v>
      </c>
      <c r="F165">
        <v>31736</v>
      </c>
      <c r="G165" t="s">
        <v>71</v>
      </c>
      <c r="H165" t="s">
        <v>29</v>
      </c>
      <c r="I165" t="s">
        <v>144</v>
      </c>
      <c r="J165" t="s">
        <v>1112</v>
      </c>
      <c r="L165" t="s">
        <v>31</v>
      </c>
      <c r="AF165" t="s">
        <v>3445</v>
      </c>
    </row>
    <row r="166" spans="1:32" ht="17.25" customHeight="1" x14ac:dyDescent="0.25">
      <c r="A166">
        <v>329025</v>
      </c>
      <c r="B166" t="s">
        <v>3392</v>
      </c>
      <c r="C166" t="s">
        <v>645</v>
      </c>
      <c r="D166" t="s">
        <v>1450</v>
      </c>
      <c r="E166" t="s">
        <v>89</v>
      </c>
      <c r="F166">
        <v>34900</v>
      </c>
      <c r="G166" t="s">
        <v>40</v>
      </c>
      <c r="H166" t="s">
        <v>29</v>
      </c>
      <c r="I166" t="s">
        <v>144</v>
      </c>
      <c r="J166" t="s">
        <v>27</v>
      </c>
      <c r="L166" t="s">
        <v>31</v>
      </c>
    </row>
    <row r="167" spans="1:32" ht="17.25" customHeight="1" x14ac:dyDescent="0.25">
      <c r="A167">
        <v>331407</v>
      </c>
      <c r="B167" t="s">
        <v>1773</v>
      </c>
      <c r="C167" t="s">
        <v>223</v>
      </c>
      <c r="D167" t="s">
        <v>320</v>
      </c>
      <c r="E167" t="s">
        <v>89</v>
      </c>
      <c r="F167">
        <v>33106</v>
      </c>
      <c r="G167" t="s">
        <v>1774</v>
      </c>
      <c r="H167" t="s">
        <v>29</v>
      </c>
      <c r="I167" t="s">
        <v>144</v>
      </c>
      <c r="J167" t="s">
        <v>1112</v>
      </c>
      <c r="L167" t="s">
        <v>31</v>
      </c>
      <c r="V167" t="s">
        <v>3469</v>
      </c>
      <c r="AE167" t="s">
        <v>3445</v>
      </c>
      <c r="AF167" t="s">
        <v>3445</v>
      </c>
    </row>
    <row r="168" spans="1:32" ht="17.25" customHeight="1" x14ac:dyDescent="0.25">
      <c r="A168">
        <v>335055</v>
      </c>
      <c r="B168" t="s">
        <v>1804</v>
      </c>
      <c r="C168" t="s">
        <v>240</v>
      </c>
      <c r="D168" t="s">
        <v>344</v>
      </c>
      <c r="E168" t="s">
        <v>89</v>
      </c>
      <c r="F168">
        <v>36165</v>
      </c>
      <c r="G168" t="s">
        <v>909</v>
      </c>
      <c r="H168" t="s">
        <v>29</v>
      </c>
      <c r="I168" t="s">
        <v>144</v>
      </c>
      <c r="V168" t="s">
        <v>3461</v>
      </c>
      <c r="AD168" t="s">
        <v>3445</v>
      </c>
      <c r="AE168" t="s">
        <v>3445</v>
      </c>
      <c r="AF168" t="s">
        <v>3445</v>
      </c>
    </row>
    <row r="169" spans="1:32" ht="17.25" customHeight="1" x14ac:dyDescent="0.25">
      <c r="A169">
        <v>335207</v>
      </c>
      <c r="B169" t="s">
        <v>2305</v>
      </c>
      <c r="C169" t="s">
        <v>610</v>
      </c>
      <c r="D169" t="s">
        <v>2306</v>
      </c>
      <c r="E169" t="s">
        <v>89</v>
      </c>
      <c r="F169">
        <v>31665</v>
      </c>
      <c r="G169" t="s">
        <v>2307</v>
      </c>
      <c r="H169" t="s">
        <v>29</v>
      </c>
      <c r="I169" t="s">
        <v>144</v>
      </c>
      <c r="J169" t="s">
        <v>1112</v>
      </c>
      <c r="L169" t="s">
        <v>31</v>
      </c>
      <c r="AE169" t="s">
        <v>3445</v>
      </c>
      <c r="AF169" t="s">
        <v>3445</v>
      </c>
    </row>
    <row r="170" spans="1:32" ht="17.25" customHeight="1" x14ac:dyDescent="0.25">
      <c r="A170">
        <v>335090</v>
      </c>
      <c r="B170" t="s">
        <v>2163</v>
      </c>
      <c r="C170" t="s">
        <v>223</v>
      </c>
      <c r="D170" t="s">
        <v>235</v>
      </c>
      <c r="E170" t="s">
        <v>89</v>
      </c>
      <c r="F170">
        <v>35350</v>
      </c>
      <c r="G170" t="s">
        <v>31</v>
      </c>
      <c r="H170" t="s">
        <v>29</v>
      </c>
      <c r="I170" t="s">
        <v>144</v>
      </c>
      <c r="J170" t="s">
        <v>1112</v>
      </c>
      <c r="L170" t="s">
        <v>31</v>
      </c>
    </row>
    <row r="171" spans="1:32" ht="17.25" customHeight="1" x14ac:dyDescent="0.25">
      <c r="A171">
        <v>333788</v>
      </c>
      <c r="B171" t="s">
        <v>728</v>
      </c>
      <c r="C171" t="s">
        <v>1890</v>
      </c>
      <c r="D171" t="s">
        <v>502</v>
      </c>
      <c r="E171" t="s">
        <v>89</v>
      </c>
      <c r="F171">
        <v>35868</v>
      </c>
      <c r="G171" t="s">
        <v>31</v>
      </c>
      <c r="H171" t="s">
        <v>29</v>
      </c>
      <c r="I171" t="s">
        <v>144</v>
      </c>
      <c r="AC171" t="s">
        <v>3445</v>
      </c>
      <c r="AD171" t="s">
        <v>3445</v>
      </c>
      <c r="AE171" t="s">
        <v>3445</v>
      </c>
      <c r="AF171" t="s">
        <v>3445</v>
      </c>
    </row>
    <row r="172" spans="1:32" ht="17.25" customHeight="1" x14ac:dyDescent="0.25">
      <c r="A172">
        <v>328712</v>
      </c>
      <c r="B172" t="s">
        <v>2681</v>
      </c>
      <c r="C172" t="s">
        <v>261</v>
      </c>
      <c r="D172" t="s">
        <v>587</v>
      </c>
      <c r="E172" t="s">
        <v>89</v>
      </c>
      <c r="F172">
        <v>33970</v>
      </c>
      <c r="G172" t="s">
        <v>31</v>
      </c>
      <c r="H172" t="s">
        <v>29</v>
      </c>
      <c r="I172" t="s">
        <v>144</v>
      </c>
      <c r="AD172" t="s">
        <v>3445</v>
      </c>
      <c r="AE172" t="s">
        <v>3445</v>
      </c>
      <c r="AF172" t="s">
        <v>3445</v>
      </c>
    </row>
    <row r="173" spans="1:32" ht="17.25" customHeight="1" x14ac:dyDescent="0.25">
      <c r="A173">
        <v>317891</v>
      </c>
      <c r="B173" t="s">
        <v>1176</v>
      </c>
      <c r="C173" t="s">
        <v>1782</v>
      </c>
      <c r="D173" t="s">
        <v>546</v>
      </c>
      <c r="E173" t="s">
        <v>89</v>
      </c>
      <c r="F173">
        <v>28927</v>
      </c>
      <c r="G173" t="s">
        <v>31</v>
      </c>
      <c r="H173" t="s">
        <v>29</v>
      </c>
      <c r="I173" t="s">
        <v>144</v>
      </c>
      <c r="J173" t="s">
        <v>1112</v>
      </c>
      <c r="L173" t="s">
        <v>31</v>
      </c>
    </row>
    <row r="174" spans="1:32" ht="17.25" customHeight="1" x14ac:dyDescent="0.25">
      <c r="A174">
        <v>333865</v>
      </c>
      <c r="B174" t="s">
        <v>1278</v>
      </c>
      <c r="C174" t="s">
        <v>464</v>
      </c>
      <c r="D174" t="s">
        <v>782</v>
      </c>
      <c r="E174" t="s">
        <v>89</v>
      </c>
      <c r="F174">
        <v>35739</v>
      </c>
      <c r="G174" t="s">
        <v>31</v>
      </c>
      <c r="H174" t="s">
        <v>29</v>
      </c>
      <c r="I174" t="s">
        <v>144</v>
      </c>
      <c r="V174" t="s">
        <v>3469</v>
      </c>
      <c r="AC174" t="s">
        <v>3445</v>
      </c>
      <c r="AD174" t="s">
        <v>3445</v>
      </c>
      <c r="AE174" t="s">
        <v>3445</v>
      </c>
      <c r="AF174" t="s">
        <v>3445</v>
      </c>
    </row>
    <row r="175" spans="1:32" ht="17.25" customHeight="1" x14ac:dyDescent="0.25">
      <c r="A175">
        <v>319137</v>
      </c>
      <c r="B175" t="s">
        <v>452</v>
      </c>
      <c r="C175" t="s">
        <v>256</v>
      </c>
      <c r="D175" t="s">
        <v>228</v>
      </c>
      <c r="E175" t="s">
        <v>89</v>
      </c>
      <c r="F175">
        <v>32637</v>
      </c>
      <c r="G175" t="s">
        <v>31</v>
      </c>
      <c r="H175" t="s">
        <v>29</v>
      </c>
      <c r="I175" t="s">
        <v>144</v>
      </c>
      <c r="V175" t="s">
        <v>3468</v>
      </c>
      <c r="AD175" t="s">
        <v>3445</v>
      </c>
      <c r="AE175" t="s">
        <v>3445</v>
      </c>
      <c r="AF175" t="s">
        <v>3445</v>
      </c>
    </row>
    <row r="176" spans="1:32" ht="17.25" customHeight="1" x14ac:dyDescent="0.25">
      <c r="A176">
        <v>335053</v>
      </c>
      <c r="B176" t="s">
        <v>2540</v>
      </c>
      <c r="C176" t="s">
        <v>2541</v>
      </c>
      <c r="D176" t="s">
        <v>243</v>
      </c>
      <c r="E176" t="s">
        <v>89</v>
      </c>
      <c r="F176">
        <v>35245</v>
      </c>
      <c r="G176" t="s">
        <v>554</v>
      </c>
      <c r="H176" t="s">
        <v>29</v>
      </c>
      <c r="I176" t="s">
        <v>144</v>
      </c>
      <c r="AC176" t="s">
        <v>3445</v>
      </c>
      <c r="AD176" t="s">
        <v>3445</v>
      </c>
      <c r="AE176" t="s">
        <v>3445</v>
      </c>
      <c r="AF176" t="s">
        <v>3445</v>
      </c>
    </row>
    <row r="177" spans="1:32" ht="17.25" customHeight="1" x14ac:dyDescent="0.25">
      <c r="A177">
        <v>335938</v>
      </c>
      <c r="B177" t="s">
        <v>2259</v>
      </c>
      <c r="C177" t="s">
        <v>360</v>
      </c>
      <c r="D177" t="s">
        <v>284</v>
      </c>
      <c r="E177" t="s">
        <v>89</v>
      </c>
      <c r="F177">
        <v>31413</v>
      </c>
      <c r="G177" t="s">
        <v>31</v>
      </c>
      <c r="H177" t="s">
        <v>29</v>
      </c>
      <c r="I177" t="s">
        <v>144</v>
      </c>
      <c r="AF177" t="s">
        <v>3445</v>
      </c>
    </row>
    <row r="178" spans="1:32" ht="17.25" customHeight="1" x14ac:dyDescent="0.25">
      <c r="A178">
        <v>335245</v>
      </c>
      <c r="B178" t="s">
        <v>1585</v>
      </c>
      <c r="C178" t="s">
        <v>388</v>
      </c>
      <c r="D178" t="s">
        <v>1586</v>
      </c>
      <c r="E178" t="s">
        <v>90</v>
      </c>
      <c r="F178">
        <v>36227</v>
      </c>
      <c r="G178" t="s">
        <v>608</v>
      </c>
      <c r="H178" t="s">
        <v>29</v>
      </c>
      <c r="I178" t="s">
        <v>144</v>
      </c>
      <c r="V178" t="s">
        <v>3469</v>
      </c>
      <c r="AF178" t="s">
        <v>3445</v>
      </c>
    </row>
    <row r="179" spans="1:32" ht="17.25" customHeight="1" x14ac:dyDescent="0.25">
      <c r="A179">
        <v>337356</v>
      </c>
      <c r="B179" t="s">
        <v>2991</v>
      </c>
      <c r="C179" t="s">
        <v>283</v>
      </c>
      <c r="D179" t="s">
        <v>377</v>
      </c>
      <c r="E179" t="s">
        <v>90</v>
      </c>
      <c r="F179">
        <v>33245</v>
      </c>
      <c r="G179" t="s">
        <v>31</v>
      </c>
      <c r="H179" t="s">
        <v>29</v>
      </c>
      <c r="I179" t="s">
        <v>144</v>
      </c>
      <c r="J179" t="s">
        <v>1112</v>
      </c>
      <c r="L179" t="s">
        <v>86</v>
      </c>
    </row>
    <row r="180" spans="1:32" ht="17.25" customHeight="1" x14ac:dyDescent="0.25">
      <c r="A180">
        <v>333884</v>
      </c>
      <c r="B180" t="s">
        <v>2755</v>
      </c>
      <c r="C180" t="s">
        <v>1695</v>
      </c>
      <c r="D180" t="s">
        <v>2756</v>
      </c>
      <c r="E180" t="s">
        <v>90</v>
      </c>
      <c r="F180">
        <v>33693</v>
      </c>
      <c r="G180" t="s">
        <v>31</v>
      </c>
      <c r="H180" t="s">
        <v>29</v>
      </c>
      <c r="I180" t="s">
        <v>144</v>
      </c>
      <c r="AD180" t="s">
        <v>3445</v>
      </c>
      <c r="AE180" t="s">
        <v>3445</v>
      </c>
      <c r="AF180" t="s">
        <v>3445</v>
      </c>
    </row>
    <row r="181" spans="1:32" ht="17.25" customHeight="1" x14ac:dyDescent="0.25">
      <c r="A181">
        <v>338514</v>
      </c>
      <c r="B181" t="s">
        <v>2588</v>
      </c>
      <c r="C181" t="s">
        <v>253</v>
      </c>
      <c r="D181" t="s">
        <v>473</v>
      </c>
      <c r="E181" t="s">
        <v>90</v>
      </c>
      <c r="F181">
        <v>33270</v>
      </c>
      <c r="G181" t="s">
        <v>1515</v>
      </c>
      <c r="H181" t="s">
        <v>29</v>
      </c>
      <c r="I181" t="s">
        <v>144</v>
      </c>
      <c r="J181" t="s">
        <v>27</v>
      </c>
      <c r="L181" t="s">
        <v>86</v>
      </c>
    </row>
    <row r="182" spans="1:32" ht="17.25" customHeight="1" x14ac:dyDescent="0.25">
      <c r="A182">
        <v>328577</v>
      </c>
      <c r="B182" t="s">
        <v>1870</v>
      </c>
      <c r="C182" t="s">
        <v>538</v>
      </c>
      <c r="D182" t="s">
        <v>303</v>
      </c>
      <c r="E182" t="s">
        <v>90</v>
      </c>
      <c r="F182">
        <v>34706</v>
      </c>
      <c r="G182" t="s">
        <v>31</v>
      </c>
      <c r="H182" t="s">
        <v>29</v>
      </c>
      <c r="I182" t="s">
        <v>144</v>
      </c>
      <c r="J182" t="s">
        <v>1112</v>
      </c>
      <c r="L182" t="s">
        <v>31</v>
      </c>
      <c r="V182" t="s">
        <v>3461</v>
      </c>
    </row>
    <row r="183" spans="1:32" ht="17.25" customHeight="1" x14ac:dyDescent="0.25">
      <c r="A183">
        <v>335127</v>
      </c>
      <c r="B183" t="s">
        <v>2596</v>
      </c>
      <c r="C183" t="s">
        <v>635</v>
      </c>
      <c r="D183" t="s">
        <v>280</v>
      </c>
      <c r="E183" t="s">
        <v>90</v>
      </c>
      <c r="F183">
        <v>36417</v>
      </c>
      <c r="G183" t="s">
        <v>31</v>
      </c>
      <c r="H183" t="s">
        <v>29</v>
      </c>
      <c r="I183" t="s">
        <v>144</v>
      </c>
      <c r="AC183" t="s">
        <v>3445</v>
      </c>
      <c r="AD183" t="s">
        <v>3445</v>
      </c>
      <c r="AE183" t="s">
        <v>3445</v>
      </c>
      <c r="AF183" t="s">
        <v>3445</v>
      </c>
    </row>
    <row r="184" spans="1:32" ht="17.25" customHeight="1" x14ac:dyDescent="0.25">
      <c r="A184">
        <v>334307</v>
      </c>
      <c r="B184" t="s">
        <v>1867</v>
      </c>
      <c r="C184" t="s">
        <v>256</v>
      </c>
      <c r="D184" t="s">
        <v>1868</v>
      </c>
      <c r="E184" t="s">
        <v>89</v>
      </c>
      <c r="F184">
        <v>34704</v>
      </c>
      <c r="G184" t="s">
        <v>1869</v>
      </c>
      <c r="H184" t="s">
        <v>29</v>
      </c>
      <c r="I184" t="s">
        <v>144</v>
      </c>
      <c r="J184" t="s">
        <v>1112</v>
      </c>
      <c r="L184" t="s">
        <v>31</v>
      </c>
      <c r="V184" t="s">
        <v>3461</v>
      </c>
      <c r="AF184" t="s">
        <v>3445</v>
      </c>
    </row>
    <row r="185" spans="1:32" ht="17.25" customHeight="1" x14ac:dyDescent="0.25">
      <c r="A185">
        <v>337783</v>
      </c>
      <c r="B185" t="s">
        <v>2250</v>
      </c>
      <c r="C185" t="s">
        <v>333</v>
      </c>
      <c r="D185" t="s">
        <v>277</v>
      </c>
      <c r="E185" t="s">
        <v>89</v>
      </c>
      <c r="F185">
        <v>31670</v>
      </c>
      <c r="G185" t="s">
        <v>2251</v>
      </c>
      <c r="H185" t="s">
        <v>29</v>
      </c>
      <c r="I185" t="s">
        <v>144</v>
      </c>
    </row>
    <row r="186" spans="1:32" ht="17.25" customHeight="1" x14ac:dyDescent="0.25">
      <c r="A186">
        <v>337359</v>
      </c>
      <c r="B186" t="s">
        <v>3184</v>
      </c>
      <c r="C186" t="s">
        <v>342</v>
      </c>
      <c r="D186" t="s">
        <v>3185</v>
      </c>
      <c r="E186" t="s">
        <v>90</v>
      </c>
      <c r="F186">
        <v>35217</v>
      </c>
      <c r="G186" t="s">
        <v>229</v>
      </c>
      <c r="H186" t="s">
        <v>29</v>
      </c>
      <c r="I186" t="s">
        <v>144</v>
      </c>
      <c r="J186" t="s">
        <v>1112</v>
      </c>
      <c r="L186" t="s">
        <v>43</v>
      </c>
    </row>
    <row r="187" spans="1:32" ht="17.25" customHeight="1" x14ac:dyDescent="0.25">
      <c r="A187">
        <v>335221</v>
      </c>
      <c r="B187" t="s">
        <v>2838</v>
      </c>
      <c r="C187" t="s">
        <v>1538</v>
      </c>
      <c r="D187" t="s">
        <v>2839</v>
      </c>
      <c r="E187" t="s">
        <v>90</v>
      </c>
      <c r="F187">
        <v>34217</v>
      </c>
      <c r="G187" t="s">
        <v>2840</v>
      </c>
      <c r="H187" t="s">
        <v>29</v>
      </c>
      <c r="I187" t="s">
        <v>144</v>
      </c>
      <c r="AC187" t="s">
        <v>3445</v>
      </c>
      <c r="AD187" t="s">
        <v>3445</v>
      </c>
      <c r="AE187" t="s">
        <v>3445</v>
      </c>
      <c r="AF187" t="s">
        <v>3445</v>
      </c>
    </row>
    <row r="188" spans="1:32" ht="17.25" customHeight="1" x14ac:dyDescent="0.25">
      <c r="A188">
        <v>335128</v>
      </c>
      <c r="B188" t="s">
        <v>1229</v>
      </c>
      <c r="C188" t="s">
        <v>613</v>
      </c>
      <c r="D188" t="s">
        <v>1230</v>
      </c>
      <c r="E188" t="s">
        <v>90</v>
      </c>
      <c r="F188">
        <v>35453</v>
      </c>
      <c r="G188" t="s">
        <v>225</v>
      </c>
      <c r="H188" t="s">
        <v>29</v>
      </c>
      <c r="I188" t="s">
        <v>144</v>
      </c>
      <c r="V188" t="s">
        <v>3461</v>
      </c>
      <c r="AC188" t="s">
        <v>3445</v>
      </c>
      <c r="AD188" t="s">
        <v>3445</v>
      </c>
      <c r="AE188" t="s">
        <v>3445</v>
      </c>
      <c r="AF188" t="s">
        <v>3445</v>
      </c>
    </row>
    <row r="189" spans="1:32" ht="17.25" customHeight="1" x14ac:dyDescent="0.25">
      <c r="A189">
        <v>335956</v>
      </c>
      <c r="B189" t="s">
        <v>1358</v>
      </c>
      <c r="C189" t="s">
        <v>223</v>
      </c>
      <c r="D189" t="s">
        <v>2448</v>
      </c>
      <c r="E189" t="s">
        <v>89</v>
      </c>
      <c r="F189">
        <v>33577</v>
      </c>
      <c r="G189" t="s">
        <v>2449</v>
      </c>
      <c r="H189" t="s">
        <v>29</v>
      </c>
      <c r="I189" t="s">
        <v>144</v>
      </c>
      <c r="J189" t="s">
        <v>1112</v>
      </c>
      <c r="L189" t="s">
        <v>43</v>
      </c>
      <c r="AF189" t="s">
        <v>3445</v>
      </c>
    </row>
    <row r="190" spans="1:32" ht="17.25" customHeight="1" x14ac:dyDescent="0.25">
      <c r="A190">
        <v>333515</v>
      </c>
      <c r="B190" t="s">
        <v>1754</v>
      </c>
      <c r="C190" t="s">
        <v>240</v>
      </c>
      <c r="D190" t="s">
        <v>549</v>
      </c>
      <c r="E190" t="s">
        <v>90</v>
      </c>
      <c r="F190">
        <v>34336</v>
      </c>
      <c r="G190" t="s">
        <v>31</v>
      </c>
      <c r="H190" t="s">
        <v>29</v>
      </c>
      <c r="I190" t="s">
        <v>144</v>
      </c>
      <c r="V190" t="s">
        <v>3686</v>
      </c>
      <c r="AC190" t="s">
        <v>3445</v>
      </c>
      <c r="AD190" t="s">
        <v>3445</v>
      </c>
      <c r="AE190" t="s">
        <v>3445</v>
      </c>
      <c r="AF190" t="s">
        <v>3445</v>
      </c>
    </row>
    <row r="191" spans="1:32" ht="17.25" customHeight="1" x14ac:dyDescent="0.25">
      <c r="A191">
        <v>333815</v>
      </c>
      <c r="B191" t="s">
        <v>2321</v>
      </c>
      <c r="C191" t="s">
        <v>489</v>
      </c>
      <c r="D191" t="s">
        <v>241</v>
      </c>
      <c r="E191" t="s">
        <v>89</v>
      </c>
      <c r="F191">
        <v>32735</v>
      </c>
      <c r="G191" t="s">
        <v>74</v>
      </c>
      <c r="H191" t="s">
        <v>29</v>
      </c>
      <c r="I191" t="s">
        <v>144</v>
      </c>
      <c r="AD191" t="s">
        <v>3445</v>
      </c>
      <c r="AE191" t="s">
        <v>3445</v>
      </c>
      <c r="AF191" t="s">
        <v>3445</v>
      </c>
    </row>
    <row r="192" spans="1:32" ht="17.25" customHeight="1" x14ac:dyDescent="0.25">
      <c r="A192">
        <v>325196</v>
      </c>
      <c r="B192" t="s">
        <v>1950</v>
      </c>
      <c r="C192" t="s">
        <v>240</v>
      </c>
      <c r="D192" t="s">
        <v>447</v>
      </c>
      <c r="E192" t="s">
        <v>89</v>
      </c>
      <c r="F192">
        <v>34934</v>
      </c>
      <c r="G192" t="s">
        <v>225</v>
      </c>
      <c r="H192" t="s">
        <v>29</v>
      </c>
      <c r="I192" t="s">
        <v>144</v>
      </c>
      <c r="J192" t="s">
        <v>1112</v>
      </c>
      <c r="L192" t="s">
        <v>43</v>
      </c>
      <c r="V192" t="s">
        <v>3470</v>
      </c>
    </row>
    <row r="193" spans="1:32" ht="17.25" customHeight="1" x14ac:dyDescent="0.25">
      <c r="A193">
        <v>337807</v>
      </c>
      <c r="B193" t="s">
        <v>1464</v>
      </c>
      <c r="C193" t="s">
        <v>1027</v>
      </c>
      <c r="D193" t="s">
        <v>3104</v>
      </c>
      <c r="E193" t="s">
        <v>89</v>
      </c>
      <c r="F193">
        <v>31659</v>
      </c>
      <c r="G193" t="s">
        <v>31</v>
      </c>
      <c r="H193" t="s">
        <v>29</v>
      </c>
      <c r="I193" t="s">
        <v>144</v>
      </c>
      <c r="J193" t="s">
        <v>1112</v>
      </c>
      <c r="L193" t="s">
        <v>31</v>
      </c>
    </row>
    <row r="194" spans="1:32" ht="17.25" customHeight="1" x14ac:dyDescent="0.25">
      <c r="A194">
        <v>332361</v>
      </c>
      <c r="B194" t="s">
        <v>2552</v>
      </c>
      <c r="C194" t="s">
        <v>324</v>
      </c>
      <c r="D194" t="s">
        <v>569</v>
      </c>
      <c r="E194" t="s">
        <v>89</v>
      </c>
      <c r="F194">
        <v>34486</v>
      </c>
      <c r="G194" t="s">
        <v>74</v>
      </c>
      <c r="H194" t="s">
        <v>29</v>
      </c>
      <c r="I194" t="s">
        <v>144</v>
      </c>
      <c r="J194" t="s">
        <v>1112</v>
      </c>
      <c r="L194" t="s">
        <v>31</v>
      </c>
    </row>
    <row r="195" spans="1:32" ht="17.25" customHeight="1" x14ac:dyDescent="0.25">
      <c r="A195">
        <v>330007</v>
      </c>
      <c r="B195" t="s">
        <v>1803</v>
      </c>
      <c r="C195" t="s">
        <v>1027</v>
      </c>
      <c r="D195" t="s">
        <v>839</v>
      </c>
      <c r="E195" t="s">
        <v>89</v>
      </c>
      <c r="F195">
        <v>36069</v>
      </c>
      <c r="G195" t="s">
        <v>31</v>
      </c>
      <c r="H195" t="s">
        <v>29</v>
      </c>
      <c r="I195" t="s">
        <v>144</v>
      </c>
      <c r="J195" t="s">
        <v>1112</v>
      </c>
      <c r="L195" t="s">
        <v>86</v>
      </c>
      <c r="V195" t="s">
        <v>3461</v>
      </c>
    </row>
    <row r="196" spans="1:32" ht="17.25" customHeight="1" x14ac:dyDescent="0.25">
      <c r="A196">
        <v>338682</v>
      </c>
      <c r="B196" t="s">
        <v>2489</v>
      </c>
      <c r="C196" t="s">
        <v>1025</v>
      </c>
      <c r="D196" t="s">
        <v>273</v>
      </c>
      <c r="E196" t="s">
        <v>89</v>
      </c>
      <c r="F196">
        <v>34706</v>
      </c>
      <c r="G196" t="s">
        <v>1637</v>
      </c>
      <c r="H196" t="s">
        <v>29</v>
      </c>
      <c r="I196" t="s">
        <v>144</v>
      </c>
      <c r="J196" t="s">
        <v>27</v>
      </c>
      <c r="L196" t="s">
        <v>43</v>
      </c>
    </row>
    <row r="197" spans="1:32" ht="17.25" customHeight="1" x14ac:dyDescent="0.25">
      <c r="A197">
        <v>338684</v>
      </c>
      <c r="B197" t="s">
        <v>2511</v>
      </c>
      <c r="C197" t="s">
        <v>324</v>
      </c>
      <c r="D197" t="s">
        <v>642</v>
      </c>
      <c r="E197" t="s">
        <v>89</v>
      </c>
      <c r="F197">
        <v>32249</v>
      </c>
      <c r="G197" t="s">
        <v>43</v>
      </c>
      <c r="H197" t="s">
        <v>29</v>
      </c>
      <c r="I197" t="s">
        <v>144</v>
      </c>
      <c r="J197" t="s">
        <v>1112</v>
      </c>
      <c r="L197" t="s">
        <v>31</v>
      </c>
    </row>
    <row r="198" spans="1:32" ht="17.25" customHeight="1" x14ac:dyDescent="0.25">
      <c r="A198">
        <v>332342</v>
      </c>
      <c r="B198" t="s">
        <v>2403</v>
      </c>
      <c r="C198" t="s">
        <v>2248</v>
      </c>
      <c r="D198" t="s">
        <v>855</v>
      </c>
      <c r="E198" t="s">
        <v>89</v>
      </c>
      <c r="F198">
        <v>30133</v>
      </c>
      <c r="G198" t="s">
        <v>893</v>
      </c>
      <c r="H198" t="s">
        <v>29</v>
      </c>
      <c r="I198" t="s">
        <v>144</v>
      </c>
      <c r="J198" t="s">
        <v>1112</v>
      </c>
      <c r="L198" t="s">
        <v>68</v>
      </c>
      <c r="AF198" t="s">
        <v>3445</v>
      </c>
    </row>
    <row r="199" spans="1:32" ht="17.25" customHeight="1" x14ac:dyDescent="0.25">
      <c r="A199">
        <v>330056</v>
      </c>
      <c r="B199" t="s">
        <v>1464</v>
      </c>
      <c r="C199" t="s">
        <v>253</v>
      </c>
      <c r="D199" t="s">
        <v>271</v>
      </c>
      <c r="E199" t="s">
        <v>89</v>
      </c>
      <c r="F199">
        <v>35615</v>
      </c>
      <c r="G199" t="s">
        <v>2263</v>
      </c>
      <c r="H199" t="s">
        <v>29</v>
      </c>
      <c r="I199" t="s">
        <v>144</v>
      </c>
      <c r="J199" t="s">
        <v>1112</v>
      </c>
      <c r="L199" t="s">
        <v>31</v>
      </c>
    </row>
    <row r="200" spans="1:32" ht="17.25" customHeight="1" x14ac:dyDescent="0.25">
      <c r="A200">
        <v>338689</v>
      </c>
      <c r="B200" t="s">
        <v>3097</v>
      </c>
      <c r="C200" t="s">
        <v>226</v>
      </c>
      <c r="D200" t="s">
        <v>711</v>
      </c>
      <c r="E200" t="s">
        <v>89</v>
      </c>
      <c r="F200">
        <v>34571</v>
      </c>
      <c r="G200" t="s">
        <v>60</v>
      </c>
      <c r="H200" t="s">
        <v>29</v>
      </c>
      <c r="I200" t="s">
        <v>144</v>
      </c>
      <c r="J200" t="s">
        <v>27</v>
      </c>
      <c r="L200" t="s">
        <v>60</v>
      </c>
      <c r="AE200" t="s">
        <v>3445</v>
      </c>
      <c r="AF200" t="s">
        <v>3445</v>
      </c>
    </row>
    <row r="201" spans="1:32" ht="17.25" customHeight="1" x14ac:dyDescent="0.25">
      <c r="A201">
        <v>330027</v>
      </c>
      <c r="B201" t="s">
        <v>1814</v>
      </c>
      <c r="C201" t="s">
        <v>240</v>
      </c>
      <c r="D201" t="s">
        <v>1815</v>
      </c>
      <c r="E201" t="s">
        <v>89</v>
      </c>
      <c r="F201">
        <v>35455</v>
      </c>
      <c r="G201" t="s">
        <v>31</v>
      </c>
      <c r="H201" t="s">
        <v>29</v>
      </c>
      <c r="I201" t="s">
        <v>144</v>
      </c>
      <c r="V201" t="s">
        <v>3461</v>
      </c>
      <c r="AC201" t="s">
        <v>3445</v>
      </c>
      <c r="AD201" t="s">
        <v>3445</v>
      </c>
      <c r="AE201" t="s">
        <v>3445</v>
      </c>
      <c r="AF201" t="s">
        <v>3445</v>
      </c>
    </row>
    <row r="202" spans="1:32" ht="17.25" customHeight="1" x14ac:dyDescent="0.25">
      <c r="A202">
        <v>336875</v>
      </c>
      <c r="B202" t="s">
        <v>2369</v>
      </c>
      <c r="C202" t="s">
        <v>330</v>
      </c>
      <c r="D202" t="s">
        <v>1653</v>
      </c>
      <c r="E202" t="s">
        <v>89</v>
      </c>
      <c r="F202">
        <v>36892</v>
      </c>
      <c r="G202" t="s">
        <v>417</v>
      </c>
      <c r="H202" t="s">
        <v>29</v>
      </c>
      <c r="I202" t="s">
        <v>144</v>
      </c>
      <c r="J202" t="s">
        <v>1112</v>
      </c>
      <c r="L202" t="s">
        <v>31</v>
      </c>
    </row>
    <row r="203" spans="1:32" ht="17.25" customHeight="1" x14ac:dyDescent="0.25">
      <c r="A203">
        <v>316176</v>
      </c>
      <c r="B203" t="s">
        <v>1270</v>
      </c>
      <c r="C203" t="s">
        <v>1271</v>
      </c>
      <c r="D203" t="s">
        <v>275</v>
      </c>
      <c r="E203" t="s">
        <v>89</v>
      </c>
      <c r="F203">
        <v>32270</v>
      </c>
      <c r="G203" t="s">
        <v>31</v>
      </c>
      <c r="H203" t="s">
        <v>29</v>
      </c>
      <c r="I203" t="s">
        <v>144</v>
      </c>
      <c r="J203" t="s">
        <v>1112</v>
      </c>
      <c r="L203" t="s">
        <v>31</v>
      </c>
      <c r="V203" t="s">
        <v>3468</v>
      </c>
    </row>
    <row r="204" spans="1:32" ht="17.25" customHeight="1" x14ac:dyDescent="0.25">
      <c r="A204">
        <v>327520</v>
      </c>
      <c r="B204" t="s">
        <v>2374</v>
      </c>
      <c r="C204" t="s">
        <v>324</v>
      </c>
      <c r="D204" t="s">
        <v>314</v>
      </c>
      <c r="E204" t="s">
        <v>90</v>
      </c>
      <c r="F204">
        <v>27046</v>
      </c>
      <c r="G204" t="s">
        <v>60</v>
      </c>
      <c r="H204" t="s">
        <v>29</v>
      </c>
      <c r="I204" t="s">
        <v>144</v>
      </c>
      <c r="J204" t="s">
        <v>1112</v>
      </c>
      <c r="K204">
        <v>2013</v>
      </c>
      <c r="L204" t="s">
        <v>31</v>
      </c>
      <c r="AF204" t="s">
        <v>3445</v>
      </c>
    </row>
    <row r="205" spans="1:32" ht="17.25" customHeight="1" x14ac:dyDescent="0.25">
      <c r="A205">
        <v>336871</v>
      </c>
      <c r="B205" t="s">
        <v>2649</v>
      </c>
      <c r="C205" t="s">
        <v>386</v>
      </c>
      <c r="D205" t="s">
        <v>801</v>
      </c>
      <c r="E205" t="s">
        <v>89</v>
      </c>
      <c r="F205">
        <v>33205</v>
      </c>
      <c r="G205" t="s">
        <v>74</v>
      </c>
      <c r="H205" t="s">
        <v>29</v>
      </c>
      <c r="I205" t="s">
        <v>144</v>
      </c>
      <c r="J205" t="s">
        <v>1112</v>
      </c>
      <c r="L205" t="s">
        <v>31</v>
      </c>
      <c r="V205" t="s">
        <v>3687</v>
      </c>
      <c r="AE205" t="s">
        <v>3445</v>
      </c>
      <c r="AF205" t="s">
        <v>3445</v>
      </c>
    </row>
    <row r="206" spans="1:32" ht="17.25" customHeight="1" x14ac:dyDescent="0.25">
      <c r="A206">
        <v>326141</v>
      </c>
      <c r="B206" t="s">
        <v>2407</v>
      </c>
      <c r="C206" t="s">
        <v>240</v>
      </c>
      <c r="D206" t="s">
        <v>378</v>
      </c>
      <c r="E206" t="s">
        <v>89</v>
      </c>
      <c r="F206">
        <v>35796</v>
      </c>
      <c r="G206" t="s">
        <v>31</v>
      </c>
      <c r="H206" t="s">
        <v>29</v>
      </c>
      <c r="I206" t="s">
        <v>144</v>
      </c>
      <c r="J206" t="s">
        <v>1112</v>
      </c>
      <c r="L206" t="s">
        <v>43</v>
      </c>
      <c r="AE206" t="s">
        <v>3445</v>
      </c>
      <c r="AF206" t="s">
        <v>3445</v>
      </c>
    </row>
    <row r="207" spans="1:32" ht="17.25" customHeight="1" x14ac:dyDescent="0.25">
      <c r="A207">
        <v>334338</v>
      </c>
      <c r="B207" t="s">
        <v>2591</v>
      </c>
      <c r="C207" t="s">
        <v>226</v>
      </c>
      <c r="D207" t="s">
        <v>243</v>
      </c>
      <c r="E207" t="s">
        <v>89</v>
      </c>
      <c r="F207">
        <v>33613</v>
      </c>
      <c r="G207" t="s">
        <v>2592</v>
      </c>
      <c r="H207" t="s">
        <v>29</v>
      </c>
      <c r="I207" t="s">
        <v>144</v>
      </c>
      <c r="J207" t="s">
        <v>1112</v>
      </c>
      <c r="L207" t="s">
        <v>40</v>
      </c>
    </row>
    <row r="208" spans="1:32" ht="17.25" customHeight="1" x14ac:dyDescent="0.25">
      <c r="A208">
        <v>326034</v>
      </c>
      <c r="B208" t="s">
        <v>1419</v>
      </c>
      <c r="C208" t="s">
        <v>368</v>
      </c>
      <c r="D208" t="s">
        <v>390</v>
      </c>
      <c r="E208" t="s">
        <v>89</v>
      </c>
      <c r="F208">
        <v>32886</v>
      </c>
      <c r="G208" t="s">
        <v>50</v>
      </c>
      <c r="H208" t="s">
        <v>29</v>
      </c>
      <c r="I208" t="s">
        <v>144</v>
      </c>
      <c r="J208" t="s">
        <v>1112</v>
      </c>
      <c r="L208" t="s">
        <v>50</v>
      </c>
      <c r="V208" t="s">
        <v>3468</v>
      </c>
    </row>
    <row r="209" spans="1:32" ht="17.25" customHeight="1" x14ac:dyDescent="0.25">
      <c r="A209">
        <v>335954</v>
      </c>
      <c r="B209" t="s">
        <v>3407</v>
      </c>
      <c r="C209" t="s">
        <v>240</v>
      </c>
      <c r="D209" t="s">
        <v>487</v>
      </c>
      <c r="E209" t="s">
        <v>89</v>
      </c>
      <c r="F209">
        <v>34559</v>
      </c>
      <c r="G209" t="s">
        <v>472</v>
      </c>
      <c r="H209" t="s">
        <v>29</v>
      </c>
      <c r="I209" t="s">
        <v>144</v>
      </c>
      <c r="J209" t="s">
        <v>1112</v>
      </c>
      <c r="L209" t="s">
        <v>31</v>
      </c>
    </row>
    <row r="210" spans="1:32" ht="17.25" customHeight="1" x14ac:dyDescent="0.25">
      <c r="A210">
        <v>338235</v>
      </c>
      <c r="B210" t="s">
        <v>3216</v>
      </c>
      <c r="C210" t="s">
        <v>3217</v>
      </c>
      <c r="D210" t="s">
        <v>3023</v>
      </c>
      <c r="E210" t="s">
        <v>89</v>
      </c>
      <c r="F210">
        <v>35867</v>
      </c>
      <c r="G210" t="s">
        <v>3218</v>
      </c>
      <c r="H210" t="s">
        <v>29</v>
      </c>
      <c r="I210" t="s">
        <v>144</v>
      </c>
      <c r="J210" t="s">
        <v>1112</v>
      </c>
      <c r="L210" t="s">
        <v>31</v>
      </c>
    </row>
    <row r="211" spans="1:32" ht="17.25" customHeight="1" x14ac:dyDescent="0.25">
      <c r="A211">
        <v>334323</v>
      </c>
      <c r="B211" t="s">
        <v>2843</v>
      </c>
      <c r="C211" t="s">
        <v>526</v>
      </c>
      <c r="D211" t="s">
        <v>331</v>
      </c>
      <c r="E211" t="s">
        <v>89</v>
      </c>
      <c r="F211">
        <v>35868</v>
      </c>
      <c r="G211" t="s">
        <v>2844</v>
      </c>
      <c r="H211" t="s">
        <v>29</v>
      </c>
      <c r="I211" t="s">
        <v>144</v>
      </c>
    </row>
    <row r="212" spans="1:32" ht="17.25" customHeight="1" x14ac:dyDescent="0.25">
      <c r="A212">
        <v>327244</v>
      </c>
      <c r="B212" t="s">
        <v>827</v>
      </c>
      <c r="C212" t="s">
        <v>437</v>
      </c>
      <c r="D212" t="s">
        <v>440</v>
      </c>
      <c r="E212" t="s">
        <v>89</v>
      </c>
      <c r="F212">
        <v>34556</v>
      </c>
      <c r="G212" t="s">
        <v>31</v>
      </c>
      <c r="H212" t="s">
        <v>29</v>
      </c>
      <c r="I212" t="s">
        <v>144</v>
      </c>
      <c r="J212" t="s">
        <v>1112</v>
      </c>
      <c r="L212" t="s">
        <v>31</v>
      </c>
      <c r="V212" t="s">
        <v>3687</v>
      </c>
    </row>
    <row r="213" spans="1:32" ht="17.25" customHeight="1" x14ac:dyDescent="0.25">
      <c r="A213">
        <v>338279</v>
      </c>
      <c r="B213" t="s">
        <v>2059</v>
      </c>
      <c r="C213" t="s">
        <v>1118</v>
      </c>
      <c r="D213" t="s">
        <v>2060</v>
      </c>
      <c r="E213" t="s">
        <v>89</v>
      </c>
      <c r="F213">
        <v>36535</v>
      </c>
      <c r="G213" t="s">
        <v>2061</v>
      </c>
      <c r="H213" t="s">
        <v>29</v>
      </c>
      <c r="I213" t="s">
        <v>144</v>
      </c>
      <c r="J213" t="s">
        <v>27</v>
      </c>
      <c r="L213" t="s">
        <v>68</v>
      </c>
      <c r="V213" t="s">
        <v>3461</v>
      </c>
      <c r="AF213" t="s">
        <v>3445</v>
      </c>
    </row>
    <row r="214" spans="1:32" ht="17.25" customHeight="1" x14ac:dyDescent="0.25">
      <c r="A214">
        <v>335981</v>
      </c>
      <c r="B214" t="s">
        <v>2825</v>
      </c>
      <c r="C214" t="s">
        <v>380</v>
      </c>
      <c r="D214" t="s">
        <v>1417</v>
      </c>
      <c r="E214" t="s">
        <v>89</v>
      </c>
      <c r="F214">
        <v>36557</v>
      </c>
      <c r="G214" t="s">
        <v>783</v>
      </c>
      <c r="H214" t="s">
        <v>29</v>
      </c>
      <c r="I214" t="s">
        <v>144</v>
      </c>
      <c r="J214" t="s">
        <v>27</v>
      </c>
      <c r="L214" t="s">
        <v>43</v>
      </c>
    </row>
    <row r="215" spans="1:32" ht="17.25" customHeight="1" x14ac:dyDescent="0.25">
      <c r="A215">
        <v>337805</v>
      </c>
      <c r="B215" t="s">
        <v>2902</v>
      </c>
      <c r="C215" t="s">
        <v>414</v>
      </c>
      <c r="D215" t="s">
        <v>482</v>
      </c>
      <c r="E215" t="s">
        <v>89</v>
      </c>
      <c r="F215">
        <v>36237</v>
      </c>
      <c r="G215" t="s">
        <v>408</v>
      </c>
      <c r="H215" t="s">
        <v>29</v>
      </c>
      <c r="I215" t="s">
        <v>144</v>
      </c>
      <c r="AD215" t="s">
        <v>3445</v>
      </c>
      <c r="AE215" t="s">
        <v>3445</v>
      </c>
      <c r="AF215" t="s">
        <v>3445</v>
      </c>
    </row>
    <row r="216" spans="1:32" ht="17.25" customHeight="1" x14ac:dyDescent="0.25">
      <c r="A216">
        <v>338688</v>
      </c>
      <c r="B216" t="s">
        <v>2380</v>
      </c>
      <c r="C216" t="s">
        <v>507</v>
      </c>
      <c r="D216" t="s">
        <v>275</v>
      </c>
      <c r="E216" t="s">
        <v>89</v>
      </c>
      <c r="F216">
        <v>33053</v>
      </c>
      <c r="G216" t="s">
        <v>31</v>
      </c>
      <c r="H216" t="s">
        <v>29</v>
      </c>
      <c r="I216" t="s">
        <v>144</v>
      </c>
      <c r="J216" t="s">
        <v>1112</v>
      </c>
      <c r="L216" t="s">
        <v>31</v>
      </c>
      <c r="AE216" t="s">
        <v>3445</v>
      </c>
      <c r="AF216" t="s">
        <v>3445</v>
      </c>
    </row>
    <row r="217" spans="1:32" ht="17.25" customHeight="1" x14ac:dyDescent="0.25">
      <c r="A217">
        <v>332365</v>
      </c>
      <c r="B217" t="s">
        <v>3419</v>
      </c>
      <c r="C217" t="s">
        <v>245</v>
      </c>
      <c r="D217" t="s">
        <v>361</v>
      </c>
      <c r="E217" t="s">
        <v>89</v>
      </c>
      <c r="F217">
        <v>33970</v>
      </c>
      <c r="G217" t="s">
        <v>637</v>
      </c>
      <c r="H217" t="s">
        <v>29</v>
      </c>
      <c r="I217" t="s">
        <v>144</v>
      </c>
      <c r="V217" t="s">
        <v>3458</v>
      </c>
      <c r="AD217" t="s">
        <v>3445</v>
      </c>
      <c r="AE217" t="s">
        <v>3445</v>
      </c>
      <c r="AF217" t="s">
        <v>3445</v>
      </c>
    </row>
    <row r="218" spans="1:32" ht="17.25" customHeight="1" x14ac:dyDescent="0.25">
      <c r="A218">
        <v>335247</v>
      </c>
      <c r="B218" t="s">
        <v>2062</v>
      </c>
      <c r="C218" t="s">
        <v>2063</v>
      </c>
      <c r="D218" t="s">
        <v>730</v>
      </c>
      <c r="E218" t="s">
        <v>90</v>
      </c>
      <c r="F218">
        <v>35725</v>
      </c>
      <c r="G218" t="s">
        <v>334</v>
      </c>
      <c r="H218" t="s">
        <v>29</v>
      </c>
      <c r="I218" t="s">
        <v>144</v>
      </c>
      <c r="J218" t="s">
        <v>27</v>
      </c>
      <c r="L218" t="s">
        <v>43</v>
      </c>
      <c r="V218" t="s">
        <v>3461</v>
      </c>
    </row>
    <row r="219" spans="1:32" ht="17.25" customHeight="1" x14ac:dyDescent="0.25">
      <c r="A219">
        <v>337816</v>
      </c>
      <c r="B219" t="s">
        <v>2574</v>
      </c>
      <c r="C219" t="s">
        <v>268</v>
      </c>
      <c r="D219" t="s">
        <v>339</v>
      </c>
      <c r="E219" t="s">
        <v>89</v>
      </c>
      <c r="F219">
        <v>32874</v>
      </c>
      <c r="G219" t="s">
        <v>80</v>
      </c>
      <c r="H219" t="s">
        <v>29</v>
      </c>
      <c r="I219" t="s">
        <v>144</v>
      </c>
      <c r="AF219" t="s">
        <v>3445</v>
      </c>
    </row>
    <row r="220" spans="1:32" ht="17.25" customHeight="1" x14ac:dyDescent="0.25">
      <c r="A220">
        <v>337371</v>
      </c>
      <c r="B220" t="s">
        <v>3210</v>
      </c>
      <c r="C220" t="s">
        <v>233</v>
      </c>
      <c r="D220" t="s">
        <v>287</v>
      </c>
      <c r="E220" t="s">
        <v>90</v>
      </c>
      <c r="F220">
        <v>34534</v>
      </c>
      <c r="G220" t="s">
        <v>31</v>
      </c>
      <c r="H220" t="s">
        <v>29</v>
      </c>
      <c r="I220" t="s">
        <v>144</v>
      </c>
      <c r="J220" t="s">
        <v>1112</v>
      </c>
      <c r="L220" t="s">
        <v>43</v>
      </c>
    </row>
    <row r="221" spans="1:32" ht="17.25" customHeight="1" x14ac:dyDescent="0.25">
      <c r="A221">
        <v>337377</v>
      </c>
      <c r="B221" t="s">
        <v>3291</v>
      </c>
      <c r="C221" t="s">
        <v>763</v>
      </c>
      <c r="D221" t="s">
        <v>1694</v>
      </c>
      <c r="E221" t="s">
        <v>90</v>
      </c>
      <c r="F221">
        <v>32410</v>
      </c>
      <c r="G221" t="s">
        <v>31</v>
      </c>
      <c r="H221" t="s">
        <v>29</v>
      </c>
      <c r="I221" t="s">
        <v>144</v>
      </c>
      <c r="J221" t="s">
        <v>27</v>
      </c>
      <c r="L221" t="s">
        <v>53</v>
      </c>
    </row>
    <row r="222" spans="1:32" ht="17.25" customHeight="1" x14ac:dyDescent="0.25">
      <c r="A222">
        <v>336762</v>
      </c>
      <c r="B222" t="s">
        <v>2219</v>
      </c>
      <c r="C222" t="s">
        <v>578</v>
      </c>
      <c r="D222" t="s">
        <v>303</v>
      </c>
      <c r="E222" t="s">
        <v>90</v>
      </c>
      <c r="F222">
        <v>33454</v>
      </c>
      <c r="G222" t="s">
        <v>31</v>
      </c>
      <c r="H222" t="s">
        <v>29</v>
      </c>
      <c r="I222" t="s">
        <v>144</v>
      </c>
      <c r="AD222" t="s">
        <v>3445</v>
      </c>
      <c r="AE222" t="s">
        <v>3445</v>
      </c>
      <c r="AF222" t="s">
        <v>3445</v>
      </c>
    </row>
    <row r="223" spans="1:32" ht="17.25" customHeight="1" x14ac:dyDescent="0.25">
      <c r="A223">
        <v>338535</v>
      </c>
      <c r="B223" t="s">
        <v>2874</v>
      </c>
      <c r="C223" t="s">
        <v>259</v>
      </c>
      <c r="D223" t="s">
        <v>2875</v>
      </c>
      <c r="E223" t="s">
        <v>90</v>
      </c>
      <c r="F223">
        <v>32837</v>
      </c>
      <c r="G223" t="s">
        <v>965</v>
      </c>
      <c r="H223" t="s">
        <v>29</v>
      </c>
      <c r="I223" t="s">
        <v>144</v>
      </c>
      <c r="J223" t="s">
        <v>27</v>
      </c>
      <c r="L223" t="s">
        <v>83</v>
      </c>
    </row>
    <row r="224" spans="1:32" ht="17.25" customHeight="1" x14ac:dyDescent="0.25">
      <c r="A224">
        <v>333716</v>
      </c>
      <c r="B224" t="s">
        <v>1516</v>
      </c>
      <c r="C224" t="s">
        <v>912</v>
      </c>
      <c r="D224" t="s">
        <v>1517</v>
      </c>
      <c r="E224" t="s">
        <v>90</v>
      </c>
      <c r="F224">
        <v>28929</v>
      </c>
      <c r="G224" t="s">
        <v>31</v>
      </c>
      <c r="H224" t="s">
        <v>29</v>
      </c>
      <c r="I224" t="s">
        <v>144</v>
      </c>
      <c r="V224" t="s">
        <v>3461</v>
      </c>
      <c r="AD224" t="s">
        <v>3445</v>
      </c>
      <c r="AE224" t="s">
        <v>3445</v>
      </c>
      <c r="AF224" t="s">
        <v>3445</v>
      </c>
    </row>
    <row r="225" spans="1:32" ht="17.25" customHeight="1" x14ac:dyDescent="0.25">
      <c r="A225">
        <v>327679</v>
      </c>
      <c r="B225" t="s">
        <v>1397</v>
      </c>
      <c r="C225" t="s">
        <v>1398</v>
      </c>
      <c r="D225" t="s">
        <v>776</v>
      </c>
      <c r="E225" t="s">
        <v>90</v>
      </c>
      <c r="F225">
        <v>35248</v>
      </c>
      <c r="G225" t="s">
        <v>1399</v>
      </c>
      <c r="H225" t="s">
        <v>29</v>
      </c>
      <c r="I225" t="s">
        <v>144</v>
      </c>
      <c r="V225" t="s">
        <v>3686</v>
      </c>
      <c r="AD225" t="s">
        <v>3445</v>
      </c>
      <c r="AE225" t="s">
        <v>3445</v>
      </c>
      <c r="AF225" t="s">
        <v>3445</v>
      </c>
    </row>
    <row r="226" spans="1:32" ht="17.25" customHeight="1" x14ac:dyDescent="0.25">
      <c r="A226">
        <v>326408</v>
      </c>
      <c r="B226" t="s">
        <v>1685</v>
      </c>
      <c r="C226" t="s">
        <v>240</v>
      </c>
      <c r="D226" t="s">
        <v>882</v>
      </c>
      <c r="E226" t="s">
        <v>90</v>
      </c>
      <c r="F226">
        <v>33787</v>
      </c>
      <c r="G226" t="s">
        <v>1686</v>
      </c>
      <c r="H226" t="s">
        <v>29</v>
      </c>
      <c r="I226" t="s">
        <v>144</v>
      </c>
      <c r="V226" t="s">
        <v>3469</v>
      </c>
      <c r="AD226" t="s">
        <v>3445</v>
      </c>
      <c r="AE226" t="s">
        <v>3445</v>
      </c>
      <c r="AF226" t="s">
        <v>3445</v>
      </c>
    </row>
    <row r="227" spans="1:32" ht="17.25" customHeight="1" x14ac:dyDescent="0.25">
      <c r="A227">
        <v>338696</v>
      </c>
      <c r="B227" t="s">
        <v>2247</v>
      </c>
      <c r="C227" t="s">
        <v>242</v>
      </c>
      <c r="D227" t="s">
        <v>271</v>
      </c>
      <c r="E227" t="s">
        <v>89</v>
      </c>
      <c r="F227">
        <v>35843</v>
      </c>
      <c r="G227" t="s">
        <v>50</v>
      </c>
      <c r="H227" t="s">
        <v>29</v>
      </c>
      <c r="I227" t="s">
        <v>144</v>
      </c>
      <c r="J227" t="s">
        <v>27</v>
      </c>
      <c r="L227" t="s">
        <v>50</v>
      </c>
    </row>
    <row r="228" spans="1:32" ht="17.25" customHeight="1" x14ac:dyDescent="0.25">
      <c r="A228">
        <v>336877</v>
      </c>
      <c r="B228" t="s">
        <v>2473</v>
      </c>
      <c r="C228" t="s">
        <v>267</v>
      </c>
      <c r="D228" t="s">
        <v>587</v>
      </c>
      <c r="E228" t="s">
        <v>89</v>
      </c>
      <c r="F228">
        <v>36033</v>
      </c>
      <c r="G228" t="s">
        <v>31</v>
      </c>
      <c r="H228" t="s">
        <v>29</v>
      </c>
      <c r="I228" t="s">
        <v>144</v>
      </c>
      <c r="AD228" t="s">
        <v>3445</v>
      </c>
      <c r="AE228" t="s">
        <v>3445</v>
      </c>
      <c r="AF228" t="s">
        <v>3445</v>
      </c>
    </row>
    <row r="229" spans="1:32" ht="17.25" customHeight="1" x14ac:dyDescent="0.25">
      <c r="A229">
        <v>327839</v>
      </c>
      <c r="B229" t="s">
        <v>2498</v>
      </c>
      <c r="C229" t="s">
        <v>283</v>
      </c>
      <c r="D229" t="s">
        <v>687</v>
      </c>
      <c r="E229" t="s">
        <v>89</v>
      </c>
      <c r="F229">
        <v>32234</v>
      </c>
      <c r="G229" t="s">
        <v>2499</v>
      </c>
      <c r="H229" t="s">
        <v>29</v>
      </c>
      <c r="I229" t="s">
        <v>144</v>
      </c>
    </row>
    <row r="230" spans="1:32" ht="17.25" customHeight="1" x14ac:dyDescent="0.25">
      <c r="A230">
        <v>336752</v>
      </c>
      <c r="B230" t="s">
        <v>1610</v>
      </c>
      <c r="C230" t="s">
        <v>648</v>
      </c>
      <c r="D230" t="s">
        <v>1611</v>
      </c>
      <c r="E230" t="s">
        <v>90</v>
      </c>
      <c r="F230">
        <v>31781</v>
      </c>
      <c r="G230" t="s">
        <v>893</v>
      </c>
      <c r="H230" t="s">
        <v>29</v>
      </c>
      <c r="I230" t="s">
        <v>144</v>
      </c>
      <c r="J230" t="s">
        <v>1112</v>
      </c>
      <c r="L230" t="s">
        <v>68</v>
      </c>
      <c r="V230" t="s">
        <v>3470</v>
      </c>
    </row>
    <row r="231" spans="1:32" ht="17.25" customHeight="1" x14ac:dyDescent="0.25">
      <c r="A231">
        <v>335150</v>
      </c>
      <c r="B231" t="s">
        <v>2523</v>
      </c>
      <c r="C231" t="s">
        <v>505</v>
      </c>
      <c r="D231" t="s">
        <v>2524</v>
      </c>
      <c r="E231" t="s">
        <v>90</v>
      </c>
      <c r="F231">
        <v>34329</v>
      </c>
      <c r="G231" t="s">
        <v>31</v>
      </c>
      <c r="H231" t="s">
        <v>32</v>
      </c>
      <c r="I231" t="s">
        <v>144</v>
      </c>
      <c r="J231" t="s">
        <v>1112</v>
      </c>
      <c r="L231" t="s">
        <v>31</v>
      </c>
      <c r="AF231" t="s">
        <v>3445</v>
      </c>
    </row>
    <row r="232" spans="1:32" ht="17.25" customHeight="1" x14ac:dyDescent="0.25">
      <c r="A232">
        <v>337813</v>
      </c>
      <c r="B232" t="s">
        <v>2425</v>
      </c>
      <c r="C232" t="s">
        <v>270</v>
      </c>
      <c r="D232" t="s">
        <v>280</v>
      </c>
      <c r="E232" t="s">
        <v>89</v>
      </c>
      <c r="F232">
        <v>36163</v>
      </c>
      <c r="G232" t="s">
        <v>31</v>
      </c>
      <c r="H232" t="s">
        <v>29</v>
      </c>
      <c r="I232" t="s">
        <v>144</v>
      </c>
      <c r="J232" t="s">
        <v>27</v>
      </c>
      <c r="L232" t="s">
        <v>1719</v>
      </c>
    </row>
    <row r="233" spans="1:32" ht="17.25" customHeight="1" x14ac:dyDescent="0.25">
      <c r="A233">
        <v>330090</v>
      </c>
      <c r="B233" t="s">
        <v>2604</v>
      </c>
      <c r="C233" t="s">
        <v>1569</v>
      </c>
      <c r="D233" t="s">
        <v>273</v>
      </c>
      <c r="E233" t="s">
        <v>89</v>
      </c>
      <c r="F233">
        <v>34963</v>
      </c>
      <c r="G233" t="s">
        <v>637</v>
      </c>
      <c r="H233" t="s">
        <v>29</v>
      </c>
      <c r="I233" t="s">
        <v>144</v>
      </c>
      <c r="J233" t="s">
        <v>27</v>
      </c>
      <c r="L233" t="s">
        <v>50</v>
      </c>
    </row>
    <row r="234" spans="1:32" ht="17.25" customHeight="1" x14ac:dyDescent="0.25">
      <c r="A234">
        <v>338697</v>
      </c>
      <c r="B234" t="s">
        <v>2892</v>
      </c>
      <c r="C234" t="s">
        <v>635</v>
      </c>
      <c r="D234" t="s">
        <v>1477</v>
      </c>
      <c r="E234" t="s">
        <v>89</v>
      </c>
      <c r="F234">
        <v>32509</v>
      </c>
      <c r="G234" t="s">
        <v>1587</v>
      </c>
      <c r="H234" t="s">
        <v>29</v>
      </c>
      <c r="I234" t="s">
        <v>144</v>
      </c>
      <c r="J234" t="s">
        <v>1112</v>
      </c>
      <c r="L234" t="s">
        <v>53</v>
      </c>
    </row>
    <row r="235" spans="1:32" ht="17.25" customHeight="1" x14ac:dyDescent="0.25">
      <c r="A235">
        <v>323681</v>
      </c>
      <c r="B235" t="s">
        <v>1647</v>
      </c>
      <c r="C235" t="s">
        <v>1648</v>
      </c>
      <c r="D235" t="s">
        <v>1649</v>
      </c>
      <c r="E235" t="s">
        <v>89</v>
      </c>
      <c r="F235">
        <v>33239</v>
      </c>
      <c r="G235" t="s">
        <v>1650</v>
      </c>
      <c r="H235" t="s">
        <v>29</v>
      </c>
      <c r="I235" t="s">
        <v>144</v>
      </c>
      <c r="V235" t="s">
        <v>3461</v>
      </c>
      <c r="AC235" t="s">
        <v>3445</v>
      </c>
      <c r="AD235" t="s">
        <v>3445</v>
      </c>
      <c r="AE235" t="s">
        <v>3445</v>
      </c>
      <c r="AF235" t="s">
        <v>3445</v>
      </c>
    </row>
    <row r="236" spans="1:32" ht="17.25" customHeight="1" x14ac:dyDescent="0.25">
      <c r="A236">
        <v>338941</v>
      </c>
      <c r="B236" t="s">
        <v>2893</v>
      </c>
      <c r="C236" t="s">
        <v>1333</v>
      </c>
      <c r="D236" t="s">
        <v>2894</v>
      </c>
      <c r="E236" t="s">
        <v>89</v>
      </c>
      <c r="F236">
        <v>35330</v>
      </c>
      <c r="G236" t="s">
        <v>269</v>
      </c>
      <c r="H236" t="s">
        <v>29</v>
      </c>
      <c r="I236" t="s">
        <v>144</v>
      </c>
      <c r="AC236" t="s">
        <v>3445</v>
      </c>
      <c r="AD236" t="s">
        <v>3445</v>
      </c>
      <c r="AE236" t="s">
        <v>3445</v>
      </c>
      <c r="AF236" t="s">
        <v>3445</v>
      </c>
    </row>
    <row r="237" spans="1:32" ht="17.25" customHeight="1" x14ac:dyDescent="0.25">
      <c r="A237">
        <v>337380</v>
      </c>
      <c r="B237" t="s">
        <v>2833</v>
      </c>
      <c r="C237" t="s">
        <v>268</v>
      </c>
      <c r="D237" t="s">
        <v>487</v>
      </c>
      <c r="E237" t="s">
        <v>90</v>
      </c>
      <c r="F237">
        <v>31119</v>
      </c>
      <c r="G237" t="s">
        <v>2834</v>
      </c>
      <c r="H237" t="s">
        <v>29</v>
      </c>
      <c r="I237" t="s">
        <v>144</v>
      </c>
      <c r="J237" t="s">
        <v>1112</v>
      </c>
      <c r="L237" t="s">
        <v>43</v>
      </c>
    </row>
    <row r="238" spans="1:32" ht="17.25" customHeight="1" x14ac:dyDescent="0.25">
      <c r="A238">
        <v>332412</v>
      </c>
      <c r="B238" t="s">
        <v>1893</v>
      </c>
      <c r="C238" t="s">
        <v>328</v>
      </c>
      <c r="D238" t="s">
        <v>1894</v>
      </c>
      <c r="E238" t="s">
        <v>89</v>
      </c>
      <c r="F238">
        <v>36163</v>
      </c>
      <c r="G238" t="s">
        <v>548</v>
      </c>
      <c r="H238" t="s">
        <v>29</v>
      </c>
      <c r="I238" t="s">
        <v>144</v>
      </c>
      <c r="V238" t="s">
        <v>3461</v>
      </c>
      <c r="AC238" t="s">
        <v>3445</v>
      </c>
      <c r="AD238" t="s">
        <v>3445</v>
      </c>
      <c r="AE238" t="s">
        <v>3445</v>
      </c>
      <c r="AF238" t="s">
        <v>3445</v>
      </c>
    </row>
    <row r="239" spans="1:32" ht="17.25" customHeight="1" x14ac:dyDescent="0.25">
      <c r="A239">
        <v>327916</v>
      </c>
      <c r="B239" t="s">
        <v>2360</v>
      </c>
      <c r="C239" t="s">
        <v>374</v>
      </c>
      <c r="D239" t="s">
        <v>248</v>
      </c>
      <c r="E239" t="s">
        <v>89</v>
      </c>
      <c r="F239">
        <v>35431</v>
      </c>
      <c r="G239" t="s">
        <v>2361</v>
      </c>
      <c r="H239" t="s">
        <v>29</v>
      </c>
      <c r="I239" t="s">
        <v>144</v>
      </c>
      <c r="J239" t="s">
        <v>1112</v>
      </c>
      <c r="L239" t="s">
        <v>43</v>
      </c>
    </row>
    <row r="240" spans="1:32" ht="17.25" customHeight="1" x14ac:dyDescent="0.25">
      <c r="A240">
        <v>316836</v>
      </c>
      <c r="B240" t="s">
        <v>2008</v>
      </c>
      <c r="C240" t="s">
        <v>245</v>
      </c>
      <c r="D240" t="s">
        <v>2009</v>
      </c>
      <c r="E240" t="s">
        <v>89</v>
      </c>
      <c r="F240">
        <v>33147</v>
      </c>
      <c r="G240" t="s">
        <v>83</v>
      </c>
      <c r="H240" t="s">
        <v>29</v>
      </c>
      <c r="I240" t="s">
        <v>144</v>
      </c>
      <c r="J240" t="s">
        <v>27</v>
      </c>
      <c r="L240" t="s">
        <v>83</v>
      </c>
      <c r="V240" t="s">
        <v>3469</v>
      </c>
    </row>
    <row r="241" spans="1:32" ht="17.25" customHeight="1" x14ac:dyDescent="0.25">
      <c r="A241">
        <v>331555</v>
      </c>
      <c r="B241" t="s">
        <v>1614</v>
      </c>
      <c r="C241" t="s">
        <v>386</v>
      </c>
      <c r="D241" t="s">
        <v>1476</v>
      </c>
      <c r="E241" t="s">
        <v>90</v>
      </c>
      <c r="F241">
        <v>34898</v>
      </c>
      <c r="G241" t="s">
        <v>31</v>
      </c>
      <c r="H241" t="s">
        <v>29</v>
      </c>
      <c r="I241" t="s">
        <v>144</v>
      </c>
      <c r="V241" t="s">
        <v>3461</v>
      </c>
    </row>
    <row r="242" spans="1:32" ht="17.25" customHeight="1" x14ac:dyDescent="0.25">
      <c r="A242">
        <v>335237</v>
      </c>
      <c r="B242" t="s">
        <v>2698</v>
      </c>
      <c r="C242" t="s">
        <v>240</v>
      </c>
      <c r="D242" t="s">
        <v>271</v>
      </c>
      <c r="E242" t="s">
        <v>90</v>
      </c>
      <c r="F242">
        <v>36175</v>
      </c>
      <c r="G242" t="s">
        <v>2061</v>
      </c>
      <c r="H242" t="s">
        <v>29</v>
      </c>
      <c r="I242" t="s">
        <v>144</v>
      </c>
      <c r="J242" t="s">
        <v>1112</v>
      </c>
      <c r="L242" t="s">
        <v>63</v>
      </c>
    </row>
    <row r="243" spans="1:32" ht="17.25" customHeight="1" x14ac:dyDescent="0.25">
      <c r="A243">
        <v>335161</v>
      </c>
      <c r="B243" t="s">
        <v>2973</v>
      </c>
      <c r="C243" t="s">
        <v>389</v>
      </c>
      <c r="D243" t="s">
        <v>2974</v>
      </c>
      <c r="E243" t="s">
        <v>90</v>
      </c>
      <c r="F243">
        <v>32415</v>
      </c>
      <c r="G243" t="s">
        <v>427</v>
      </c>
      <c r="H243" t="s">
        <v>29</v>
      </c>
      <c r="I243" t="s">
        <v>144</v>
      </c>
      <c r="J243" t="s">
        <v>27</v>
      </c>
      <c r="L243" t="s">
        <v>43</v>
      </c>
    </row>
    <row r="244" spans="1:32" ht="17.25" customHeight="1" x14ac:dyDescent="0.25">
      <c r="A244">
        <v>336883</v>
      </c>
      <c r="B244" t="s">
        <v>1352</v>
      </c>
      <c r="C244" t="s">
        <v>360</v>
      </c>
      <c r="D244" t="s">
        <v>409</v>
      </c>
      <c r="E244" t="s">
        <v>89</v>
      </c>
      <c r="F244">
        <v>35945</v>
      </c>
      <c r="G244" t="s">
        <v>255</v>
      </c>
      <c r="H244" t="s">
        <v>32</v>
      </c>
      <c r="I244" t="s">
        <v>144</v>
      </c>
      <c r="V244" t="s">
        <v>3469</v>
      </c>
      <c r="AC244" t="s">
        <v>3445</v>
      </c>
      <c r="AD244" t="s">
        <v>3445</v>
      </c>
      <c r="AE244" t="s">
        <v>3445</v>
      </c>
      <c r="AF244" t="s">
        <v>3445</v>
      </c>
    </row>
    <row r="245" spans="1:32" ht="17.25" customHeight="1" x14ac:dyDescent="0.25">
      <c r="A245">
        <v>333870</v>
      </c>
      <c r="B245" t="s">
        <v>3022</v>
      </c>
      <c r="C245" t="s">
        <v>1118</v>
      </c>
      <c r="D245" t="s">
        <v>3023</v>
      </c>
      <c r="E245" t="s">
        <v>89</v>
      </c>
      <c r="F245">
        <v>36161</v>
      </c>
      <c r="G245" t="s">
        <v>225</v>
      </c>
      <c r="H245" t="s">
        <v>29</v>
      </c>
      <c r="I245" t="s">
        <v>144</v>
      </c>
      <c r="AD245" t="s">
        <v>3445</v>
      </c>
      <c r="AE245" t="s">
        <v>3445</v>
      </c>
      <c r="AF245" t="s">
        <v>3445</v>
      </c>
    </row>
    <row r="246" spans="1:32" ht="17.25" customHeight="1" x14ac:dyDescent="0.25">
      <c r="A246">
        <v>328236</v>
      </c>
      <c r="B246" t="s">
        <v>1415</v>
      </c>
      <c r="C246" t="s">
        <v>256</v>
      </c>
      <c r="D246" t="s">
        <v>404</v>
      </c>
      <c r="E246" t="s">
        <v>89</v>
      </c>
      <c r="F246">
        <v>34370</v>
      </c>
      <c r="G246" t="s">
        <v>225</v>
      </c>
      <c r="H246" t="s">
        <v>29</v>
      </c>
      <c r="I246" t="s">
        <v>144</v>
      </c>
      <c r="J246" t="s">
        <v>1112</v>
      </c>
      <c r="L246" t="s">
        <v>31</v>
      </c>
      <c r="V246" t="s">
        <v>3468</v>
      </c>
    </row>
    <row r="247" spans="1:32" ht="17.25" customHeight="1" x14ac:dyDescent="0.25">
      <c r="A247">
        <v>338513</v>
      </c>
      <c r="B247" t="s">
        <v>2336</v>
      </c>
      <c r="C247" t="s">
        <v>245</v>
      </c>
      <c r="D247" t="s">
        <v>703</v>
      </c>
      <c r="E247" t="s">
        <v>89</v>
      </c>
      <c r="F247">
        <v>31801</v>
      </c>
      <c r="G247" t="s">
        <v>31</v>
      </c>
      <c r="H247" t="s">
        <v>29</v>
      </c>
      <c r="I247" t="s">
        <v>144</v>
      </c>
      <c r="J247" t="s">
        <v>27</v>
      </c>
      <c r="L247" t="s">
        <v>31</v>
      </c>
    </row>
    <row r="248" spans="1:32" ht="17.25" customHeight="1" x14ac:dyDescent="0.25">
      <c r="A248">
        <v>326653</v>
      </c>
      <c r="B248" t="s">
        <v>1979</v>
      </c>
      <c r="C248" t="s">
        <v>1980</v>
      </c>
      <c r="D248" t="s">
        <v>320</v>
      </c>
      <c r="E248" t="s">
        <v>89</v>
      </c>
      <c r="F248">
        <v>34453</v>
      </c>
      <c r="G248" t="s">
        <v>77</v>
      </c>
      <c r="H248" t="s">
        <v>29</v>
      </c>
      <c r="I248" t="s">
        <v>144</v>
      </c>
      <c r="J248" t="s">
        <v>1112</v>
      </c>
      <c r="L248" t="s">
        <v>77</v>
      </c>
      <c r="V248" t="s">
        <v>3461</v>
      </c>
    </row>
    <row r="249" spans="1:32" ht="17.25" customHeight="1" x14ac:dyDescent="0.25">
      <c r="A249">
        <v>338969</v>
      </c>
      <c r="B249" t="s">
        <v>3198</v>
      </c>
      <c r="C249" t="s">
        <v>240</v>
      </c>
      <c r="D249" t="s">
        <v>807</v>
      </c>
      <c r="E249" t="s">
        <v>89</v>
      </c>
      <c r="F249">
        <v>36399</v>
      </c>
      <c r="G249" t="s">
        <v>31</v>
      </c>
      <c r="H249" t="s">
        <v>29</v>
      </c>
      <c r="I249" t="s">
        <v>144</v>
      </c>
      <c r="J249" t="s">
        <v>1112</v>
      </c>
      <c r="L249" t="s">
        <v>31</v>
      </c>
    </row>
    <row r="250" spans="1:32" ht="17.25" customHeight="1" x14ac:dyDescent="0.25">
      <c r="A250">
        <v>338534</v>
      </c>
      <c r="B250" t="s">
        <v>2459</v>
      </c>
      <c r="C250" t="s">
        <v>610</v>
      </c>
      <c r="D250" t="s">
        <v>441</v>
      </c>
      <c r="E250" t="s">
        <v>90</v>
      </c>
      <c r="F250">
        <v>32794</v>
      </c>
      <c r="G250" t="s">
        <v>31</v>
      </c>
      <c r="H250" t="s">
        <v>29</v>
      </c>
      <c r="I250" t="s">
        <v>144</v>
      </c>
      <c r="J250" t="s">
        <v>1112</v>
      </c>
      <c r="L250" t="s">
        <v>43</v>
      </c>
      <c r="AF250" t="s">
        <v>3445</v>
      </c>
    </row>
    <row r="251" spans="1:32" ht="17.25" customHeight="1" x14ac:dyDescent="0.25">
      <c r="A251">
        <v>329130</v>
      </c>
      <c r="B251" t="s">
        <v>1678</v>
      </c>
      <c r="C251" t="s">
        <v>240</v>
      </c>
      <c r="D251" t="s">
        <v>275</v>
      </c>
      <c r="E251" t="s">
        <v>90</v>
      </c>
      <c r="F251">
        <v>32770</v>
      </c>
      <c r="G251" t="s">
        <v>237</v>
      </c>
      <c r="H251" t="s">
        <v>29</v>
      </c>
      <c r="I251" t="s">
        <v>144</v>
      </c>
      <c r="J251" t="s">
        <v>1112</v>
      </c>
      <c r="L251" t="s">
        <v>43</v>
      </c>
      <c r="V251" t="s">
        <v>3469</v>
      </c>
      <c r="AF251" t="s">
        <v>3445</v>
      </c>
    </row>
    <row r="252" spans="1:32" ht="17.25" customHeight="1" x14ac:dyDescent="0.25">
      <c r="A252">
        <v>335113</v>
      </c>
      <c r="B252" t="s">
        <v>2528</v>
      </c>
      <c r="C252" t="s">
        <v>2529</v>
      </c>
      <c r="D252" t="s">
        <v>2530</v>
      </c>
      <c r="E252" t="s">
        <v>90</v>
      </c>
      <c r="F252">
        <v>32220</v>
      </c>
      <c r="G252" t="s">
        <v>225</v>
      </c>
      <c r="H252" t="s">
        <v>29</v>
      </c>
      <c r="I252" t="s">
        <v>144</v>
      </c>
      <c r="AC252" t="s">
        <v>3445</v>
      </c>
      <c r="AD252" t="s">
        <v>3445</v>
      </c>
      <c r="AE252" t="s">
        <v>3445</v>
      </c>
      <c r="AF252" t="s">
        <v>3445</v>
      </c>
    </row>
    <row r="253" spans="1:32" ht="17.25" customHeight="1" x14ac:dyDescent="0.25">
      <c r="A253">
        <v>328541</v>
      </c>
      <c r="B253" t="s">
        <v>1922</v>
      </c>
      <c r="C253" t="s">
        <v>259</v>
      </c>
      <c r="D253" t="s">
        <v>1923</v>
      </c>
      <c r="E253" t="s">
        <v>90</v>
      </c>
      <c r="F253">
        <v>35065</v>
      </c>
      <c r="G253" t="s">
        <v>571</v>
      </c>
      <c r="H253" t="s">
        <v>29</v>
      </c>
      <c r="I253" t="s">
        <v>144</v>
      </c>
      <c r="V253" t="s">
        <v>3468</v>
      </c>
      <c r="AD253" t="s">
        <v>3445</v>
      </c>
      <c r="AE253" t="s">
        <v>3445</v>
      </c>
      <c r="AF253" t="s">
        <v>3445</v>
      </c>
    </row>
    <row r="254" spans="1:32" ht="17.25" customHeight="1" x14ac:dyDescent="0.25">
      <c r="A254">
        <v>337213</v>
      </c>
      <c r="B254" t="s">
        <v>1552</v>
      </c>
      <c r="C254" t="s">
        <v>256</v>
      </c>
      <c r="D254" t="s">
        <v>1553</v>
      </c>
      <c r="E254" t="s">
        <v>90</v>
      </c>
      <c r="F254">
        <v>30243</v>
      </c>
      <c r="G254" t="s">
        <v>438</v>
      </c>
      <c r="H254" t="s">
        <v>32</v>
      </c>
      <c r="I254" t="s">
        <v>144</v>
      </c>
      <c r="J254" t="s">
        <v>1112</v>
      </c>
      <c r="L254" t="s">
        <v>43</v>
      </c>
      <c r="V254" t="s">
        <v>3686</v>
      </c>
    </row>
    <row r="255" spans="1:32" ht="17.25" customHeight="1" x14ac:dyDescent="0.25">
      <c r="A255">
        <v>335112</v>
      </c>
      <c r="B255" t="s">
        <v>2917</v>
      </c>
      <c r="C255" t="s">
        <v>2918</v>
      </c>
      <c r="D255" t="s">
        <v>2149</v>
      </c>
      <c r="E255" t="s">
        <v>90</v>
      </c>
      <c r="F255">
        <v>35431</v>
      </c>
      <c r="G255" t="s">
        <v>2919</v>
      </c>
      <c r="H255" t="s">
        <v>29</v>
      </c>
      <c r="I255" t="s">
        <v>144</v>
      </c>
      <c r="AC255" t="s">
        <v>3445</v>
      </c>
      <c r="AD255" t="s">
        <v>3445</v>
      </c>
      <c r="AE255" t="s">
        <v>3445</v>
      </c>
      <c r="AF255" t="s">
        <v>3445</v>
      </c>
    </row>
    <row r="256" spans="1:32" ht="17.25" customHeight="1" x14ac:dyDescent="0.25">
      <c r="A256">
        <v>335258</v>
      </c>
      <c r="B256" t="s">
        <v>3179</v>
      </c>
      <c r="C256" t="s">
        <v>259</v>
      </c>
      <c r="D256" t="s">
        <v>321</v>
      </c>
      <c r="E256" t="s">
        <v>90</v>
      </c>
      <c r="F256">
        <v>36222</v>
      </c>
      <c r="G256" t="s">
        <v>74</v>
      </c>
      <c r="H256" t="s">
        <v>29</v>
      </c>
      <c r="I256" t="s">
        <v>144</v>
      </c>
      <c r="J256" t="s">
        <v>1112</v>
      </c>
      <c r="L256" t="s">
        <v>74</v>
      </c>
    </row>
    <row r="257" spans="1:32" ht="17.25" customHeight="1" x14ac:dyDescent="0.25">
      <c r="A257">
        <v>334789</v>
      </c>
      <c r="B257" t="s">
        <v>1632</v>
      </c>
      <c r="C257" t="s">
        <v>858</v>
      </c>
      <c r="D257" t="s">
        <v>1633</v>
      </c>
      <c r="E257" t="s">
        <v>90</v>
      </c>
      <c r="F257">
        <v>36165</v>
      </c>
      <c r="G257" t="s">
        <v>31</v>
      </c>
      <c r="H257" t="s">
        <v>29</v>
      </c>
      <c r="I257" t="s">
        <v>144</v>
      </c>
      <c r="V257" t="s">
        <v>3461</v>
      </c>
      <c r="AD257" t="s">
        <v>3445</v>
      </c>
      <c r="AE257" t="s">
        <v>3445</v>
      </c>
      <c r="AF257" t="s">
        <v>3445</v>
      </c>
    </row>
    <row r="258" spans="1:32" ht="17.25" customHeight="1" x14ac:dyDescent="0.25">
      <c r="A258">
        <v>338221</v>
      </c>
      <c r="B258" t="s">
        <v>2366</v>
      </c>
      <c r="C258" t="s">
        <v>261</v>
      </c>
      <c r="D258" t="s">
        <v>369</v>
      </c>
      <c r="E258" t="s">
        <v>90</v>
      </c>
      <c r="F258">
        <v>36753</v>
      </c>
      <c r="G258" t="s">
        <v>31</v>
      </c>
      <c r="H258" t="s">
        <v>29</v>
      </c>
      <c r="I258" t="s">
        <v>144</v>
      </c>
      <c r="AC258" t="s">
        <v>3445</v>
      </c>
      <c r="AD258" t="s">
        <v>3445</v>
      </c>
      <c r="AE258" t="s">
        <v>3445</v>
      </c>
      <c r="AF258" t="s">
        <v>3445</v>
      </c>
    </row>
    <row r="259" spans="1:32" ht="17.25" customHeight="1" x14ac:dyDescent="0.25">
      <c r="A259">
        <v>329261</v>
      </c>
      <c r="B259" t="s">
        <v>2048</v>
      </c>
      <c r="C259" t="s">
        <v>585</v>
      </c>
      <c r="D259" t="s">
        <v>2049</v>
      </c>
      <c r="E259" t="s">
        <v>89</v>
      </c>
      <c r="F259">
        <v>35975</v>
      </c>
      <c r="G259" t="s">
        <v>31</v>
      </c>
      <c r="H259" t="s">
        <v>29</v>
      </c>
      <c r="I259" t="s">
        <v>144</v>
      </c>
      <c r="V259" t="s">
        <v>3461</v>
      </c>
      <c r="AC259" t="s">
        <v>3445</v>
      </c>
      <c r="AD259" t="s">
        <v>3445</v>
      </c>
      <c r="AE259" t="s">
        <v>3445</v>
      </c>
      <c r="AF259" t="s">
        <v>3445</v>
      </c>
    </row>
    <row r="260" spans="1:32" ht="17.25" customHeight="1" x14ac:dyDescent="0.25">
      <c r="A260">
        <v>338937</v>
      </c>
      <c r="B260" t="s">
        <v>2216</v>
      </c>
      <c r="C260" t="s">
        <v>337</v>
      </c>
      <c r="D260" t="s">
        <v>375</v>
      </c>
      <c r="E260" t="s">
        <v>89</v>
      </c>
      <c r="F260">
        <v>32099</v>
      </c>
      <c r="G260" t="s">
        <v>31</v>
      </c>
      <c r="H260" t="s">
        <v>29</v>
      </c>
      <c r="I260" t="s">
        <v>144</v>
      </c>
      <c r="J260" t="s">
        <v>1112</v>
      </c>
      <c r="L260" t="s">
        <v>83</v>
      </c>
    </row>
    <row r="261" spans="1:32" ht="17.25" customHeight="1" x14ac:dyDescent="0.25">
      <c r="A261">
        <v>329265</v>
      </c>
      <c r="B261" t="s">
        <v>2077</v>
      </c>
      <c r="C261" t="s">
        <v>966</v>
      </c>
      <c r="D261" t="s">
        <v>809</v>
      </c>
      <c r="E261" t="s">
        <v>89</v>
      </c>
      <c r="F261">
        <v>34610</v>
      </c>
      <c r="G261" t="s">
        <v>83</v>
      </c>
      <c r="H261" t="s">
        <v>29</v>
      </c>
      <c r="I261" t="s">
        <v>144</v>
      </c>
      <c r="J261" t="s">
        <v>1112</v>
      </c>
      <c r="L261" t="s">
        <v>83</v>
      </c>
      <c r="V261" t="s">
        <v>3461</v>
      </c>
      <c r="AE261" t="s">
        <v>3445</v>
      </c>
      <c r="AF261" t="s">
        <v>3445</v>
      </c>
    </row>
    <row r="262" spans="1:32" ht="17.25" customHeight="1" x14ac:dyDescent="0.25">
      <c r="A262">
        <v>335189</v>
      </c>
      <c r="B262" t="s">
        <v>1960</v>
      </c>
      <c r="C262" t="s">
        <v>1191</v>
      </c>
      <c r="D262" t="s">
        <v>300</v>
      </c>
      <c r="E262" t="s">
        <v>89</v>
      </c>
      <c r="F262">
        <v>31483</v>
      </c>
      <c r="G262" t="s">
        <v>74</v>
      </c>
      <c r="H262" t="s">
        <v>29</v>
      </c>
      <c r="I262" t="s">
        <v>144</v>
      </c>
      <c r="V262" t="s">
        <v>3461</v>
      </c>
      <c r="AD262" t="s">
        <v>3445</v>
      </c>
      <c r="AE262" t="s">
        <v>3445</v>
      </c>
      <c r="AF262" t="s">
        <v>3445</v>
      </c>
    </row>
    <row r="263" spans="1:32" ht="17.25" customHeight="1" x14ac:dyDescent="0.25">
      <c r="A263">
        <v>327561</v>
      </c>
      <c r="B263" t="s">
        <v>2598</v>
      </c>
      <c r="C263" t="s">
        <v>763</v>
      </c>
      <c r="D263" t="s">
        <v>246</v>
      </c>
      <c r="E263" t="s">
        <v>89</v>
      </c>
      <c r="F263">
        <v>31629</v>
      </c>
      <c r="G263" t="s">
        <v>721</v>
      </c>
      <c r="H263" t="s">
        <v>29</v>
      </c>
      <c r="I263" t="s">
        <v>144</v>
      </c>
      <c r="J263" t="s">
        <v>1112</v>
      </c>
      <c r="L263" t="s">
        <v>31</v>
      </c>
    </row>
    <row r="264" spans="1:32" ht="17.25" customHeight="1" x14ac:dyDescent="0.25">
      <c r="A264">
        <v>326535</v>
      </c>
      <c r="B264" t="s">
        <v>2841</v>
      </c>
      <c r="C264" t="s">
        <v>295</v>
      </c>
      <c r="D264" t="s">
        <v>1015</v>
      </c>
      <c r="E264" t="s">
        <v>89</v>
      </c>
      <c r="F264">
        <v>33015</v>
      </c>
      <c r="G264" t="s">
        <v>909</v>
      </c>
      <c r="H264" t="s">
        <v>29</v>
      </c>
      <c r="I264" t="s">
        <v>144</v>
      </c>
      <c r="AD264" t="s">
        <v>3445</v>
      </c>
      <c r="AE264" t="s">
        <v>3445</v>
      </c>
      <c r="AF264" t="s">
        <v>3445</v>
      </c>
    </row>
    <row r="265" spans="1:32" ht="17.25" customHeight="1" x14ac:dyDescent="0.25">
      <c r="A265">
        <v>335899</v>
      </c>
      <c r="B265" t="s">
        <v>2743</v>
      </c>
      <c r="C265" t="s">
        <v>2744</v>
      </c>
      <c r="D265" t="s">
        <v>2504</v>
      </c>
      <c r="E265" t="s">
        <v>89</v>
      </c>
      <c r="F265">
        <v>29611</v>
      </c>
      <c r="G265" t="s">
        <v>2745</v>
      </c>
      <c r="H265" t="s">
        <v>29</v>
      </c>
      <c r="I265" t="s">
        <v>144</v>
      </c>
      <c r="AD265" t="s">
        <v>3445</v>
      </c>
      <c r="AE265" t="s">
        <v>3445</v>
      </c>
      <c r="AF265" t="s">
        <v>3445</v>
      </c>
    </row>
    <row r="266" spans="1:32" ht="17.25" customHeight="1" x14ac:dyDescent="0.25">
      <c r="A266">
        <v>335900</v>
      </c>
      <c r="B266" t="s">
        <v>2757</v>
      </c>
      <c r="C266" t="s">
        <v>2758</v>
      </c>
      <c r="D266" t="s">
        <v>589</v>
      </c>
      <c r="E266" t="s">
        <v>89</v>
      </c>
      <c r="F266">
        <v>29486</v>
      </c>
      <c r="G266" t="s">
        <v>31</v>
      </c>
      <c r="H266" t="s">
        <v>29</v>
      </c>
      <c r="I266" t="s">
        <v>144</v>
      </c>
    </row>
    <row r="267" spans="1:32" ht="17.25" customHeight="1" x14ac:dyDescent="0.25">
      <c r="A267">
        <v>333919</v>
      </c>
      <c r="B267" t="s">
        <v>2439</v>
      </c>
      <c r="C267" t="s">
        <v>226</v>
      </c>
      <c r="D267" t="s">
        <v>2440</v>
      </c>
      <c r="E267" t="s">
        <v>89</v>
      </c>
      <c r="F267">
        <v>30574</v>
      </c>
      <c r="G267" t="s">
        <v>255</v>
      </c>
      <c r="H267" t="s">
        <v>32</v>
      </c>
      <c r="I267" t="s">
        <v>144</v>
      </c>
    </row>
    <row r="268" spans="1:32" ht="17.25" customHeight="1" x14ac:dyDescent="0.25">
      <c r="A268">
        <v>329267</v>
      </c>
      <c r="B268" t="s">
        <v>1626</v>
      </c>
      <c r="C268" t="s">
        <v>529</v>
      </c>
      <c r="D268" t="s">
        <v>377</v>
      </c>
      <c r="E268" t="s">
        <v>90</v>
      </c>
      <c r="F268">
        <v>33464</v>
      </c>
      <c r="G268" t="s">
        <v>31</v>
      </c>
      <c r="H268" t="s">
        <v>29</v>
      </c>
      <c r="I268" t="s">
        <v>144</v>
      </c>
      <c r="J268" t="s">
        <v>1112</v>
      </c>
      <c r="L268" t="s">
        <v>43</v>
      </c>
      <c r="V268" t="s">
        <v>3461</v>
      </c>
    </row>
    <row r="269" spans="1:32" ht="17.25" customHeight="1" x14ac:dyDescent="0.25">
      <c r="A269">
        <v>338555</v>
      </c>
      <c r="B269" t="s">
        <v>2734</v>
      </c>
      <c r="C269" t="s">
        <v>718</v>
      </c>
      <c r="D269" t="s">
        <v>1716</v>
      </c>
      <c r="E269" t="s">
        <v>90</v>
      </c>
      <c r="F269">
        <v>32509</v>
      </c>
      <c r="G269" t="s">
        <v>2735</v>
      </c>
      <c r="H269" t="s">
        <v>29</v>
      </c>
      <c r="I269" t="s">
        <v>144</v>
      </c>
      <c r="J269" t="s">
        <v>1112</v>
      </c>
      <c r="L269" t="s">
        <v>43</v>
      </c>
    </row>
    <row r="270" spans="1:32" ht="17.25" customHeight="1" x14ac:dyDescent="0.25">
      <c r="A270">
        <v>331666</v>
      </c>
      <c r="B270" t="s">
        <v>1818</v>
      </c>
      <c r="C270" t="s">
        <v>261</v>
      </c>
      <c r="D270" t="s">
        <v>445</v>
      </c>
      <c r="E270" t="s">
        <v>90</v>
      </c>
      <c r="F270">
        <v>31479</v>
      </c>
      <c r="G270" t="s">
        <v>534</v>
      </c>
      <c r="H270" t="s">
        <v>32</v>
      </c>
      <c r="I270" t="s">
        <v>144</v>
      </c>
      <c r="J270" t="s">
        <v>1112</v>
      </c>
      <c r="L270" t="s">
        <v>31</v>
      </c>
      <c r="V270" t="s">
        <v>3686</v>
      </c>
      <c r="AE270" t="s">
        <v>3445</v>
      </c>
      <c r="AF270" t="s">
        <v>3445</v>
      </c>
    </row>
    <row r="271" spans="1:32" ht="17.25" customHeight="1" x14ac:dyDescent="0.25">
      <c r="A271">
        <v>329301</v>
      </c>
      <c r="B271" t="s">
        <v>2304</v>
      </c>
      <c r="C271" t="s">
        <v>573</v>
      </c>
      <c r="D271" t="s">
        <v>440</v>
      </c>
      <c r="E271" t="s">
        <v>90</v>
      </c>
      <c r="F271">
        <v>35892</v>
      </c>
      <c r="G271" t="s">
        <v>31</v>
      </c>
      <c r="H271" t="s">
        <v>29</v>
      </c>
      <c r="I271" t="s">
        <v>144</v>
      </c>
      <c r="AF271" t="s">
        <v>3445</v>
      </c>
    </row>
    <row r="272" spans="1:32" ht="17.25" customHeight="1" x14ac:dyDescent="0.25">
      <c r="A272">
        <v>335281</v>
      </c>
      <c r="B272" t="s">
        <v>2522</v>
      </c>
      <c r="C272" t="s">
        <v>765</v>
      </c>
      <c r="D272" t="s">
        <v>435</v>
      </c>
      <c r="E272" t="s">
        <v>90</v>
      </c>
      <c r="F272">
        <v>34973</v>
      </c>
      <c r="G272" t="s">
        <v>40</v>
      </c>
      <c r="H272" t="s">
        <v>29</v>
      </c>
      <c r="I272" t="s">
        <v>144</v>
      </c>
      <c r="J272" t="s">
        <v>1112</v>
      </c>
      <c r="L272" t="s">
        <v>86</v>
      </c>
      <c r="AF272" t="s">
        <v>3445</v>
      </c>
    </row>
    <row r="273" spans="1:32" ht="17.25" customHeight="1" x14ac:dyDescent="0.25">
      <c r="A273">
        <v>335285</v>
      </c>
      <c r="B273" t="s">
        <v>2629</v>
      </c>
      <c r="C273" t="s">
        <v>896</v>
      </c>
      <c r="D273" t="s">
        <v>243</v>
      </c>
      <c r="E273" t="s">
        <v>89</v>
      </c>
      <c r="F273">
        <v>32295</v>
      </c>
      <c r="G273" t="s">
        <v>71</v>
      </c>
      <c r="H273" t="s">
        <v>29</v>
      </c>
      <c r="I273" t="s">
        <v>144</v>
      </c>
      <c r="J273" t="s">
        <v>1112</v>
      </c>
      <c r="L273" t="s">
        <v>71</v>
      </c>
      <c r="AE273" t="s">
        <v>3445</v>
      </c>
      <c r="AF273" t="s">
        <v>3445</v>
      </c>
    </row>
    <row r="274" spans="1:32" ht="17.25" customHeight="1" x14ac:dyDescent="0.25">
      <c r="A274">
        <v>338546</v>
      </c>
      <c r="B274" t="s">
        <v>3061</v>
      </c>
      <c r="C274" t="s">
        <v>3062</v>
      </c>
      <c r="D274" t="s">
        <v>1021</v>
      </c>
      <c r="E274" t="s">
        <v>89</v>
      </c>
      <c r="F274">
        <v>35067</v>
      </c>
      <c r="G274" t="s">
        <v>3063</v>
      </c>
      <c r="H274" t="s">
        <v>29</v>
      </c>
      <c r="I274" t="s">
        <v>144</v>
      </c>
      <c r="J274" t="s">
        <v>27</v>
      </c>
      <c r="L274" t="s">
        <v>53</v>
      </c>
      <c r="AE274" t="s">
        <v>3445</v>
      </c>
      <c r="AF274" t="s">
        <v>3445</v>
      </c>
    </row>
    <row r="275" spans="1:32" ht="17.25" customHeight="1" x14ac:dyDescent="0.25">
      <c r="A275">
        <v>335261</v>
      </c>
      <c r="B275" t="s">
        <v>3164</v>
      </c>
      <c r="C275" t="s">
        <v>324</v>
      </c>
      <c r="D275" t="s">
        <v>1973</v>
      </c>
      <c r="E275" t="s">
        <v>89</v>
      </c>
      <c r="F275">
        <v>33786</v>
      </c>
      <c r="G275" t="s">
        <v>3165</v>
      </c>
      <c r="H275" t="s">
        <v>29</v>
      </c>
      <c r="I275" t="s">
        <v>144</v>
      </c>
      <c r="AD275" t="s">
        <v>3445</v>
      </c>
      <c r="AE275" t="s">
        <v>3445</v>
      </c>
      <c r="AF275" t="s">
        <v>3445</v>
      </c>
    </row>
    <row r="276" spans="1:32" ht="17.25" customHeight="1" x14ac:dyDescent="0.25">
      <c r="A276">
        <v>333902</v>
      </c>
      <c r="B276" t="s">
        <v>939</v>
      </c>
      <c r="C276" t="s">
        <v>333</v>
      </c>
      <c r="D276" t="s">
        <v>2012</v>
      </c>
      <c r="E276" t="s">
        <v>89</v>
      </c>
      <c r="F276">
        <v>34429</v>
      </c>
      <c r="G276" t="s">
        <v>53</v>
      </c>
      <c r="H276" t="s">
        <v>29</v>
      </c>
      <c r="I276" t="s">
        <v>144</v>
      </c>
      <c r="J276" t="s">
        <v>1112</v>
      </c>
      <c r="L276" t="s">
        <v>43</v>
      </c>
      <c r="V276" t="s">
        <v>3469</v>
      </c>
    </row>
    <row r="277" spans="1:32" ht="17.25" customHeight="1" x14ac:dyDescent="0.25">
      <c r="A277">
        <v>336767</v>
      </c>
      <c r="B277" t="s">
        <v>2099</v>
      </c>
      <c r="C277" t="s">
        <v>570</v>
      </c>
      <c r="D277" t="s">
        <v>2100</v>
      </c>
      <c r="E277" t="s">
        <v>89</v>
      </c>
      <c r="F277">
        <v>29952</v>
      </c>
      <c r="G277" t="s">
        <v>1642</v>
      </c>
      <c r="H277" t="s">
        <v>29</v>
      </c>
      <c r="I277" t="s">
        <v>144</v>
      </c>
      <c r="V277" t="s">
        <v>3469</v>
      </c>
      <c r="AC277" t="s">
        <v>3445</v>
      </c>
      <c r="AD277" t="s">
        <v>3445</v>
      </c>
      <c r="AE277" t="s">
        <v>3445</v>
      </c>
      <c r="AF277" t="s">
        <v>3445</v>
      </c>
    </row>
    <row r="278" spans="1:32" ht="17.25" customHeight="1" x14ac:dyDescent="0.25">
      <c r="A278">
        <v>337421</v>
      </c>
      <c r="B278" t="s">
        <v>2565</v>
      </c>
      <c r="C278" t="s">
        <v>1475</v>
      </c>
      <c r="D278" t="s">
        <v>2566</v>
      </c>
      <c r="E278" t="s">
        <v>89</v>
      </c>
      <c r="F278">
        <v>31381</v>
      </c>
      <c r="G278" t="s">
        <v>2567</v>
      </c>
      <c r="H278" t="s">
        <v>29</v>
      </c>
      <c r="I278" t="s">
        <v>144</v>
      </c>
      <c r="J278" t="s">
        <v>1112</v>
      </c>
      <c r="L278" t="s">
        <v>31</v>
      </c>
    </row>
    <row r="279" spans="1:32" ht="17.25" customHeight="1" x14ac:dyDescent="0.25">
      <c r="A279">
        <v>338553</v>
      </c>
      <c r="B279" t="s">
        <v>760</v>
      </c>
      <c r="C279" t="s">
        <v>240</v>
      </c>
      <c r="D279" t="s">
        <v>826</v>
      </c>
      <c r="E279" t="s">
        <v>89</v>
      </c>
      <c r="F279">
        <v>36623</v>
      </c>
      <c r="G279" t="s">
        <v>74</v>
      </c>
      <c r="H279" t="s">
        <v>29</v>
      </c>
      <c r="I279" t="s">
        <v>144</v>
      </c>
      <c r="J279" t="s">
        <v>27</v>
      </c>
      <c r="L279" t="s">
        <v>74</v>
      </c>
      <c r="AE279" t="s">
        <v>3445</v>
      </c>
      <c r="AF279" t="s">
        <v>3445</v>
      </c>
    </row>
    <row r="280" spans="1:32" ht="17.25" customHeight="1" x14ac:dyDescent="0.25">
      <c r="A280">
        <v>324713</v>
      </c>
      <c r="B280" t="s">
        <v>1617</v>
      </c>
      <c r="C280" t="s">
        <v>226</v>
      </c>
      <c r="D280" t="s">
        <v>1618</v>
      </c>
      <c r="E280" t="s">
        <v>89</v>
      </c>
      <c r="F280">
        <v>35328</v>
      </c>
      <c r="G280" t="s">
        <v>31</v>
      </c>
      <c r="H280" t="s">
        <v>29</v>
      </c>
      <c r="I280" t="s">
        <v>144</v>
      </c>
      <c r="V280" t="s">
        <v>3461</v>
      </c>
    </row>
    <row r="281" spans="1:32" ht="17.25" customHeight="1" x14ac:dyDescent="0.25">
      <c r="A281">
        <v>336775</v>
      </c>
      <c r="B281" t="s">
        <v>1776</v>
      </c>
      <c r="C281" t="s">
        <v>448</v>
      </c>
      <c r="D281" t="s">
        <v>341</v>
      </c>
      <c r="E281" t="s">
        <v>89</v>
      </c>
      <c r="F281">
        <v>36666</v>
      </c>
      <c r="G281" t="s">
        <v>285</v>
      </c>
      <c r="H281" t="s">
        <v>29</v>
      </c>
      <c r="I281" t="s">
        <v>144</v>
      </c>
      <c r="V281" t="s">
        <v>3469</v>
      </c>
      <c r="AC281" t="s">
        <v>3445</v>
      </c>
      <c r="AD281" t="s">
        <v>3445</v>
      </c>
      <c r="AE281" t="s">
        <v>3445</v>
      </c>
      <c r="AF281" t="s">
        <v>3445</v>
      </c>
    </row>
    <row r="282" spans="1:32" ht="17.25" customHeight="1" x14ac:dyDescent="0.25">
      <c r="A282">
        <v>338315</v>
      </c>
      <c r="B282" t="s">
        <v>2920</v>
      </c>
      <c r="C282" t="s">
        <v>2921</v>
      </c>
      <c r="D282" t="s">
        <v>2922</v>
      </c>
      <c r="E282" t="s">
        <v>89</v>
      </c>
      <c r="F282">
        <v>34508</v>
      </c>
      <c r="G282" t="s">
        <v>225</v>
      </c>
      <c r="H282" t="s">
        <v>29</v>
      </c>
      <c r="I282" t="s">
        <v>144</v>
      </c>
      <c r="J282" t="s">
        <v>27</v>
      </c>
      <c r="L282" t="s">
        <v>50</v>
      </c>
      <c r="V282" t="s">
        <v>3687</v>
      </c>
    </row>
    <row r="283" spans="1:32" ht="17.25" customHeight="1" x14ac:dyDescent="0.25">
      <c r="A283">
        <v>336769</v>
      </c>
      <c r="B283" t="s">
        <v>2426</v>
      </c>
      <c r="C283" t="s">
        <v>683</v>
      </c>
      <c r="D283" t="s">
        <v>416</v>
      </c>
      <c r="E283" t="s">
        <v>90</v>
      </c>
      <c r="F283">
        <v>36657</v>
      </c>
      <c r="G283" t="s">
        <v>225</v>
      </c>
      <c r="H283" t="s">
        <v>29</v>
      </c>
      <c r="I283" t="s">
        <v>144</v>
      </c>
      <c r="J283" t="s">
        <v>1112</v>
      </c>
      <c r="L283" t="s">
        <v>43</v>
      </c>
    </row>
    <row r="284" spans="1:32" ht="17.25" customHeight="1" x14ac:dyDescent="0.25">
      <c r="A284">
        <v>336778</v>
      </c>
      <c r="B284" t="s">
        <v>2173</v>
      </c>
      <c r="C284" t="s">
        <v>2174</v>
      </c>
      <c r="D284" t="s">
        <v>539</v>
      </c>
      <c r="E284" t="s">
        <v>90</v>
      </c>
      <c r="F284">
        <v>36892</v>
      </c>
      <c r="G284" t="s">
        <v>225</v>
      </c>
      <c r="H284" t="s">
        <v>29</v>
      </c>
      <c r="I284" t="s">
        <v>144</v>
      </c>
      <c r="J284" t="s">
        <v>1112</v>
      </c>
      <c r="L284" t="s">
        <v>31</v>
      </c>
    </row>
    <row r="285" spans="1:32" ht="17.25" customHeight="1" x14ac:dyDescent="0.25">
      <c r="A285">
        <v>335875</v>
      </c>
      <c r="B285" t="s">
        <v>1887</v>
      </c>
      <c r="C285" t="s">
        <v>247</v>
      </c>
      <c r="D285" t="s">
        <v>643</v>
      </c>
      <c r="E285" t="s">
        <v>89</v>
      </c>
      <c r="F285">
        <v>34700</v>
      </c>
      <c r="G285" t="s">
        <v>1888</v>
      </c>
      <c r="H285" t="s">
        <v>29</v>
      </c>
      <c r="I285" t="s">
        <v>144</v>
      </c>
      <c r="V285" t="s">
        <v>3461</v>
      </c>
      <c r="AC285" t="s">
        <v>3445</v>
      </c>
      <c r="AD285" t="s">
        <v>3445</v>
      </c>
      <c r="AE285" t="s">
        <v>3445</v>
      </c>
      <c r="AF285" t="s">
        <v>3445</v>
      </c>
    </row>
    <row r="286" spans="1:32" ht="17.25" customHeight="1" x14ac:dyDescent="0.25">
      <c r="A286">
        <v>335307</v>
      </c>
      <c r="B286" t="s">
        <v>2424</v>
      </c>
      <c r="C286" t="s">
        <v>333</v>
      </c>
      <c r="D286" t="s">
        <v>647</v>
      </c>
      <c r="E286" t="s">
        <v>89</v>
      </c>
      <c r="F286">
        <v>35551</v>
      </c>
      <c r="G286" t="s">
        <v>925</v>
      </c>
      <c r="H286" t="s">
        <v>29</v>
      </c>
      <c r="I286" t="s">
        <v>144</v>
      </c>
      <c r="J286" t="s">
        <v>27</v>
      </c>
      <c r="L286" t="s">
        <v>31</v>
      </c>
      <c r="V286" t="s">
        <v>3687</v>
      </c>
    </row>
    <row r="287" spans="1:32" ht="17.25" customHeight="1" x14ac:dyDescent="0.25">
      <c r="A287">
        <v>331649</v>
      </c>
      <c r="B287" t="s">
        <v>1144</v>
      </c>
      <c r="C287" t="s">
        <v>240</v>
      </c>
      <c r="D287" t="s">
        <v>419</v>
      </c>
      <c r="E287" t="s">
        <v>89</v>
      </c>
      <c r="F287">
        <v>36172</v>
      </c>
      <c r="G287" t="s">
        <v>695</v>
      </c>
      <c r="H287" t="s">
        <v>32</v>
      </c>
      <c r="I287" t="s">
        <v>144</v>
      </c>
      <c r="V287" t="s">
        <v>3461</v>
      </c>
      <c r="AD287" t="s">
        <v>3445</v>
      </c>
      <c r="AE287" t="s">
        <v>3445</v>
      </c>
      <c r="AF287" t="s">
        <v>3445</v>
      </c>
    </row>
    <row r="288" spans="1:32" ht="17.25" customHeight="1" x14ac:dyDescent="0.25">
      <c r="A288">
        <v>329330</v>
      </c>
      <c r="B288" t="s">
        <v>2145</v>
      </c>
      <c r="C288" t="s">
        <v>337</v>
      </c>
      <c r="D288" t="s">
        <v>2146</v>
      </c>
      <c r="E288" t="s">
        <v>89</v>
      </c>
      <c r="F288">
        <v>35963</v>
      </c>
      <c r="G288" t="s">
        <v>31</v>
      </c>
      <c r="H288" t="s">
        <v>29</v>
      </c>
      <c r="I288" t="s">
        <v>144</v>
      </c>
      <c r="J288" t="s">
        <v>27</v>
      </c>
      <c r="L288" t="s">
        <v>31</v>
      </c>
      <c r="V288" t="s">
        <v>3470</v>
      </c>
      <c r="AF288" t="s">
        <v>3445</v>
      </c>
    </row>
    <row r="289" spans="1:32" ht="17.25" customHeight="1" x14ac:dyDescent="0.25">
      <c r="A289">
        <v>331651</v>
      </c>
      <c r="B289" t="s">
        <v>3183</v>
      </c>
      <c r="C289" t="s">
        <v>268</v>
      </c>
      <c r="D289" t="s">
        <v>468</v>
      </c>
      <c r="E289" t="s">
        <v>89</v>
      </c>
      <c r="F289">
        <v>35444</v>
      </c>
      <c r="G289" t="s">
        <v>31</v>
      </c>
      <c r="H289" t="s">
        <v>29</v>
      </c>
      <c r="I289" t="s">
        <v>144</v>
      </c>
      <c r="J289" t="s">
        <v>1112</v>
      </c>
      <c r="L289" t="s">
        <v>31</v>
      </c>
    </row>
    <row r="290" spans="1:32" ht="17.25" customHeight="1" x14ac:dyDescent="0.25">
      <c r="A290">
        <v>335297</v>
      </c>
      <c r="B290" t="s">
        <v>2285</v>
      </c>
      <c r="C290" t="s">
        <v>1890</v>
      </c>
      <c r="D290" t="s">
        <v>314</v>
      </c>
      <c r="E290" t="s">
        <v>90</v>
      </c>
      <c r="F290">
        <v>34768</v>
      </c>
      <c r="G290" t="s">
        <v>2286</v>
      </c>
      <c r="H290" t="s">
        <v>29</v>
      </c>
      <c r="I290" t="s">
        <v>144</v>
      </c>
      <c r="J290" t="s">
        <v>1112</v>
      </c>
      <c r="L290" t="s">
        <v>71</v>
      </c>
    </row>
    <row r="291" spans="1:32" ht="17.25" customHeight="1" x14ac:dyDescent="0.25">
      <c r="A291">
        <v>333925</v>
      </c>
      <c r="B291" t="s">
        <v>1805</v>
      </c>
      <c r="C291" t="s">
        <v>396</v>
      </c>
      <c r="D291" t="s">
        <v>830</v>
      </c>
      <c r="E291" t="s">
        <v>90</v>
      </c>
      <c r="F291">
        <v>33386</v>
      </c>
      <c r="G291" t="s">
        <v>31</v>
      </c>
      <c r="H291" t="s">
        <v>29</v>
      </c>
      <c r="I291" t="s">
        <v>144</v>
      </c>
      <c r="J291" t="s">
        <v>1112</v>
      </c>
      <c r="L291" t="s">
        <v>31</v>
      </c>
      <c r="V291" t="s">
        <v>3461</v>
      </c>
    </row>
    <row r="292" spans="1:32" ht="17.25" customHeight="1" x14ac:dyDescent="0.25">
      <c r="A292">
        <v>335282</v>
      </c>
      <c r="B292" t="s">
        <v>2487</v>
      </c>
      <c r="C292" t="s">
        <v>259</v>
      </c>
      <c r="D292" t="s">
        <v>2488</v>
      </c>
      <c r="E292" t="s">
        <v>90</v>
      </c>
      <c r="F292">
        <v>34599</v>
      </c>
      <c r="G292" t="s">
        <v>68</v>
      </c>
      <c r="H292" t="s">
        <v>29</v>
      </c>
      <c r="I292" t="s">
        <v>144</v>
      </c>
      <c r="J292" t="s">
        <v>1112</v>
      </c>
      <c r="L292" t="s">
        <v>68</v>
      </c>
    </row>
    <row r="293" spans="1:32" ht="17.25" customHeight="1" x14ac:dyDescent="0.25">
      <c r="A293">
        <v>338548</v>
      </c>
      <c r="B293" t="s">
        <v>3039</v>
      </c>
      <c r="C293" t="s">
        <v>233</v>
      </c>
      <c r="D293" t="s">
        <v>381</v>
      </c>
      <c r="E293" t="s">
        <v>90</v>
      </c>
      <c r="F293">
        <v>34756</v>
      </c>
      <c r="G293" t="s">
        <v>738</v>
      </c>
      <c r="H293" t="s">
        <v>29</v>
      </c>
      <c r="I293" t="s">
        <v>144</v>
      </c>
      <c r="J293" t="s">
        <v>1112</v>
      </c>
      <c r="L293" t="s">
        <v>60</v>
      </c>
    </row>
    <row r="294" spans="1:32" ht="17.25" customHeight="1" x14ac:dyDescent="0.25">
      <c r="A294">
        <v>335299</v>
      </c>
      <c r="B294" t="s">
        <v>2895</v>
      </c>
      <c r="C294" t="s">
        <v>270</v>
      </c>
      <c r="D294" t="s">
        <v>478</v>
      </c>
      <c r="E294" t="s">
        <v>90</v>
      </c>
      <c r="F294">
        <v>32253</v>
      </c>
      <c r="G294" t="s">
        <v>2896</v>
      </c>
      <c r="H294" t="s">
        <v>29</v>
      </c>
      <c r="I294" t="s">
        <v>144</v>
      </c>
      <c r="J294" t="s">
        <v>1112</v>
      </c>
      <c r="L294" t="s">
        <v>43</v>
      </c>
    </row>
    <row r="295" spans="1:32" ht="17.25" customHeight="1" x14ac:dyDescent="0.25">
      <c r="A295">
        <v>329327</v>
      </c>
      <c r="B295" t="s">
        <v>2018</v>
      </c>
      <c r="C295" t="s">
        <v>283</v>
      </c>
      <c r="D295" t="s">
        <v>1417</v>
      </c>
      <c r="E295" t="s">
        <v>90</v>
      </c>
      <c r="F295">
        <v>34790</v>
      </c>
      <c r="G295" t="s">
        <v>2019</v>
      </c>
      <c r="H295" t="s">
        <v>29</v>
      </c>
      <c r="I295" t="s">
        <v>144</v>
      </c>
      <c r="J295" t="s">
        <v>1112</v>
      </c>
      <c r="L295" t="s">
        <v>31</v>
      </c>
      <c r="V295" t="s">
        <v>3469</v>
      </c>
    </row>
    <row r="296" spans="1:32" ht="17.25" customHeight="1" x14ac:dyDescent="0.25">
      <c r="A296">
        <v>335473</v>
      </c>
      <c r="B296" t="s">
        <v>3409</v>
      </c>
      <c r="C296" t="s">
        <v>648</v>
      </c>
      <c r="D296" t="s">
        <v>3160</v>
      </c>
      <c r="E296" t="s">
        <v>90</v>
      </c>
      <c r="F296">
        <v>34912</v>
      </c>
      <c r="G296" t="s">
        <v>713</v>
      </c>
      <c r="H296" t="s">
        <v>29</v>
      </c>
      <c r="I296" t="s">
        <v>144</v>
      </c>
      <c r="J296" t="s">
        <v>1112</v>
      </c>
      <c r="L296" t="s">
        <v>68</v>
      </c>
    </row>
    <row r="297" spans="1:32" ht="17.25" customHeight="1" x14ac:dyDescent="0.25">
      <c r="A297">
        <v>338580</v>
      </c>
      <c r="B297" t="s">
        <v>2587</v>
      </c>
      <c r="C297" t="s">
        <v>245</v>
      </c>
      <c r="D297" t="s">
        <v>346</v>
      </c>
      <c r="E297" t="s">
        <v>90</v>
      </c>
      <c r="F297">
        <v>35593</v>
      </c>
      <c r="G297" t="s">
        <v>542</v>
      </c>
      <c r="H297" t="s">
        <v>29</v>
      </c>
      <c r="I297" t="s">
        <v>144</v>
      </c>
      <c r="J297" t="s">
        <v>1112</v>
      </c>
      <c r="L297" t="s">
        <v>86</v>
      </c>
    </row>
    <row r="298" spans="1:32" ht="17.25" customHeight="1" x14ac:dyDescent="0.25">
      <c r="A298">
        <v>334246</v>
      </c>
      <c r="B298" t="s">
        <v>2717</v>
      </c>
      <c r="C298" t="s">
        <v>226</v>
      </c>
      <c r="D298" t="s">
        <v>1674</v>
      </c>
      <c r="E298" t="s">
        <v>89</v>
      </c>
      <c r="F298">
        <v>33535</v>
      </c>
      <c r="G298" t="s">
        <v>31</v>
      </c>
      <c r="H298" t="s">
        <v>32</v>
      </c>
      <c r="I298" t="s">
        <v>144</v>
      </c>
      <c r="J298" t="s">
        <v>1112</v>
      </c>
      <c r="L298" t="s">
        <v>86</v>
      </c>
    </row>
    <row r="299" spans="1:32" ht="17.25" customHeight="1" x14ac:dyDescent="0.25">
      <c r="A299">
        <v>335476</v>
      </c>
      <c r="B299" t="s">
        <v>2283</v>
      </c>
      <c r="C299" t="s">
        <v>1449</v>
      </c>
      <c r="D299" t="s">
        <v>849</v>
      </c>
      <c r="E299" t="s">
        <v>90</v>
      </c>
      <c r="F299">
        <v>34877</v>
      </c>
      <c r="G299" t="s">
        <v>834</v>
      </c>
      <c r="H299" t="s">
        <v>29</v>
      </c>
      <c r="I299" t="s">
        <v>144</v>
      </c>
    </row>
    <row r="300" spans="1:32" ht="17.25" customHeight="1" x14ac:dyDescent="0.25">
      <c r="A300">
        <v>338270</v>
      </c>
      <c r="B300" t="s">
        <v>1631</v>
      </c>
      <c r="C300" t="s">
        <v>261</v>
      </c>
      <c r="D300" t="s">
        <v>369</v>
      </c>
      <c r="E300" t="s">
        <v>90</v>
      </c>
      <c r="F300">
        <v>36753</v>
      </c>
      <c r="G300" t="s">
        <v>31</v>
      </c>
      <c r="H300" t="s">
        <v>29</v>
      </c>
      <c r="I300" t="s">
        <v>144</v>
      </c>
      <c r="V300" t="s">
        <v>3461</v>
      </c>
      <c r="AC300" t="s">
        <v>3445</v>
      </c>
      <c r="AD300" t="s">
        <v>3445</v>
      </c>
      <c r="AE300" t="s">
        <v>3445</v>
      </c>
      <c r="AF300" t="s">
        <v>3445</v>
      </c>
    </row>
    <row r="301" spans="1:32" ht="17.25" customHeight="1" x14ac:dyDescent="0.25">
      <c r="A301">
        <v>335467</v>
      </c>
      <c r="B301" t="s">
        <v>2853</v>
      </c>
      <c r="C301" t="s">
        <v>380</v>
      </c>
      <c r="D301" t="s">
        <v>281</v>
      </c>
      <c r="E301" t="s">
        <v>90</v>
      </c>
      <c r="F301">
        <v>34726</v>
      </c>
      <c r="G301" t="s">
        <v>795</v>
      </c>
      <c r="H301" t="s">
        <v>32</v>
      </c>
      <c r="I301" t="s">
        <v>144</v>
      </c>
      <c r="V301" t="s">
        <v>3687</v>
      </c>
      <c r="AC301" t="s">
        <v>3445</v>
      </c>
      <c r="AD301" t="s">
        <v>3445</v>
      </c>
      <c r="AE301" t="s">
        <v>3445</v>
      </c>
      <c r="AF301" t="s">
        <v>3445</v>
      </c>
    </row>
    <row r="302" spans="1:32" ht="17.25" customHeight="1" x14ac:dyDescent="0.25">
      <c r="A302">
        <v>335474</v>
      </c>
      <c r="B302" t="s">
        <v>3087</v>
      </c>
      <c r="C302" t="s">
        <v>380</v>
      </c>
      <c r="D302" t="s">
        <v>940</v>
      </c>
      <c r="E302" t="s">
        <v>89</v>
      </c>
      <c r="F302">
        <v>32034</v>
      </c>
      <c r="G302" t="s">
        <v>225</v>
      </c>
      <c r="H302" t="s">
        <v>29</v>
      </c>
      <c r="I302" t="s">
        <v>144</v>
      </c>
      <c r="J302" t="s">
        <v>1112</v>
      </c>
      <c r="L302" t="s">
        <v>31</v>
      </c>
    </row>
    <row r="303" spans="1:32" ht="17.25" customHeight="1" x14ac:dyDescent="0.25">
      <c r="A303">
        <v>338582</v>
      </c>
      <c r="B303" t="s">
        <v>2810</v>
      </c>
      <c r="C303" t="s">
        <v>2811</v>
      </c>
      <c r="D303" t="s">
        <v>377</v>
      </c>
      <c r="E303" t="s">
        <v>90</v>
      </c>
      <c r="F303">
        <v>32943</v>
      </c>
      <c r="G303" t="s">
        <v>31</v>
      </c>
      <c r="H303" t="s">
        <v>29</v>
      </c>
      <c r="I303" t="s">
        <v>144</v>
      </c>
      <c r="J303" t="s">
        <v>1112</v>
      </c>
      <c r="L303" t="s">
        <v>71</v>
      </c>
    </row>
    <row r="304" spans="1:32" ht="17.25" customHeight="1" x14ac:dyDescent="0.25">
      <c r="A304">
        <v>331834</v>
      </c>
      <c r="B304" t="s">
        <v>2237</v>
      </c>
      <c r="C304" t="s">
        <v>299</v>
      </c>
      <c r="D304" t="s">
        <v>2238</v>
      </c>
      <c r="E304" t="s">
        <v>90</v>
      </c>
      <c r="F304">
        <v>33826</v>
      </c>
      <c r="G304" t="s">
        <v>31</v>
      </c>
      <c r="H304" t="s">
        <v>29</v>
      </c>
      <c r="I304" t="s">
        <v>144</v>
      </c>
      <c r="AD304" t="s">
        <v>3445</v>
      </c>
      <c r="AE304" t="s">
        <v>3445</v>
      </c>
      <c r="AF304" t="s">
        <v>3445</v>
      </c>
    </row>
    <row r="305" spans="1:32" ht="17.25" customHeight="1" x14ac:dyDescent="0.25">
      <c r="A305">
        <v>332309</v>
      </c>
      <c r="B305" t="s">
        <v>1795</v>
      </c>
      <c r="C305" t="s">
        <v>655</v>
      </c>
      <c r="D305" t="s">
        <v>524</v>
      </c>
      <c r="E305" t="s">
        <v>90</v>
      </c>
      <c r="F305">
        <v>34362</v>
      </c>
      <c r="G305" t="s">
        <v>31</v>
      </c>
      <c r="H305" t="s">
        <v>29</v>
      </c>
      <c r="I305" t="s">
        <v>144</v>
      </c>
      <c r="J305" t="s">
        <v>1112</v>
      </c>
      <c r="L305" t="s">
        <v>31</v>
      </c>
      <c r="V305" t="s">
        <v>3461</v>
      </c>
      <c r="AF305" t="s">
        <v>3445</v>
      </c>
    </row>
    <row r="306" spans="1:32" ht="17.25" customHeight="1" x14ac:dyDescent="0.25">
      <c r="A306">
        <v>332380</v>
      </c>
      <c r="B306" t="s">
        <v>1690</v>
      </c>
      <c r="C306" t="s">
        <v>244</v>
      </c>
      <c r="D306" t="s">
        <v>281</v>
      </c>
      <c r="E306" t="s">
        <v>89</v>
      </c>
      <c r="F306">
        <v>36061</v>
      </c>
      <c r="G306" t="s">
        <v>225</v>
      </c>
      <c r="H306" t="s">
        <v>29</v>
      </c>
      <c r="I306" t="s">
        <v>144</v>
      </c>
      <c r="V306" t="s">
        <v>3469</v>
      </c>
      <c r="AC306" t="s">
        <v>3445</v>
      </c>
      <c r="AD306" t="s">
        <v>3445</v>
      </c>
      <c r="AE306" t="s">
        <v>3445</v>
      </c>
      <c r="AF306" t="s">
        <v>3445</v>
      </c>
    </row>
    <row r="307" spans="1:32" ht="17.25" customHeight="1" x14ac:dyDescent="0.25">
      <c r="A307">
        <v>320368</v>
      </c>
      <c r="B307" t="s">
        <v>2303</v>
      </c>
      <c r="D307" t="s">
        <v>441</v>
      </c>
      <c r="E307" t="s">
        <v>89</v>
      </c>
      <c r="F307">
        <v>32813</v>
      </c>
      <c r="G307" t="s">
        <v>834</v>
      </c>
      <c r="H307" t="s">
        <v>29</v>
      </c>
      <c r="I307" t="s">
        <v>144</v>
      </c>
      <c r="AC307" t="s">
        <v>3445</v>
      </c>
      <c r="AD307" t="s">
        <v>3445</v>
      </c>
      <c r="AE307" t="s">
        <v>3445</v>
      </c>
      <c r="AF307" t="s">
        <v>3445</v>
      </c>
    </row>
    <row r="308" spans="1:32" ht="17.25" customHeight="1" x14ac:dyDescent="0.25">
      <c r="A308">
        <v>333841</v>
      </c>
      <c r="B308" t="s">
        <v>1374</v>
      </c>
      <c r="C308" t="s">
        <v>726</v>
      </c>
      <c r="D308" t="s">
        <v>300</v>
      </c>
      <c r="E308" t="s">
        <v>90</v>
      </c>
      <c r="F308">
        <v>35065</v>
      </c>
      <c r="G308" t="s">
        <v>955</v>
      </c>
      <c r="H308" t="s">
        <v>29</v>
      </c>
      <c r="I308" t="s">
        <v>144</v>
      </c>
      <c r="V308" t="s">
        <v>3461</v>
      </c>
      <c r="AC308" t="s">
        <v>3445</v>
      </c>
      <c r="AD308" t="s">
        <v>3445</v>
      </c>
      <c r="AE308" t="s">
        <v>3445</v>
      </c>
      <c r="AF308" t="s">
        <v>3445</v>
      </c>
    </row>
    <row r="309" spans="1:32" ht="17.25" customHeight="1" x14ac:dyDescent="0.25">
      <c r="A309">
        <v>337244</v>
      </c>
      <c r="B309" t="s">
        <v>2430</v>
      </c>
      <c r="C309" t="s">
        <v>635</v>
      </c>
      <c r="D309" t="s">
        <v>493</v>
      </c>
      <c r="E309" t="s">
        <v>90</v>
      </c>
      <c r="F309">
        <v>31660</v>
      </c>
      <c r="G309" t="s">
        <v>31</v>
      </c>
      <c r="H309" t="s">
        <v>29</v>
      </c>
      <c r="I309" t="s">
        <v>144</v>
      </c>
      <c r="J309" t="s">
        <v>1112</v>
      </c>
      <c r="L309" t="s">
        <v>40</v>
      </c>
    </row>
    <row r="310" spans="1:32" ht="17.25" customHeight="1" x14ac:dyDescent="0.25">
      <c r="A310">
        <v>335152</v>
      </c>
      <c r="B310" t="s">
        <v>2842</v>
      </c>
      <c r="C310" t="s">
        <v>240</v>
      </c>
      <c r="D310" t="s">
        <v>1843</v>
      </c>
      <c r="E310" t="s">
        <v>90</v>
      </c>
      <c r="F310">
        <v>25950</v>
      </c>
      <c r="G310" t="s">
        <v>428</v>
      </c>
      <c r="H310" t="s">
        <v>29</v>
      </c>
      <c r="I310" t="s">
        <v>144</v>
      </c>
    </row>
    <row r="311" spans="1:32" ht="17.25" customHeight="1" x14ac:dyDescent="0.25">
      <c r="A311">
        <v>337351</v>
      </c>
      <c r="B311" t="s">
        <v>3079</v>
      </c>
      <c r="C311" t="s">
        <v>244</v>
      </c>
      <c r="D311" t="s">
        <v>315</v>
      </c>
      <c r="E311" t="s">
        <v>89</v>
      </c>
      <c r="F311">
        <v>36892</v>
      </c>
      <c r="G311" t="s">
        <v>527</v>
      </c>
      <c r="H311" t="s">
        <v>29</v>
      </c>
      <c r="I311" t="s">
        <v>144</v>
      </c>
      <c r="AC311" t="s">
        <v>3445</v>
      </c>
      <c r="AD311" t="s">
        <v>3445</v>
      </c>
      <c r="AE311" t="s">
        <v>3445</v>
      </c>
      <c r="AF311" t="s">
        <v>3445</v>
      </c>
    </row>
    <row r="312" spans="1:32" ht="17.25" customHeight="1" x14ac:dyDescent="0.25">
      <c r="A312">
        <v>333232</v>
      </c>
      <c r="B312" t="s">
        <v>2997</v>
      </c>
      <c r="C312" t="s">
        <v>283</v>
      </c>
      <c r="D312" t="s">
        <v>764</v>
      </c>
      <c r="E312" t="s">
        <v>90</v>
      </c>
      <c r="F312">
        <v>35433</v>
      </c>
      <c r="G312" t="s">
        <v>438</v>
      </c>
      <c r="H312" t="s">
        <v>29</v>
      </c>
      <c r="I312" t="s">
        <v>144</v>
      </c>
      <c r="J312" t="s">
        <v>1112</v>
      </c>
      <c r="L312" t="s">
        <v>43</v>
      </c>
    </row>
    <row r="313" spans="1:32" ht="17.25" customHeight="1" x14ac:dyDescent="0.25">
      <c r="A313">
        <v>330970</v>
      </c>
      <c r="B313" t="s">
        <v>1407</v>
      </c>
      <c r="C313" t="s">
        <v>355</v>
      </c>
      <c r="D313" t="s">
        <v>444</v>
      </c>
      <c r="E313" t="s">
        <v>90</v>
      </c>
      <c r="F313">
        <v>28070</v>
      </c>
      <c r="G313" t="s">
        <v>225</v>
      </c>
      <c r="H313" t="s">
        <v>29</v>
      </c>
      <c r="I313" t="s">
        <v>144</v>
      </c>
      <c r="J313" t="s">
        <v>1112</v>
      </c>
      <c r="L313" t="s">
        <v>31</v>
      </c>
      <c r="V313" t="s">
        <v>3468</v>
      </c>
    </row>
    <row r="314" spans="1:32" ht="17.25" customHeight="1" x14ac:dyDescent="0.25">
      <c r="A314">
        <v>337763</v>
      </c>
      <c r="B314" t="s">
        <v>2857</v>
      </c>
      <c r="C314" t="s">
        <v>553</v>
      </c>
      <c r="D314" t="s">
        <v>543</v>
      </c>
      <c r="E314" t="s">
        <v>90</v>
      </c>
      <c r="F314">
        <v>30905</v>
      </c>
      <c r="G314" t="s">
        <v>74</v>
      </c>
      <c r="H314" t="s">
        <v>29</v>
      </c>
      <c r="I314" t="s">
        <v>144</v>
      </c>
      <c r="J314" t="s">
        <v>1112</v>
      </c>
      <c r="L314" t="s">
        <v>31</v>
      </c>
    </row>
    <row r="315" spans="1:32" ht="17.25" customHeight="1" x14ac:dyDescent="0.25">
      <c r="A315">
        <v>337394</v>
      </c>
      <c r="B315" t="s">
        <v>2364</v>
      </c>
      <c r="C315" t="s">
        <v>842</v>
      </c>
      <c r="D315" t="s">
        <v>1016</v>
      </c>
      <c r="E315" t="s">
        <v>89</v>
      </c>
      <c r="F315">
        <v>28594</v>
      </c>
      <c r="G315" t="s">
        <v>31</v>
      </c>
      <c r="H315" t="s">
        <v>29</v>
      </c>
      <c r="I315" t="s">
        <v>144</v>
      </c>
      <c r="J315" t="s">
        <v>1112</v>
      </c>
      <c r="L315" t="s">
        <v>86</v>
      </c>
    </row>
    <row r="316" spans="1:32" ht="17.25" customHeight="1" x14ac:dyDescent="0.25">
      <c r="A316">
        <v>338705</v>
      </c>
      <c r="B316" t="s">
        <v>2483</v>
      </c>
      <c r="C316" t="s">
        <v>261</v>
      </c>
      <c r="D316" t="s">
        <v>303</v>
      </c>
      <c r="E316" t="s">
        <v>89</v>
      </c>
      <c r="F316">
        <v>32175</v>
      </c>
      <c r="G316" t="s">
        <v>31</v>
      </c>
      <c r="H316" t="s">
        <v>29</v>
      </c>
      <c r="I316" t="s">
        <v>144</v>
      </c>
      <c r="J316" t="s">
        <v>1112</v>
      </c>
      <c r="L316" t="s">
        <v>31</v>
      </c>
    </row>
    <row r="317" spans="1:32" ht="17.25" customHeight="1" x14ac:dyDescent="0.25">
      <c r="A317">
        <v>338712</v>
      </c>
      <c r="B317" t="s">
        <v>2550</v>
      </c>
      <c r="C317" t="s">
        <v>348</v>
      </c>
      <c r="D317" t="s">
        <v>2086</v>
      </c>
      <c r="E317" t="s">
        <v>90</v>
      </c>
      <c r="F317">
        <v>30741</v>
      </c>
      <c r="G317" t="s">
        <v>630</v>
      </c>
      <c r="H317" t="s">
        <v>29</v>
      </c>
      <c r="I317" t="s">
        <v>144</v>
      </c>
      <c r="J317" t="s">
        <v>27</v>
      </c>
      <c r="L317" t="s">
        <v>43</v>
      </c>
      <c r="AF317" t="s">
        <v>3445</v>
      </c>
    </row>
    <row r="318" spans="1:32" ht="17.25" customHeight="1" x14ac:dyDescent="0.25">
      <c r="A318">
        <v>336089</v>
      </c>
      <c r="B318" t="s">
        <v>2065</v>
      </c>
      <c r="C318" t="s">
        <v>401</v>
      </c>
      <c r="D318" t="s">
        <v>2066</v>
      </c>
      <c r="E318" t="s">
        <v>90</v>
      </c>
      <c r="F318">
        <v>35277</v>
      </c>
      <c r="G318" t="s">
        <v>225</v>
      </c>
      <c r="H318" t="s">
        <v>29</v>
      </c>
      <c r="I318" t="s">
        <v>144</v>
      </c>
      <c r="V318" t="s">
        <v>3461</v>
      </c>
      <c r="AD318" t="s">
        <v>3445</v>
      </c>
      <c r="AE318" t="s">
        <v>3445</v>
      </c>
      <c r="AF318" t="s">
        <v>3445</v>
      </c>
    </row>
    <row r="319" spans="1:32" ht="17.25" customHeight="1" x14ac:dyDescent="0.25">
      <c r="A319">
        <v>333327</v>
      </c>
      <c r="B319" t="s">
        <v>1927</v>
      </c>
      <c r="C319" t="s">
        <v>451</v>
      </c>
      <c r="D319" t="s">
        <v>246</v>
      </c>
      <c r="E319" t="s">
        <v>90</v>
      </c>
      <c r="F319">
        <v>35065</v>
      </c>
      <c r="G319" t="s">
        <v>225</v>
      </c>
      <c r="H319" t="s">
        <v>29</v>
      </c>
      <c r="I319" t="s">
        <v>144</v>
      </c>
      <c r="J319" t="s">
        <v>1112</v>
      </c>
      <c r="L319" t="s">
        <v>31</v>
      </c>
      <c r="V319" t="s">
        <v>3469</v>
      </c>
    </row>
    <row r="320" spans="1:32" ht="17.25" customHeight="1" x14ac:dyDescent="0.25">
      <c r="A320">
        <v>334410</v>
      </c>
      <c r="B320" t="s">
        <v>1514</v>
      </c>
      <c r="C320" t="s">
        <v>995</v>
      </c>
      <c r="D320" t="s">
        <v>349</v>
      </c>
      <c r="E320" t="s">
        <v>90</v>
      </c>
      <c r="F320">
        <v>34486</v>
      </c>
      <c r="G320" t="s">
        <v>1515</v>
      </c>
      <c r="H320" t="s">
        <v>29</v>
      </c>
      <c r="I320" t="s">
        <v>144</v>
      </c>
      <c r="J320" t="s">
        <v>1112</v>
      </c>
      <c r="L320" t="s">
        <v>71</v>
      </c>
      <c r="V320" t="s">
        <v>3461</v>
      </c>
    </row>
    <row r="321" spans="1:32" ht="17.25" customHeight="1" x14ac:dyDescent="0.25">
      <c r="A321">
        <v>336893</v>
      </c>
      <c r="B321" t="s">
        <v>2354</v>
      </c>
      <c r="C321" t="s">
        <v>242</v>
      </c>
      <c r="D321" t="s">
        <v>851</v>
      </c>
      <c r="E321" t="s">
        <v>90</v>
      </c>
      <c r="F321">
        <v>35069</v>
      </c>
      <c r="G321" t="s">
        <v>2355</v>
      </c>
      <c r="H321" t="s">
        <v>29</v>
      </c>
      <c r="I321" t="s">
        <v>144</v>
      </c>
      <c r="J321" t="s">
        <v>1112</v>
      </c>
      <c r="L321" t="s">
        <v>53</v>
      </c>
      <c r="V321" t="s">
        <v>3687</v>
      </c>
    </row>
    <row r="322" spans="1:32" ht="17.25" customHeight="1" x14ac:dyDescent="0.25">
      <c r="A322">
        <v>334411</v>
      </c>
      <c r="B322" t="s">
        <v>2138</v>
      </c>
      <c r="C322" t="s">
        <v>673</v>
      </c>
      <c r="D322" t="s">
        <v>945</v>
      </c>
      <c r="E322" t="s">
        <v>90</v>
      </c>
      <c r="F322">
        <v>31647</v>
      </c>
      <c r="G322" t="s">
        <v>31</v>
      </c>
      <c r="H322" t="s">
        <v>29</v>
      </c>
      <c r="I322" t="s">
        <v>144</v>
      </c>
      <c r="V322" t="s">
        <v>3469</v>
      </c>
      <c r="AC322" t="s">
        <v>3445</v>
      </c>
      <c r="AD322" t="s">
        <v>3445</v>
      </c>
      <c r="AE322" t="s">
        <v>3445</v>
      </c>
      <c r="AF322" t="s">
        <v>3445</v>
      </c>
    </row>
    <row r="323" spans="1:32" ht="17.25" customHeight="1" x14ac:dyDescent="0.25">
      <c r="A323">
        <v>333328</v>
      </c>
      <c r="B323" t="s">
        <v>2660</v>
      </c>
      <c r="C323" t="s">
        <v>2661</v>
      </c>
      <c r="D323" t="s">
        <v>2662</v>
      </c>
      <c r="E323" t="s">
        <v>90</v>
      </c>
      <c r="F323">
        <v>33390</v>
      </c>
      <c r="G323" t="s">
        <v>225</v>
      </c>
      <c r="H323" t="s">
        <v>29</v>
      </c>
      <c r="I323" t="s">
        <v>144</v>
      </c>
      <c r="AF323" t="s">
        <v>3445</v>
      </c>
    </row>
    <row r="324" spans="1:32" ht="17.25" customHeight="1" x14ac:dyDescent="0.25">
      <c r="A324">
        <v>330180</v>
      </c>
      <c r="B324" t="s">
        <v>3158</v>
      </c>
      <c r="C324" t="s">
        <v>380</v>
      </c>
      <c r="D324" t="s">
        <v>693</v>
      </c>
      <c r="E324" t="s">
        <v>90</v>
      </c>
      <c r="F324">
        <v>32575</v>
      </c>
      <c r="G324" t="s">
        <v>288</v>
      </c>
      <c r="H324" t="s">
        <v>29</v>
      </c>
      <c r="I324" t="s">
        <v>144</v>
      </c>
      <c r="J324" t="s">
        <v>1112</v>
      </c>
      <c r="L324" t="s">
        <v>43</v>
      </c>
    </row>
    <row r="325" spans="1:32" ht="17.25" customHeight="1" x14ac:dyDescent="0.25">
      <c r="A325">
        <v>337100</v>
      </c>
      <c r="B325" t="s">
        <v>1400</v>
      </c>
      <c r="C325" t="s">
        <v>226</v>
      </c>
      <c r="D325" t="s">
        <v>411</v>
      </c>
      <c r="E325" t="s">
        <v>90</v>
      </c>
      <c r="F325">
        <v>35431</v>
      </c>
      <c r="G325" t="s">
        <v>31</v>
      </c>
      <c r="H325" t="s">
        <v>29</v>
      </c>
      <c r="I325" t="s">
        <v>144</v>
      </c>
      <c r="J325" t="s">
        <v>1112</v>
      </c>
      <c r="L325" t="s">
        <v>86</v>
      </c>
      <c r="V325" t="s">
        <v>3686</v>
      </c>
    </row>
    <row r="326" spans="1:32" ht="17.25" customHeight="1" x14ac:dyDescent="0.25">
      <c r="A326">
        <v>337866</v>
      </c>
      <c r="B326" t="s">
        <v>3032</v>
      </c>
      <c r="C326" t="s">
        <v>588</v>
      </c>
      <c r="D326" t="s">
        <v>320</v>
      </c>
      <c r="E326" t="s">
        <v>90</v>
      </c>
      <c r="F326">
        <v>30487</v>
      </c>
      <c r="G326" t="s">
        <v>31</v>
      </c>
      <c r="H326" t="s">
        <v>29</v>
      </c>
      <c r="I326" t="s">
        <v>144</v>
      </c>
      <c r="J326" t="s">
        <v>1112</v>
      </c>
      <c r="L326" t="s">
        <v>43</v>
      </c>
    </row>
    <row r="327" spans="1:32" ht="17.25" customHeight="1" x14ac:dyDescent="0.25">
      <c r="A327">
        <v>330175</v>
      </c>
      <c r="B327" t="s">
        <v>1663</v>
      </c>
      <c r="C327" t="s">
        <v>549</v>
      </c>
      <c r="D327" t="s">
        <v>471</v>
      </c>
      <c r="E327" t="s">
        <v>90</v>
      </c>
      <c r="F327">
        <v>35125</v>
      </c>
      <c r="G327" t="s">
        <v>31</v>
      </c>
      <c r="H327" t="s">
        <v>29</v>
      </c>
      <c r="I327" t="s">
        <v>144</v>
      </c>
      <c r="J327" t="s">
        <v>1112</v>
      </c>
      <c r="L327" t="s">
        <v>86</v>
      </c>
      <c r="V327" t="s">
        <v>3686</v>
      </c>
    </row>
    <row r="328" spans="1:32" ht="17.25" customHeight="1" x14ac:dyDescent="0.25">
      <c r="A328">
        <v>326862</v>
      </c>
      <c r="B328" t="s">
        <v>2903</v>
      </c>
      <c r="C328" t="s">
        <v>999</v>
      </c>
      <c r="D328" t="s">
        <v>485</v>
      </c>
      <c r="E328" t="s">
        <v>90</v>
      </c>
      <c r="F328">
        <v>35013</v>
      </c>
      <c r="G328" t="s">
        <v>237</v>
      </c>
      <c r="H328" t="s">
        <v>29</v>
      </c>
      <c r="I328" t="s">
        <v>144</v>
      </c>
      <c r="J328" t="s">
        <v>1112</v>
      </c>
      <c r="L328" t="s">
        <v>43</v>
      </c>
    </row>
    <row r="329" spans="1:32" ht="17.25" customHeight="1" x14ac:dyDescent="0.25">
      <c r="A329">
        <v>338708</v>
      </c>
      <c r="B329" t="s">
        <v>2581</v>
      </c>
      <c r="C329" t="s">
        <v>2230</v>
      </c>
      <c r="D329" t="s">
        <v>246</v>
      </c>
      <c r="E329" t="s">
        <v>90</v>
      </c>
      <c r="F329">
        <v>36771</v>
      </c>
      <c r="G329" t="s">
        <v>461</v>
      </c>
      <c r="H329" t="s">
        <v>29</v>
      </c>
      <c r="I329" t="s">
        <v>144</v>
      </c>
      <c r="J329" t="s">
        <v>27</v>
      </c>
      <c r="L329" t="s">
        <v>1719</v>
      </c>
    </row>
    <row r="330" spans="1:32" ht="17.25" customHeight="1" x14ac:dyDescent="0.25">
      <c r="A330">
        <v>334393</v>
      </c>
      <c r="B330" t="s">
        <v>3051</v>
      </c>
      <c r="C330" t="s">
        <v>302</v>
      </c>
      <c r="D330" t="s">
        <v>1017</v>
      </c>
      <c r="E330" t="s">
        <v>90</v>
      </c>
      <c r="F330">
        <v>33239</v>
      </c>
      <c r="G330" t="s">
        <v>427</v>
      </c>
      <c r="H330" t="s">
        <v>32</v>
      </c>
      <c r="I330" t="s">
        <v>144</v>
      </c>
      <c r="V330" t="s">
        <v>3687</v>
      </c>
      <c r="AD330" t="s">
        <v>3445</v>
      </c>
      <c r="AE330" t="s">
        <v>3445</v>
      </c>
      <c r="AF330" t="s">
        <v>3445</v>
      </c>
    </row>
    <row r="331" spans="1:32" ht="17.25" customHeight="1" x14ac:dyDescent="0.25">
      <c r="A331">
        <v>332484</v>
      </c>
      <c r="B331" t="s">
        <v>3161</v>
      </c>
      <c r="C331" t="s">
        <v>516</v>
      </c>
      <c r="D331" t="s">
        <v>821</v>
      </c>
      <c r="E331" t="s">
        <v>90</v>
      </c>
      <c r="F331">
        <v>36257</v>
      </c>
      <c r="G331" t="s">
        <v>3162</v>
      </c>
      <c r="H331" t="s">
        <v>29</v>
      </c>
      <c r="I331" t="s">
        <v>144</v>
      </c>
      <c r="AF331" t="s">
        <v>3445</v>
      </c>
    </row>
    <row r="332" spans="1:32" ht="17.25" customHeight="1" x14ac:dyDescent="0.25">
      <c r="A332">
        <v>332480</v>
      </c>
      <c r="B332" t="s">
        <v>430</v>
      </c>
      <c r="C332" t="s">
        <v>233</v>
      </c>
      <c r="D332" t="s">
        <v>881</v>
      </c>
      <c r="E332" t="s">
        <v>90</v>
      </c>
      <c r="F332">
        <v>33737</v>
      </c>
      <c r="G332" t="s">
        <v>31</v>
      </c>
      <c r="H332" t="s">
        <v>29</v>
      </c>
      <c r="I332" t="s">
        <v>144</v>
      </c>
      <c r="J332" t="s">
        <v>1112</v>
      </c>
      <c r="L332" t="s">
        <v>86</v>
      </c>
      <c r="AE332" t="s">
        <v>3445</v>
      </c>
      <c r="AF332" t="s">
        <v>3445</v>
      </c>
    </row>
    <row r="333" spans="1:32" ht="17.25" customHeight="1" x14ac:dyDescent="0.25">
      <c r="A333">
        <v>330177</v>
      </c>
      <c r="B333" t="s">
        <v>2751</v>
      </c>
      <c r="C333" t="s">
        <v>240</v>
      </c>
      <c r="D333" t="s">
        <v>1983</v>
      </c>
      <c r="E333" t="s">
        <v>90</v>
      </c>
      <c r="F333">
        <v>33604</v>
      </c>
      <c r="G333" t="s">
        <v>438</v>
      </c>
      <c r="H333" t="s">
        <v>32</v>
      </c>
      <c r="I333" t="s">
        <v>144</v>
      </c>
      <c r="J333" t="s">
        <v>27</v>
      </c>
      <c r="L333" t="s">
        <v>43</v>
      </c>
      <c r="AF333" t="s">
        <v>3445</v>
      </c>
    </row>
    <row r="334" spans="1:32" ht="17.25" customHeight="1" x14ac:dyDescent="0.25">
      <c r="A334">
        <v>336095</v>
      </c>
      <c r="B334" t="s">
        <v>1498</v>
      </c>
      <c r="C334" t="s">
        <v>324</v>
      </c>
      <c r="D334" t="s">
        <v>961</v>
      </c>
      <c r="E334" t="s">
        <v>90</v>
      </c>
      <c r="F334">
        <v>27605</v>
      </c>
      <c r="G334" t="s">
        <v>675</v>
      </c>
      <c r="H334" t="s">
        <v>29</v>
      </c>
      <c r="I334" t="s">
        <v>144</v>
      </c>
      <c r="J334" t="s">
        <v>1112</v>
      </c>
      <c r="L334" t="s">
        <v>86</v>
      </c>
      <c r="V334" t="s">
        <v>3470</v>
      </c>
      <c r="AE334" t="s">
        <v>3445</v>
      </c>
      <c r="AF334" t="s">
        <v>3445</v>
      </c>
    </row>
    <row r="335" spans="1:32" ht="17.25" customHeight="1" x14ac:dyDescent="0.25">
      <c r="A335">
        <v>338711</v>
      </c>
      <c r="B335" t="s">
        <v>3081</v>
      </c>
      <c r="C335" t="s">
        <v>278</v>
      </c>
      <c r="D335" t="s">
        <v>983</v>
      </c>
      <c r="E335" t="s">
        <v>89</v>
      </c>
      <c r="F335">
        <v>28830</v>
      </c>
      <c r="G335" t="s">
        <v>3082</v>
      </c>
      <c r="H335" t="s">
        <v>29</v>
      </c>
      <c r="I335" t="s">
        <v>144</v>
      </c>
      <c r="J335" t="s">
        <v>1112</v>
      </c>
      <c r="L335" t="s">
        <v>31</v>
      </c>
    </row>
    <row r="336" spans="1:32" ht="17.25" customHeight="1" x14ac:dyDescent="0.25">
      <c r="A336">
        <v>336075</v>
      </c>
      <c r="B336" t="s">
        <v>2625</v>
      </c>
      <c r="C336" t="s">
        <v>386</v>
      </c>
      <c r="D336" t="s">
        <v>444</v>
      </c>
      <c r="E336" t="s">
        <v>89</v>
      </c>
      <c r="F336">
        <v>35431</v>
      </c>
      <c r="G336" t="s">
        <v>373</v>
      </c>
      <c r="H336" t="s">
        <v>29</v>
      </c>
      <c r="I336" t="s">
        <v>144</v>
      </c>
      <c r="AC336" t="s">
        <v>3445</v>
      </c>
      <c r="AD336" t="s">
        <v>3445</v>
      </c>
      <c r="AE336" t="s">
        <v>3445</v>
      </c>
      <c r="AF336" t="s">
        <v>3445</v>
      </c>
    </row>
    <row r="337" spans="1:32" ht="17.25" customHeight="1" x14ac:dyDescent="0.25">
      <c r="A337">
        <v>330189</v>
      </c>
      <c r="B337" t="s">
        <v>1673</v>
      </c>
      <c r="C337" t="s">
        <v>380</v>
      </c>
      <c r="D337" t="s">
        <v>485</v>
      </c>
      <c r="E337" t="s">
        <v>89</v>
      </c>
      <c r="F337">
        <v>32091</v>
      </c>
      <c r="G337" t="s">
        <v>31</v>
      </c>
      <c r="H337" t="s">
        <v>29</v>
      </c>
      <c r="I337" t="s">
        <v>144</v>
      </c>
      <c r="J337" t="s">
        <v>1112</v>
      </c>
      <c r="L337" t="s">
        <v>80</v>
      </c>
      <c r="V337" t="s">
        <v>3468</v>
      </c>
      <c r="AF337" t="s">
        <v>3445</v>
      </c>
    </row>
    <row r="338" spans="1:32" ht="17.25" customHeight="1" x14ac:dyDescent="0.25">
      <c r="A338">
        <v>336081</v>
      </c>
      <c r="B338" t="s">
        <v>2370</v>
      </c>
      <c r="C338" t="s">
        <v>360</v>
      </c>
      <c r="D338" t="s">
        <v>284</v>
      </c>
      <c r="E338" t="s">
        <v>89</v>
      </c>
      <c r="F338">
        <v>30869</v>
      </c>
      <c r="G338" t="s">
        <v>738</v>
      </c>
      <c r="H338" t="s">
        <v>29</v>
      </c>
      <c r="I338" t="s">
        <v>144</v>
      </c>
    </row>
    <row r="339" spans="1:32" ht="17.25" customHeight="1" x14ac:dyDescent="0.25">
      <c r="A339">
        <v>336078</v>
      </c>
      <c r="B339" t="s">
        <v>2731</v>
      </c>
      <c r="C339" t="s">
        <v>1170</v>
      </c>
      <c r="D339" t="s">
        <v>227</v>
      </c>
      <c r="E339" t="s">
        <v>90</v>
      </c>
      <c r="F339">
        <v>34897</v>
      </c>
      <c r="G339" t="s">
        <v>31</v>
      </c>
      <c r="H339" t="s">
        <v>29</v>
      </c>
      <c r="I339" t="s">
        <v>144</v>
      </c>
      <c r="J339" t="s">
        <v>27</v>
      </c>
      <c r="L339" t="s">
        <v>43</v>
      </c>
      <c r="AF339" t="s">
        <v>3445</v>
      </c>
    </row>
    <row r="340" spans="1:32" ht="17.25" customHeight="1" x14ac:dyDescent="0.25">
      <c r="A340">
        <v>333947</v>
      </c>
      <c r="B340" t="s">
        <v>3399</v>
      </c>
      <c r="C340" t="s">
        <v>966</v>
      </c>
      <c r="D340" t="s">
        <v>407</v>
      </c>
      <c r="E340" t="s">
        <v>89</v>
      </c>
      <c r="F340">
        <v>34335</v>
      </c>
      <c r="G340" t="s">
        <v>3400</v>
      </c>
      <c r="H340" t="s">
        <v>29</v>
      </c>
      <c r="I340" t="s">
        <v>144</v>
      </c>
      <c r="J340" t="s">
        <v>1112</v>
      </c>
      <c r="L340" t="s">
        <v>43</v>
      </c>
    </row>
    <row r="341" spans="1:32" ht="17.25" customHeight="1" x14ac:dyDescent="0.25">
      <c r="A341">
        <v>336015</v>
      </c>
      <c r="B341" t="s">
        <v>2818</v>
      </c>
      <c r="C341" t="s">
        <v>226</v>
      </c>
      <c r="D341" t="s">
        <v>443</v>
      </c>
      <c r="E341" t="s">
        <v>90</v>
      </c>
      <c r="F341">
        <v>27032</v>
      </c>
      <c r="G341" t="s">
        <v>2819</v>
      </c>
      <c r="H341" t="s">
        <v>29</v>
      </c>
      <c r="I341" t="s">
        <v>144</v>
      </c>
      <c r="J341" t="s">
        <v>1112</v>
      </c>
      <c r="L341" t="s">
        <v>74</v>
      </c>
    </row>
    <row r="342" spans="1:32" ht="17.25" customHeight="1" x14ac:dyDescent="0.25">
      <c r="A342">
        <v>336016</v>
      </c>
      <c r="B342" t="s">
        <v>2621</v>
      </c>
      <c r="C342" t="s">
        <v>529</v>
      </c>
      <c r="D342" t="s">
        <v>2622</v>
      </c>
      <c r="E342" t="s">
        <v>90</v>
      </c>
      <c r="F342">
        <v>28718</v>
      </c>
      <c r="G342" t="s">
        <v>31</v>
      </c>
      <c r="H342" t="s">
        <v>29</v>
      </c>
      <c r="I342" t="s">
        <v>144</v>
      </c>
      <c r="J342" t="s">
        <v>1112</v>
      </c>
      <c r="L342" t="s">
        <v>31</v>
      </c>
      <c r="AE342" t="s">
        <v>3445</v>
      </c>
      <c r="AF342" t="s">
        <v>3445</v>
      </c>
    </row>
    <row r="343" spans="1:32" ht="17.25" customHeight="1" x14ac:dyDescent="0.25">
      <c r="A343">
        <v>337832</v>
      </c>
      <c r="B343" t="s">
        <v>2395</v>
      </c>
      <c r="C343" t="s">
        <v>631</v>
      </c>
      <c r="D343" t="s">
        <v>551</v>
      </c>
      <c r="E343" t="s">
        <v>90</v>
      </c>
      <c r="F343">
        <v>34933</v>
      </c>
      <c r="G343" t="s">
        <v>577</v>
      </c>
      <c r="H343" t="s">
        <v>29</v>
      </c>
      <c r="I343" t="s">
        <v>144</v>
      </c>
      <c r="J343" t="s">
        <v>1112</v>
      </c>
      <c r="L343" t="s">
        <v>80</v>
      </c>
    </row>
    <row r="344" spans="1:32" ht="17.25" customHeight="1" x14ac:dyDescent="0.25">
      <c r="A344">
        <v>337852</v>
      </c>
      <c r="B344" t="s">
        <v>3018</v>
      </c>
      <c r="C344" t="s">
        <v>391</v>
      </c>
      <c r="D344" t="s">
        <v>300</v>
      </c>
      <c r="E344" t="s">
        <v>90</v>
      </c>
      <c r="F344">
        <v>31199</v>
      </c>
      <c r="G344" t="s">
        <v>1625</v>
      </c>
      <c r="H344" t="s">
        <v>29</v>
      </c>
      <c r="I344" t="s">
        <v>144</v>
      </c>
      <c r="J344" t="s">
        <v>27</v>
      </c>
      <c r="L344" t="s">
        <v>43</v>
      </c>
    </row>
    <row r="345" spans="1:32" ht="17.25" customHeight="1" x14ac:dyDescent="0.25">
      <c r="A345">
        <v>332428</v>
      </c>
      <c r="B345" t="s">
        <v>2134</v>
      </c>
      <c r="C345" t="s">
        <v>490</v>
      </c>
      <c r="D345" t="s">
        <v>275</v>
      </c>
      <c r="E345" t="s">
        <v>90</v>
      </c>
      <c r="F345">
        <v>31704</v>
      </c>
      <c r="G345" t="s">
        <v>31</v>
      </c>
      <c r="H345" t="s">
        <v>29</v>
      </c>
      <c r="I345" t="s">
        <v>144</v>
      </c>
      <c r="V345" t="s">
        <v>3468</v>
      </c>
      <c r="AD345" t="s">
        <v>3445</v>
      </c>
      <c r="AE345" t="s">
        <v>3445</v>
      </c>
      <c r="AF345" t="s">
        <v>3445</v>
      </c>
    </row>
    <row r="346" spans="1:32" ht="17.25" customHeight="1" x14ac:dyDescent="0.25">
      <c r="A346">
        <v>332432</v>
      </c>
      <c r="B346" t="s">
        <v>2083</v>
      </c>
      <c r="C346" t="s">
        <v>683</v>
      </c>
      <c r="D346" t="s">
        <v>319</v>
      </c>
      <c r="E346" t="s">
        <v>89</v>
      </c>
      <c r="F346">
        <v>34530</v>
      </c>
      <c r="G346" t="s">
        <v>31</v>
      </c>
      <c r="H346" t="s">
        <v>29</v>
      </c>
      <c r="I346" t="s">
        <v>144</v>
      </c>
      <c r="V346" t="s">
        <v>3686</v>
      </c>
      <c r="AC346" t="s">
        <v>3445</v>
      </c>
      <c r="AD346" t="s">
        <v>3445</v>
      </c>
      <c r="AE346" t="s">
        <v>3445</v>
      </c>
      <c r="AF346" t="s">
        <v>3445</v>
      </c>
    </row>
    <row r="347" spans="1:32" ht="17.25" customHeight="1" x14ac:dyDescent="0.25">
      <c r="A347">
        <v>338702</v>
      </c>
      <c r="B347" t="s">
        <v>2438</v>
      </c>
      <c r="C347" t="s">
        <v>322</v>
      </c>
      <c r="D347" t="s">
        <v>947</v>
      </c>
      <c r="E347" t="s">
        <v>90</v>
      </c>
      <c r="F347">
        <v>35719</v>
      </c>
      <c r="G347" t="s">
        <v>525</v>
      </c>
      <c r="H347" t="s">
        <v>29</v>
      </c>
      <c r="I347" t="s">
        <v>144</v>
      </c>
      <c r="J347" t="s">
        <v>1112</v>
      </c>
      <c r="L347" t="s">
        <v>31</v>
      </c>
    </row>
    <row r="348" spans="1:32" ht="17.25" customHeight="1" x14ac:dyDescent="0.25">
      <c r="A348">
        <v>334375</v>
      </c>
      <c r="B348" t="s">
        <v>1512</v>
      </c>
      <c r="C348" t="s">
        <v>380</v>
      </c>
      <c r="D348" t="s">
        <v>444</v>
      </c>
      <c r="E348" t="s">
        <v>90</v>
      </c>
      <c r="F348">
        <v>32509</v>
      </c>
      <c r="G348" t="s">
        <v>31</v>
      </c>
      <c r="H348" t="s">
        <v>29</v>
      </c>
      <c r="I348" t="s">
        <v>144</v>
      </c>
      <c r="V348" t="s">
        <v>3461</v>
      </c>
      <c r="AD348" t="s">
        <v>3445</v>
      </c>
      <c r="AE348" t="s">
        <v>3445</v>
      </c>
      <c r="AF348" t="s">
        <v>3445</v>
      </c>
    </row>
    <row r="349" spans="1:32" ht="17.25" customHeight="1" x14ac:dyDescent="0.25">
      <c r="A349">
        <v>334376</v>
      </c>
      <c r="B349" t="s">
        <v>1425</v>
      </c>
      <c r="C349" t="s">
        <v>240</v>
      </c>
      <c r="D349" t="s">
        <v>1426</v>
      </c>
      <c r="E349" t="s">
        <v>90</v>
      </c>
      <c r="F349">
        <v>34551</v>
      </c>
      <c r="G349" t="s">
        <v>1427</v>
      </c>
      <c r="H349" t="s">
        <v>29</v>
      </c>
      <c r="I349" t="s">
        <v>144</v>
      </c>
      <c r="V349" t="s">
        <v>3469</v>
      </c>
      <c r="AC349" t="s">
        <v>3445</v>
      </c>
      <c r="AD349" t="s">
        <v>3445</v>
      </c>
      <c r="AE349" t="s">
        <v>3445</v>
      </c>
      <c r="AF349" t="s">
        <v>3445</v>
      </c>
    </row>
    <row r="350" spans="1:32" ht="17.25" customHeight="1" x14ac:dyDescent="0.25">
      <c r="A350">
        <v>337465</v>
      </c>
      <c r="B350" t="s">
        <v>2966</v>
      </c>
      <c r="C350" t="s">
        <v>489</v>
      </c>
      <c r="D350" t="s">
        <v>321</v>
      </c>
      <c r="E350" t="s">
        <v>90</v>
      </c>
      <c r="F350">
        <v>35431</v>
      </c>
      <c r="G350" t="s">
        <v>50</v>
      </c>
      <c r="H350" t="s">
        <v>29</v>
      </c>
      <c r="I350" t="s">
        <v>144</v>
      </c>
      <c r="J350" t="s">
        <v>27</v>
      </c>
      <c r="L350" t="s">
        <v>31</v>
      </c>
    </row>
    <row r="351" spans="1:32" ht="17.25" customHeight="1" x14ac:dyDescent="0.25">
      <c r="A351">
        <v>338983</v>
      </c>
      <c r="B351" t="s">
        <v>3180</v>
      </c>
      <c r="C351" t="s">
        <v>1475</v>
      </c>
      <c r="D351" t="s">
        <v>539</v>
      </c>
      <c r="E351" t="s">
        <v>89</v>
      </c>
      <c r="F351">
        <v>35328</v>
      </c>
      <c r="G351" t="s">
        <v>3181</v>
      </c>
      <c r="H351" t="s">
        <v>29</v>
      </c>
      <c r="I351" t="s">
        <v>144</v>
      </c>
      <c r="AC351" t="s">
        <v>3445</v>
      </c>
      <c r="AD351" t="s">
        <v>3445</v>
      </c>
      <c r="AE351" t="s">
        <v>3445</v>
      </c>
      <c r="AF351" t="s">
        <v>3445</v>
      </c>
    </row>
    <row r="352" spans="1:32" ht="17.25" customHeight="1" x14ac:dyDescent="0.25">
      <c r="A352">
        <v>336609</v>
      </c>
      <c r="B352" t="s">
        <v>2976</v>
      </c>
      <c r="C352" t="s">
        <v>2977</v>
      </c>
      <c r="D352" t="s">
        <v>339</v>
      </c>
      <c r="E352" t="s">
        <v>90</v>
      </c>
      <c r="F352">
        <v>35886</v>
      </c>
      <c r="G352" t="s">
        <v>1126</v>
      </c>
      <c r="H352" t="s">
        <v>29</v>
      </c>
      <c r="I352" t="s">
        <v>144</v>
      </c>
      <c r="J352" t="s">
        <v>27</v>
      </c>
      <c r="L352" t="s">
        <v>86</v>
      </c>
    </row>
    <row r="353" spans="1:32" ht="17.25" customHeight="1" x14ac:dyDescent="0.25">
      <c r="A353">
        <v>325793</v>
      </c>
      <c r="B353" t="s">
        <v>2284</v>
      </c>
      <c r="C353" t="s">
        <v>635</v>
      </c>
      <c r="D353" t="s">
        <v>509</v>
      </c>
      <c r="E353" t="s">
        <v>90</v>
      </c>
      <c r="F353">
        <v>33742</v>
      </c>
      <c r="G353" t="s">
        <v>225</v>
      </c>
      <c r="H353" t="s">
        <v>29</v>
      </c>
      <c r="I353" t="s">
        <v>144</v>
      </c>
      <c r="J353" t="s">
        <v>1112</v>
      </c>
      <c r="L353" t="s">
        <v>31</v>
      </c>
    </row>
    <row r="354" spans="1:32" ht="17.25" customHeight="1" x14ac:dyDescent="0.25">
      <c r="A354">
        <v>337149</v>
      </c>
      <c r="B354" t="s">
        <v>1988</v>
      </c>
      <c r="C354" t="s">
        <v>278</v>
      </c>
      <c r="D354" t="s">
        <v>849</v>
      </c>
      <c r="E354" t="s">
        <v>89</v>
      </c>
      <c r="F354">
        <v>35325</v>
      </c>
      <c r="G354" t="s">
        <v>83</v>
      </c>
      <c r="H354" t="s">
        <v>29</v>
      </c>
      <c r="I354" t="s">
        <v>144</v>
      </c>
      <c r="V354" t="s">
        <v>3686</v>
      </c>
      <c r="AC354" t="s">
        <v>3445</v>
      </c>
      <c r="AD354" t="s">
        <v>3445</v>
      </c>
      <c r="AE354" t="s">
        <v>3445</v>
      </c>
      <c r="AF354" t="s">
        <v>3445</v>
      </c>
    </row>
    <row r="355" spans="1:32" ht="17.25" customHeight="1" x14ac:dyDescent="0.25">
      <c r="A355">
        <v>335371</v>
      </c>
      <c r="B355" t="s">
        <v>1305</v>
      </c>
      <c r="C355" t="s">
        <v>515</v>
      </c>
      <c r="D355" t="s">
        <v>320</v>
      </c>
      <c r="E355" t="s">
        <v>89</v>
      </c>
      <c r="F355">
        <v>29650</v>
      </c>
      <c r="G355" t="s">
        <v>1306</v>
      </c>
      <c r="H355" t="s">
        <v>29</v>
      </c>
      <c r="I355" t="s">
        <v>144</v>
      </c>
      <c r="J355" t="s">
        <v>1112</v>
      </c>
      <c r="L355" t="s">
        <v>74</v>
      </c>
      <c r="V355" t="s">
        <v>3461</v>
      </c>
    </row>
    <row r="356" spans="1:32" ht="17.25" customHeight="1" x14ac:dyDescent="0.25">
      <c r="A356">
        <v>338138</v>
      </c>
      <c r="B356" t="s">
        <v>3405</v>
      </c>
      <c r="C356" t="s">
        <v>333</v>
      </c>
      <c r="D356" t="s">
        <v>287</v>
      </c>
      <c r="E356" t="s">
        <v>90</v>
      </c>
      <c r="F356">
        <v>32064</v>
      </c>
      <c r="G356" t="s">
        <v>2939</v>
      </c>
      <c r="H356" t="s">
        <v>29</v>
      </c>
      <c r="I356" t="s">
        <v>144</v>
      </c>
      <c r="J356" t="s">
        <v>27</v>
      </c>
      <c r="L356" t="s">
        <v>60</v>
      </c>
      <c r="AF356" t="s">
        <v>3445</v>
      </c>
    </row>
    <row r="357" spans="1:32" ht="17.25" customHeight="1" x14ac:dyDescent="0.25">
      <c r="A357">
        <v>329451</v>
      </c>
      <c r="B357" t="s">
        <v>1664</v>
      </c>
      <c r="C357" t="s">
        <v>410</v>
      </c>
      <c r="D357" t="s">
        <v>378</v>
      </c>
      <c r="E357" t="s">
        <v>90</v>
      </c>
      <c r="F357">
        <v>35693</v>
      </c>
      <c r="G357" t="s">
        <v>955</v>
      </c>
      <c r="H357" t="s">
        <v>29</v>
      </c>
      <c r="I357" t="s">
        <v>144</v>
      </c>
      <c r="V357" t="s">
        <v>3686</v>
      </c>
      <c r="AC357" t="s">
        <v>3445</v>
      </c>
      <c r="AD357" t="s">
        <v>3445</v>
      </c>
      <c r="AE357" t="s">
        <v>3445</v>
      </c>
      <c r="AF357" t="s">
        <v>3445</v>
      </c>
    </row>
    <row r="358" spans="1:32" ht="17.25" customHeight="1" x14ac:dyDescent="0.25">
      <c r="A358">
        <v>338160</v>
      </c>
      <c r="B358" t="s">
        <v>2635</v>
      </c>
      <c r="C358" t="s">
        <v>233</v>
      </c>
      <c r="D358" t="s">
        <v>1114</v>
      </c>
      <c r="E358" t="s">
        <v>89</v>
      </c>
      <c r="F358">
        <v>31818</v>
      </c>
      <c r="G358" t="s">
        <v>2636</v>
      </c>
      <c r="H358" t="s">
        <v>29</v>
      </c>
      <c r="I358" t="s">
        <v>144</v>
      </c>
      <c r="J358" t="s">
        <v>27</v>
      </c>
      <c r="L358" t="s">
        <v>53</v>
      </c>
    </row>
    <row r="359" spans="1:32" ht="17.25" customHeight="1" x14ac:dyDescent="0.25">
      <c r="A359">
        <v>331756</v>
      </c>
      <c r="B359" t="s">
        <v>1768</v>
      </c>
      <c r="C359" t="s">
        <v>1769</v>
      </c>
      <c r="D359" t="s">
        <v>381</v>
      </c>
      <c r="E359" t="s">
        <v>89</v>
      </c>
      <c r="F359">
        <v>28746</v>
      </c>
      <c r="G359" t="s">
        <v>31</v>
      </c>
      <c r="H359" t="s">
        <v>29</v>
      </c>
      <c r="I359" t="s">
        <v>144</v>
      </c>
      <c r="V359" t="s">
        <v>3468</v>
      </c>
      <c r="AD359" t="s">
        <v>3445</v>
      </c>
      <c r="AE359" t="s">
        <v>3445</v>
      </c>
      <c r="AF359" t="s">
        <v>3445</v>
      </c>
    </row>
    <row r="360" spans="1:32" ht="17.25" customHeight="1" x14ac:dyDescent="0.25">
      <c r="A360">
        <v>338834</v>
      </c>
      <c r="B360" t="s">
        <v>2455</v>
      </c>
      <c r="C360" t="s">
        <v>890</v>
      </c>
      <c r="D360" t="s">
        <v>1472</v>
      </c>
      <c r="E360" t="s">
        <v>90</v>
      </c>
      <c r="F360">
        <v>34839</v>
      </c>
      <c r="G360" t="s">
        <v>2456</v>
      </c>
      <c r="H360" t="s">
        <v>29</v>
      </c>
      <c r="I360" t="s">
        <v>144</v>
      </c>
      <c r="J360" t="s">
        <v>1112</v>
      </c>
      <c r="L360" t="s">
        <v>43</v>
      </c>
    </row>
    <row r="361" spans="1:32" ht="17.25" customHeight="1" x14ac:dyDescent="0.25">
      <c r="A361">
        <v>338161</v>
      </c>
      <c r="B361" t="s">
        <v>3403</v>
      </c>
      <c r="C361" t="s">
        <v>3404</v>
      </c>
      <c r="D361" t="s">
        <v>387</v>
      </c>
      <c r="E361" t="s">
        <v>90</v>
      </c>
      <c r="F361">
        <v>33608</v>
      </c>
      <c r="G361" t="s">
        <v>31</v>
      </c>
      <c r="H361" t="s">
        <v>29</v>
      </c>
      <c r="I361" t="s">
        <v>144</v>
      </c>
      <c r="J361" t="s">
        <v>1112</v>
      </c>
      <c r="L361" t="s">
        <v>31</v>
      </c>
    </row>
    <row r="362" spans="1:32" ht="17.25" customHeight="1" x14ac:dyDescent="0.25">
      <c r="A362">
        <v>338837</v>
      </c>
      <c r="B362" t="s">
        <v>2526</v>
      </c>
      <c r="C362" t="s">
        <v>330</v>
      </c>
      <c r="D362" t="s">
        <v>377</v>
      </c>
      <c r="E362" t="s">
        <v>90</v>
      </c>
      <c r="F362">
        <v>31152</v>
      </c>
      <c r="G362" t="s">
        <v>929</v>
      </c>
      <c r="H362" t="s">
        <v>29</v>
      </c>
      <c r="I362" t="s">
        <v>144</v>
      </c>
      <c r="J362" t="s">
        <v>1112</v>
      </c>
      <c r="L362" t="s">
        <v>31</v>
      </c>
    </row>
    <row r="363" spans="1:32" ht="17.25" customHeight="1" x14ac:dyDescent="0.25">
      <c r="A363">
        <v>338575</v>
      </c>
      <c r="B363" t="s">
        <v>3102</v>
      </c>
      <c r="C363" t="s">
        <v>999</v>
      </c>
      <c r="D363" t="s">
        <v>224</v>
      </c>
      <c r="E363" t="s">
        <v>90</v>
      </c>
      <c r="F363">
        <v>28783</v>
      </c>
      <c r="G363" t="s">
        <v>31</v>
      </c>
      <c r="H363" t="s">
        <v>29</v>
      </c>
      <c r="I363" t="s">
        <v>144</v>
      </c>
      <c r="J363" t="s">
        <v>1112</v>
      </c>
      <c r="L363" t="s">
        <v>43</v>
      </c>
    </row>
    <row r="364" spans="1:32" ht="17.25" customHeight="1" x14ac:dyDescent="0.25">
      <c r="A364">
        <v>334001</v>
      </c>
      <c r="B364" t="s">
        <v>1370</v>
      </c>
      <c r="C364" t="s">
        <v>240</v>
      </c>
      <c r="D364" t="s">
        <v>1168</v>
      </c>
      <c r="E364" t="s">
        <v>90</v>
      </c>
      <c r="F364">
        <v>29793</v>
      </c>
      <c r="G364" t="s">
        <v>31</v>
      </c>
      <c r="H364" t="s">
        <v>29</v>
      </c>
      <c r="I364" t="s">
        <v>144</v>
      </c>
      <c r="V364" t="s">
        <v>3461</v>
      </c>
      <c r="AD364" t="s">
        <v>3445</v>
      </c>
      <c r="AE364" t="s">
        <v>3445</v>
      </c>
      <c r="AF364" t="s">
        <v>3445</v>
      </c>
    </row>
    <row r="365" spans="1:32" ht="17.25" customHeight="1" x14ac:dyDescent="0.25">
      <c r="A365">
        <v>335421</v>
      </c>
      <c r="B365" t="s">
        <v>2856</v>
      </c>
      <c r="C365" t="s">
        <v>611</v>
      </c>
      <c r="D365" t="s">
        <v>528</v>
      </c>
      <c r="E365" t="s">
        <v>90</v>
      </c>
      <c r="F365">
        <v>35265</v>
      </c>
      <c r="G365" t="s">
        <v>225</v>
      </c>
      <c r="H365" t="s">
        <v>32</v>
      </c>
      <c r="I365" t="s">
        <v>144</v>
      </c>
      <c r="J365" t="s">
        <v>1112</v>
      </c>
      <c r="L365" t="s">
        <v>31</v>
      </c>
      <c r="AE365" t="s">
        <v>3445</v>
      </c>
      <c r="AF365" t="s">
        <v>3445</v>
      </c>
    </row>
    <row r="366" spans="1:32" ht="17.25" customHeight="1" x14ac:dyDescent="0.25">
      <c r="A366">
        <v>335413</v>
      </c>
      <c r="B366" t="s">
        <v>3026</v>
      </c>
      <c r="C366" t="s">
        <v>852</v>
      </c>
      <c r="D366" t="s">
        <v>444</v>
      </c>
      <c r="E366" t="s">
        <v>89</v>
      </c>
      <c r="F366">
        <v>34701</v>
      </c>
      <c r="G366" t="s">
        <v>31</v>
      </c>
      <c r="H366" t="s">
        <v>29</v>
      </c>
      <c r="I366" t="s">
        <v>144</v>
      </c>
      <c r="AD366" t="s">
        <v>3445</v>
      </c>
      <c r="AE366" t="s">
        <v>3445</v>
      </c>
      <c r="AF366" t="s">
        <v>3445</v>
      </c>
    </row>
    <row r="367" spans="1:32" ht="17.25" customHeight="1" x14ac:dyDescent="0.25">
      <c r="A367">
        <v>338884</v>
      </c>
      <c r="B367" t="s">
        <v>1452</v>
      </c>
      <c r="C367" t="s">
        <v>256</v>
      </c>
      <c r="D367" t="s">
        <v>757</v>
      </c>
      <c r="E367" t="s">
        <v>89</v>
      </c>
      <c r="F367">
        <v>33068</v>
      </c>
      <c r="G367" t="s">
        <v>31</v>
      </c>
      <c r="H367" t="s">
        <v>29</v>
      </c>
      <c r="I367" t="s">
        <v>144</v>
      </c>
      <c r="AC367" t="s">
        <v>3445</v>
      </c>
      <c r="AD367" t="s">
        <v>3445</v>
      </c>
      <c r="AE367" t="s">
        <v>3445</v>
      </c>
      <c r="AF367" t="s">
        <v>3445</v>
      </c>
    </row>
    <row r="368" spans="1:32" ht="17.25" customHeight="1" x14ac:dyDescent="0.25">
      <c r="A368">
        <v>329416</v>
      </c>
      <c r="B368" t="s">
        <v>1217</v>
      </c>
      <c r="C368" t="s">
        <v>526</v>
      </c>
      <c r="D368" t="s">
        <v>664</v>
      </c>
      <c r="E368" t="s">
        <v>89</v>
      </c>
      <c r="F368">
        <v>35805</v>
      </c>
      <c r="G368" t="s">
        <v>1218</v>
      </c>
      <c r="H368" t="s">
        <v>29</v>
      </c>
      <c r="I368" t="s">
        <v>144</v>
      </c>
      <c r="V368" t="s">
        <v>3461</v>
      </c>
    </row>
    <row r="369" spans="1:32" ht="17.25" customHeight="1" x14ac:dyDescent="0.25">
      <c r="A369">
        <v>324297</v>
      </c>
      <c r="B369" t="s">
        <v>1846</v>
      </c>
      <c r="C369" t="s">
        <v>1847</v>
      </c>
      <c r="D369" t="s">
        <v>722</v>
      </c>
      <c r="E369" t="s">
        <v>89</v>
      </c>
      <c r="F369">
        <v>34700</v>
      </c>
      <c r="G369" t="s">
        <v>43</v>
      </c>
      <c r="H369" t="s">
        <v>29</v>
      </c>
      <c r="I369" t="s">
        <v>144</v>
      </c>
      <c r="J369" t="s">
        <v>1112</v>
      </c>
      <c r="L369" t="s">
        <v>43</v>
      </c>
      <c r="V369" t="s">
        <v>3469</v>
      </c>
      <c r="AF369" t="s">
        <v>3445</v>
      </c>
    </row>
    <row r="370" spans="1:32" ht="17.25" customHeight="1" x14ac:dyDescent="0.25">
      <c r="A370">
        <v>328279</v>
      </c>
      <c r="B370" t="s">
        <v>3396</v>
      </c>
      <c r="C370" t="s">
        <v>1010</v>
      </c>
      <c r="D370" t="s">
        <v>281</v>
      </c>
      <c r="E370" t="s">
        <v>89</v>
      </c>
      <c r="F370">
        <v>32623</v>
      </c>
      <c r="G370" t="s">
        <v>3397</v>
      </c>
      <c r="H370" t="s">
        <v>29</v>
      </c>
      <c r="I370" t="s">
        <v>144</v>
      </c>
      <c r="J370" t="s">
        <v>1112</v>
      </c>
      <c r="L370" t="s">
        <v>43</v>
      </c>
      <c r="AE370" t="s">
        <v>3445</v>
      </c>
      <c r="AF370" t="s">
        <v>3445</v>
      </c>
    </row>
    <row r="371" spans="1:32" ht="17.25" customHeight="1" x14ac:dyDescent="0.25">
      <c r="A371">
        <v>335384</v>
      </c>
      <c r="B371" t="s">
        <v>796</v>
      </c>
      <c r="C371" t="s">
        <v>256</v>
      </c>
      <c r="D371" t="s">
        <v>3215</v>
      </c>
      <c r="E371" t="s">
        <v>89</v>
      </c>
      <c r="F371">
        <v>33457</v>
      </c>
      <c r="G371" t="s">
        <v>74</v>
      </c>
      <c r="H371" t="s">
        <v>29</v>
      </c>
      <c r="I371" t="s">
        <v>144</v>
      </c>
      <c r="AD371" t="s">
        <v>3445</v>
      </c>
      <c r="AE371" t="s">
        <v>3445</v>
      </c>
      <c r="AF371" t="s">
        <v>3445</v>
      </c>
    </row>
    <row r="372" spans="1:32" ht="17.25" customHeight="1" x14ac:dyDescent="0.25">
      <c r="A372">
        <v>329429</v>
      </c>
      <c r="B372" t="s">
        <v>1879</v>
      </c>
      <c r="C372" t="s">
        <v>240</v>
      </c>
      <c r="D372" t="s">
        <v>784</v>
      </c>
      <c r="E372" t="s">
        <v>89</v>
      </c>
      <c r="F372">
        <v>35796</v>
      </c>
      <c r="G372" t="s">
        <v>928</v>
      </c>
      <c r="H372" t="s">
        <v>29</v>
      </c>
      <c r="I372" t="s">
        <v>144</v>
      </c>
      <c r="J372" t="s">
        <v>1112</v>
      </c>
      <c r="L372" t="s">
        <v>31</v>
      </c>
      <c r="V372" t="s">
        <v>3461</v>
      </c>
    </row>
    <row r="373" spans="1:32" ht="17.25" customHeight="1" x14ac:dyDescent="0.25">
      <c r="A373">
        <v>338883</v>
      </c>
      <c r="B373" t="s">
        <v>2202</v>
      </c>
      <c r="C373" t="s">
        <v>333</v>
      </c>
      <c r="D373" t="s">
        <v>2203</v>
      </c>
      <c r="E373" t="s">
        <v>89</v>
      </c>
      <c r="F373">
        <v>32145</v>
      </c>
      <c r="G373" t="s">
        <v>74</v>
      </c>
      <c r="H373" t="s">
        <v>29</v>
      </c>
      <c r="I373" t="s">
        <v>144</v>
      </c>
      <c r="J373" t="s">
        <v>1112</v>
      </c>
      <c r="L373" t="s">
        <v>40</v>
      </c>
      <c r="AE373" t="s">
        <v>3445</v>
      </c>
      <c r="AF373" t="s">
        <v>3445</v>
      </c>
    </row>
    <row r="374" spans="1:32" ht="17.25" customHeight="1" x14ac:dyDescent="0.25">
      <c r="A374">
        <v>330879</v>
      </c>
      <c r="B374" t="s">
        <v>2003</v>
      </c>
      <c r="C374" t="s">
        <v>2004</v>
      </c>
      <c r="D374" t="s">
        <v>246</v>
      </c>
      <c r="E374" t="s">
        <v>90</v>
      </c>
      <c r="F374">
        <v>36161</v>
      </c>
      <c r="G374" t="s">
        <v>31</v>
      </c>
      <c r="H374" t="s">
        <v>29</v>
      </c>
      <c r="I374" t="s">
        <v>144</v>
      </c>
      <c r="J374" t="s">
        <v>1112</v>
      </c>
      <c r="L374" t="s">
        <v>31</v>
      </c>
      <c r="V374" t="s">
        <v>3468</v>
      </c>
      <c r="AE374" t="s">
        <v>3445</v>
      </c>
      <c r="AF374" t="s">
        <v>3445</v>
      </c>
    </row>
    <row r="375" spans="1:32" ht="17.25" customHeight="1" x14ac:dyDescent="0.25">
      <c r="A375">
        <v>337514</v>
      </c>
      <c r="B375" t="s">
        <v>2378</v>
      </c>
      <c r="C375" t="s">
        <v>295</v>
      </c>
      <c r="D375" t="s">
        <v>329</v>
      </c>
      <c r="E375" t="s">
        <v>89</v>
      </c>
      <c r="F375">
        <v>35900</v>
      </c>
      <c r="G375" t="s">
        <v>2379</v>
      </c>
      <c r="H375" t="s">
        <v>29</v>
      </c>
      <c r="I375" t="s">
        <v>144</v>
      </c>
      <c r="J375" t="s">
        <v>1112</v>
      </c>
      <c r="L375" t="s">
        <v>74</v>
      </c>
    </row>
    <row r="376" spans="1:32" ht="17.25" customHeight="1" x14ac:dyDescent="0.25">
      <c r="A376">
        <v>321527</v>
      </c>
      <c r="B376" t="s">
        <v>1124</v>
      </c>
      <c r="C376" t="s">
        <v>914</v>
      </c>
      <c r="D376" t="s">
        <v>1125</v>
      </c>
      <c r="E376" t="s">
        <v>90</v>
      </c>
      <c r="F376">
        <v>33104</v>
      </c>
      <c r="G376" t="s">
        <v>1126</v>
      </c>
      <c r="H376" t="s">
        <v>29</v>
      </c>
      <c r="I376" t="s">
        <v>144</v>
      </c>
      <c r="V376" t="s">
        <v>3468</v>
      </c>
      <c r="AD376" t="s">
        <v>3445</v>
      </c>
      <c r="AE376" t="s">
        <v>3445</v>
      </c>
      <c r="AF376" t="s">
        <v>3445</v>
      </c>
    </row>
    <row r="377" spans="1:32" ht="17.25" customHeight="1" x14ac:dyDescent="0.25">
      <c r="A377">
        <v>330838</v>
      </c>
      <c r="B377" t="s">
        <v>1797</v>
      </c>
      <c r="C377" t="s">
        <v>259</v>
      </c>
      <c r="D377" t="s">
        <v>303</v>
      </c>
      <c r="E377" t="s">
        <v>90</v>
      </c>
      <c r="F377">
        <v>31248</v>
      </c>
      <c r="G377" t="s">
        <v>31</v>
      </c>
      <c r="H377" t="s">
        <v>29</v>
      </c>
      <c r="I377" t="s">
        <v>144</v>
      </c>
      <c r="V377" t="s">
        <v>3461</v>
      </c>
      <c r="AD377" t="s">
        <v>3445</v>
      </c>
      <c r="AE377" t="s">
        <v>3445</v>
      </c>
      <c r="AF377" t="s">
        <v>3445</v>
      </c>
    </row>
    <row r="378" spans="1:32" ht="17.25" customHeight="1" x14ac:dyDescent="0.25">
      <c r="A378">
        <v>338156</v>
      </c>
      <c r="B378" t="s">
        <v>2803</v>
      </c>
      <c r="C378" t="s">
        <v>1120</v>
      </c>
      <c r="D378" t="s">
        <v>566</v>
      </c>
      <c r="E378" t="s">
        <v>89</v>
      </c>
      <c r="F378">
        <v>29478</v>
      </c>
      <c r="G378" t="s">
        <v>2804</v>
      </c>
      <c r="H378" t="s">
        <v>29</v>
      </c>
      <c r="I378" t="s">
        <v>144</v>
      </c>
      <c r="J378" t="s">
        <v>1112</v>
      </c>
      <c r="L378" t="s">
        <v>60</v>
      </c>
    </row>
    <row r="379" spans="1:32" ht="17.25" customHeight="1" x14ac:dyDescent="0.25">
      <c r="A379">
        <v>325797</v>
      </c>
      <c r="B379" t="s">
        <v>1327</v>
      </c>
      <c r="C379" t="s">
        <v>1328</v>
      </c>
      <c r="D379" t="s">
        <v>839</v>
      </c>
      <c r="E379" t="s">
        <v>89</v>
      </c>
      <c r="F379">
        <v>19109</v>
      </c>
      <c r="G379" t="s">
        <v>423</v>
      </c>
      <c r="H379" t="s">
        <v>29</v>
      </c>
      <c r="I379" t="s">
        <v>144</v>
      </c>
      <c r="V379" t="s">
        <v>3686</v>
      </c>
      <c r="AD379" t="s">
        <v>3445</v>
      </c>
      <c r="AE379" t="s">
        <v>3445</v>
      </c>
      <c r="AF379" t="s">
        <v>3445</v>
      </c>
    </row>
    <row r="380" spans="1:32" ht="17.25" customHeight="1" x14ac:dyDescent="0.25">
      <c r="A380">
        <v>333090</v>
      </c>
      <c r="B380" t="s">
        <v>1157</v>
      </c>
      <c r="C380" t="s">
        <v>316</v>
      </c>
      <c r="D380" t="s">
        <v>1011</v>
      </c>
      <c r="E380" t="s">
        <v>90</v>
      </c>
      <c r="F380">
        <v>30847</v>
      </c>
      <c r="G380" t="s">
        <v>31</v>
      </c>
      <c r="H380" t="s">
        <v>29</v>
      </c>
      <c r="I380" t="s">
        <v>144</v>
      </c>
      <c r="V380" t="s">
        <v>3461</v>
      </c>
      <c r="AC380" t="s">
        <v>3445</v>
      </c>
      <c r="AD380" t="s">
        <v>3445</v>
      </c>
      <c r="AE380" t="s">
        <v>3445</v>
      </c>
      <c r="AF380" t="s">
        <v>3445</v>
      </c>
    </row>
    <row r="381" spans="1:32" ht="17.25" customHeight="1" x14ac:dyDescent="0.25">
      <c r="A381">
        <v>336595</v>
      </c>
      <c r="B381" t="s">
        <v>1362</v>
      </c>
      <c r="C381" t="s">
        <v>324</v>
      </c>
      <c r="D381" t="s">
        <v>566</v>
      </c>
      <c r="E381" t="s">
        <v>90</v>
      </c>
      <c r="F381">
        <v>33739</v>
      </c>
      <c r="G381" t="s">
        <v>472</v>
      </c>
      <c r="H381" t="s">
        <v>29</v>
      </c>
      <c r="I381" t="s">
        <v>144</v>
      </c>
      <c r="J381" t="s">
        <v>1112</v>
      </c>
      <c r="L381" t="s">
        <v>80</v>
      </c>
      <c r="V381" t="s">
        <v>3470</v>
      </c>
    </row>
    <row r="382" spans="1:32" ht="17.25" customHeight="1" x14ac:dyDescent="0.25">
      <c r="A382">
        <v>326913</v>
      </c>
      <c r="B382" t="s">
        <v>1997</v>
      </c>
      <c r="C382" t="s">
        <v>597</v>
      </c>
      <c r="D382" t="s">
        <v>273</v>
      </c>
      <c r="E382" t="s">
        <v>90</v>
      </c>
      <c r="F382">
        <v>33605</v>
      </c>
      <c r="G382" t="s">
        <v>31</v>
      </c>
      <c r="H382" t="s">
        <v>32</v>
      </c>
      <c r="I382" t="s">
        <v>144</v>
      </c>
      <c r="J382" t="s">
        <v>1112</v>
      </c>
      <c r="L382" t="s">
        <v>31</v>
      </c>
      <c r="V382" t="s">
        <v>3468</v>
      </c>
    </row>
    <row r="383" spans="1:32" ht="17.25" customHeight="1" x14ac:dyDescent="0.25">
      <c r="A383">
        <v>315673</v>
      </c>
      <c r="B383" t="s">
        <v>2124</v>
      </c>
      <c r="C383" t="s">
        <v>367</v>
      </c>
      <c r="D383" t="s">
        <v>509</v>
      </c>
      <c r="E383" t="s">
        <v>89</v>
      </c>
      <c r="F383">
        <v>23246</v>
      </c>
      <c r="G383" t="s">
        <v>31</v>
      </c>
      <c r="H383" t="s">
        <v>29</v>
      </c>
      <c r="I383" t="s">
        <v>144</v>
      </c>
      <c r="V383" t="s">
        <v>3686</v>
      </c>
      <c r="AD383" t="s">
        <v>3445</v>
      </c>
      <c r="AE383" t="s">
        <v>3445</v>
      </c>
      <c r="AF383" t="s">
        <v>3445</v>
      </c>
    </row>
    <row r="384" spans="1:32" ht="17.25" customHeight="1" x14ac:dyDescent="0.25">
      <c r="A384">
        <v>338832</v>
      </c>
      <c r="B384" t="s">
        <v>2332</v>
      </c>
      <c r="C384" t="s">
        <v>635</v>
      </c>
      <c r="D384" t="s">
        <v>1477</v>
      </c>
      <c r="E384" t="s">
        <v>89</v>
      </c>
      <c r="F384">
        <v>33440</v>
      </c>
      <c r="G384" t="s">
        <v>1543</v>
      </c>
      <c r="H384" t="s">
        <v>29</v>
      </c>
      <c r="I384" t="s">
        <v>144</v>
      </c>
      <c r="J384" t="s">
        <v>1112</v>
      </c>
      <c r="L384" t="s">
        <v>53</v>
      </c>
    </row>
    <row r="385" spans="1:32" ht="17.25" customHeight="1" x14ac:dyDescent="0.25">
      <c r="A385">
        <v>337484</v>
      </c>
      <c r="B385" t="s">
        <v>3067</v>
      </c>
      <c r="C385" t="s">
        <v>648</v>
      </c>
      <c r="D385" t="s">
        <v>482</v>
      </c>
      <c r="E385" t="s">
        <v>89</v>
      </c>
      <c r="F385">
        <v>30721</v>
      </c>
      <c r="G385" t="s">
        <v>225</v>
      </c>
      <c r="H385" t="s">
        <v>29</v>
      </c>
      <c r="I385" t="s">
        <v>144</v>
      </c>
      <c r="J385" t="s">
        <v>1112</v>
      </c>
      <c r="L385" t="s">
        <v>86</v>
      </c>
    </row>
    <row r="386" spans="1:32" ht="17.25" customHeight="1" x14ac:dyDescent="0.25">
      <c r="A386">
        <v>337486</v>
      </c>
      <c r="B386" t="s">
        <v>3071</v>
      </c>
      <c r="C386" t="s">
        <v>242</v>
      </c>
      <c r="D386" t="s">
        <v>3072</v>
      </c>
      <c r="E386" t="s">
        <v>89</v>
      </c>
      <c r="F386">
        <v>32360</v>
      </c>
      <c r="G386" t="s">
        <v>3073</v>
      </c>
      <c r="H386" t="s">
        <v>29</v>
      </c>
      <c r="I386" t="s">
        <v>144</v>
      </c>
      <c r="J386" t="s">
        <v>27</v>
      </c>
      <c r="L386" t="s">
        <v>53</v>
      </c>
    </row>
    <row r="387" spans="1:32" ht="17.25" customHeight="1" x14ac:dyDescent="0.25">
      <c r="A387">
        <v>319508</v>
      </c>
      <c r="B387" t="s">
        <v>1835</v>
      </c>
      <c r="C387" t="s">
        <v>1120</v>
      </c>
      <c r="D387" t="s">
        <v>305</v>
      </c>
      <c r="E387" t="s">
        <v>89</v>
      </c>
      <c r="F387">
        <v>30136</v>
      </c>
      <c r="G387" t="s">
        <v>225</v>
      </c>
      <c r="H387" t="s">
        <v>29</v>
      </c>
      <c r="I387" t="s">
        <v>144</v>
      </c>
      <c r="J387" t="s">
        <v>1112</v>
      </c>
      <c r="L387" t="s">
        <v>31</v>
      </c>
      <c r="V387" t="s">
        <v>3468</v>
      </c>
      <c r="AE387" t="s">
        <v>3445</v>
      </c>
      <c r="AF387" t="s">
        <v>3445</v>
      </c>
    </row>
    <row r="388" spans="1:32" ht="17.25" customHeight="1" x14ac:dyDescent="0.25">
      <c r="A388">
        <v>333104</v>
      </c>
      <c r="B388" t="s">
        <v>1659</v>
      </c>
      <c r="C388" t="s">
        <v>1660</v>
      </c>
      <c r="D388" t="s">
        <v>536</v>
      </c>
      <c r="E388" t="s">
        <v>90</v>
      </c>
      <c r="F388">
        <v>36528</v>
      </c>
      <c r="G388" t="s">
        <v>31</v>
      </c>
      <c r="H388" t="s">
        <v>29</v>
      </c>
      <c r="I388" t="s">
        <v>144</v>
      </c>
      <c r="V388" t="s">
        <v>3686</v>
      </c>
      <c r="AC388" t="s">
        <v>3445</v>
      </c>
      <c r="AD388" t="s">
        <v>3445</v>
      </c>
      <c r="AE388" t="s">
        <v>3445</v>
      </c>
      <c r="AF388" t="s">
        <v>3445</v>
      </c>
    </row>
    <row r="389" spans="1:32" ht="17.25" customHeight="1" x14ac:dyDescent="0.25">
      <c r="A389">
        <v>338574</v>
      </c>
      <c r="B389" t="s">
        <v>603</v>
      </c>
      <c r="C389" t="s">
        <v>1258</v>
      </c>
      <c r="D389" t="s">
        <v>287</v>
      </c>
      <c r="E389" t="s">
        <v>89</v>
      </c>
      <c r="F389">
        <v>34912</v>
      </c>
      <c r="G389" t="s">
        <v>50</v>
      </c>
      <c r="H389" t="s">
        <v>29</v>
      </c>
      <c r="I389" t="s">
        <v>144</v>
      </c>
      <c r="J389" t="s">
        <v>27</v>
      </c>
      <c r="L389" t="s">
        <v>50</v>
      </c>
    </row>
    <row r="390" spans="1:32" ht="17.25" customHeight="1" x14ac:dyDescent="0.25">
      <c r="A390">
        <v>338163</v>
      </c>
      <c r="B390" t="s">
        <v>2539</v>
      </c>
      <c r="C390" t="s">
        <v>611</v>
      </c>
      <c r="D390" t="s">
        <v>605</v>
      </c>
      <c r="E390" t="s">
        <v>90</v>
      </c>
      <c r="F390">
        <v>34460</v>
      </c>
      <c r="G390" t="s">
        <v>71</v>
      </c>
      <c r="H390" t="s">
        <v>29</v>
      </c>
      <c r="I390" t="s">
        <v>144</v>
      </c>
      <c r="J390" t="s">
        <v>1112</v>
      </c>
      <c r="L390" t="s">
        <v>71</v>
      </c>
    </row>
    <row r="391" spans="1:32" ht="17.25" customHeight="1" x14ac:dyDescent="0.25">
      <c r="A391">
        <v>336631</v>
      </c>
      <c r="B391" t="s">
        <v>3075</v>
      </c>
      <c r="C391" t="s">
        <v>1566</v>
      </c>
      <c r="D391" t="s">
        <v>1909</v>
      </c>
      <c r="E391" t="s">
        <v>90</v>
      </c>
      <c r="F391">
        <v>34439</v>
      </c>
      <c r="G391" t="s">
        <v>31</v>
      </c>
      <c r="H391" t="s">
        <v>29</v>
      </c>
      <c r="I391" t="s">
        <v>144</v>
      </c>
      <c r="J391" t="s">
        <v>1112</v>
      </c>
      <c r="L391" t="s">
        <v>31</v>
      </c>
    </row>
    <row r="392" spans="1:32" ht="17.25" customHeight="1" x14ac:dyDescent="0.25">
      <c r="A392">
        <v>335035</v>
      </c>
      <c r="B392" t="s">
        <v>2996</v>
      </c>
      <c r="C392" t="s">
        <v>256</v>
      </c>
      <c r="D392" t="s">
        <v>566</v>
      </c>
      <c r="E392" t="s">
        <v>89</v>
      </c>
      <c r="F392">
        <v>35065</v>
      </c>
      <c r="G392" t="s">
        <v>651</v>
      </c>
      <c r="H392" t="s">
        <v>29</v>
      </c>
      <c r="I392" t="s">
        <v>144</v>
      </c>
      <c r="J392" t="s">
        <v>1112</v>
      </c>
      <c r="L392" t="s">
        <v>43</v>
      </c>
    </row>
    <row r="393" spans="1:32" ht="17.25" customHeight="1" x14ac:dyDescent="0.25">
      <c r="A393">
        <v>333854</v>
      </c>
      <c r="B393" t="s">
        <v>1613</v>
      </c>
      <c r="C393" t="s">
        <v>304</v>
      </c>
      <c r="D393" t="s">
        <v>1599</v>
      </c>
      <c r="E393" t="s">
        <v>89</v>
      </c>
      <c r="F393">
        <v>32403</v>
      </c>
      <c r="G393" t="s">
        <v>252</v>
      </c>
      <c r="H393" t="s">
        <v>29</v>
      </c>
      <c r="I393" t="s">
        <v>144</v>
      </c>
      <c r="J393" t="s">
        <v>1112</v>
      </c>
      <c r="L393" t="s">
        <v>80</v>
      </c>
      <c r="V393" t="s">
        <v>3461</v>
      </c>
      <c r="AF393" t="s">
        <v>3445</v>
      </c>
    </row>
    <row r="394" spans="1:32" ht="17.25" customHeight="1" x14ac:dyDescent="0.25">
      <c r="A394">
        <v>335186</v>
      </c>
      <c r="B394" t="s">
        <v>1799</v>
      </c>
      <c r="C394" t="s">
        <v>519</v>
      </c>
      <c r="D394" t="s">
        <v>1800</v>
      </c>
      <c r="E394" t="s">
        <v>89</v>
      </c>
      <c r="F394">
        <v>36348</v>
      </c>
      <c r="G394" t="s">
        <v>31</v>
      </c>
      <c r="H394" t="s">
        <v>32</v>
      </c>
      <c r="I394" t="s">
        <v>144</v>
      </c>
      <c r="V394" t="s">
        <v>3461</v>
      </c>
      <c r="AC394" t="s">
        <v>3445</v>
      </c>
      <c r="AD394" t="s">
        <v>3445</v>
      </c>
      <c r="AE394" t="s">
        <v>3445</v>
      </c>
      <c r="AF394" t="s">
        <v>3445</v>
      </c>
    </row>
    <row r="395" spans="1:32" ht="17.25" customHeight="1" x14ac:dyDescent="0.25">
      <c r="A395">
        <v>331595</v>
      </c>
      <c r="B395" t="s">
        <v>1214</v>
      </c>
      <c r="C395" t="s">
        <v>268</v>
      </c>
      <c r="D395" t="s">
        <v>1215</v>
      </c>
      <c r="E395" t="s">
        <v>89</v>
      </c>
      <c r="F395">
        <v>31486</v>
      </c>
      <c r="G395" t="s">
        <v>965</v>
      </c>
      <c r="H395" t="s">
        <v>29</v>
      </c>
      <c r="I395" t="s">
        <v>144</v>
      </c>
      <c r="V395" t="s">
        <v>3461</v>
      </c>
      <c r="AD395" t="s">
        <v>3445</v>
      </c>
      <c r="AE395" t="s">
        <v>3445</v>
      </c>
      <c r="AF395" t="s">
        <v>3445</v>
      </c>
    </row>
    <row r="396" spans="1:32" ht="17.25" customHeight="1" x14ac:dyDescent="0.25">
      <c r="A396">
        <v>324633</v>
      </c>
      <c r="B396" t="s">
        <v>1164</v>
      </c>
      <c r="C396" t="s">
        <v>333</v>
      </c>
      <c r="D396" t="s">
        <v>312</v>
      </c>
      <c r="E396" t="s">
        <v>89</v>
      </c>
      <c r="F396">
        <v>28809</v>
      </c>
      <c r="G396" t="s">
        <v>31</v>
      </c>
      <c r="H396" t="s">
        <v>29</v>
      </c>
      <c r="I396" t="s">
        <v>144</v>
      </c>
      <c r="V396" t="s">
        <v>3461</v>
      </c>
      <c r="AC396" t="s">
        <v>3445</v>
      </c>
      <c r="AD396" t="s">
        <v>3445</v>
      </c>
      <c r="AE396" t="s">
        <v>3445</v>
      </c>
      <c r="AF396" t="s">
        <v>3445</v>
      </c>
    </row>
    <row r="397" spans="1:32" ht="17.25" customHeight="1" x14ac:dyDescent="0.25">
      <c r="A397">
        <v>332421</v>
      </c>
      <c r="B397" t="s">
        <v>2011</v>
      </c>
      <c r="C397" t="s">
        <v>898</v>
      </c>
      <c r="D397" t="s">
        <v>892</v>
      </c>
      <c r="E397" t="s">
        <v>89</v>
      </c>
      <c r="F397">
        <v>35800</v>
      </c>
      <c r="G397" t="s">
        <v>43</v>
      </c>
      <c r="H397" t="s">
        <v>29</v>
      </c>
      <c r="I397" t="s">
        <v>144</v>
      </c>
      <c r="J397" t="s">
        <v>27</v>
      </c>
      <c r="L397" t="s">
        <v>43</v>
      </c>
      <c r="V397" t="s">
        <v>3469</v>
      </c>
    </row>
    <row r="398" spans="1:32" ht="17.25" customHeight="1" x14ac:dyDescent="0.25">
      <c r="A398">
        <v>329362</v>
      </c>
      <c r="B398" t="s">
        <v>1951</v>
      </c>
      <c r="C398" t="s">
        <v>1359</v>
      </c>
      <c r="D398" t="s">
        <v>224</v>
      </c>
      <c r="E398" t="s">
        <v>89</v>
      </c>
      <c r="F398">
        <v>35824</v>
      </c>
      <c r="G398" t="s">
        <v>31</v>
      </c>
      <c r="H398" t="s">
        <v>29</v>
      </c>
      <c r="I398" t="s">
        <v>144</v>
      </c>
      <c r="J398" t="s">
        <v>27</v>
      </c>
      <c r="L398" t="s">
        <v>31</v>
      </c>
      <c r="V398" t="s">
        <v>3470</v>
      </c>
      <c r="AE398" t="s">
        <v>3445</v>
      </c>
      <c r="AF398" t="s">
        <v>3445</v>
      </c>
    </row>
    <row r="399" spans="1:32" ht="17.25" customHeight="1" x14ac:dyDescent="0.25">
      <c r="A399">
        <v>338563</v>
      </c>
      <c r="B399" t="s">
        <v>2767</v>
      </c>
      <c r="C399" t="s">
        <v>2768</v>
      </c>
      <c r="D399" t="s">
        <v>305</v>
      </c>
      <c r="E399" t="s">
        <v>90</v>
      </c>
      <c r="F399">
        <v>36526</v>
      </c>
      <c r="G399" t="s">
        <v>50</v>
      </c>
      <c r="H399" t="s">
        <v>29</v>
      </c>
      <c r="I399" t="s">
        <v>144</v>
      </c>
      <c r="J399" t="s">
        <v>27</v>
      </c>
      <c r="L399" t="s">
        <v>31</v>
      </c>
    </row>
    <row r="400" spans="1:32" ht="17.25" customHeight="1" x14ac:dyDescent="0.25">
      <c r="A400">
        <v>337470</v>
      </c>
      <c r="B400" t="s">
        <v>2736</v>
      </c>
      <c r="C400" t="s">
        <v>295</v>
      </c>
      <c r="D400" t="s">
        <v>761</v>
      </c>
      <c r="E400" t="s">
        <v>89</v>
      </c>
      <c r="F400">
        <v>28515</v>
      </c>
      <c r="G400" t="s">
        <v>675</v>
      </c>
      <c r="H400" t="s">
        <v>29</v>
      </c>
      <c r="I400" t="s">
        <v>144</v>
      </c>
      <c r="J400" t="s">
        <v>1112</v>
      </c>
      <c r="L400" t="s">
        <v>31</v>
      </c>
    </row>
    <row r="401" spans="1:32" ht="17.25" customHeight="1" x14ac:dyDescent="0.25">
      <c r="A401">
        <v>329372</v>
      </c>
      <c r="B401" t="s">
        <v>2206</v>
      </c>
      <c r="C401" t="s">
        <v>226</v>
      </c>
      <c r="D401" t="s">
        <v>913</v>
      </c>
      <c r="E401" t="s">
        <v>89</v>
      </c>
      <c r="F401">
        <v>34486</v>
      </c>
      <c r="G401" t="s">
        <v>2207</v>
      </c>
      <c r="H401" t="s">
        <v>29</v>
      </c>
      <c r="I401" t="s">
        <v>144</v>
      </c>
      <c r="J401" t="s">
        <v>1112</v>
      </c>
      <c r="L401" t="s">
        <v>43</v>
      </c>
    </row>
    <row r="402" spans="1:32" ht="17.25" customHeight="1" x14ac:dyDescent="0.25">
      <c r="A402">
        <v>333960</v>
      </c>
      <c r="B402" t="s">
        <v>1629</v>
      </c>
      <c r="C402" t="s">
        <v>256</v>
      </c>
      <c r="D402" t="s">
        <v>627</v>
      </c>
      <c r="E402" t="s">
        <v>90</v>
      </c>
      <c r="F402">
        <v>35796</v>
      </c>
      <c r="G402" t="s">
        <v>1630</v>
      </c>
      <c r="H402" t="s">
        <v>29</v>
      </c>
      <c r="I402" t="s">
        <v>144</v>
      </c>
      <c r="V402" t="s">
        <v>3461</v>
      </c>
      <c r="AD402" t="s">
        <v>3445</v>
      </c>
      <c r="AE402" t="s">
        <v>3445</v>
      </c>
      <c r="AF402" t="s">
        <v>3445</v>
      </c>
    </row>
    <row r="403" spans="1:32" ht="17.25" customHeight="1" x14ac:dyDescent="0.25">
      <c r="A403">
        <v>332537</v>
      </c>
      <c r="B403" t="s">
        <v>2854</v>
      </c>
      <c r="C403" t="s">
        <v>256</v>
      </c>
      <c r="D403" t="s">
        <v>2855</v>
      </c>
      <c r="E403" t="s">
        <v>89</v>
      </c>
      <c r="F403">
        <v>29221</v>
      </c>
      <c r="G403" t="s">
        <v>31</v>
      </c>
      <c r="H403" t="s">
        <v>29</v>
      </c>
      <c r="I403" t="s">
        <v>144</v>
      </c>
      <c r="AC403" t="s">
        <v>3445</v>
      </c>
      <c r="AD403" t="s">
        <v>3445</v>
      </c>
      <c r="AE403" t="s">
        <v>3445</v>
      </c>
      <c r="AF403" t="s">
        <v>3445</v>
      </c>
    </row>
    <row r="404" spans="1:32" ht="17.25" customHeight="1" x14ac:dyDescent="0.25">
      <c r="A404">
        <v>336895</v>
      </c>
      <c r="B404" t="s">
        <v>1600</v>
      </c>
      <c r="C404" t="s">
        <v>240</v>
      </c>
      <c r="D404" t="s">
        <v>392</v>
      </c>
      <c r="E404" t="s">
        <v>89</v>
      </c>
      <c r="F404">
        <v>36576</v>
      </c>
      <c r="G404" t="s">
        <v>1601</v>
      </c>
      <c r="H404" t="s">
        <v>29</v>
      </c>
      <c r="I404" t="s">
        <v>144</v>
      </c>
      <c r="J404" t="s">
        <v>1112</v>
      </c>
      <c r="L404" t="s">
        <v>31</v>
      </c>
      <c r="V404" t="s">
        <v>3470</v>
      </c>
    </row>
    <row r="405" spans="1:32" ht="17.25" customHeight="1" x14ac:dyDescent="0.25">
      <c r="A405">
        <v>338716</v>
      </c>
      <c r="B405" t="s">
        <v>2445</v>
      </c>
      <c r="C405" t="s">
        <v>240</v>
      </c>
      <c r="D405" t="s">
        <v>243</v>
      </c>
      <c r="E405" t="s">
        <v>90</v>
      </c>
      <c r="F405">
        <v>34700</v>
      </c>
      <c r="G405" t="s">
        <v>225</v>
      </c>
      <c r="H405" t="s">
        <v>29</v>
      </c>
      <c r="I405" t="s">
        <v>144</v>
      </c>
      <c r="J405" t="s">
        <v>1112</v>
      </c>
      <c r="L405" t="s">
        <v>74</v>
      </c>
    </row>
    <row r="406" spans="1:32" ht="17.25" customHeight="1" x14ac:dyDescent="0.25">
      <c r="A406">
        <v>337522</v>
      </c>
      <c r="B406" t="s">
        <v>2987</v>
      </c>
      <c r="C406" t="s">
        <v>240</v>
      </c>
      <c r="D406" t="s">
        <v>441</v>
      </c>
      <c r="E406" t="s">
        <v>89</v>
      </c>
      <c r="F406">
        <v>28557</v>
      </c>
      <c r="G406" t="s">
        <v>31</v>
      </c>
      <c r="H406" t="s">
        <v>29</v>
      </c>
      <c r="I406" t="s">
        <v>144</v>
      </c>
      <c r="J406" t="s">
        <v>27</v>
      </c>
      <c r="L406" t="s">
        <v>31</v>
      </c>
    </row>
    <row r="407" spans="1:32" ht="17.25" customHeight="1" x14ac:dyDescent="0.25">
      <c r="A407">
        <v>337523</v>
      </c>
      <c r="B407" t="s">
        <v>2463</v>
      </c>
      <c r="C407" t="s">
        <v>353</v>
      </c>
      <c r="D407" t="s">
        <v>841</v>
      </c>
      <c r="E407" t="s">
        <v>89</v>
      </c>
      <c r="F407">
        <v>36281</v>
      </c>
      <c r="G407" t="s">
        <v>408</v>
      </c>
      <c r="H407" t="s">
        <v>29</v>
      </c>
      <c r="I407" t="s">
        <v>144</v>
      </c>
      <c r="J407" t="s">
        <v>1112</v>
      </c>
      <c r="L407" t="s">
        <v>43</v>
      </c>
      <c r="AE407" t="s">
        <v>3445</v>
      </c>
      <c r="AF407" t="s">
        <v>3445</v>
      </c>
    </row>
    <row r="408" spans="1:32" ht="17.25" customHeight="1" x14ac:dyDescent="0.25">
      <c r="A408">
        <v>335442</v>
      </c>
      <c r="B408" t="s">
        <v>3112</v>
      </c>
      <c r="C408" t="s">
        <v>223</v>
      </c>
      <c r="D408" t="s">
        <v>287</v>
      </c>
      <c r="E408" t="s">
        <v>90</v>
      </c>
      <c r="F408">
        <v>33223</v>
      </c>
      <c r="G408" t="s">
        <v>237</v>
      </c>
      <c r="H408" t="s">
        <v>29</v>
      </c>
      <c r="I408" t="s">
        <v>144</v>
      </c>
      <c r="AC408" t="s">
        <v>3445</v>
      </c>
      <c r="AD408" t="s">
        <v>3445</v>
      </c>
      <c r="AE408" t="s">
        <v>3445</v>
      </c>
      <c r="AF408" t="s">
        <v>3445</v>
      </c>
    </row>
    <row r="409" spans="1:32" ht="17.25" customHeight="1" x14ac:dyDescent="0.25">
      <c r="A409">
        <v>324824</v>
      </c>
      <c r="B409" t="s">
        <v>1562</v>
      </c>
      <c r="C409" t="s">
        <v>256</v>
      </c>
      <c r="D409" t="s">
        <v>243</v>
      </c>
      <c r="E409" t="s">
        <v>89</v>
      </c>
      <c r="F409">
        <v>31653</v>
      </c>
      <c r="G409" t="s">
        <v>363</v>
      </c>
      <c r="H409" t="s">
        <v>29</v>
      </c>
      <c r="I409" t="s">
        <v>144</v>
      </c>
      <c r="V409" t="s">
        <v>3468</v>
      </c>
      <c r="AD409" t="s">
        <v>3445</v>
      </c>
      <c r="AE409" t="s">
        <v>3445</v>
      </c>
      <c r="AF409" t="s">
        <v>3445</v>
      </c>
    </row>
    <row r="410" spans="1:32" ht="17.25" customHeight="1" x14ac:dyDescent="0.25">
      <c r="A410">
        <v>338578</v>
      </c>
      <c r="B410" t="s">
        <v>2508</v>
      </c>
      <c r="C410" t="s">
        <v>1010</v>
      </c>
      <c r="D410" t="s">
        <v>1974</v>
      </c>
      <c r="E410" t="s">
        <v>89</v>
      </c>
      <c r="F410">
        <v>30341</v>
      </c>
      <c r="G410" t="s">
        <v>637</v>
      </c>
      <c r="H410" t="s">
        <v>29</v>
      </c>
      <c r="I410" t="s">
        <v>144</v>
      </c>
      <c r="J410" t="s">
        <v>27</v>
      </c>
      <c r="L410" t="s">
        <v>53</v>
      </c>
      <c r="AF410" t="s">
        <v>3445</v>
      </c>
    </row>
    <row r="411" spans="1:32" ht="17.25" customHeight="1" x14ac:dyDescent="0.25">
      <c r="A411">
        <v>337532</v>
      </c>
      <c r="B411" t="s">
        <v>3083</v>
      </c>
      <c r="C411" t="s">
        <v>333</v>
      </c>
      <c r="D411" t="s">
        <v>1463</v>
      </c>
      <c r="E411" t="s">
        <v>90</v>
      </c>
      <c r="F411">
        <v>31257</v>
      </c>
      <c r="G411" t="s">
        <v>3084</v>
      </c>
      <c r="H411" t="s">
        <v>29</v>
      </c>
      <c r="I411" t="s">
        <v>144</v>
      </c>
      <c r="AC411" t="s">
        <v>3445</v>
      </c>
      <c r="AD411" t="s">
        <v>3445</v>
      </c>
      <c r="AE411" t="s">
        <v>3445</v>
      </c>
      <c r="AF411" t="s">
        <v>3445</v>
      </c>
    </row>
    <row r="412" spans="1:32" ht="17.25" customHeight="1" x14ac:dyDescent="0.25">
      <c r="A412">
        <v>332542</v>
      </c>
      <c r="B412" t="s">
        <v>2053</v>
      </c>
      <c r="C412" t="s">
        <v>457</v>
      </c>
      <c r="D412" t="s">
        <v>2054</v>
      </c>
      <c r="E412" t="s">
        <v>90</v>
      </c>
      <c r="F412">
        <v>32874</v>
      </c>
      <c r="G412" t="s">
        <v>2055</v>
      </c>
      <c r="H412" t="s">
        <v>29</v>
      </c>
      <c r="I412" t="s">
        <v>144</v>
      </c>
      <c r="V412" t="s">
        <v>3461</v>
      </c>
      <c r="AC412" t="s">
        <v>3445</v>
      </c>
      <c r="AD412" t="s">
        <v>3445</v>
      </c>
      <c r="AE412" t="s">
        <v>3445</v>
      </c>
      <c r="AF412" t="s">
        <v>3445</v>
      </c>
    </row>
    <row r="413" spans="1:32" ht="17.25" customHeight="1" x14ac:dyDescent="0.25">
      <c r="A413">
        <v>338945</v>
      </c>
      <c r="B413" t="s">
        <v>2978</v>
      </c>
      <c r="C413" t="s">
        <v>923</v>
      </c>
      <c r="D413" t="s">
        <v>478</v>
      </c>
      <c r="E413" t="s">
        <v>90</v>
      </c>
      <c r="F413">
        <v>36433</v>
      </c>
      <c r="G413" t="s">
        <v>31</v>
      </c>
      <c r="H413" t="s">
        <v>29</v>
      </c>
      <c r="I413" t="s">
        <v>144</v>
      </c>
      <c r="J413" t="s">
        <v>1112</v>
      </c>
      <c r="L413" t="s">
        <v>31</v>
      </c>
      <c r="AE413" t="s">
        <v>3445</v>
      </c>
      <c r="AF413" t="s">
        <v>3445</v>
      </c>
    </row>
    <row r="414" spans="1:32" ht="17.25" customHeight="1" x14ac:dyDescent="0.25">
      <c r="A414">
        <v>336108</v>
      </c>
      <c r="B414" t="s">
        <v>2215</v>
      </c>
      <c r="C414" t="s">
        <v>240</v>
      </c>
      <c r="D414" t="s">
        <v>566</v>
      </c>
      <c r="E414" t="s">
        <v>89</v>
      </c>
      <c r="F414">
        <v>31649</v>
      </c>
      <c r="G414" t="s">
        <v>53</v>
      </c>
      <c r="H414" t="s">
        <v>29</v>
      </c>
      <c r="I414" t="s">
        <v>144</v>
      </c>
      <c r="J414" t="s">
        <v>1112</v>
      </c>
      <c r="L414" t="s">
        <v>53</v>
      </c>
    </row>
    <row r="415" spans="1:32" ht="17.25" customHeight="1" x14ac:dyDescent="0.25">
      <c r="A415">
        <v>338714</v>
      </c>
      <c r="B415" t="s">
        <v>3058</v>
      </c>
      <c r="C415" t="s">
        <v>240</v>
      </c>
      <c r="D415" t="s">
        <v>287</v>
      </c>
      <c r="E415" t="s">
        <v>89</v>
      </c>
      <c r="F415">
        <v>32439</v>
      </c>
      <c r="G415" t="s">
        <v>438</v>
      </c>
      <c r="H415" t="s">
        <v>29</v>
      </c>
      <c r="I415" t="s">
        <v>144</v>
      </c>
      <c r="J415" t="s">
        <v>1112</v>
      </c>
      <c r="L415" t="s">
        <v>86</v>
      </c>
    </row>
    <row r="416" spans="1:32" ht="17.25" customHeight="1" x14ac:dyDescent="0.25">
      <c r="A416">
        <v>325358</v>
      </c>
      <c r="B416" t="s">
        <v>1996</v>
      </c>
      <c r="C416" t="s">
        <v>500</v>
      </c>
      <c r="D416" t="s">
        <v>462</v>
      </c>
      <c r="E416" t="s">
        <v>90</v>
      </c>
      <c r="F416">
        <v>35333</v>
      </c>
      <c r="G416" t="s">
        <v>364</v>
      </c>
      <c r="H416" t="s">
        <v>29</v>
      </c>
      <c r="I416" t="s">
        <v>144</v>
      </c>
      <c r="J416" t="s">
        <v>27</v>
      </c>
      <c r="L416" t="s">
        <v>31</v>
      </c>
      <c r="V416" t="s">
        <v>3468</v>
      </c>
    </row>
    <row r="417" spans="1:32" ht="17.25" customHeight="1" x14ac:dyDescent="0.25">
      <c r="A417">
        <v>336151</v>
      </c>
      <c r="B417" t="s">
        <v>3029</v>
      </c>
      <c r="C417" t="s">
        <v>1652</v>
      </c>
      <c r="D417" t="s">
        <v>3030</v>
      </c>
      <c r="E417" t="s">
        <v>90</v>
      </c>
      <c r="F417">
        <v>35951</v>
      </c>
      <c r="G417" t="s">
        <v>1486</v>
      </c>
      <c r="H417" t="s">
        <v>29</v>
      </c>
      <c r="I417" t="s">
        <v>144</v>
      </c>
      <c r="AD417" t="s">
        <v>3445</v>
      </c>
      <c r="AE417" t="s">
        <v>3445</v>
      </c>
      <c r="AF417" t="s">
        <v>3445</v>
      </c>
    </row>
    <row r="418" spans="1:32" ht="17.25" customHeight="1" x14ac:dyDescent="0.25">
      <c r="A418">
        <v>338979</v>
      </c>
      <c r="B418" t="s">
        <v>2258</v>
      </c>
      <c r="C418" t="s">
        <v>256</v>
      </c>
      <c r="D418" t="s">
        <v>1215</v>
      </c>
      <c r="E418" t="s">
        <v>90</v>
      </c>
      <c r="F418">
        <v>34931</v>
      </c>
      <c r="G418" t="s">
        <v>31</v>
      </c>
      <c r="H418" t="s">
        <v>29</v>
      </c>
      <c r="I418" t="s">
        <v>144</v>
      </c>
      <c r="J418" t="s">
        <v>27</v>
      </c>
      <c r="L418" t="s">
        <v>53</v>
      </c>
    </row>
    <row r="419" spans="1:32" ht="17.25" customHeight="1" x14ac:dyDescent="0.25">
      <c r="A419">
        <v>334440</v>
      </c>
      <c r="B419" t="s">
        <v>2117</v>
      </c>
      <c r="C419" t="s">
        <v>278</v>
      </c>
      <c r="D419" t="s">
        <v>321</v>
      </c>
      <c r="E419" t="s">
        <v>90</v>
      </c>
      <c r="F419">
        <v>33239</v>
      </c>
      <c r="G419" t="s">
        <v>927</v>
      </c>
      <c r="H419" t="s">
        <v>29</v>
      </c>
      <c r="I419" t="s">
        <v>144</v>
      </c>
      <c r="J419" t="s">
        <v>1112</v>
      </c>
      <c r="L419" t="s">
        <v>80</v>
      </c>
      <c r="V419" t="s">
        <v>3461</v>
      </c>
      <c r="AE419" t="s">
        <v>3445</v>
      </c>
      <c r="AF419" t="s">
        <v>3445</v>
      </c>
    </row>
    <row r="420" spans="1:32" ht="17.25" customHeight="1" x14ac:dyDescent="0.25">
      <c r="A420">
        <v>332567</v>
      </c>
      <c r="B420" t="s">
        <v>2097</v>
      </c>
      <c r="C420" t="s">
        <v>259</v>
      </c>
      <c r="D420" t="s">
        <v>377</v>
      </c>
      <c r="E420" t="s">
        <v>90</v>
      </c>
      <c r="F420">
        <v>34701</v>
      </c>
      <c r="G420" t="s">
        <v>1545</v>
      </c>
      <c r="H420" t="s">
        <v>29</v>
      </c>
      <c r="I420" t="s">
        <v>144</v>
      </c>
      <c r="V420" t="s">
        <v>3468</v>
      </c>
      <c r="AD420" t="s">
        <v>3445</v>
      </c>
      <c r="AE420" t="s">
        <v>3445</v>
      </c>
      <c r="AF420" t="s">
        <v>3445</v>
      </c>
    </row>
    <row r="421" spans="1:32" ht="17.25" customHeight="1" x14ac:dyDescent="0.25">
      <c r="A421">
        <v>334441</v>
      </c>
      <c r="B421" t="s">
        <v>811</v>
      </c>
      <c r="C421" t="s">
        <v>624</v>
      </c>
      <c r="D421" t="s">
        <v>246</v>
      </c>
      <c r="E421" t="s">
        <v>90</v>
      </c>
      <c r="F421">
        <v>34839</v>
      </c>
      <c r="G421" t="s">
        <v>1196</v>
      </c>
      <c r="H421" t="s">
        <v>29</v>
      </c>
      <c r="I421" t="s">
        <v>144</v>
      </c>
      <c r="J421" t="s">
        <v>1112</v>
      </c>
      <c r="L421" t="s">
        <v>43</v>
      </c>
      <c r="V421" t="s">
        <v>3468</v>
      </c>
    </row>
    <row r="422" spans="1:32" ht="17.25" customHeight="1" x14ac:dyDescent="0.25">
      <c r="A422">
        <v>337200</v>
      </c>
      <c r="B422" t="s">
        <v>2761</v>
      </c>
      <c r="C422" t="s">
        <v>261</v>
      </c>
      <c r="D422" t="s">
        <v>1282</v>
      </c>
      <c r="E422" t="s">
        <v>90</v>
      </c>
      <c r="F422">
        <v>33831</v>
      </c>
      <c r="G422" t="s">
        <v>738</v>
      </c>
      <c r="H422" t="s">
        <v>29</v>
      </c>
      <c r="I422" t="s">
        <v>144</v>
      </c>
      <c r="AD422" t="s">
        <v>3445</v>
      </c>
      <c r="AE422" t="s">
        <v>3445</v>
      </c>
      <c r="AF422" t="s">
        <v>3445</v>
      </c>
    </row>
    <row r="423" spans="1:32" ht="17.25" customHeight="1" x14ac:dyDescent="0.25">
      <c r="A423">
        <v>338725</v>
      </c>
      <c r="B423" t="s">
        <v>3068</v>
      </c>
      <c r="C423" t="s">
        <v>326</v>
      </c>
      <c r="D423" t="s">
        <v>377</v>
      </c>
      <c r="E423" t="s">
        <v>90</v>
      </c>
      <c r="F423">
        <v>29853</v>
      </c>
      <c r="G423" t="s">
        <v>31</v>
      </c>
      <c r="H423" t="s">
        <v>29</v>
      </c>
      <c r="I423" t="s">
        <v>144</v>
      </c>
      <c r="AF423" t="s">
        <v>3445</v>
      </c>
    </row>
    <row r="424" spans="1:32" ht="17.25" customHeight="1" x14ac:dyDescent="0.25">
      <c r="A424">
        <v>338311</v>
      </c>
      <c r="B424" t="s">
        <v>2507</v>
      </c>
      <c r="C424" t="s">
        <v>232</v>
      </c>
      <c r="D424" t="s">
        <v>1907</v>
      </c>
      <c r="E424" t="s">
        <v>90</v>
      </c>
      <c r="F424">
        <v>36161</v>
      </c>
      <c r="G424" t="s">
        <v>71</v>
      </c>
      <c r="H424" t="s">
        <v>29</v>
      </c>
      <c r="I424" t="s">
        <v>144</v>
      </c>
    </row>
    <row r="425" spans="1:32" ht="17.25" customHeight="1" x14ac:dyDescent="0.25">
      <c r="A425">
        <v>338732</v>
      </c>
      <c r="B425" t="s">
        <v>3059</v>
      </c>
      <c r="C425" t="s">
        <v>3060</v>
      </c>
      <c r="D425" t="s">
        <v>419</v>
      </c>
      <c r="E425" t="s">
        <v>90</v>
      </c>
      <c r="F425">
        <v>31853</v>
      </c>
      <c r="G425" t="s">
        <v>31</v>
      </c>
      <c r="H425" t="s">
        <v>29</v>
      </c>
      <c r="I425" t="s">
        <v>144</v>
      </c>
      <c r="J425" t="s">
        <v>1112</v>
      </c>
      <c r="L425" t="s">
        <v>43</v>
      </c>
      <c r="AE425" t="s">
        <v>3445</v>
      </c>
      <c r="AF425" t="s">
        <v>3445</v>
      </c>
    </row>
    <row r="426" spans="1:32" ht="17.25" customHeight="1" x14ac:dyDescent="0.25">
      <c r="A426">
        <v>338733</v>
      </c>
      <c r="B426" t="s">
        <v>2474</v>
      </c>
      <c r="C426" t="s">
        <v>1010</v>
      </c>
      <c r="D426" t="s">
        <v>1716</v>
      </c>
      <c r="E426" t="s">
        <v>90</v>
      </c>
      <c r="F426">
        <v>35753</v>
      </c>
      <c r="G426" t="s">
        <v>225</v>
      </c>
      <c r="H426" t="s">
        <v>29</v>
      </c>
      <c r="I426" t="s">
        <v>144</v>
      </c>
      <c r="J426" t="s">
        <v>1112</v>
      </c>
      <c r="L426" t="s">
        <v>31</v>
      </c>
      <c r="AF426" t="s">
        <v>3445</v>
      </c>
    </row>
    <row r="427" spans="1:32" ht="17.25" customHeight="1" x14ac:dyDescent="0.25">
      <c r="A427">
        <v>338734</v>
      </c>
      <c r="B427" t="s">
        <v>2396</v>
      </c>
      <c r="C427" t="s">
        <v>354</v>
      </c>
      <c r="D427" t="s">
        <v>499</v>
      </c>
      <c r="E427" t="s">
        <v>90</v>
      </c>
      <c r="F427">
        <v>32440</v>
      </c>
      <c r="G427" t="s">
        <v>31</v>
      </c>
      <c r="H427" t="s">
        <v>29</v>
      </c>
      <c r="I427" t="s">
        <v>144</v>
      </c>
      <c r="J427" t="s">
        <v>1112</v>
      </c>
      <c r="L427" t="s">
        <v>71</v>
      </c>
    </row>
    <row r="428" spans="1:32" ht="17.25" customHeight="1" x14ac:dyDescent="0.25">
      <c r="A428">
        <v>334450</v>
      </c>
      <c r="B428" t="s">
        <v>2777</v>
      </c>
      <c r="C428" t="s">
        <v>599</v>
      </c>
      <c r="D428" t="s">
        <v>478</v>
      </c>
      <c r="E428" t="s">
        <v>90</v>
      </c>
      <c r="F428">
        <v>36039</v>
      </c>
      <c r="G428" t="s">
        <v>31</v>
      </c>
      <c r="H428" t="s">
        <v>29</v>
      </c>
      <c r="I428" t="s">
        <v>144</v>
      </c>
      <c r="J428" t="s">
        <v>27</v>
      </c>
      <c r="L428" t="s">
        <v>43</v>
      </c>
    </row>
    <row r="429" spans="1:32" ht="17.25" customHeight="1" x14ac:dyDescent="0.25">
      <c r="A429">
        <v>338737</v>
      </c>
      <c r="B429" t="s">
        <v>2494</v>
      </c>
      <c r="C429" t="s">
        <v>256</v>
      </c>
      <c r="D429" t="s">
        <v>2495</v>
      </c>
      <c r="E429" t="s">
        <v>90</v>
      </c>
      <c r="F429">
        <v>34911</v>
      </c>
      <c r="G429" t="s">
        <v>1924</v>
      </c>
      <c r="H429" t="s">
        <v>29</v>
      </c>
      <c r="I429" t="s">
        <v>144</v>
      </c>
    </row>
    <row r="430" spans="1:32" ht="17.25" customHeight="1" x14ac:dyDescent="0.25">
      <c r="A430">
        <v>330278</v>
      </c>
      <c r="B430" t="s">
        <v>1237</v>
      </c>
      <c r="C430" t="s">
        <v>1238</v>
      </c>
      <c r="D430" t="s">
        <v>231</v>
      </c>
      <c r="E430" t="s">
        <v>89</v>
      </c>
      <c r="F430">
        <v>35570</v>
      </c>
      <c r="G430" t="s">
        <v>31</v>
      </c>
      <c r="H430" t="s">
        <v>29</v>
      </c>
      <c r="I430" t="s">
        <v>144</v>
      </c>
      <c r="V430" t="s">
        <v>3461</v>
      </c>
      <c r="AD430" t="s">
        <v>3445</v>
      </c>
      <c r="AE430" t="s">
        <v>3445</v>
      </c>
      <c r="AF430" t="s">
        <v>3445</v>
      </c>
    </row>
    <row r="431" spans="1:32" ht="17.25" customHeight="1" x14ac:dyDescent="0.25">
      <c r="A431">
        <v>332581</v>
      </c>
      <c r="B431" t="s">
        <v>1349</v>
      </c>
      <c r="C431" t="s">
        <v>226</v>
      </c>
      <c r="D431" t="s">
        <v>1350</v>
      </c>
      <c r="E431" t="s">
        <v>89</v>
      </c>
      <c r="F431">
        <v>36161</v>
      </c>
      <c r="G431" t="s">
        <v>31</v>
      </c>
      <c r="H431" t="s">
        <v>32</v>
      </c>
      <c r="I431" t="s">
        <v>144</v>
      </c>
      <c r="V431" t="s">
        <v>3469</v>
      </c>
      <c r="AD431" t="s">
        <v>3445</v>
      </c>
      <c r="AE431" t="s">
        <v>3445</v>
      </c>
      <c r="AF431" t="s">
        <v>3445</v>
      </c>
    </row>
    <row r="432" spans="1:32" ht="17.25" customHeight="1" x14ac:dyDescent="0.25">
      <c r="A432">
        <v>336905</v>
      </c>
      <c r="B432" t="s">
        <v>1141</v>
      </c>
      <c r="C432" t="s">
        <v>302</v>
      </c>
      <c r="D432" t="s">
        <v>562</v>
      </c>
      <c r="E432" t="s">
        <v>89</v>
      </c>
      <c r="F432">
        <v>36912</v>
      </c>
      <c r="G432" t="s">
        <v>31</v>
      </c>
      <c r="H432" t="s">
        <v>29</v>
      </c>
      <c r="I432" t="s">
        <v>144</v>
      </c>
      <c r="J432" t="s">
        <v>1142</v>
      </c>
      <c r="L432" t="s">
        <v>43</v>
      </c>
      <c r="V432" t="s">
        <v>3470</v>
      </c>
    </row>
    <row r="433" spans="1:32" ht="17.25" customHeight="1" x14ac:dyDescent="0.25">
      <c r="A433">
        <v>327989</v>
      </c>
      <c r="B433" t="s">
        <v>1413</v>
      </c>
      <c r="C433" t="s">
        <v>1211</v>
      </c>
      <c r="D433" t="s">
        <v>416</v>
      </c>
      <c r="E433" t="s">
        <v>90</v>
      </c>
      <c r="F433">
        <v>34216</v>
      </c>
      <c r="G433" t="s">
        <v>31</v>
      </c>
      <c r="H433" t="s">
        <v>29</v>
      </c>
      <c r="I433" t="s">
        <v>144</v>
      </c>
      <c r="V433" t="s">
        <v>3468</v>
      </c>
      <c r="AD433" t="s">
        <v>3445</v>
      </c>
      <c r="AE433" t="s">
        <v>3445</v>
      </c>
      <c r="AF433" t="s">
        <v>3445</v>
      </c>
    </row>
    <row r="434" spans="1:32" ht="17.25" customHeight="1" x14ac:dyDescent="0.25">
      <c r="A434">
        <v>326792</v>
      </c>
      <c r="B434" t="s">
        <v>1705</v>
      </c>
      <c r="C434" t="s">
        <v>1706</v>
      </c>
      <c r="D434" t="s">
        <v>300</v>
      </c>
      <c r="E434" t="s">
        <v>90</v>
      </c>
      <c r="F434">
        <v>32537</v>
      </c>
      <c r="G434" t="s">
        <v>1707</v>
      </c>
      <c r="H434" t="s">
        <v>29</v>
      </c>
      <c r="I434" t="s">
        <v>144</v>
      </c>
      <c r="J434" t="s">
        <v>1112</v>
      </c>
      <c r="L434" t="s">
        <v>80</v>
      </c>
      <c r="V434" t="s">
        <v>3470</v>
      </c>
    </row>
    <row r="435" spans="1:32" ht="17.25" customHeight="1" x14ac:dyDescent="0.25">
      <c r="A435">
        <v>338332</v>
      </c>
      <c r="B435" t="s">
        <v>1817</v>
      </c>
      <c r="C435" t="s">
        <v>868</v>
      </c>
      <c r="D435" t="s">
        <v>454</v>
      </c>
      <c r="E435" t="s">
        <v>90</v>
      </c>
      <c r="F435">
        <v>30736</v>
      </c>
      <c r="G435" t="s">
        <v>31</v>
      </c>
      <c r="H435" t="s">
        <v>29</v>
      </c>
      <c r="I435" t="s">
        <v>144</v>
      </c>
      <c r="V435" t="s">
        <v>3461</v>
      </c>
      <c r="AC435" t="s">
        <v>3445</v>
      </c>
      <c r="AD435" t="s">
        <v>3445</v>
      </c>
      <c r="AE435" t="s">
        <v>3445</v>
      </c>
      <c r="AF435" t="s">
        <v>3445</v>
      </c>
    </row>
    <row r="436" spans="1:32" ht="17.25" customHeight="1" x14ac:dyDescent="0.25">
      <c r="A436">
        <v>332624</v>
      </c>
      <c r="B436" t="s">
        <v>2968</v>
      </c>
      <c r="C436" t="s">
        <v>324</v>
      </c>
      <c r="D436" t="s">
        <v>331</v>
      </c>
      <c r="E436" t="s">
        <v>89</v>
      </c>
      <c r="F436">
        <v>31664</v>
      </c>
      <c r="G436" t="s">
        <v>31</v>
      </c>
      <c r="H436" t="s">
        <v>29</v>
      </c>
      <c r="I436" t="s">
        <v>144</v>
      </c>
      <c r="J436" t="s">
        <v>1112</v>
      </c>
      <c r="L436" t="s">
        <v>31</v>
      </c>
    </row>
    <row r="437" spans="1:32" ht="17.25" customHeight="1" x14ac:dyDescent="0.25">
      <c r="A437">
        <v>338331</v>
      </c>
      <c r="B437" t="s">
        <v>2383</v>
      </c>
      <c r="C437" t="s">
        <v>581</v>
      </c>
      <c r="D437" t="s">
        <v>1958</v>
      </c>
      <c r="E437" t="s">
        <v>90</v>
      </c>
      <c r="F437">
        <v>33273</v>
      </c>
      <c r="G437" t="s">
        <v>1556</v>
      </c>
      <c r="H437" t="s">
        <v>29</v>
      </c>
      <c r="I437" t="s">
        <v>144</v>
      </c>
      <c r="AC437" t="s">
        <v>3445</v>
      </c>
      <c r="AD437" t="s">
        <v>3445</v>
      </c>
      <c r="AE437" t="s">
        <v>3445</v>
      </c>
      <c r="AF437" t="s">
        <v>3445</v>
      </c>
    </row>
    <row r="438" spans="1:32" ht="17.25" customHeight="1" x14ac:dyDescent="0.25">
      <c r="A438">
        <v>338047</v>
      </c>
      <c r="B438" t="s">
        <v>2722</v>
      </c>
      <c r="C438" t="s">
        <v>946</v>
      </c>
      <c r="D438" t="s">
        <v>539</v>
      </c>
      <c r="E438" t="s">
        <v>90</v>
      </c>
      <c r="F438">
        <v>31936</v>
      </c>
      <c r="G438" t="s">
        <v>394</v>
      </c>
      <c r="H438" t="s">
        <v>29</v>
      </c>
      <c r="I438" t="s">
        <v>144</v>
      </c>
      <c r="J438" t="s">
        <v>1112</v>
      </c>
      <c r="L438" t="s">
        <v>43</v>
      </c>
      <c r="AF438" t="s">
        <v>3445</v>
      </c>
    </row>
    <row r="439" spans="1:32" ht="17.25" customHeight="1" x14ac:dyDescent="0.25">
      <c r="A439">
        <v>338046</v>
      </c>
      <c r="B439" t="s">
        <v>3148</v>
      </c>
      <c r="C439" t="s">
        <v>516</v>
      </c>
      <c r="D439" t="s">
        <v>234</v>
      </c>
      <c r="E439" t="s">
        <v>90</v>
      </c>
      <c r="F439">
        <v>33388</v>
      </c>
      <c r="G439" t="s">
        <v>3149</v>
      </c>
      <c r="H439" t="s">
        <v>29</v>
      </c>
      <c r="I439" t="s">
        <v>144</v>
      </c>
      <c r="AC439" t="s">
        <v>3445</v>
      </c>
      <c r="AD439" t="s">
        <v>3445</v>
      </c>
      <c r="AE439" t="s">
        <v>3445</v>
      </c>
      <c r="AF439" t="s">
        <v>3445</v>
      </c>
    </row>
    <row r="440" spans="1:32" ht="17.25" customHeight="1" x14ac:dyDescent="0.25">
      <c r="A440">
        <v>336190</v>
      </c>
      <c r="B440" t="s">
        <v>1470</v>
      </c>
      <c r="C440" t="s">
        <v>256</v>
      </c>
      <c r="D440" t="s">
        <v>997</v>
      </c>
      <c r="E440" t="s">
        <v>89</v>
      </c>
      <c r="F440">
        <v>27168</v>
      </c>
      <c r="G440" t="s">
        <v>3299</v>
      </c>
      <c r="H440" t="s">
        <v>29</v>
      </c>
      <c r="I440" t="s">
        <v>144</v>
      </c>
      <c r="J440" t="s">
        <v>1112</v>
      </c>
      <c r="L440" t="s">
        <v>31</v>
      </c>
      <c r="AE440" t="s">
        <v>3445</v>
      </c>
      <c r="AF440" t="s">
        <v>3445</v>
      </c>
    </row>
    <row r="441" spans="1:32" ht="17.25" customHeight="1" x14ac:dyDescent="0.25">
      <c r="A441">
        <v>334469</v>
      </c>
      <c r="B441" t="s">
        <v>1661</v>
      </c>
      <c r="C441" t="s">
        <v>1643</v>
      </c>
      <c r="D441" t="s">
        <v>1662</v>
      </c>
      <c r="E441" t="s">
        <v>89</v>
      </c>
      <c r="F441">
        <v>36069</v>
      </c>
      <c r="G441" t="s">
        <v>408</v>
      </c>
      <c r="H441" t="s">
        <v>29</v>
      </c>
      <c r="I441" t="s">
        <v>144</v>
      </c>
      <c r="V441" t="s">
        <v>3686</v>
      </c>
      <c r="AC441" t="s">
        <v>3445</v>
      </c>
      <c r="AD441" t="s">
        <v>3445</v>
      </c>
      <c r="AE441" t="s">
        <v>3445</v>
      </c>
      <c r="AF441" t="s">
        <v>3445</v>
      </c>
    </row>
    <row r="442" spans="1:32" ht="17.25" customHeight="1" x14ac:dyDescent="0.25">
      <c r="A442">
        <v>333705</v>
      </c>
      <c r="B442" t="s">
        <v>1794</v>
      </c>
      <c r="C442" t="s">
        <v>226</v>
      </c>
      <c r="D442" t="s">
        <v>227</v>
      </c>
      <c r="E442" t="s">
        <v>89</v>
      </c>
      <c r="F442">
        <v>34365</v>
      </c>
      <c r="G442" t="s">
        <v>31</v>
      </c>
      <c r="H442" t="s">
        <v>29</v>
      </c>
      <c r="I442" t="s">
        <v>144</v>
      </c>
      <c r="J442" t="s">
        <v>1112</v>
      </c>
      <c r="L442" t="s">
        <v>31</v>
      </c>
      <c r="V442" t="s">
        <v>3461</v>
      </c>
    </row>
    <row r="443" spans="1:32" ht="17.25" customHeight="1" x14ac:dyDescent="0.25">
      <c r="A443">
        <v>332864</v>
      </c>
      <c r="B443" t="s">
        <v>1619</v>
      </c>
      <c r="C443" t="s">
        <v>1620</v>
      </c>
      <c r="D443" t="s">
        <v>1621</v>
      </c>
      <c r="E443" t="s">
        <v>89</v>
      </c>
      <c r="F443">
        <v>36161</v>
      </c>
      <c r="G443" t="s">
        <v>225</v>
      </c>
      <c r="H443" t="s">
        <v>29</v>
      </c>
      <c r="I443" t="s">
        <v>144</v>
      </c>
      <c r="V443" t="s">
        <v>3461</v>
      </c>
      <c r="AC443" t="s">
        <v>3445</v>
      </c>
      <c r="AD443" t="s">
        <v>3445</v>
      </c>
      <c r="AE443" t="s">
        <v>3445</v>
      </c>
      <c r="AF443" t="s">
        <v>3445</v>
      </c>
    </row>
    <row r="444" spans="1:32" ht="17.25" customHeight="1" x14ac:dyDescent="0.25">
      <c r="A444">
        <v>336353</v>
      </c>
      <c r="B444" t="s">
        <v>1791</v>
      </c>
      <c r="C444" t="s">
        <v>240</v>
      </c>
      <c r="D444" t="s">
        <v>652</v>
      </c>
      <c r="E444" t="s">
        <v>89</v>
      </c>
      <c r="F444">
        <v>30529</v>
      </c>
      <c r="G444" t="s">
        <v>31</v>
      </c>
      <c r="H444" t="s">
        <v>29</v>
      </c>
      <c r="I444" t="s">
        <v>144</v>
      </c>
      <c r="J444" t="s">
        <v>1112</v>
      </c>
      <c r="L444" t="s">
        <v>31</v>
      </c>
      <c r="V444" t="s">
        <v>3470</v>
      </c>
    </row>
    <row r="445" spans="1:32" ht="17.25" customHeight="1" x14ac:dyDescent="0.25">
      <c r="A445">
        <v>338247</v>
      </c>
      <c r="B445" t="s">
        <v>2646</v>
      </c>
      <c r="C445" t="s">
        <v>2647</v>
      </c>
      <c r="D445" t="s">
        <v>2648</v>
      </c>
      <c r="E445" t="s">
        <v>89</v>
      </c>
      <c r="F445">
        <v>35939</v>
      </c>
      <c r="G445" t="s">
        <v>486</v>
      </c>
      <c r="H445" t="s">
        <v>29</v>
      </c>
      <c r="I445" t="s">
        <v>144</v>
      </c>
      <c r="J445" t="s">
        <v>1112</v>
      </c>
      <c r="L445" t="s">
        <v>43</v>
      </c>
    </row>
    <row r="446" spans="1:32" ht="17.25" customHeight="1" x14ac:dyDescent="0.25">
      <c r="A446">
        <v>336965</v>
      </c>
      <c r="B446" t="s">
        <v>1731</v>
      </c>
      <c r="C446" t="s">
        <v>223</v>
      </c>
      <c r="D446" t="s">
        <v>331</v>
      </c>
      <c r="E446" t="s">
        <v>89</v>
      </c>
      <c r="F446">
        <v>30884</v>
      </c>
      <c r="G446" t="s">
        <v>229</v>
      </c>
      <c r="H446" t="s">
        <v>29</v>
      </c>
      <c r="I446" t="s">
        <v>144</v>
      </c>
      <c r="J446" t="s">
        <v>1112</v>
      </c>
      <c r="L446" t="s">
        <v>31</v>
      </c>
      <c r="V446" t="s">
        <v>3461</v>
      </c>
    </row>
    <row r="447" spans="1:32" ht="17.25" customHeight="1" x14ac:dyDescent="0.25">
      <c r="A447">
        <v>321124</v>
      </c>
      <c r="B447" t="s">
        <v>1184</v>
      </c>
      <c r="C447" t="s">
        <v>553</v>
      </c>
      <c r="D447" t="s">
        <v>1016</v>
      </c>
      <c r="E447" t="s">
        <v>89</v>
      </c>
      <c r="F447">
        <v>33677</v>
      </c>
      <c r="G447" t="s">
        <v>86</v>
      </c>
      <c r="H447" t="s">
        <v>29</v>
      </c>
      <c r="I447" t="s">
        <v>144</v>
      </c>
      <c r="V447" t="s">
        <v>3686</v>
      </c>
    </row>
    <row r="448" spans="1:32" ht="17.25" customHeight="1" x14ac:dyDescent="0.25">
      <c r="A448">
        <v>334997</v>
      </c>
      <c r="B448" t="s">
        <v>725</v>
      </c>
      <c r="C448" t="s">
        <v>864</v>
      </c>
      <c r="D448" t="s">
        <v>407</v>
      </c>
      <c r="E448" t="s">
        <v>89</v>
      </c>
      <c r="F448">
        <v>30443</v>
      </c>
      <c r="G448" t="s">
        <v>31</v>
      </c>
      <c r="H448" t="s">
        <v>29</v>
      </c>
      <c r="I448" t="s">
        <v>144</v>
      </c>
    </row>
    <row r="449" spans="1:32" ht="17.25" customHeight="1" x14ac:dyDescent="0.25">
      <c r="A449">
        <v>327927</v>
      </c>
      <c r="B449" t="s">
        <v>2183</v>
      </c>
      <c r="C449" t="s">
        <v>616</v>
      </c>
      <c r="D449" t="s">
        <v>406</v>
      </c>
      <c r="E449" t="s">
        <v>89</v>
      </c>
      <c r="F449">
        <v>35095</v>
      </c>
      <c r="G449" t="s">
        <v>2184</v>
      </c>
      <c r="H449" t="s">
        <v>29</v>
      </c>
      <c r="I449" t="s">
        <v>144</v>
      </c>
      <c r="AD449" t="s">
        <v>3445</v>
      </c>
      <c r="AE449" t="s">
        <v>3445</v>
      </c>
      <c r="AF449" t="s">
        <v>3445</v>
      </c>
    </row>
    <row r="450" spans="1:32" ht="17.25" customHeight="1" x14ac:dyDescent="0.25">
      <c r="A450">
        <v>337999</v>
      </c>
      <c r="B450" t="s">
        <v>2462</v>
      </c>
      <c r="C450" t="s">
        <v>256</v>
      </c>
      <c r="D450" t="s">
        <v>2177</v>
      </c>
      <c r="E450" t="s">
        <v>89</v>
      </c>
      <c r="F450">
        <v>31857</v>
      </c>
      <c r="G450" t="s">
        <v>86</v>
      </c>
      <c r="H450" t="s">
        <v>29</v>
      </c>
      <c r="I450" t="s">
        <v>144</v>
      </c>
      <c r="AD450" t="s">
        <v>3445</v>
      </c>
      <c r="AE450" t="s">
        <v>3445</v>
      </c>
      <c r="AF450" t="s">
        <v>3445</v>
      </c>
    </row>
    <row r="451" spans="1:32" ht="17.25" customHeight="1" x14ac:dyDescent="0.25">
      <c r="A451">
        <v>322736</v>
      </c>
      <c r="B451" t="s">
        <v>1753</v>
      </c>
      <c r="C451" t="s">
        <v>2925</v>
      </c>
      <c r="D451" t="s">
        <v>2855</v>
      </c>
      <c r="E451" t="s">
        <v>89</v>
      </c>
      <c r="F451">
        <v>34085</v>
      </c>
      <c r="G451" t="s">
        <v>861</v>
      </c>
      <c r="H451" t="s">
        <v>29</v>
      </c>
      <c r="I451" t="s">
        <v>144</v>
      </c>
      <c r="V451" t="s">
        <v>3458</v>
      </c>
      <c r="AC451" t="s">
        <v>3445</v>
      </c>
      <c r="AD451" t="s">
        <v>3445</v>
      </c>
      <c r="AE451" t="s">
        <v>3445</v>
      </c>
      <c r="AF451" t="s">
        <v>3445</v>
      </c>
    </row>
    <row r="452" spans="1:32" ht="17.25" customHeight="1" x14ac:dyDescent="0.25">
      <c r="A452">
        <v>311105</v>
      </c>
      <c r="B452" t="s">
        <v>1412</v>
      </c>
      <c r="C452" t="s">
        <v>362</v>
      </c>
      <c r="D452" t="s">
        <v>843</v>
      </c>
      <c r="E452" t="s">
        <v>89</v>
      </c>
      <c r="F452">
        <v>25771</v>
      </c>
      <c r="G452" t="s">
        <v>31</v>
      </c>
      <c r="H452" t="s">
        <v>29</v>
      </c>
      <c r="I452" t="s">
        <v>144</v>
      </c>
      <c r="V452" t="s">
        <v>3468</v>
      </c>
      <c r="AD452" t="s">
        <v>3445</v>
      </c>
      <c r="AE452" t="s">
        <v>3445</v>
      </c>
      <c r="AF452" t="s">
        <v>3445</v>
      </c>
    </row>
    <row r="453" spans="1:32" ht="17.25" customHeight="1" x14ac:dyDescent="0.25">
      <c r="A453">
        <v>338065</v>
      </c>
      <c r="B453" t="s">
        <v>2444</v>
      </c>
      <c r="C453" t="s">
        <v>362</v>
      </c>
      <c r="D453" t="s">
        <v>440</v>
      </c>
      <c r="E453" t="s">
        <v>90</v>
      </c>
      <c r="F453">
        <v>36526</v>
      </c>
      <c r="G453" t="s">
        <v>461</v>
      </c>
      <c r="H453" t="s">
        <v>29</v>
      </c>
      <c r="I453" t="s">
        <v>144</v>
      </c>
      <c r="J453" t="s">
        <v>27</v>
      </c>
      <c r="L453" t="s">
        <v>43</v>
      </c>
    </row>
    <row r="454" spans="1:32" ht="17.25" customHeight="1" x14ac:dyDescent="0.25">
      <c r="A454">
        <v>338745</v>
      </c>
      <c r="B454" t="s">
        <v>2654</v>
      </c>
      <c r="C454" t="s">
        <v>418</v>
      </c>
      <c r="D454" t="s">
        <v>378</v>
      </c>
      <c r="E454" t="s">
        <v>89</v>
      </c>
      <c r="F454">
        <v>35431</v>
      </c>
      <c r="G454" t="s">
        <v>31</v>
      </c>
      <c r="H454" t="s">
        <v>29</v>
      </c>
      <c r="I454" t="s">
        <v>144</v>
      </c>
      <c r="J454" t="s">
        <v>1112</v>
      </c>
      <c r="L454" t="s">
        <v>31</v>
      </c>
    </row>
    <row r="455" spans="1:32" ht="17.25" customHeight="1" x14ac:dyDescent="0.25">
      <c r="A455">
        <v>332645</v>
      </c>
      <c r="B455" t="s">
        <v>2057</v>
      </c>
      <c r="C455" t="s">
        <v>941</v>
      </c>
      <c r="D455" t="s">
        <v>369</v>
      </c>
      <c r="E455" t="s">
        <v>89</v>
      </c>
      <c r="F455">
        <v>36039</v>
      </c>
      <c r="G455" t="s">
        <v>31</v>
      </c>
      <c r="H455" t="s">
        <v>29</v>
      </c>
      <c r="I455" t="s">
        <v>144</v>
      </c>
      <c r="J455" t="s">
        <v>27</v>
      </c>
      <c r="L455" t="s">
        <v>31</v>
      </c>
      <c r="V455" t="s">
        <v>3461</v>
      </c>
      <c r="AE455" t="s">
        <v>3445</v>
      </c>
      <c r="AF455" t="s">
        <v>3445</v>
      </c>
    </row>
    <row r="456" spans="1:32" ht="17.25" customHeight="1" x14ac:dyDescent="0.25">
      <c r="A456">
        <v>332642</v>
      </c>
      <c r="B456" t="s">
        <v>1335</v>
      </c>
      <c r="C456" t="s">
        <v>683</v>
      </c>
      <c r="D456" t="s">
        <v>523</v>
      </c>
      <c r="E456" t="s">
        <v>89</v>
      </c>
      <c r="F456">
        <v>35796</v>
      </c>
      <c r="G456" t="s">
        <v>31</v>
      </c>
      <c r="H456" t="s">
        <v>29</v>
      </c>
      <c r="I456" t="s">
        <v>144</v>
      </c>
      <c r="J456" t="s">
        <v>27</v>
      </c>
      <c r="L456" t="s">
        <v>31</v>
      </c>
      <c r="V456" t="s">
        <v>3468</v>
      </c>
    </row>
    <row r="457" spans="1:32" ht="17.25" customHeight="1" x14ac:dyDescent="0.25">
      <c r="A457">
        <v>336210</v>
      </c>
      <c r="B457" t="s">
        <v>1934</v>
      </c>
      <c r="C457" t="s">
        <v>240</v>
      </c>
      <c r="D457" t="s">
        <v>358</v>
      </c>
      <c r="E457" t="s">
        <v>89</v>
      </c>
      <c r="F457">
        <v>32449</v>
      </c>
      <c r="G457" t="s">
        <v>31</v>
      </c>
      <c r="H457" t="s">
        <v>29</v>
      </c>
      <c r="I457" t="s">
        <v>144</v>
      </c>
      <c r="J457" t="s">
        <v>1112</v>
      </c>
      <c r="L457" t="s">
        <v>31</v>
      </c>
    </row>
    <row r="458" spans="1:32" ht="17.25" customHeight="1" x14ac:dyDescent="0.25">
      <c r="A458">
        <v>330662</v>
      </c>
      <c r="B458" t="s">
        <v>1845</v>
      </c>
      <c r="C458" t="s">
        <v>908</v>
      </c>
      <c r="D458" t="s">
        <v>280</v>
      </c>
      <c r="E458" t="s">
        <v>89</v>
      </c>
      <c r="F458">
        <v>36251</v>
      </c>
      <c r="G458" t="s">
        <v>31</v>
      </c>
      <c r="H458" t="s">
        <v>29</v>
      </c>
      <c r="I458" t="s">
        <v>144</v>
      </c>
      <c r="J458" t="s">
        <v>1112</v>
      </c>
      <c r="L458" t="s">
        <v>31</v>
      </c>
      <c r="V458" t="s">
        <v>3469</v>
      </c>
      <c r="AF458" t="s">
        <v>3445</v>
      </c>
    </row>
    <row r="459" spans="1:32" ht="17.25" customHeight="1" x14ac:dyDescent="0.25">
      <c r="A459">
        <v>338239</v>
      </c>
      <c r="B459" t="s">
        <v>2475</v>
      </c>
      <c r="C459" t="s">
        <v>2476</v>
      </c>
      <c r="D459" t="s">
        <v>2477</v>
      </c>
      <c r="E459" t="s">
        <v>89</v>
      </c>
      <c r="F459">
        <v>35091</v>
      </c>
      <c r="G459" t="s">
        <v>31</v>
      </c>
      <c r="H459" t="s">
        <v>29</v>
      </c>
      <c r="I459" t="s">
        <v>144</v>
      </c>
      <c r="J459" t="s">
        <v>1112</v>
      </c>
      <c r="L459" t="s">
        <v>86</v>
      </c>
    </row>
    <row r="460" spans="1:32" ht="17.25" customHeight="1" x14ac:dyDescent="0.25">
      <c r="A460">
        <v>320691</v>
      </c>
      <c r="B460" t="s">
        <v>1759</v>
      </c>
      <c r="C460" t="s">
        <v>526</v>
      </c>
      <c r="D460" t="s">
        <v>801</v>
      </c>
      <c r="E460" t="s">
        <v>89</v>
      </c>
      <c r="F460">
        <v>33245</v>
      </c>
      <c r="G460" t="s">
        <v>31</v>
      </c>
      <c r="H460" t="s">
        <v>32</v>
      </c>
      <c r="I460" t="s">
        <v>144</v>
      </c>
      <c r="V460" t="s">
        <v>3686</v>
      </c>
      <c r="AC460" t="s">
        <v>3445</v>
      </c>
      <c r="AD460" t="s">
        <v>3445</v>
      </c>
      <c r="AE460" t="s">
        <v>3445</v>
      </c>
      <c r="AF460" t="s">
        <v>3445</v>
      </c>
    </row>
    <row r="461" spans="1:32" ht="17.25" customHeight="1" x14ac:dyDescent="0.25">
      <c r="A461">
        <v>338249</v>
      </c>
      <c r="B461" t="s">
        <v>2314</v>
      </c>
      <c r="C461" t="s">
        <v>240</v>
      </c>
      <c r="D461" t="s">
        <v>1542</v>
      </c>
      <c r="E461" t="s">
        <v>89</v>
      </c>
      <c r="F461">
        <v>36295</v>
      </c>
      <c r="G461" t="s">
        <v>31</v>
      </c>
      <c r="H461" t="s">
        <v>29</v>
      </c>
      <c r="I461" t="s">
        <v>144</v>
      </c>
      <c r="J461" t="s">
        <v>1112</v>
      </c>
      <c r="L461" t="s">
        <v>31</v>
      </c>
    </row>
    <row r="462" spans="1:32" ht="17.25" customHeight="1" x14ac:dyDescent="0.25">
      <c r="A462">
        <v>336909</v>
      </c>
      <c r="B462" t="s">
        <v>1749</v>
      </c>
      <c r="C462" t="s">
        <v>291</v>
      </c>
      <c r="D462" t="s">
        <v>1750</v>
      </c>
      <c r="E462" t="s">
        <v>89</v>
      </c>
      <c r="F462">
        <v>35229</v>
      </c>
      <c r="G462" t="s">
        <v>31</v>
      </c>
      <c r="H462" t="s">
        <v>32</v>
      </c>
      <c r="I462" t="s">
        <v>144</v>
      </c>
      <c r="J462" t="s">
        <v>1112</v>
      </c>
      <c r="L462" t="s">
        <v>31</v>
      </c>
      <c r="V462" t="s">
        <v>3461</v>
      </c>
    </row>
    <row r="463" spans="1:32" ht="17.25" customHeight="1" x14ac:dyDescent="0.25">
      <c r="A463">
        <v>338951</v>
      </c>
      <c r="B463" t="s">
        <v>3209</v>
      </c>
      <c r="C463" t="s">
        <v>256</v>
      </c>
      <c r="D463" t="s">
        <v>804</v>
      </c>
      <c r="E463" t="s">
        <v>89</v>
      </c>
      <c r="F463">
        <v>31958</v>
      </c>
      <c r="G463" t="s">
        <v>2326</v>
      </c>
      <c r="H463" t="s">
        <v>29</v>
      </c>
      <c r="I463" t="s">
        <v>144</v>
      </c>
      <c r="J463" t="s">
        <v>1112</v>
      </c>
      <c r="L463" t="s">
        <v>60</v>
      </c>
    </row>
    <row r="464" spans="1:32" ht="17.25" customHeight="1" x14ac:dyDescent="0.25">
      <c r="A464">
        <v>326135</v>
      </c>
      <c r="B464" t="s">
        <v>1348</v>
      </c>
      <c r="C464" t="s">
        <v>256</v>
      </c>
      <c r="D464" t="s">
        <v>407</v>
      </c>
      <c r="E464" t="s">
        <v>90</v>
      </c>
      <c r="F464">
        <v>27348</v>
      </c>
      <c r="G464" t="s">
        <v>446</v>
      </c>
      <c r="H464" t="s">
        <v>29</v>
      </c>
      <c r="I464" t="s">
        <v>144</v>
      </c>
      <c r="V464" t="s">
        <v>3469</v>
      </c>
      <c r="AC464" t="s">
        <v>3445</v>
      </c>
      <c r="AD464" t="s">
        <v>3445</v>
      </c>
      <c r="AE464" t="s">
        <v>3445</v>
      </c>
      <c r="AF464" t="s">
        <v>3445</v>
      </c>
    </row>
    <row r="465" spans="1:32" ht="17.25" customHeight="1" x14ac:dyDescent="0.25">
      <c r="A465">
        <v>336430</v>
      </c>
      <c r="B465" t="s">
        <v>3211</v>
      </c>
      <c r="C465" t="s">
        <v>762</v>
      </c>
      <c r="D465" t="s">
        <v>243</v>
      </c>
      <c r="E465" t="s">
        <v>90</v>
      </c>
      <c r="F465">
        <v>35431</v>
      </c>
      <c r="G465" t="s">
        <v>861</v>
      </c>
      <c r="H465" t="s">
        <v>29</v>
      </c>
      <c r="I465" t="s">
        <v>144</v>
      </c>
      <c r="J465" t="s">
        <v>1112</v>
      </c>
      <c r="L465" t="s">
        <v>43</v>
      </c>
    </row>
    <row r="466" spans="1:32" ht="17.25" customHeight="1" x14ac:dyDescent="0.25">
      <c r="A466">
        <v>334607</v>
      </c>
      <c r="B466" t="s">
        <v>2047</v>
      </c>
      <c r="C466" t="s">
        <v>353</v>
      </c>
      <c r="D466" t="s">
        <v>1017</v>
      </c>
      <c r="E466" t="s">
        <v>90</v>
      </c>
      <c r="F466">
        <v>30764</v>
      </c>
      <c r="G466" t="s">
        <v>400</v>
      </c>
      <c r="H466" t="s">
        <v>29</v>
      </c>
      <c r="I466" t="s">
        <v>144</v>
      </c>
      <c r="J466" t="s">
        <v>1112</v>
      </c>
      <c r="L466" t="s">
        <v>31</v>
      </c>
      <c r="V466" t="s">
        <v>3461</v>
      </c>
    </row>
    <row r="467" spans="1:32" ht="17.25" customHeight="1" x14ac:dyDescent="0.25">
      <c r="A467">
        <v>336376</v>
      </c>
      <c r="B467" t="s">
        <v>2387</v>
      </c>
      <c r="C467" t="s">
        <v>762</v>
      </c>
      <c r="D467" t="s">
        <v>584</v>
      </c>
      <c r="E467" t="s">
        <v>90</v>
      </c>
      <c r="F467">
        <v>36912</v>
      </c>
      <c r="G467" t="s">
        <v>225</v>
      </c>
      <c r="H467" t="s">
        <v>29</v>
      </c>
      <c r="I467" t="s">
        <v>144</v>
      </c>
      <c r="J467" t="s">
        <v>1112</v>
      </c>
      <c r="L467" t="s">
        <v>53</v>
      </c>
    </row>
    <row r="468" spans="1:32" ht="17.25" customHeight="1" x14ac:dyDescent="0.25">
      <c r="A468">
        <v>333755</v>
      </c>
      <c r="B468" t="s">
        <v>2639</v>
      </c>
      <c r="C468" t="s">
        <v>1027</v>
      </c>
      <c r="D468" t="s">
        <v>300</v>
      </c>
      <c r="E468" t="s">
        <v>90</v>
      </c>
      <c r="F468">
        <v>36039</v>
      </c>
      <c r="G468" t="s">
        <v>1587</v>
      </c>
      <c r="H468" t="s">
        <v>29</v>
      </c>
      <c r="I468" t="s">
        <v>144</v>
      </c>
      <c r="J468" t="s">
        <v>1112</v>
      </c>
      <c r="L468" t="s">
        <v>53</v>
      </c>
    </row>
    <row r="469" spans="1:32" ht="17.25" customHeight="1" x14ac:dyDescent="0.25">
      <c r="A469">
        <v>338006</v>
      </c>
      <c r="B469" t="s">
        <v>3074</v>
      </c>
      <c r="C469" t="s">
        <v>610</v>
      </c>
      <c r="D469" t="s">
        <v>579</v>
      </c>
      <c r="E469" t="s">
        <v>90</v>
      </c>
      <c r="F469">
        <v>33666</v>
      </c>
      <c r="G469" t="s">
        <v>651</v>
      </c>
      <c r="H469" t="s">
        <v>29</v>
      </c>
      <c r="I469" t="s">
        <v>144</v>
      </c>
      <c r="J469" t="s">
        <v>1112</v>
      </c>
      <c r="L469" t="s">
        <v>43</v>
      </c>
    </row>
    <row r="470" spans="1:32" ht="17.25" customHeight="1" x14ac:dyDescent="0.25">
      <c r="A470">
        <v>336184</v>
      </c>
      <c r="B470" t="s">
        <v>3056</v>
      </c>
      <c r="C470" t="s">
        <v>309</v>
      </c>
      <c r="D470" t="s">
        <v>3057</v>
      </c>
      <c r="E470" t="s">
        <v>90</v>
      </c>
      <c r="F470">
        <v>34880</v>
      </c>
      <c r="G470" t="s">
        <v>80</v>
      </c>
      <c r="H470" t="s">
        <v>29</v>
      </c>
      <c r="I470" t="s">
        <v>144</v>
      </c>
      <c r="J470" t="s">
        <v>1112</v>
      </c>
      <c r="L470" t="s">
        <v>31</v>
      </c>
    </row>
    <row r="471" spans="1:32" ht="17.25" customHeight="1" x14ac:dyDescent="0.25">
      <c r="A471">
        <v>332901</v>
      </c>
      <c r="B471" t="s">
        <v>1733</v>
      </c>
      <c r="C471" t="s">
        <v>360</v>
      </c>
      <c r="D471" t="s">
        <v>280</v>
      </c>
      <c r="E471" t="s">
        <v>90</v>
      </c>
      <c r="F471">
        <v>34708</v>
      </c>
      <c r="G471" t="s">
        <v>31</v>
      </c>
      <c r="H471" t="s">
        <v>29</v>
      </c>
      <c r="I471" t="s">
        <v>144</v>
      </c>
      <c r="J471" t="s">
        <v>1112</v>
      </c>
      <c r="L471" t="s">
        <v>31</v>
      </c>
      <c r="V471" t="s">
        <v>3461</v>
      </c>
      <c r="AE471" t="s">
        <v>3445</v>
      </c>
      <c r="AF471" t="s">
        <v>3445</v>
      </c>
    </row>
    <row r="472" spans="1:32" ht="17.25" customHeight="1" x14ac:dyDescent="0.25">
      <c r="A472">
        <v>334576</v>
      </c>
      <c r="B472" t="s">
        <v>1871</v>
      </c>
      <c r="C472" t="s">
        <v>1872</v>
      </c>
      <c r="D472" t="s">
        <v>431</v>
      </c>
      <c r="E472" t="s">
        <v>90</v>
      </c>
      <c r="F472">
        <v>33451</v>
      </c>
      <c r="G472" t="s">
        <v>31</v>
      </c>
      <c r="H472" t="s">
        <v>29</v>
      </c>
      <c r="I472" t="s">
        <v>144</v>
      </c>
      <c r="J472" t="s">
        <v>1112</v>
      </c>
      <c r="L472" t="s">
        <v>31</v>
      </c>
      <c r="V472" t="s">
        <v>3461</v>
      </c>
    </row>
    <row r="473" spans="1:32" ht="17.25" customHeight="1" x14ac:dyDescent="0.25">
      <c r="A473">
        <v>338774</v>
      </c>
      <c r="B473" t="s">
        <v>3289</v>
      </c>
      <c r="C473" t="s">
        <v>679</v>
      </c>
      <c r="D473" t="s">
        <v>1282</v>
      </c>
      <c r="E473" t="s">
        <v>89</v>
      </c>
      <c r="F473">
        <v>32509</v>
      </c>
      <c r="G473" t="s">
        <v>682</v>
      </c>
      <c r="H473" t="s">
        <v>29</v>
      </c>
      <c r="I473" t="s">
        <v>144</v>
      </c>
      <c r="J473" t="s">
        <v>1112</v>
      </c>
      <c r="L473" t="s">
        <v>40</v>
      </c>
      <c r="AF473" t="s">
        <v>3445</v>
      </c>
    </row>
    <row r="474" spans="1:32" ht="17.25" customHeight="1" x14ac:dyDescent="0.25">
      <c r="A474">
        <v>338019</v>
      </c>
      <c r="B474" t="s">
        <v>2780</v>
      </c>
      <c r="C474" t="s">
        <v>240</v>
      </c>
      <c r="D474" t="s">
        <v>843</v>
      </c>
      <c r="E474" t="s">
        <v>90</v>
      </c>
      <c r="F474">
        <v>31568</v>
      </c>
      <c r="G474" t="s">
        <v>420</v>
      </c>
      <c r="H474" t="s">
        <v>29</v>
      </c>
      <c r="I474" t="s">
        <v>144</v>
      </c>
      <c r="J474" t="s">
        <v>27</v>
      </c>
      <c r="L474" t="s">
        <v>43</v>
      </c>
    </row>
    <row r="475" spans="1:32" ht="17.25" customHeight="1" x14ac:dyDescent="0.25">
      <c r="A475">
        <v>338788</v>
      </c>
      <c r="B475" t="s">
        <v>2256</v>
      </c>
      <c r="C475" t="s">
        <v>330</v>
      </c>
      <c r="D475" t="s">
        <v>711</v>
      </c>
      <c r="E475" t="s">
        <v>90</v>
      </c>
      <c r="F475">
        <v>36008</v>
      </c>
      <c r="G475" t="s">
        <v>2257</v>
      </c>
      <c r="H475" t="s">
        <v>29</v>
      </c>
      <c r="I475" t="s">
        <v>144</v>
      </c>
      <c r="J475" t="s">
        <v>1112</v>
      </c>
      <c r="L475" t="s">
        <v>53</v>
      </c>
    </row>
    <row r="476" spans="1:32" ht="17.25" customHeight="1" x14ac:dyDescent="0.25">
      <c r="A476">
        <v>337932</v>
      </c>
      <c r="B476" t="s">
        <v>2940</v>
      </c>
      <c r="C476" t="s">
        <v>2941</v>
      </c>
      <c r="D476" t="s">
        <v>1567</v>
      </c>
      <c r="E476" t="s">
        <v>90</v>
      </c>
      <c r="F476">
        <v>31696</v>
      </c>
      <c r="G476" t="s">
        <v>2942</v>
      </c>
      <c r="H476" t="s">
        <v>29</v>
      </c>
      <c r="I476" t="s">
        <v>144</v>
      </c>
      <c r="J476" t="s">
        <v>1112</v>
      </c>
      <c r="L476" t="s">
        <v>31</v>
      </c>
    </row>
    <row r="477" spans="1:32" ht="17.25" customHeight="1" x14ac:dyDescent="0.25">
      <c r="A477">
        <v>330310</v>
      </c>
      <c r="B477" t="s">
        <v>3163</v>
      </c>
      <c r="C477" t="s">
        <v>240</v>
      </c>
      <c r="D477" t="s">
        <v>433</v>
      </c>
      <c r="E477" t="s">
        <v>90</v>
      </c>
      <c r="F477">
        <v>35799</v>
      </c>
      <c r="G477" t="s">
        <v>332</v>
      </c>
      <c r="H477" t="s">
        <v>29</v>
      </c>
      <c r="I477" t="s">
        <v>144</v>
      </c>
      <c r="J477" t="s">
        <v>27</v>
      </c>
      <c r="L477" t="s">
        <v>43</v>
      </c>
    </row>
    <row r="478" spans="1:32" ht="17.25" customHeight="1" x14ac:dyDescent="0.25">
      <c r="A478">
        <v>338068</v>
      </c>
      <c r="B478" t="s">
        <v>2394</v>
      </c>
      <c r="C478" t="s">
        <v>787</v>
      </c>
      <c r="D478" t="s">
        <v>579</v>
      </c>
      <c r="E478" t="s">
        <v>90</v>
      </c>
      <c r="F478">
        <v>32387</v>
      </c>
      <c r="G478" t="s">
        <v>541</v>
      </c>
      <c r="H478" t="s">
        <v>29</v>
      </c>
      <c r="I478" t="s">
        <v>144</v>
      </c>
      <c r="J478" t="s">
        <v>1112</v>
      </c>
      <c r="L478" t="s">
        <v>43</v>
      </c>
    </row>
    <row r="479" spans="1:32" ht="17.25" customHeight="1" x14ac:dyDescent="0.25">
      <c r="A479">
        <v>338789</v>
      </c>
      <c r="B479" t="s">
        <v>2760</v>
      </c>
      <c r="C479" t="s">
        <v>735</v>
      </c>
      <c r="D479" t="s">
        <v>878</v>
      </c>
      <c r="E479" t="s">
        <v>90</v>
      </c>
      <c r="F479">
        <v>35085</v>
      </c>
      <c r="G479" t="s">
        <v>31</v>
      </c>
      <c r="H479" t="s">
        <v>32</v>
      </c>
      <c r="I479" t="s">
        <v>144</v>
      </c>
      <c r="J479" t="s">
        <v>1112</v>
      </c>
      <c r="L479" t="s">
        <v>80</v>
      </c>
    </row>
    <row r="480" spans="1:32" ht="17.25" customHeight="1" x14ac:dyDescent="0.25">
      <c r="A480">
        <v>327627</v>
      </c>
      <c r="B480" t="s">
        <v>1834</v>
      </c>
      <c r="C480" t="s">
        <v>1312</v>
      </c>
      <c r="D480" t="s">
        <v>419</v>
      </c>
      <c r="E480" t="s">
        <v>90</v>
      </c>
      <c r="F480">
        <v>32034</v>
      </c>
      <c r="G480" t="s">
        <v>31</v>
      </c>
      <c r="H480" t="s">
        <v>29</v>
      </c>
      <c r="I480" t="s">
        <v>144</v>
      </c>
      <c r="J480" t="s">
        <v>1112</v>
      </c>
      <c r="L480" t="s">
        <v>31</v>
      </c>
      <c r="V480" t="s">
        <v>3468</v>
      </c>
    </row>
    <row r="481" spans="1:32" ht="17.25" customHeight="1" x14ac:dyDescent="0.25">
      <c r="A481">
        <v>336469</v>
      </c>
      <c r="B481" t="s">
        <v>3137</v>
      </c>
      <c r="C481" t="s">
        <v>233</v>
      </c>
      <c r="D481" t="s">
        <v>3138</v>
      </c>
      <c r="E481" t="s">
        <v>90</v>
      </c>
      <c r="F481">
        <v>35459</v>
      </c>
      <c r="G481" t="s">
        <v>31</v>
      </c>
      <c r="H481" t="s">
        <v>29</v>
      </c>
      <c r="I481" t="s">
        <v>144</v>
      </c>
      <c r="AC481" t="s">
        <v>3445</v>
      </c>
      <c r="AD481" t="s">
        <v>3445</v>
      </c>
      <c r="AE481" t="s">
        <v>3445</v>
      </c>
      <c r="AF481" t="s">
        <v>3445</v>
      </c>
    </row>
    <row r="482" spans="1:32" ht="17.25" customHeight="1" x14ac:dyDescent="0.25">
      <c r="A482">
        <v>337925</v>
      </c>
      <c r="B482" t="s">
        <v>2505</v>
      </c>
      <c r="C482" t="s">
        <v>240</v>
      </c>
      <c r="D482" t="s">
        <v>2014</v>
      </c>
      <c r="E482" t="s">
        <v>89</v>
      </c>
      <c r="F482">
        <v>27645</v>
      </c>
      <c r="G482" t="s">
        <v>31</v>
      </c>
      <c r="H482" t="s">
        <v>29</v>
      </c>
      <c r="I482" t="s">
        <v>144</v>
      </c>
      <c r="J482" t="s">
        <v>1112</v>
      </c>
      <c r="L482" t="s">
        <v>31</v>
      </c>
    </row>
    <row r="483" spans="1:32" ht="17.25" customHeight="1" x14ac:dyDescent="0.25">
      <c r="A483">
        <v>332943</v>
      </c>
      <c r="B483" t="s">
        <v>1391</v>
      </c>
      <c r="C483" t="s">
        <v>1392</v>
      </c>
      <c r="D483" t="s">
        <v>1393</v>
      </c>
      <c r="E483" t="s">
        <v>90</v>
      </c>
      <c r="F483">
        <v>31048</v>
      </c>
      <c r="G483" t="s">
        <v>1394</v>
      </c>
      <c r="H483" t="s">
        <v>29</v>
      </c>
      <c r="I483" t="s">
        <v>144</v>
      </c>
      <c r="J483" t="s">
        <v>1112</v>
      </c>
      <c r="L483" t="s">
        <v>50</v>
      </c>
      <c r="V483" t="s">
        <v>3686</v>
      </c>
    </row>
    <row r="484" spans="1:32" ht="17.25" customHeight="1" x14ac:dyDescent="0.25">
      <c r="A484">
        <v>338070</v>
      </c>
      <c r="B484" t="s">
        <v>3412</v>
      </c>
      <c r="C484" t="s">
        <v>2881</v>
      </c>
      <c r="D484" t="s">
        <v>3159</v>
      </c>
      <c r="E484" t="s">
        <v>90</v>
      </c>
      <c r="F484">
        <v>36629</v>
      </c>
      <c r="G484" t="s">
        <v>31</v>
      </c>
      <c r="H484" t="s">
        <v>29</v>
      </c>
      <c r="I484" t="s">
        <v>144</v>
      </c>
      <c r="J484" t="s">
        <v>1112</v>
      </c>
      <c r="L484" t="s">
        <v>31</v>
      </c>
    </row>
    <row r="485" spans="1:32" ht="17.25" customHeight="1" x14ac:dyDescent="0.25">
      <c r="A485">
        <v>338767</v>
      </c>
      <c r="B485" t="s">
        <v>2725</v>
      </c>
      <c r="C485" t="s">
        <v>619</v>
      </c>
      <c r="D485" t="s">
        <v>566</v>
      </c>
      <c r="E485" t="s">
        <v>89</v>
      </c>
      <c r="F485">
        <v>35998</v>
      </c>
      <c r="G485" t="s">
        <v>60</v>
      </c>
      <c r="H485" t="s">
        <v>29</v>
      </c>
      <c r="I485" t="s">
        <v>144</v>
      </c>
      <c r="J485" t="s">
        <v>1112</v>
      </c>
      <c r="L485" t="s">
        <v>60</v>
      </c>
    </row>
    <row r="486" spans="1:32" ht="17.25" customHeight="1" x14ac:dyDescent="0.25">
      <c r="A486">
        <v>337252</v>
      </c>
      <c r="B486" t="s">
        <v>1435</v>
      </c>
      <c r="C486" t="s">
        <v>593</v>
      </c>
      <c r="D486" t="s">
        <v>807</v>
      </c>
      <c r="E486" t="s">
        <v>89</v>
      </c>
      <c r="F486">
        <v>32940</v>
      </c>
      <c r="G486" t="s">
        <v>71</v>
      </c>
      <c r="H486" t="s">
        <v>29</v>
      </c>
      <c r="I486" t="s">
        <v>144</v>
      </c>
      <c r="V486" t="s">
        <v>3469</v>
      </c>
    </row>
    <row r="487" spans="1:32" ht="17.25" customHeight="1" x14ac:dyDescent="0.25">
      <c r="A487">
        <v>338242</v>
      </c>
      <c r="B487" t="s">
        <v>2400</v>
      </c>
      <c r="C487" t="s">
        <v>1012</v>
      </c>
      <c r="D487" t="s">
        <v>2401</v>
      </c>
      <c r="E487" t="s">
        <v>89</v>
      </c>
      <c r="F487">
        <v>33399</v>
      </c>
      <c r="G487" t="s">
        <v>458</v>
      </c>
      <c r="H487" t="s">
        <v>29</v>
      </c>
      <c r="I487" t="s">
        <v>144</v>
      </c>
      <c r="J487" t="s">
        <v>1112</v>
      </c>
      <c r="L487" t="s">
        <v>31</v>
      </c>
    </row>
    <row r="488" spans="1:32" ht="17.25" customHeight="1" x14ac:dyDescent="0.25">
      <c r="A488">
        <v>330502</v>
      </c>
      <c r="B488" t="s">
        <v>2641</v>
      </c>
      <c r="C488" t="s">
        <v>223</v>
      </c>
      <c r="D488" t="s">
        <v>575</v>
      </c>
      <c r="E488" t="s">
        <v>89</v>
      </c>
      <c r="F488">
        <v>35497</v>
      </c>
      <c r="G488" t="s">
        <v>31</v>
      </c>
      <c r="H488" t="s">
        <v>29</v>
      </c>
      <c r="I488" t="s">
        <v>144</v>
      </c>
      <c r="V488" t="s">
        <v>3687</v>
      </c>
      <c r="AC488" t="s">
        <v>3445</v>
      </c>
      <c r="AD488" t="s">
        <v>3445</v>
      </c>
      <c r="AE488" t="s">
        <v>3445</v>
      </c>
      <c r="AF488" t="s">
        <v>3445</v>
      </c>
    </row>
    <row r="489" spans="1:32" ht="17.25" customHeight="1" x14ac:dyDescent="0.25">
      <c r="A489">
        <v>325493</v>
      </c>
      <c r="B489" t="s">
        <v>1842</v>
      </c>
      <c r="C489" t="s">
        <v>240</v>
      </c>
      <c r="D489" t="s">
        <v>277</v>
      </c>
      <c r="E489" t="s">
        <v>89</v>
      </c>
      <c r="F489">
        <v>33837</v>
      </c>
      <c r="G489" t="s">
        <v>461</v>
      </c>
      <c r="H489" t="s">
        <v>29</v>
      </c>
      <c r="I489" t="s">
        <v>144</v>
      </c>
      <c r="V489" t="s">
        <v>3468</v>
      </c>
      <c r="AD489" t="s">
        <v>3445</v>
      </c>
      <c r="AE489" t="s">
        <v>3445</v>
      </c>
      <c r="AF489" t="s">
        <v>3445</v>
      </c>
    </row>
    <row r="490" spans="1:32" ht="17.25" customHeight="1" x14ac:dyDescent="0.25">
      <c r="A490">
        <v>334529</v>
      </c>
      <c r="B490" t="s">
        <v>1903</v>
      </c>
      <c r="C490" t="s">
        <v>437</v>
      </c>
      <c r="D490" t="s">
        <v>361</v>
      </c>
      <c r="E490" t="s">
        <v>89</v>
      </c>
      <c r="F490">
        <v>34933</v>
      </c>
      <c r="G490" t="s">
        <v>31</v>
      </c>
      <c r="H490" t="s">
        <v>29</v>
      </c>
      <c r="I490" t="s">
        <v>144</v>
      </c>
      <c r="V490" t="s">
        <v>3686</v>
      </c>
      <c r="AC490" t="s">
        <v>3445</v>
      </c>
      <c r="AD490" t="s">
        <v>3445</v>
      </c>
      <c r="AE490" t="s">
        <v>3445</v>
      </c>
      <c r="AF490" t="s">
        <v>3445</v>
      </c>
    </row>
    <row r="491" spans="1:32" ht="17.25" customHeight="1" x14ac:dyDescent="0.25">
      <c r="A491">
        <v>336962</v>
      </c>
      <c r="B491" t="s">
        <v>2413</v>
      </c>
      <c r="C491" t="s">
        <v>226</v>
      </c>
      <c r="D491" t="s">
        <v>412</v>
      </c>
      <c r="E491" t="s">
        <v>89</v>
      </c>
      <c r="F491">
        <v>36346</v>
      </c>
      <c r="G491" t="s">
        <v>2414</v>
      </c>
      <c r="H491" t="s">
        <v>29</v>
      </c>
      <c r="I491" t="s">
        <v>144</v>
      </c>
      <c r="J491" t="s">
        <v>1112</v>
      </c>
      <c r="L491" t="s">
        <v>43</v>
      </c>
      <c r="AE491" t="s">
        <v>3445</v>
      </c>
      <c r="AF491" t="s">
        <v>3445</v>
      </c>
    </row>
    <row r="492" spans="1:32" ht="17.25" customHeight="1" x14ac:dyDescent="0.25">
      <c r="A492">
        <v>336343</v>
      </c>
      <c r="B492" t="s">
        <v>2863</v>
      </c>
      <c r="C492" t="s">
        <v>727</v>
      </c>
      <c r="D492" t="s">
        <v>349</v>
      </c>
      <c r="E492" t="s">
        <v>89</v>
      </c>
      <c r="F492">
        <v>27312</v>
      </c>
      <c r="G492" t="s">
        <v>31</v>
      </c>
      <c r="H492" t="s">
        <v>29</v>
      </c>
      <c r="I492" t="s">
        <v>144</v>
      </c>
      <c r="J492" t="s">
        <v>27</v>
      </c>
      <c r="L492" t="s">
        <v>31</v>
      </c>
    </row>
    <row r="493" spans="1:32" ht="17.25" customHeight="1" x14ac:dyDescent="0.25">
      <c r="A493">
        <v>332780</v>
      </c>
      <c r="B493" t="s">
        <v>1342</v>
      </c>
      <c r="C493" t="s">
        <v>498</v>
      </c>
      <c r="D493" t="s">
        <v>1343</v>
      </c>
      <c r="E493" t="s">
        <v>89</v>
      </c>
      <c r="F493">
        <v>35560</v>
      </c>
      <c r="G493" t="s">
        <v>31</v>
      </c>
      <c r="H493" t="s">
        <v>29</v>
      </c>
      <c r="I493" t="s">
        <v>144</v>
      </c>
      <c r="V493" t="s">
        <v>3469</v>
      </c>
      <c r="AC493" t="s">
        <v>3445</v>
      </c>
      <c r="AD493" t="s">
        <v>3445</v>
      </c>
      <c r="AE493" t="s">
        <v>3445</v>
      </c>
      <c r="AF493" t="s">
        <v>3445</v>
      </c>
    </row>
    <row r="494" spans="1:32" ht="17.25" customHeight="1" x14ac:dyDescent="0.25">
      <c r="A494">
        <v>320947</v>
      </c>
      <c r="B494" t="s">
        <v>2377</v>
      </c>
      <c r="C494" t="s">
        <v>868</v>
      </c>
      <c r="D494" t="s">
        <v>587</v>
      </c>
      <c r="E494" t="s">
        <v>89</v>
      </c>
      <c r="F494">
        <v>32792</v>
      </c>
      <c r="G494" t="s">
        <v>31</v>
      </c>
      <c r="H494" t="s">
        <v>29</v>
      </c>
      <c r="I494" t="s">
        <v>144</v>
      </c>
      <c r="J494" t="s">
        <v>1112</v>
      </c>
      <c r="L494" t="s">
        <v>31</v>
      </c>
    </row>
    <row r="495" spans="1:32" ht="17.25" customHeight="1" x14ac:dyDescent="0.25">
      <c r="A495">
        <v>338919</v>
      </c>
      <c r="B495" t="s">
        <v>2411</v>
      </c>
      <c r="C495" t="s">
        <v>1249</v>
      </c>
      <c r="D495" t="s">
        <v>234</v>
      </c>
      <c r="E495" t="s">
        <v>89</v>
      </c>
      <c r="F495">
        <v>33019</v>
      </c>
      <c r="G495" t="s">
        <v>225</v>
      </c>
      <c r="H495" t="s">
        <v>29</v>
      </c>
      <c r="I495" t="s">
        <v>144</v>
      </c>
      <c r="J495" t="s">
        <v>1112</v>
      </c>
      <c r="L495" t="s">
        <v>31</v>
      </c>
      <c r="AF495" t="s">
        <v>3445</v>
      </c>
    </row>
    <row r="496" spans="1:32" ht="17.25" customHeight="1" x14ac:dyDescent="0.25">
      <c r="A496">
        <v>325598</v>
      </c>
      <c r="B496" t="s">
        <v>2007</v>
      </c>
      <c r="C496" t="s">
        <v>908</v>
      </c>
      <c r="D496" t="s">
        <v>300</v>
      </c>
      <c r="E496" t="s">
        <v>89</v>
      </c>
      <c r="F496">
        <v>26843</v>
      </c>
      <c r="G496" t="s">
        <v>31</v>
      </c>
      <c r="H496" t="s">
        <v>29</v>
      </c>
      <c r="I496" t="s">
        <v>144</v>
      </c>
      <c r="J496" t="s">
        <v>1112</v>
      </c>
      <c r="L496" t="s">
        <v>31</v>
      </c>
      <c r="V496" t="s">
        <v>3469</v>
      </c>
    </row>
    <row r="497" spans="1:32" ht="17.25" customHeight="1" x14ac:dyDescent="0.25">
      <c r="A497">
        <v>336322</v>
      </c>
      <c r="B497" t="s">
        <v>2575</v>
      </c>
      <c r="C497" t="s">
        <v>585</v>
      </c>
      <c r="D497" t="s">
        <v>2269</v>
      </c>
      <c r="E497" t="s">
        <v>89</v>
      </c>
      <c r="F497">
        <v>35940</v>
      </c>
      <c r="G497" t="s">
        <v>1213</v>
      </c>
      <c r="H497" t="s">
        <v>29</v>
      </c>
      <c r="I497" t="s">
        <v>144</v>
      </c>
      <c r="J497" t="s">
        <v>27</v>
      </c>
      <c r="L497" t="s">
        <v>43</v>
      </c>
    </row>
    <row r="498" spans="1:32" ht="17.25" customHeight="1" x14ac:dyDescent="0.25">
      <c r="A498">
        <v>336917</v>
      </c>
      <c r="B498" t="s">
        <v>2023</v>
      </c>
      <c r="C498" t="s">
        <v>299</v>
      </c>
      <c r="D498" t="s">
        <v>440</v>
      </c>
      <c r="E498" t="s">
        <v>89</v>
      </c>
      <c r="F498">
        <v>35499</v>
      </c>
      <c r="G498" t="s">
        <v>31</v>
      </c>
      <c r="H498" t="s">
        <v>29</v>
      </c>
      <c r="I498" t="s">
        <v>144</v>
      </c>
      <c r="AC498" t="s">
        <v>3445</v>
      </c>
      <c r="AD498" t="s">
        <v>3445</v>
      </c>
      <c r="AE498" t="s">
        <v>3445</v>
      </c>
      <c r="AF498" t="s">
        <v>3445</v>
      </c>
    </row>
    <row r="499" spans="1:32" ht="17.25" customHeight="1" x14ac:dyDescent="0.25">
      <c r="A499">
        <v>330382</v>
      </c>
      <c r="B499" t="s">
        <v>1876</v>
      </c>
      <c r="C499" t="s">
        <v>923</v>
      </c>
      <c r="D499" t="s">
        <v>782</v>
      </c>
      <c r="E499" t="s">
        <v>89</v>
      </c>
      <c r="F499">
        <v>33304</v>
      </c>
      <c r="G499" t="s">
        <v>31</v>
      </c>
      <c r="H499" t="s">
        <v>29</v>
      </c>
      <c r="I499" t="s">
        <v>144</v>
      </c>
      <c r="V499" t="s">
        <v>3461</v>
      </c>
      <c r="AD499" t="s">
        <v>3445</v>
      </c>
      <c r="AE499" t="s">
        <v>3445</v>
      </c>
      <c r="AF499" t="s">
        <v>3445</v>
      </c>
    </row>
    <row r="500" spans="1:32" ht="17.25" customHeight="1" x14ac:dyDescent="0.25">
      <c r="A500">
        <v>336291</v>
      </c>
      <c r="B500" t="s">
        <v>872</v>
      </c>
      <c r="C500" t="s">
        <v>302</v>
      </c>
      <c r="D500" t="s">
        <v>250</v>
      </c>
      <c r="E500" t="s">
        <v>89</v>
      </c>
      <c r="F500">
        <v>35796</v>
      </c>
      <c r="G500" t="s">
        <v>3193</v>
      </c>
      <c r="H500" t="s">
        <v>29</v>
      </c>
      <c r="I500" t="s">
        <v>144</v>
      </c>
      <c r="J500" t="s">
        <v>1112</v>
      </c>
      <c r="L500" t="s">
        <v>43</v>
      </c>
      <c r="AE500" t="s">
        <v>3445</v>
      </c>
      <c r="AF500" t="s">
        <v>3445</v>
      </c>
    </row>
    <row r="501" spans="1:32" ht="17.25" customHeight="1" x14ac:dyDescent="0.25">
      <c r="A501">
        <v>332625</v>
      </c>
      <c r="B501" t="s">
        <v>1952</v>
      </c>
      <c r="C501" t="s">
        <v>278</v>
      </c>
      <c r="D501" t="s">
        <v>605</v>
      </c>
      <c r="E501" t="s">
        <v>89</v>
      </c>
      <c r="F501">
        <v>36210</v>
      </c>
      <c r="G501" t="s">
        <v>350</v>
      </c>
      <c r="H501" t="s">
        <v>29</v>
      </c>
      <c r="I501" t="s">
        <v>144</v>
      </c>
      <c r="J501" t="s">
        <v>1112</v>
      </c>
      <c r="L501" t="s">
        <v>83</v>
      </c>
      <c r="V501" t="s">
        <v>3470</v>
      </c>
    </row>
    <row r="502" spans="1:32" ht="17.25" customHeight="1" x14ac:dyDescent="0.25">
      <c r="A502">
        <v>338950</v>
      </c>
      <c r="B502" t="s">
        <v>2943</v>
      </c>
      <c r="C502" t="s">
        <v>324</v>
      </c>
      <c r="D502" t="s">
        <v>1447</v>
      </c>
      <c r="E502" t="s">
        <v>89</v>
      </c>
      <c r="F502">
        <v>35955</v>
      </c>
      <c r="G502" t="s">
        <v>486</v>
      </c>
      <c r="H502" t="s">
        <v>29</v>
      </c>
      <c r="I502" t="s">
        <v>144</v>
      </c>
      <c r="J502" t="s">
        <v>1112</v>
      </c>
      <c r="L502" t="s">
        <v>43</v>
      </c>
    </row>
    <row r="503" spans="1:32" ht="17.25" customHeight="1" x14ac:dyDescent="0.25">
      <c r="A503">
        <v>332971</v>
      </c>
      <c r="B503" t="s">
        <v>1549</v>
      </c>
      <c r="C503" t="s">
        <v>1550</v>
      </c>
      <c r="D503" t="s">
        <v>243</v>
      </c>
      <c r="E503" t="s">
        <v>89</v>
      </c>
      <c r="F503">
        <v>36434</v>
      </c>
      <c r="G503" t="s">
        <v>31</v>
      </c>
      <c r="H503" t="s">
        <v>29</v>
      </c>
      <c r="I503" t="s">
        <v>144</v>
      </c>
      <c r="J503" t="s">
        <v>1112</v>
      </c>
      <c r="L503" t="s">
        <v>31</v>
      </c>
      <c r="V503" t="s">
        <v>3686</v>
      </c>
    </row>
    <row r="504" spans="1:32" ht="17.25" customHeight="1" x14ac:dyDescent="0.25">
      <c r="A504">
        <v>337967</v>
      </c>
      <c r="B504" t="s">
        <v>2467</v>
      </c>
      <c r="C504" t="s">
        <v>635</v>
      </c>
      <c r="D504" t="s">
        <v>546</v>
      </c>
      <c r="E504" t="s">
        <v>89</v>
      </c>
      <c r="F504">
        <v>34753</v>
      </c>
      <c r="G504" t="s">
        <v>1497</v>
      </c>
      <c r="H504" t="s">
        <v>29</v>
      </c>
      <c r="I504" t="s">
        <v>144</v>
      </c>
      <c r="J504" t="s">
        <v>1112</v>
      </c>
      <c r="L504" t="s">
        <v>43</v>
      </c>
    </row>
    <row r="505" spans="1:32" ht="17.25" customHeight="1" x14ac:dyDescent="0.25">
      <c r="A505">
        <v>337969</v>
      </c>
      <c r="B505" t="s">
        <v>976</v>
      </c>
      <c r="C505" t="s">
        <v>386</v>
      </c>
      <c r="D505" t="s">
        <v>444</v>
      </c>
      <c r="E505" t="s">
        <v>89</v>
      </c>
      <c r="F505">
        <v>32623</v>
      </c>
      <c r="G505" t="s">
        <v>678</v>
      </c>
      <c r="H505" t="s">
        <v>29</v>
      </c>
      <c r="I505" t="s">
        <v>144</v>
      </c>
      <c r="J505" t="s">
        <v>1112</v>
      </c>
      <c r="L505" t="s">
        <v>50</v>
      </c>
    </row>
    <row r="506" spans="1:32" ht="17.25" customHeight="1" x14ac:dyDescent="0.25">
      <c r="A506">
        <v>337957</v>
      </c>
      <c r="B506" t="s">
        <v>938</v>
      </c>
      <c r="C506" t="s">
        <v>351</v>
      </c>
      <c r="D506" t="s">
        <v>421</v>
      </c>
      <c r="E506" t="s">
        <v>89</v>
      </c>
      <c r="F506">
        <v>35115</v>
      </c>
      <c r="G506" t="s">
        <v>2399</v>
      </c>
      <c r="H506" t="s">
        <v>29</v>
      </c>
      <c r="I506" t="s">
        <v>144</v>
      </c>
      <c r="J506" t="s">
        <v>27</v>
      </c>
      <c r="L506" t="s">
        <v>31</v>
      </c>
    </row>
    <row r="507" spans="1:32" ht="17.25" customHeight="1" x14ac:dyDescent="0.25">
      <c r="A507">
        <v>310892</v>
      </c>
      <c r="B507" t="s">
        <v>3420</v>
      </c>
      <c r="C507" t="s">
        <v>259</v>
      </c>
      <c r="D507" t="s">
        <v>3421</v>
      </c>
      <c r="E507" t="s">
        <v>89</v>
      </c>
      <c r="F507">
        <v>30695</v>
      </c>
      <c r="G507" t="s">
        <v>2500</v>
      </c>
      <c r="H507" t="s">
        <v>29</v>
      </c>
      <c r="I507" t="s">
        <v>144</v>
      </c>
      <c r="J507" t="s">
        <v>1112</v>
      </c>
      <c r="L507" t="s">
        <v>60</v>
      </c>
      <c r="V507" t="s">
        <v>3458</v>
      </c>
      <c r="AE507" t="s">
        <v>3445</v>
      </c>
      <c r="AF507" t="s">
        <v>3445</v>
      </c>
    </row>
    <row r="508" spans="1:32" ht="17.25" customHeight="1" x14ac:dyDescent="0.25">
      <c r="A508">
        <v>337987</v>
      </c>
      <c r="B508" t="s">
        <v>3034</v>
      </c>
      <c r="C508" t="s">
        <v>368</v>
      </c>
      <c r="D508" t="s">
        <v>471</v>
      </c>
      <c r="E508" t="s">
        <v>89</v>
      </c>
      <c r="F508">
        <v>30448</v>
      </c>
      <c r="G508" t="s">
        <v>31</v>
      </c>
      <c r="H508" t="s">
        <v>29</v>
      </c>
      <c r="I508" t="s">
        <v>144</v>
      </c>
      <c r="AC508" t="s">
        <v>3445</v>
      </c>
      <c r="AD508" t="s">
        <v>3445</v>
      </c>
      <c r="AE508" t="s">
        <v>3445</v>
      </c>
      <c r="AF508" t="s">
        <v>3445</v>
      </c>
    </row>
    <row r="509" spans="1:32" ht="17.25" customHeight="1" x14ac:dyDescent="0.25">
      <c r="A509">
        <v>332835</v>
      </c>
      <c r="B509" t="s">
        <v>1725</v>
      </c>
      <c r="C509" t="s">
        <v>348</v>
      </c>
      <c r="D509" t="s">
        <v>1726</v>
      </c>
      <c r="E509" t="s">
        <v>89</v>
      </c>
      <c r="F509">
        <v>36011</v>
      </c>
      <c r="G509" t="s">
        <v>31</v>
      </c>
      <c r="H509" t="s">
        <v>29</v>
      </c>
      <c r="I509" t="s">
        <v>144</v>
      </c>
      <c r="V509" t="s">
        <v>3461</v>
      </c>
      <c r="AC509" t="s">
        <v>3445</v>
      </c>
      <c r="AD509" t="s">
        <v>3445</v>
      </c>
      <c r="AE509" t="s">
        <v>3445</v>
      </c>
      <c r="AF509" t="s">
        <v>3445</v>
      </c>
    </row>
    <row r="510" spans="1:32" ht="17.25" customHeight="1" x14ac:dyDescent="0.25">
      <c r="A510">
        <v>330490</v>
      </c>
      <c r="B510" t="s">
        <v>976</v>
      </c>
      <c r="C510" t="s">
        <v>1829</v>
      </c>
      <c r="D510" t="s">
        <v>523</v>
      </c>
      <c r="E510" t="s">
        <v>89</v>
      </c>
      <c r="F510">
        <v>36270</v>
      </c>
      <c r="G510" t="s">
        <v>2957</v>
      </c>
      <c r="H510" t="s">
        <v>29</v>
      </c>
      <c r="I510" t="s">
        <v>144</v>
      </c>
      <c r="AD510" t="s">
        <v>3445</v>
      </c>
      <c r="AE510" t="s">
        <v>3445</v>
      </c>
      <c r="AF510" t="s">
        <v>3445</v>
      </c>
    </row>
    <row r="511" spans="1:32" ht="17.25" customHeight="1" x14ac:dyDescent="0.25">
      <c r="A511">
        <v>336285</v>
      </c>
      <c r="B511" t="s">
        <v>3107</v>
      </c>
      <c r="C511" t="s">
        <v>256</v>
      </c>
      <c r="D511" t="s">
        <v>250</v>
      </c>
      <c r="E511" t="s">
        <v>89</v>
      </c>
      <c r="F511">
        <v>35192</v>
      </c>
      <c r="G511" t="s">
        <v>31</v>
      </c>
      <c r="H511" t="s">
        <v>29</v>
      </c>
      <c r="I511" t="s">
        <v>144</v>
      </c>
      <c r="AC511" t="s">
        <v>3445</v>
      </c>
      <c r="AD511" t="s">
        <v>3445</v>
      </c>
      <c r="AE511" t="s">
        <v>3445</v>
      </c>
      <c r="AF511" t="s">
        <v>3445</v>
      </c>
    </row>
    <row r="512" spans="1:32" ht="17.25" customHeight="1" x14ac:dyDescent="0.25">
      <c r="A512">
        <v>332654</v>
      </c>
      <c r="B512" t="s">
        <v>1904</v>
      </c>
      <c r="C512" t="s">
        <v>259</v>
      </c>
      <c r="D512" t="s">
        <v>1905</v>
      </c>
      <c r="E512" t="s">
        <v>89</v>
      </c>
      <c r="F512">
        <v>32875</v>
      </c>
      <c r="G512" t="s">
        <v>31</v>
      </c>
      <c r="H512" t="s">
        <v>32</v>
      </c>
      <c r="I512" t="s">
        <v>144</v>
      </c>
      <c r="J512" t="s">
        <v>1112</v>
      </c>
      <c r="L512" t="s">
        <v>31</v>
      </c>
      <c r="V512" t="s">
        <v>3686</v>
      </c>
    </row>
    <row r="513" spans="1:32" ht="17.25" customHeight="1" x14ac:dyDescent="0.25">
      <c r="A513">
        <v>338286</v>
      </c>
      <c r="B513" t="s">
        <v>1895</v>
      </c>
      <c r="C513" t="s">
        <v>1896</v>
      </c>
      <c r="D513" t="s">
        <v>1897</v>
      </c>
      <c r="E513" t="s">
        <v>89</v>
      </c>
      <c r="F513">
        <v>29983</v>
      </c>
      <c r="G513" t="s">
        <v>954</v>
      </c>
      <c r="H513" t="s">
        <v>29</v>
      </c>
      <c r="I513" t="s">
        <v>144</v>
      </c>
      <c r="J513" t="s">
        <v>1112</v>
      </c>
      <c r="L513" t="s">
        <v>31</v>
      </c>
      <c r="V513" t="s">
        <v>3461</v>
      </c>
      <c r="AF513" t="s">
        <v>3445</v>
      </c>
    </row>
    <row r="514" spans="1:32" ht="17.25" customHeight="1" x14ac:dyDescent="0.25">
      <c r="A514">
        <v>332674</v>
      </c>
      <c r="B514" t="s">
        <v>3214</v>
      </c>
      <c r="C514" t="s">
        <v>389</v>
      </c>
      <c r="D514" t="s">
        <v>416</v>
      </c>
      <c r="E514" t="s">
        <v>89</v>
      </c>
      <c r="F514">
        <v>35156</v>
      </c>
      <c r="G514" t="s">
        <v>769</v>
      </c>
      <c r="H514" t="s">
        <v>29</v>
      </c>
      <c r="I514" t="s">
        <v>144</v>
      </c>
      <c r="J514" t="s">
        <v>1112</v>
      </c>
      <c r="L514" t="s">
        <v>80</v>
      </c>
      <c r="AF514" t="s">
        <v>3445</v>
      </c>
    </row>
    <row r="515" spans="1:32" ht="17.25" customHeight="1" x14ac:dyDescent="0.25">
      <c r="A515">
        <v>336227</v>
      </c>
      <c r="B515" t="s">
        <v>2714</v>
      </c>
      <c r="C515" t="s">
        <v>418</v>
      </c>
      <c r="D515" t="s">
        <v>440</v>
      </c>
      <c r="E515" t="s">
        <v>89</v>
      </c>
      <c r="F515">
        <v>36337</v>
      </c>
      <c r="G515" t="s">
        <v>334</v>
      </c>
      <c r="H515" t="s">
        <v>29</v>
      </c>
      <c r="I515" t="s">
        <v>144</v>
      </c>
      <c r="AC515" t="s">
        <v>3445</v>
      </c>
      <c r="AD515" t="s">
        <v>3445</v>
      </c>
      <c r="AE515" t="s">
        <v>3445</v>
      </c>
      <c r="AF515" t="s">
        <v>3445</v>
      </c>
    </row>
    <row r="516" spans="1:32" ht="17.25" customHeight="1" x14ac:dyDescent="0.25">
      <c r="A516">
        <v>334519</v>
      </c>
      <c r="B516" t="s">
        <v>3401</v>
      </c>
      <c r="C516" t="s">
        <v>762</v>
      </c>
      <c r="D516" t="s">
        <v>243</v>
      </c>
      <c r="E516" t="s">
        <v>89</v>
      </c>
      <c r="F516">
        <v>36183</v>
      </c>
      <c r="G516" t="s">
        <v>783</v>
      </c>
      <c r="H516" t="s">
        <v>29</v>
      </c>
      <c r="I516" t="s">
        <v>144</v>
      </c>
      <c r="J516" t="s">
        <v>27</v>
      </c>
      <c r="L516" t="s">
        <v>31</v>
      </c>
      <c r="AF516" t="s">
        <v>3445</v>
      </c>
    </row>
    <row r="517" spans="1:32" ht="17.25" customHeight="1" x14ac:dyDescent="0.25">
      <c r="A517">
        <v>337940</v>
      </c>
      <c r="B517" t="s">
        <v>2323</v>
      </c>
      <c r="C517" t="s">
        <v>324</v>
      </c>
      <c r="D517" t="s">
        <v>2324</v>
      </c>
      <c r="E517" t="s">
        <v>89</v>
      </c>
      <c r="F517">
        <v>29707</v>
      </c>
      <c r="G517" t="s">
        <v>2313</v>
      </c>
      <c r="H517" t="s">
        <v>29</v>
      </c>
      <c r="I517" t="s">
        <v>144</v>
      </c>
      <c r="J517" t="s">
        <v>1112</v>
      </c>
      <c r="L517" t="s">
        <v>31</v>
      </c>
      <c r="AF517" t="s">
        <v>3445</v>
      </c>
    </row>
    <row r="518" spans="1:32" ht="17.25" customHeight="1" x14ac:dyDescent="0.25">
      <c r="A518">
        <v>336924</v>
      </c>
      <c r="B518" t="s">
        <v>3151</v>
      </c>
      <c r="C518" t="s">
        <v>283</v>
      </c>
      <c r="D518" t="s">
        <v>518</v>
      </c>
      <c r="E518" t="s">
        <v>89</v>
      </c>
      <c r="F518">
        <v>32381</v>
      </c>
      <c r="G518" t="s">
        <v>31</v>
      </c>
      <c r="H518" t="s">
        <v>29</v>
      </c>
      <c r="I518" t="s">
        <v>144</v>
      </c>
      <c r="AF518" t="s">
        <v>3445</v>
      </c>
    </row>
    <row r="519" spans="1:32" ht="17.25" customHeight="1" x14ac:dyDescent="0.25">
      <c r="A519">
        <v>336921</v>
      </c>
      <c r="B519" t="s">
        <v>3154</v>
      </c>
      <c r="C519" t="s">
        <v>418</v>
      </c>
      <c r="D519" t="s">
        <v>421</v>
      </c>
      <c r="E519" t="s">
        <v>89</v>
      </c>
      <c r="F519">
        <v>36553</v>
      </c>
      <c r="G519" t="s">
        <v>31</v>
      </c>
      <c r="H519" t="s">
        <v>29</v>
      </c>
      <c r="I519" t="s">
        <v>144</v>
      </c>
      <c r="J519" t="s">
        <v>1112</v>
      </c>
      <c r="L519" t="s">
        <v>31</v>
      </c>
      <c r="AE519" t="s">
        <v>3445</v>
      </c>
      <c r="AF519" t="s">
        <v>3445</v>
      </c>
    </row>
    <row r="520" spans="1:32" ht="17.25" customHeight="1" x14ac:dyDescent="0.25">
      <c r="A520">
        <v>336241</v>
      </c>
      <c r="B520" t="s">
        <v>2107</v>
      </c>
      <c r="C520" t="s">
        <v>737</v>
      </c>
      <c r="D520" t="s">
        <v>731</v>
      </c>
      <c r="E520" t="s">
        <v>89</v>
      </c>
      <c r="F520">
        <v>36165</v>
      </c>
      <c r="G520" t="s">
        <v>686</v>
      </c>
      <c r="H520" t="s">
        <v>29</v>
      </c>
      <c r="I520" t="s">
        <v>144</v>
      </c>
      <c r="V520" t="s">
        <v>3461</v>
      </c>
      <c r="AD520" t="s">
        <v>3445</v>
      </c>
      <c r="AE520" t="s">
        <v>3445</v>
      </c>
      <c r="AF520" t="s">
        <v>3445</v>
      </c>
    </row>
    <row r="521" spans="1:32" ht="17.25" customHeight="1" x14ac:dyDescent="0.25">
      <c r="A521">
        <v>337123</v>
      </c>
      <c r="B521" t="s">
        <v>2081</v>
      </c>
      <c r="C521" t="s">
        <v>580</v>
      </c>
      <c r="D521" t="s">
        <v>1334</v>
      </c>
      <c r="E521" t="s">
        <v>89</v>
      </c>
      <c r="F521">
        <v>34115</v>
      </c>
      <c r="G521" t="s">
        <v>225</v>
      </c>
      <c r="H521" t="s">
        <v>29</v>
      </c>
      <c r="I521" t="s">
        <v>144</v>
      </c>
      <c r="J521" t="s">
        <v>1112</v>
      </c>
      <c r="L521" t="s">
        <v>31</v>
      </c>
      <c r="V521" t="s">
        <v>3686</v>
      </c>
    </row>
    <row r="522" spans="1:32" ht="17.25" customHeight="1" x14ac:dyDescent="0.25">
      <c r="A522">
        <v>332710</v>
      </c>
      <c r="B522" t="s">
        <v>3410</v>
      </c>
      <c r="C522" t="s">
        <v>673</v>
      </c>
      <c r="D522" t="s">
        <v>361</v>
      </c>
      <c r="E522" t="s">
        <v>89</v>
      </c>
      <c r="F522">
        <v>36307</v>
      </c>
      <c r="G522" t="s">
        <v>225</v>
      </c>
      <c r="H522" t="s">
        <v>29</v>
      </c>
      <c r="I522" t="s">
        <v>144</v>
      </c>
      <c r="J522" t="s">
        <v>27</v>
      </c>
      <c r="L522" t="s">
        <v>31</v>
      </c>
      <c r="V522" t="s">
        <v>3687</v>
      </c>
      <c r="AE522" t="s">
        <v>3445</v>
      </c>
      <c r="AF522" t="s">
        <v>3445</v>
      </c>
    </row>
    <row r="523" spans="1:32" ht="17.25" customHeight="1" x14ac:dyDescent="0.25">
      <c r="A523">
        <v>338764</v>
      </c>
      <c r="B523" t="s">
        <v>2820</v>
      </c>
      <c r="C523" t="s">
        <v>519</v>
      </c>
      <c r="D523" t="s">
        <v>407</v>
      </c>
      <c r="E523" t="s">
        <v>89</v>
      </c>
      <c r="F523">
        <v>32322</v>
      </c>
      <c r="G523" t="s">
        <v>379</v>
      </c>
      <c r="H523" t="s">
        <v>29</v>
      </c>
      <c r="I523" t="s">
        <v>144</v>
      </c>
      <c r="J523" t="s">
        <v>1112</v>
      </c>
      <c r="L523" t="s">
        <v>86</v>
      </c>
    </row>
    <row r="524" spans="1:32" ht="17.25" customHeight="1" x14ac:dyDescent="0.25">
      <c r="A524">
        <v>338948</v>
      </c>
      <c r="B524" t="s">
        <v>790</v>
      </c>
      <c r="C524" t="s">
        <v>2915</v>
      </c>
      <c r="D524" t="s">
        <v>768</v>
      </c>
      <c r="E524" t="s">
        <v>89</v>
      </c>
      <c r="F524">
        <v>33979</v>
      </c>
      <c r="G524" t="s">
        <v>43</v>
      </c>
      <c r="H524" t="s">
        <v>29</v>
      </c>
      <c r="I524" t="s">
        <v>144</v>
      </c>
      <c r="J524" t="s">
        <v>1112</v>
      </c>
      <c r="L524" t="s">
        <v>31</v>
      </c>
    </row>
    <row r="525" spans="1:32" ht="17.25" customHeight="1" x14ac:dyDescent="0.25">
      <c r="A525">
        <v>337973</v>
      </c>
      <c r="B525" t="s">
        <v>732</v>
      </c>
      <c r="C525" t="s">
        <v>734</v>
      </c>
      <c r="D525" t="s">
        <v>2442</v>
      </c>
      <c r="E525" t="s">
        <v>89</v>
      </c>
      <c r="F525">
        <v>30682</v>
      </c>
      <c r="G525" t="s">
        <v>2443</v>
      </c>
      <c r="H525" t="s">
        <v>29</v>
      </c>
      <c r="I525" t="s">
        <v>144</v>
      </c>
      <c r="J525" t="s">
        <v>1112</v>
      </c>
      <c r="L525" t="s">
        <v>50</v>
      </c>
    </row>
    <row r="526" spans="1:32" ht="17.25" customHeight="1" x14ac:dyDescent="0.25">
      <c r="A526">
        <v>336330</v>
      </c>
      <c r="B526" t="s">
        <v>2315</v>
      </c>
      <c r="C526" t="s">
        <v>2316</v>
      </c>
      <c r="D526" t="s">
        <v>2317</v>
      </c>
      <c r="E526" t="s">
        <v>89</v>
      </c>
      <c r="F526">
        <v>27785</v>
      </c>
      <c r="G526" t="s">
        <v>225</v>
      </c>
      <c r="H526" t="s">
        <v>29</v>
      </c>
      <c r="I526" t="s">
        <v>144</v>
      </c>
      <c r="AD526" t="s">
        <v>3445</v>
      </c>
      <c r="AE526" t="s">
        <v>3445</v>
      </c>
      <c r="AF526" t="s">
        <v>3445</v>
      </c>
    </row>
    <row r="527" spans="1:32" ht="17.25" customHeight="1" x14ac:dyDescent="0.25">
      <c r="A527">
        <v>334523</v>
      </c>
      <c r="B527" t="s">
        <v>2050</v>
      </c>
      <c r="C527" t="s">
        <v>516</v>
      </c>
      <c r="D527" t="s">
        <v>447</v>
      </c>
      <c r="E527" t="s">
        <v>89</v>
      </c>
      <c r="F527">
        <v>35333</v>
      </c>
      <c r="G527" t="s">
        <v>31</v>
      </c>
      <c r="H527" t="s">
        <v>29</v>
      </c>
      <c r="I527" t="s">
        <v>144</v>
      </c>
      <c r="J527" t="s">
        <v>27</v>
      </c>
      <c r="L527" t="s">
        <v>31</v>
      </c>
      <c r="V527" t="s">
        <v>3461</v>
      </c>
    </row>
    <row r="528" spans="1:32" ht="17.25" customHeight="1" x14ac:dyDescent="0.25">
      <c r="A528">
        <v>337978</v>
      </c>
      <c r="B528" t="s">
        <v>2637</v>
      </c>
      <c r="C528" t="s">
        <v>977</v>
      </c>
      <c r="D528" t="s">
        <v>1458</v>
      </c>
      <c r="E528" t="s">
        <v>89</v>
      </c>
      <c r="F528">
        <v>34881</v>
      </c>
      <c r="G528" t="s">
        <v>31</v>
      </c>
      <c r="H528" t="s">
        <v>29</v>
      </c>
      <c r="I528" t="s">
        <v>144</v>
      </c>
      <c r="J528" t="s">
        <v>1112</v>
      </c>
      <c r="L528" t="s">
        <v>31</v>
      </c>
    </row>
    <row r="529" spans="1:32" ht="17.25" customHeight="1" x14ac:dyDescent="0.25">
      <c r="A529">
        <v>322696</v>
      </c>
      <c r="B529" t="s">
        <v>1989</v>
      </c>
      <c r="C529" t="s">
        <v>519</v>
      </c>
      <c r="D529" t="s">
        <v>663</v>
      </c>
      <c r="E529" t="s">
        <v>89</v>
      </c>
      <c r="F529">
        <v>29981</v>
      </c>
      <c r="G529" t="s">
        <v>80</v>
      </c>
      <c r="H529" t="s">
        <v>29</v>
      </c>
      <c r="I529" t="s">
        <v>144</v>
      </c>
      <c r="V529" t="s">
        <v>3686</v>
      </c>
      <c r="AD529" t="s">
        <v>3445</v>
      </c>
      <c r="AE529" t="s">
        <v>3445</v>
      </c>
      <c r="AF529" t="s">
        <v>3445</v>
      </c>
    </row>
    <row r="530" spans="1:32" ht="17.25" customHeight="1" x14ac:dyDescent="0.25">
      <c r="A530">
        <v>332833</v>
      </c>
      <c r="B530" t="s">
        <v>2998</v>
      </c>
      <c r="C530" t="s">
        <v>2243</v>
      </c>
      <c r="D530" t="s">
        <v>248</v>
      </c>
      <c r="E530" t="s">
        <v>89</v>
      </c>
      <c r="F530">
        <v>36166</v>
      </c>
      <c r="G530" t="s">
        <v>31</v>
      </c>
      <c r="H530" t="s">
        <v>29</v>
      </c>
      <c r="I530" t="s">
        <v>144</v>
      </c>
      <c r="J530" t="s">
        <v>1112</v>
      </c>
      <c r="L530" t="s">
        <v>31</v>
      </c>
    </row>
    <row r="531" spans="1:32" ht="17.25" customHeight="1" x14ac:dyDescent="0.25">
      <c r="A531">
        <v>327011</v>
      </c>
      <c r="B531" t="s">
        <v>1503</v>
      </c>
      <c r="C531" t="s">
        <v>550</v>
      </c>
      <c r="D531" t="s">
        <v>265</v>
      </c>
      <c r="E531" t="s">
        <v>89</v>
      </c>
      <c r="F531">
        <v>33047</v>
      </c>
      <c r="G531" t="s">
        <v>31</v>
      </c>
      <c r="H531" t="s">
        <v>29</v>
      </c>
      <c r="I531" t="s">
        <v>144</v>
      </c>
      <c r="J531" t="s">
        <v>1112</v>
      </c>
      <c r="L531" t="s">
        <v>31</v>
      </c>
      <c r="V531" t="s">
        <v>3461</v>
      </c>
    </row>
    <row r="532" spans="1:32" ht="17.25" customHeight="1" x14ac:dyDescent="0.25">
      <c r="A532">
        <v>325587</v>
      </c>
      <c r="B532" t="s">
        <v>2559</v>
      </c>
      <c r="C532" t="s">
        <v>226</v>
      </c>
      <c r="D532" t="s">
        <v>782</v>
      </c>
      <c r="E532" t="s">
        <v>89</v>
      </c>
      <c r="F532">
        <v>29399</v>
      </c>
      <c r="G532" t="s">
        <v>31</v>
      </c>
      <c r="H532" t="s">
        <v>29</v>
      </c>
      <c r="I532" t="s">
        <v>144</v>
      </c>
      <c r="J532" t="s">
        <v>1112</v>
      </c>
      <c r="L532" t="s">
        <v>31</v>
      </c>
    </row>
    <row r="533" spans="1:32" ht="17.25" customHeight="1" x14ac:dyDescent="0.25">
      <c r="A533">
        <v>338246</v>
      </c>
      <c r="B533" t="s">
        <v>2478</v>
      </c>
      <c r="C533" t="s">
        <v>2479</v>
      </c>
      <c r="D533" t="s">
        <v>2480</v>
      </c>
      <c r="E533" t="s">
        <v>89</v>
      </c>
      <c r="F533">
        <v>27388</v>
      </c>
      <c r="G533" t="s">
        <v>413</v>
      </c>
      <c r="H533" t="s">
        <v>32</v>
      </c>
      <c r="I533" t="s">
        <v>144</v>
      </c>
      <c r="J533" t="s">
        <v>1112</v>
      </c>
      <c r="L533" t="s">
        <v>31</v>
      </c>
    </row>
    <row r="534" spans="1:32" ht="17.25" customHeight="1" x14ac:dyDescent="0.25">
      <c r="A534">
        <v>333356</v>
      </c>
      <c r="B534" t="s">
        <v>1376</v>
      </c>
      <c r="C534" t="s">
        <v>753</v>
      </c>
      <c r="D534" t="s">
        <v>639</v>
      </c>
      <c r="E534" t="s">
        <v>89</v>
      </c>
      <c r="F534">
        <v>35431</v>
      </c>
      <c r="G534" t="s">
        <v>1377</v>
      </c>
      <c r="H534" t="s">
        <v>29</v>
      </c>
      <c r="I534" t="s">
        <v>144</v>
      </c>
      <c r="V534" t="s">
        <v>3461</v>
      </c>
      <c r="AC534" t="s">
        <v>3445</v>
      </c>
      <c r="AD534" t="s">
        <v>3445</v>
      </c>
      <c r="AE534" t="s">
        <v>3445</v>
      </c>
      <c r="AF534" t="s">
        <v>3445</v>
      </c>
    </row>
    <row r="535" spans="1:32" ht="17.25" customHeight="1" x14ac:dyDescent="0.25">
      <c r="A535">
        <v>320920</v>
      </c>
      <c r="B535" t="s">
        <v>2082</v>
      </c>
      <c r="C535" t="s">
        <v>1166</v>
      </c>
      <c r="D535" t="s">
        <v>1199</v>
      </c>
      <c r="E535" t="s">
        <v>89</v>
      </c>
      <c r="F535">
        <v>33605</v>
      </c>
      <c r="G535" t="s">
        <v>31</v>
      </c>
      <c r="H535" t="s">
        <v>29</v>
      </c>
      <c r="I535" t="s">
        <v>144</v>
      </c>
      <c r="V535" t="s">
        <v>3686</v>
      </c>
    </row>
    <row r="536" spans="1:32" ht="17.25" customHeight="1" x14ac:dyDescent="0.25">
      <c r="A536">
        <v>332759</v>
      </c>
      <c r="B536" t="s">
        <v>2358</v>
      </c>
      <c r="C536" t="s">
        <v>432</v>
      </c>
      <c r="D536" t="s">
        <v>2359</v>
      </c>
      <c r="E536" t="s">
        <v>89</v>
      </c>
      <c r="F536">
        <v>36540</v>
      </c>
      <c r="G536" t="s">
        <v>31</v>
      </c>
      <c r="H536" t="s">
        <v>29</v>
      </c>
      <c r="I536" t="s">
        <v>144</v>
      </c>
      <c r="J536" t="s">
        <v>1142</v>
      </c>
      <c r="L536" t="s">
        <v>31</v>
      </c>
      <c r="AF536" t="s">
        <v>3445</v>
      </c>
    </row>
    <row r="537" spans="1:32" ht="17.25" customHeight="1" x14ac:dyDescent="0.25">
      <c r="A537">
        <v>336279</v>
      </c>
      <c r="B537" t="s">
        <v>2640</v>
      </c>
      <c r="C537" t="s">
        <v>604</v>
      </c>
      <c r="D537" t="s">
        <v>1458</v>
      </c>
      <c r="E537" t="s">
        <v>89</v>
      </c>
      <c r="F537">
        <v>35544</v>
      </c>
      <c r="G537" t="s">
        <v>656</v>
      </c>
      <c r="H537" t="s">
        <v>29</v>
      </c>
      <c r="I537" t="s">
        <v>144</v>
      </c>
      <c r="J537" t="s">
        <v>27</v>
      </c>
      <c r="L537" t="s">
        <v>43</v>
      </c>
    </row>
    <row r="538" spans="1:32" ht="17.25" customHeight="1" x14ac:dyDescent="0.25">
      <c r="A538">
        <v>334512</v>
      </c>
      <c r="B538" t="s">
        <v>1953</v>
      </c>
      <c r="C538" t="s">
        <v>946</v>
      </c>
      <c r="D538" t="s">
        <v>478</v>
      </c>
      <c r="E538" t="s">
        <v>89</v>
      </c>
      <c r="F538">
        <v>35886</v>
      </c>
      <c r="G538" t="s">
        <v>834</v>
      </c>
      <c r="H538" t="s">
        <v>29</v>
      </c>
      <c r="I538" t="s">
        <v>144</v>
      </c>
      <c r="J538" t="s">
        <v>27</v>
      </c>
      <c r="L538" t="s">
        <v>834</v>
      </c>
      <c r="V538" t="s">
        <v>3461</v>
      </c>
    </row>
    <row r="539" spans="1:32" ht="17.25" customHeight="1" x14ac:dyDescent="0.25">
      <c r="A539">
        <v>336964</v>
      </c>
      <c r="B539" t="s">
        <v>2994</v>
      </c>
      <c r="C539" t="s">
        <v>858</v>
      </c>
      <c r="D539" t="s">
        <v>315</v>
      </c>
      <c r="E539" t="s">
        <v>89</v>
      </c>
      <c r="F539">
        <v>36901</v>
      </c>
      <c r="G539" t="s">
        <v>31</v>
      </c>
      <c r="H539" t="s">
        <v>29</v>
      </c>
      <c r="I539" t="s">
        <v>144</v>
      </c>
      <c r="J539" t="s">
        <v>1142</v>
      </c>
      <c r="L539" t="s">
        <v>43</v>
      </c>
      <c r="AE539" t="s">
        <v>3445</v>
      </c>
      <c r="AF539" t="s">
        <v>3445</v>
      </c>
    </row>
    <row r="540" spans="1:32" ht="17.25" customHeight="1" x14ac:dyDescent="0.25">
      <c r="A540">
        <v>330562</v>
      </c>
      <c r="B540" t="s">
        <v>1672</v>
      </c>
      <c r="C540" t="s">
        <v>1018</v>
      </c>
      <c r="D540" t="s">
        <v>248</v>
      </c>
      <c r="E540" t="s">
        <v>89</v>
      </c>
      <c r="F540">
        <v>36191</v>
      </c>
      <c r="G540" t="s">
        <v>31</v>
      </c>
      <c r="H540" t="s">
        <v>29</v>
      </c>
      <c r="I540" t="s">
        <v>144</v>
      </c>
      <c r="V540" t="s">
        <v>3468</v>
      </c>
      <c r="AD540" t="s">
        <v>3445</v>
      </c>
      <c r="AE540" t="s">
        <v>3445</v>
      </c>
      <c r="AF540" t="s">
        <v>3445</v>
      </c>
    </row>
    <row r="541" spans="1:32" ht="17.25" customHeight="1" x14ac:dyDescent="0.25">
      <c r="A541">
        <v>338753</v>
      </c>
      <c r="B541" t="s">
        <v>2809</v>
      </c>
      <c r="C541" t="s">
        <v>333</v>
      </c>
      <c r="D541" t="s">
        <v>435</v>
      </c>
      <c r="E541" t="s">
        <v>90</v>
      </c>
      <c r="F541">
        <v>32509</v>
      </c>
      <c r="G541" t="s">
        <v>656</v>
      </c>
      <c r="H541" t="s">
        <v>29</v>
      </c>
      <c r="I541" t="s">
        <v>144</v>
      </c>
      <c r="J541" t="s">
        <v>27</v>
      </c>
      <c r="L541" t="s">
        <v>31</v>
      </c>
    </row>
    <row r="542" spans="1:32" ht="17.25" customHeight="1" x14ac:dyDescent="0.25">
      <c r="A542">
        <v>336224</v>
      </c>
      <c r="B542" t="s">
        <v>1236</v>
      </c>
      <c r="C542" t="s">
        <v>226</v>
      </c>
      <c r="D542" t="s">
        <v>830</v>
      </c>
      <c r="E542" t="s">
        <v>89</v>
      </c>
      <c r="F542">
        <v>31608</v>
      </c>
      <c r="G542" t="s">
        <v>754</v>
      </c>
      <c r="H542" t="s">
        <v>29</v>
      </c>
      <c r="I542" t="s">
        <v>144</v>
      </c>
      <c r="V542" t="s">
        <v>3461</v>
      </c>
      <c r="AC542" t="s">
        <v>3445</v>
      </c>
      <c r="AD542" t="s">
        <v>3445</v>
      </c>
      <c r="AE542" t="s">
        <v>3445</v>
      </c>
      <c r="AF542" t="s">
        <v>3445</v>
      </c>
    </row>
    <row r="543" spans="1:32" ht="17.25" customHeight="1" x14ac:dyDescent="0.25">
      <c r="A543">
        <v>332797</v>
      </c>
      <c r="B543" t="s">
        <v>2056</v>
      </c>
      <c r="C543" t="s">
        <v>226</v>
      </c>
      <c r="D543" t="s">
        <v>867</v>
      </c>
      <c r="E543" t="s">
        <v>89</v>
      </c>
      <c r="F543">
        <v>34951</v>
      </c>
      <c r="G543" t="s">
        <v>31</v>
      </c>
      <c r="H543" t="s">
        <v>29</v>
      </c>
      <c r="I543" t="s">
        <v>144</v>
      </c>
      <c r="J543" t="s">
        <v>27</v>
      </c>
      <c r="L543" t="s">
        <v>43</v>
      </c>
      <c r="V543" t="s">
        <v>3461</v>
      </c>
    </row>
    <row r="544" spans="1:32" ht="17.25" customHeight="1" x14ac:dyDescent="0.25">
      <c r="A544">
        <v>336237</v>
      </c>
      <c r="B544" t="s">
        <v>395</v>
      </c>
      <c r="C544" t="s">
        <v>519</v>
      </c>
      <c r="D544" t="s">
        <v>543</v>
      </c>
      <c r="E544" t="s">
        <v>89</v>
      </c>
      <c r="F544">
        <v>36526</v>
      </c>
      <c r="G544" t="s">
        <v>394</v>
      </c>
      <c r="H544" t="s">
        <v>29</v>
      </c>
      <c r="I544" t="s">
        <v>144</v>
      </c>
      <c r="AC544" t="s">
        <v>3445</v>
      </c>
      <c r="AD544" t="s">
        <v>3445</v>
      </c>
      <c r="AE544" t="s">
        <v>3445</v>
      </c>
      <c r="AF544" t="s">
        <v>3445</v>
      </c>
    </row>
    <row r="545" spans="1:32" ht="17.25" customHeight="1" x14ac:dyDescent="0.25">
      <c r="A545">
        <v>320858</v>
      </c>
      <c r="B545" t="s">
        <v>1772</v>
      </c>
      <c r="C545" t="s">
        <v>256</v>
      </c>
      <c r="D545" t="s">
        <v>1764</v>
      </c>
      <c r="E545" t="s">
        <v>89</v>
      </c>
      <c r="F545">
        <v>32875</v>
      </c>
      <c r="G545" t="s">
        <v>31</v>
      </c>
      <c r="H545" t="s">
        <v>29</v>
      </c>
      <c r="I545" t="s">
        <v>144</v>
      </c>
      <c r="V545" t="s">
        <v>3469</v>
      </c>
      <c r="AC545" t="s">
        <v>3445</v>
      </c>
      <c r="AD545" t="s">
        <v>3445</v>
      </c>
      <c r="AE545" t="s">
        <v>3445</v>
      </c>
      <c r="AF545" t="s">
        <v>3445</v>
      </c>
    </row>
    <row r="546" spans="1:32" ht="17.25" customHeight="1" x14ac:dyDescent="0.25">
      <c r="A546">
        <v>338290</v>
      </c>
      <c r="B546" t="s">
        <v>1802</v>
      </c>
      <c r="C546" t="s">
        <v>813</v>
      </c>
      <c r="D546" t="s">
        <v>700</v>
      </c>
      <c r="E546" t="s">
        <v>89</v>
      </c>
      <c r="F546">
        <v>32752</v>
      </c>
      <c r="G546" t="s">
        <v>60</v>
      </c>
      <c r="H546" t="s">
        <v>29</v>
      </c>
      <c r="I546" t="s">
        <v>144</v>
      </c>
      <c r="V546" t="s">
        <v>3461</v>
      </c>
      <c r="AC546" t="s">
        <v>3445</v>
      </c>
      <c r="AD546" t="s">
        <v>3445</v>
      </c>
      <c r="AE546" t="s">
        <v>3445</v>
      </c>
      <c r="AF546" t="s">
        <v>3445</v>
      </c>
    </row>
    <row r="547" spans="1:32" ht="17.25" customHeight="1" x14ac:dyDescent="0.25">
      <c r="A547">
        <v>337989</v>
      </c>
      <c r="B547" t="s">
        <v>2382</v>
      </c>
      <c r="C547" t="s">
        <v>223</v>
      </c>
      <c r="D547" t="s">
        <v>281</v>
      </c>
      <c r="E547" t="s">
        <v>89</v>
      </c>
      <c r="F547">
        <v>32551</v>
      </c>
      <c r="G547" t="s">
        <v>31</v>
      </c>
      <c r="H547" t="s">
        <v>29</v>
      </c>
      <c r="I547" t="s">
        <v>144</v>
      </c>
      <c r="J547" t="s">
        <v>27</v>
      </c>
      <c r="L547" t="s">
        <v>31</v>
      </c>
    </row>
    <row r="548" spans="1:32" ht="17.25" customHeight="1" x14ac:dyDescent="0.25">
      <c r="A548">
        <v>334474</v>
      </c>
      <c r="B548" t="s">
        <v>1197</v>
      </c>
      <c r="C548" t="s">
        <v>474</v>
      </c>
      <c r="D548" t="s">
        <v>377</v>
      </c>
      <c r="E548" t="s">
        <v>89</v>
      </c>
      <c r="F548">
        <v>36053</v>
      </c>
      <c r="G548" t="s">
        <v>225</v>
      </c>
      <c r="H548" t="s">
        <v>29</v>
      </c>
      <c r="I548" t="s">
        <v>144</v>
      </c>
      <c r="J548" t="s">
        <v>27</v>
      </c>
      <c r="L548" t="s">
        <v>86</v>
      </c>
      <c r="AF548" t="s">
        <v>3445</v>
      </c>
    </row>
    <row r="549" spans="1:32" ht="17.25" customHeight="1" x14ac:dyDescent="0.25">
      <c r="A549">
        <v>337947</v>
      </c>
      <c r="B549" t="s">
        <v>1932</v>
      </c>
      <c r="C549" t="s">
        <v>342</v>
      </c>
      <c r="D549" t="s">
        <v>419</v>
      </c>
      <c r="E549" t="s">
        <v>89</v>
      </c>
      <c r="F549">
        <v>32599</v>
      </c>
      <c r="G549" t="s">
        <v>1195</v>
      </c>
      <c r="H549" t="s">
        <v>29</v>
      </c>
      <c r="I549" t="s">
        <v>144</v>
      </c>
      <c r="J549" t="s">
        <v>1112</v>
      </c>
      <c r="L549" t="s">
        <v>31</v>
      </c>
    </row>
    <row r="550" spans="1:32" ht="17.25" customHeight="1" x14ac:dyDescent="0.25">
      <c r="A550">
        <v>336242</v>
      </c>
      <c r="B550" t="s">
        <v>2970</v>
      </c>
      <c r="C550" t="s">
        <v>343</v>
      </c>
      <c r="D550" t="s">
        <v>287</v>
      </c>
      <c r="E550" t="s">
        <v>89</v>
      </c>
      <c r="F550">
        <v>31780</v>
      </c>
      <c r="G550" t="s">
        <v>985</v>
      </c>
      <c r="H550" t="s">
        <v>29</v>
      </c>
      <c r="I550" t="s">
        <v>144</v>
      </c>
      <c r="J550" t="s">
        <v>27</v>
      </c>
      <c r="L550" t="s">
        <v>50</v>
      </c>
    </row>
    <row r="551" spans="1:32" ht="17.25" customHeight="1" x14ac:dyDescent="0.25">
      <c r="A551">
        <v>334495</v>
      </c>
      <c r="B551" t="s">
        <v>2404</v>
      </c>
      <c r="C551" t="s">
        <v>2405</v>
      </c>
      <c r="D551" t="s">
        <v>2406</v>
      </c>
      <c r="E551" t="s">
        <v>89</v>
      </c>
      <c r="F551">
        <v>35810</v>
      </c>
      <c r="G551" t="s">
        <v>31</v>
      </c>
      <c r="H551" t="s">
        <v>29</v>
      </c>
      <c r="I551" t="s">
        <v>144</v>
      </c>
      <c r="V551" t="s">
        <v>3687</v>
      </c>
      <c r="AD551" t="s">
        <v>3445</v>
      </c>
      <c r="AE551" t="s">
        <v>3445</v>
      </c>
      <c r="AF551" t="s">
        <v>3445</v>
      </c>
    </row>
    <row r="552" spans="1:32" ht="17.25" customHeight="1" x14ac:dyDescent="0.25">
      <c r="A552">
        <v>332721</v>
      </c>
      <c r="B552" t="s">
        <v>990</v>
      </c>
      <c r="C552" t="s">
        <v>279</v>
      </c>
      <c r="D552" t="s">
        <v>2041</v>
      </c>
      <c r="E552" t="s">
        <v>89</v>
      </c>
      <c r="F552">
        <v>36313</v>
      </c>
      <c r="G552" t="s">
        <v>31</v>
      </c>
      <c r="H552" t="s">
        <v>29</v>
      </c>
      <c r="I552" t="s">
        <v>144</v>
      </c>
      <c r="J552" t="s">
        <v>27</v>
      </c>
      <c r="L552" t="s">
        <v>31</v>
      </c>
      <c r="V552" t="s">
        <v>3470</v>
      </c>
      <c r="AE552" t="s">
        <v>3445</v>
      </c>
      <c r="AF552" t="s">
        <v>3445</v>
      </c>
    </row>
    <row r="553" spans="1:32" ht="17.25" customHeight="1" x14ac:dyDescent="0.25">
      <c r="A553">
        <v>338759</v>
      </c>
      <c r="B553" t="s">
        <v>2446</v>
      </c>
      <c r="C553" t="s">
        <v>555</v>
      </c>
      <c r="D553" t="s">
        <v>2447</v>
      </c>
      <c r="E553" t="s">
        <v>90</v>
      </c>
      <c r="F553">
        <v>33117</v>
      </c>
      <c r="G553" t="s">
        <v>1539</v>
      </c>
      <c r="H553" t="s">
        <v>29</v>
      </c>
      <c r="I553" t="s">
        <v>144</v>
      </c>
      <c r="J553" t="s">
        <v>27</v>
      </c>
      <c r="L553" t="s">
        <v>43</v>
      </c>
      <c r="AF553" t="s">
        <v>3445</v>
      </c>
    </row>
    <row r="554" spans="1:32" ht="17.25" customHeight="1" x14ac:dyDescent="0.25">
      <c r="A554">
        <v>336937</v>
      </c>
      <c r="B554" t="s">
        <v>1714</v>
      </c>
      <c r="C554" t="s">
        <v>240</v>
      </c>
      <c r="D554" t="s">
        <v>623</v>
      </c>
      <c r="E554" t="s">
        <v>89</v>
      </c>
      <c r="F554">
        <v>27760</v>
      </c>
      <c r="G554" t="s">
        <v>31</v>
      </c>
      <c r="H554" t="s">
        <v>29</v>
      </c>
      <c r="I554" t="s">
        <v>144</v>
      </c>
      <c r="J554" t="s">
        <v>1112</v>
      </c>
      <c r="L554" t="s">
        <v>31</v>
      </c>
      <c r="V554" t="s">
        <v>3470</v>
      </c>
    </row>
    <row r="555" spans="1:32" ht="17.25" customHeight="1" x14ac:dyDescent="0.25">
      <c r="A555">
        <v>332959</v>
      </c>
      <c r="B555" t="s">
        <v>1737</v>
      </c>
      <c r="C555" t="s">
        <v>635</v>
      </c>
      <c r="D555" t="s">
        <v>250</v>
      </c>
      <c r="E555" t="s">
        <v>89</v>
      </c>
      <c r="F555">
        <v>35925</v>
      </c>
      <c r="G555" t="s">
        <v>31</v>
      </c>
      <c r="H555" t="s">
        <v>29</v>
      </c>
      <c r="I555" t="s">
        <v>144</v>
      </c>
      <c r="J555" t="s">
        <v>1112</v>
      </c>
      <c r="L555" t="s">
        <v>80</v>
      </c>
      <c r="V555" t="s">
        <v>3461</v>
      </c>
    </row>
    <row r="556" spans="1:32" ht="17.25" customHeight="1" x14ac:dyDescent="0.25">
      <c r="A556">
        <v>336963</v>
      </c>
      <c r="B556" t="s">
        <v>2781</v>
      </c>
      <c r="C556" t="s">
        <v>226</v>
      </c>
      <c r="D556" t="s">
        <v>433</v>
      </c>
      <c r="E556" t="s">
        <v>89</v>
      </c>
      <c r="F556">
        <v>37257</v>
      </c>
      <c r="G556" t="s">
        <v>2782</v>
      </c>
      <c r="H556" t="s">
        <v>29</v>
      </c>
      <c r="I556" t="s">
        <v>144</v>
      </c>
      <c r="J556" t="s">
        <v>1112</v>
      </c>
      <c r="L556" t="s">
        <v>43</v>
      </c>
    </row>
    <row r="557" spans="1:32" ht="17.25" customHeight="1" x14ac:dyDescent="0.25">
      <c r="A557">
        <v>338758</v>
      </c>
      <c r="B557" t="s">
        <v>3098</v>
      </c>
      <c r="C557" t="s">
        <v>299</v>
      </c>
      <c r="D557" t="s">
        <v>879</v>
      </c>
      <c r="E557" t="s">
        <v>89</v>
      </c>
      <c r="F557">
        <v>36561</v>
      </c>
      <c r="G557" t="s">
        <v>334</v>
      </c>
      <c r="H557" t="s">
        <v>29</v>
      </c>
      <c r="I557" t="s">
        <v>144</v>
      </c>
      <c r="AD557" t="s">
        <v>3445</v>
      </c>
      <c r="AE557" t="s">
        <v>3445</v>
      </c>
      <c r="AF557" t="s">
        <v>3445</v>
      </c>
    </row>
    <row r="558" spans="1:32" ht="17.25" customHeight="1" x14ac:dyDescent="0.25">
      <c r="A558">
        <v>334542</v>
      </c>
      <c r="B558" t="s">
        <v>2577</v>
      </c>
      <c r="C558" t="s">
        <v>333</v>
      </c>
      <c r="D558" t="s">
        <v>248</v>
      </c>
      <c r="E558" t="s">
        <v>89</v>
      </c>
      <c r="F558">
        <v>32721</v>
      </c>
      <c r="G558" t="s">
        <v>31</v>
      </c>
      <c r="H558" t="s">
        <v>29</v>
      </c>
      <c r="I558" t="s">
        <v>144</v>
      </c>
      <c r="J558" t="s">
        <v>1112</v>
      </c>
      <c r="L558" t="s">
        <v>31</v>
      </c>
    </row>
    <row r="559" spans="1:32" ht="17.25" customHeight="1" x14ac:dyDescent="0.25">
      <c r="A559">
        <v>333672</v>
      </c>
      <c r="B559" t="s">
        <v>1722</v>
      </c>
      <c r="C559" t="s">
        <v>1723</v>
      </c>
      <c r="D559" t="s">
        <v>383</v>
      </c>
      <c r="E559" t="s">
        <v>89</v>
      </c>
      <c r="F559">
        <v>35339</v>
      </c>
      <c r="G559" t="s">
        <v>31</v>
      </c>
      <c r="H559" t="s">
        <v>32</v>
      </c>
      <c r="I559" t="s">
        <v>144</v>
      </c>
      <c r="J559" t="s">
        <v>1112</v>
      </c>
      <c r="L559" t="s">
        <v>31</v>
      </c>
      <c r="V559" t="s">
        <v>3461</v>
      </c>
    </row>
    <row r="560" spans="1:32" ht="17.25" customHeight="1" x14ac:dyDescent="0.25">
      <c r="A560">
        <v>338033</v>
      </c>
      <c r="B560" t="s">
        <v>2310</v>
      </c>
      <c r="C560" t="s">
        <v>267</v>
      </c>
      <c r="D560" t="s">
        <v>2311</v>
      </c>
      <c r="E560" t="s">
        <v>89</v>
      </c>
      <c r="F560">
        <v>35076</v>
      </c>
      <c r="G560" t="s">
        <v>1497</v>
      </c>
      <c r="H560" t="s">
        <v>29</v>
      </c>
      <c r="I560" t="s">
        <v>144</v>
      </c>
      <c r="AC560" t="s">
        <v>3445</v>
      </c>
      <c r="AD560" t="s">
        <v>3445</v>
      </c>
      <c r="AE560" t="s">
        <v>3445</v>
      </c>
      <c r="AF560" t="s">
        <v>3445</v>
      </c>
    </row>
    <row r="561" spans="1:32" ht="17.25" customHeight="1" x14ac:dyDescent="0.25">
      <c r="A561">
        <v>338041</v>
      </c>
      <c r="B561" t="s">
        <v>3099</v>
      </c>
      <c r="C561" t="s">
        <v>762</v>
      </c>
      <c r="D561" t="s">
        <v>509</v>
      </c>
      <c r="E561" t="s">
        <v>90</v>
      </c>
      <c r="F561">
        <v>30178</v>
      </c>
      <c r="G561" t="s">
        <v>3100</v>
      </c>
      <c r="H561" t="s">
        <v>32</v>
      </c>
      <c r="I561" t="s">
        <v>144</v>
      </c>
      <c r="J561" t="s">
        <v>1112</v>
      </c>
      <c r="L561" t="s">
        <v>31</v>
      </c>
    </row>
    <row r="562" spans="1:32" ht="17.25" customHeight="1" x14ac:dyDescent="0.25">
      <c r="A562">
        <v>338952</v>
      </c>
      <c r="B562" t="s">
        <v>2824</v>
      </c>
      <c r="C562" t="s">
        <v>240</v>
      </c>
      <c r="D562" t="s">
        <v>491</v>
      </c>
      <c r="E562" t="s">
        <v>89</v>
      </c>
      <c r="F562">
        <v>35126</v>
      </c>
      <c r="G562" t="s">
        <v>77</v>
      </c>
      <c r="H562" t="s">
        <v>29</v>
      </c>
      <c r="I562" t="s">
        <v>144</v>
      </c>
      <c r="J562" t="s">
        <v>1112</v>
      </c>
      <c r="L562" t="s">
        <v>53</v>
      </c>
    </row>
    <row r="563" spans="1:32" ht="17.25" customHeight="1" x14ac:dyDescent="0.25">
      <c r="A563">
        <v>338248</v>
      </c>
      <c r="B563" t="s">
        <v>2503</v>
      </c>
      <c r="C563" t="s">
        <v>2109</v>
      </c>
      <c r="D563" t="s">
        <v>2504</v>
      </c>
      <c r="E563" t="s">
        <v>89</v>
      </c>
      <c r="F563">
        <v>36878</v>
      </c>
      <c r="G563" t="s">
        <v>31</v>
      </c>
      <c r="H563" t="s">
        <v>29</v>
      </c>
      <c r="I563" t="s">
        <v>144</v>
      </c>
      <c r="J563" t="s">
        <v>1142</v>
      </c>
      <c r="L563" t="s">
        <v>31</v>
      </c>
    </row>
    <row r="564" spans="1:32" ht="17.25" customHeight="1" x14ac:dyDescent="0.25">
      <c r="A564">
        <v>332914</v>
      </c>
      <c r="B564" t="s">
        <v>1863</v>
      </c>
      <c r="C564" t="s">
        <v>240</v>
      </c>
      <c r="D564" t="s">
        <v>1864</v>
      </c>
      <c r="E564" t="s">
        <v>89</v>
      </c>
      <c r="F564">
        <v>35769</v>
      </c>
      <c r="G564" t="s">
        <v>408</v>
      </c>
      <c r="H564" t="s">
        <v>29</v>
      </c>
      <c r="I564" t="s">
        <v>144</v>
      </c>
      <c r="J564" t="s">
        <v>27</v>
      </c>
      <c r="L564" t="s">
        <v>43</v>
      </c>
      <c r="V564" t="s">
        <v>3470</v>
      </c>
      <c r="AE564" t="s">
        <v>3445</v>
      </c>
      <c r="AF564" t="s">
        <v>3445</v>
      </c>
    </row>
    <row r="565" spans="1:32" ht="17.25" customHeight="1" x14ac:dyDescent="0.25">
      <c r="A565">
        <v>336410</v>
      </c>
      <c r="B565" t="s">
        <v>2412</v>
      </c>
      <c r="C565" t="s">
        <v>365</v>
      </c>
      <c r="D565" t="s">
        <v>308</v>
      </c>
      <c r="E565" t="s">
        <v>89</v>
      </c>
      <c r="F565">
        <v>35587</v>
      </c>
      <c r="G565" t="s">
        <v>909</v>
      </c>
      <c r="H565" t="s">
        <v>29</v>
      </c>
      <c r="I565" t="s">
        <v>144</v>
      </c>
      <c r="AD565" t="s">
        <v>3445</v>
      </c>
      <c r="AE565" t="s">
        <v>3445</v>
      </c>
      <c r="AF565" t="s">
        <v>3445</v>
      </c>
    </row>
    <row r="566" spans="1:32" ht="17.25" customHeight="1" x14ac:dyDescent="0.25">
      <c r="A566">
        <v>325665</v>
      </c>
      <c r="B566" t="s">
        <v>1865</v>
      </c>
      <c r="C566" t="s">
        <v>590</v>
      </c>
      <c r="D566" t="s">
        <v>1866</v>
      </c>
      <c r="E566" t="s">
        <v>89</v>
      </c>
      <c r="F566">
        <v>34999</v>
      </c>
      <c r="G566" t="s">
        <v>31</v>
      </c>
      <c r="H566" t="s">
        <v>29</v>
      </c>
      <c r="I566" t="s">
        <v>144</v>
      </c>
      <c r="J566" t="s">
        <v>1112</v>
      </c>
      <c r="L566" t="s">
        <v>86</v>
      </c>
      <c r="V566" t="s">
        <v>3470</v>
      </c>
      <c r="AF566" t="s">
        <v>3445</v>
      </c>
    </row>
    <row r="567" spans="1:32" ht="17.25" customHeight="1" x14ac:dyDescent="0.25">
      <c r="A567">
        <v>311410</v>
      </c>
      <c r="B567" t="s">
        <v>2094</v>
      </c>
      <c r="C567" t="s">
        <v>236</v>
      </c>
      <c r="E567" t="s">
        <v>89</v>
      </c>
      <c r="F567">
        <v>31674</v>
      </c>
      <c r="G567" t="s">
        <v>1994</v>
      </c>
      <c r="H567" t="s">
        <v>29</v>
      </c>
      <c r="I567" t="s">
        <v>144</v>
      </c>
      <c r="V567" t="s">
        <v>3468</v>
      </c>
      <c r="AD567" t="s">
        <v>3445</v>
      </c>
      <c r="AE567" t="s">
        <v>3445</v>
      </c>
      <c r="AF567" t="s">
        <v>3445</v>
      </c>
    </row>
    <row r="568" spans="1:32" ht="17.25" customHeight="1" x14ac:dyDescent="0.25">
      <c r="A568">
        <v>337983</v>
      </c>
      <c r="B568" t="s">
        <v>1669</v>
      </c>
      <c r="C568" t="s">
        <v>259</v>
      </c>
      <c r="D568" t="s">
        <v>680</v>
      </c>
      <c r="E568" t="s">
        <v>89</v>
      </c>
      <c r="F568">
        <v>34463</v>
      </c>
      <c r="G568" t="s">
        <v>325</v>
      </c>
      <c r="H568" t="s">
        <v>29</v>
      </c>
      <c r="I568" t="s">
        <v>144</v>
      </c>
      <c r="J568" t="s">
        <v>27</v>
      </c>
      <c r="L568" t="s">
        <v>43</v>
      </c>
    </row>
    <row r="569" spans="1:32" ht="17.25" customHeight="1" x14ac:dyDescent="0.25">
      <c r="A569">
        <v>338755</v>
      </c>
      <c r="B569" t="s">
        <v>748</v>
      </c>
      <c r="C569" t="s">
        <v>348</v>
      </c>
      <c r="D569" t="s">
        <v>1466</v>
      </c>
      <c r="E569" t="s">
        <v>89</v>
      </c>
      <c r="F569">
        <v>34434</v>
      </c>
      <c r="G569" t="s">
        <v>678</v>
      </c>
      <c r="H569" t="s">
        <v>29</v>
      </c>
      <c r="I569" t="s">
        <v>144</v>
      </c>
      <c r="J569" t="s">
        <v>1112</v>
      </c>
      <c r="L569" t="s">
        <v>50</v>
      </c>
      <c r="AF569" t="s">
        <v>3445</v>
      </c>
    </row>
    <row r="570" spans="1:32" ht="17.25" customHeight="1" x14ac:dyDescent="0.25">
      <c r="A570">
        <v>336961</v>
      </c>
      <c r="B570" t="s">
        <v>3190</v>
      </c>
      <c r="C570" t="s">
        <v>3191</v>
      </c>
      <c r="D570" t="s">
        <v>2001</v>
      </c>
      <c r="E570" t="s">
        <v>89</v>
      </c>
      <c r="F570">
        <v>36911</v>
      </c>
      <c r="G570" t="s">
        <v>3192</v>
      </c>
      <c r="H570" t="s">
        <v>29</v>
      </c>
      <c r="I570" t="s">
        <v>144</v>
      </c>
      <c r="AC570" t="s">
        <v>3445</v>
      </c>
      <c r="AD570" t="s">
        <v>3445</v>
      </c>
      <c r="AE570" t="s">
        <v>3445</v>
      </c>
      <c r="AF570" t="s">
        <v>3445</v>
      </c>
    </row>
    <row r="571" spans="1:32" ht="17.25" customHeight="1" x14ac:dyDescent="0.25">
      <c r="A571">
        <v>327260</v>
      </c>
      <c r="B571" t="s">
        <v>3205</v>
      </c>
      <c r="C571" t="s">
        <v>324</v>
      </c>
      <c r="D571" t="s">
        <v>429</v>
      </c>
      <c r="E571" t="s">
        <v>89</v>
      </c>
      <c r="F571">
        <v>35065</v>
      </c>
      <c r="G571" t="s">
        <v>31</v>
      </c>
      <c r="H571" t="s">
        <v>29</v>
      </c>
      <c r="I571" t="s">
        <v>144</v>
      </c>
      <c r="J571" t="s">
        <v>1112</v>
      </c>
      <c r="L571" t="s">
        <v>31</v>
      </c>
      <c r="V571" t="s">
        <v>3687</v>
      </c>
      <c r="AF571" t="s">
        <v>3445</v>
      </c>
    </row>
    <row r="572" spans="1:32" ht="17.25" customHeight="1" x14ac:dyDescent="0.25">
      <c r="A572">
        <v>336415</v>
      </c>
      <c r="B572" t="s">
        <v>3077</v>
      </c>
      <c r="C572" t="s">
        <v>683</v>
      </c>
      <c r="D572" t="s">
        <v>915</v>
      </c>
      <c r="E572" t="s">
        <v>89</v>
      </c>
      <c r="F572">
        <v>27890</v>
      </c>
      <c r="G572" t="s">
        <v>31</v>
      </c>
      <c r="H572" t="s">
        <v>29</v>
      </c>
      <c r="I572" t="s">
        <v>144</v>
      </c>
      <c r="J572" t="s">
        <v>27</v>
      </c>
      <c r="L572" t="s">
        <v>60</v>
      </c>
    </row>
    <row r="573" spans="1:32" ht="17.25" customHeight="1" x14ac:dyDescent="0.25">
      <c r="A573">
        <v>330696</v>
      </c>
      <c r="B573" t="s">
        <v>1981</v>
      </c>
      <c r="C573" t="s">
        <v>226</v>
      </c>
      <c r="D573" t="s">
        <v>392</v>
      </c>
      <c r="E573" t="s">
        <v>89</v>
      </c>
      <c r="F573">
        <v>35510</v>
      </c>
      <c r="G573" t="s">
        <v>373</v>
      </c>
      <c r="H573" t="s">
        <v>29</v>
      </c>
      <c r="I573" t="s">
        <v>144</v>
      </c>
      <c r="J573" t="s">
        <v>1112</v>
      </c>
      <c r="L573" t="s">
        <v>31</v>
      </c>
      <c r="V573" t="s">
        <v>3461</v>
      </c>
    </row>
    <row r="574" spans="1:32" ht="17.25" customHeight="1" x14ac:dyDescent="0.25">
      <c r="A574">
        <v>331320</v>
      </c>
      <c r="B574" t="s">
        <v>2375</v>
      </c>
      <c r="C574" t="s">
        <v>283</v>
      </c>
      <c r="D574" t="s">
        <v>816</v>
      </c>
      <c r="E574" t="s">
        <v>89</v>
      </c>
      <c r="F574">
        <v>30730</v>
      </c>
      <c r="G574" t="s">
        <v>1515</v>
      </c>
      <c r="H574" t="s">
        <v>29</v>
      </c>
      <c r="I574" t="s">
        <v>144</v>
      </c>
      <c r="J574" t="s">
        <v>1112</v>
      </c>
      <c r="L574" t="s">
        <v>71</v>
      </c>
    </row>
    <row r="575" spans="1:32" ht="17.25" customHeight="1" x14ac:dyDescent="0.25">
      <c r="A575">
        <v>330735</v>
      </c>
      <c r="B575" t="s">
        <v>2118</v>
      </c>
      <c r="C575" t="s">
        <v>883</v>
      </c>
      <c r="D575" t="s">
        <v>479</v>
      </c>
      <c r="E575" t="s">
        <v>89</v>
      </c>
      <c r="F575">
        <v>36178</v>
      </c>
      <c r="G575" t="s">
        <v>31</v>
      </c>
      <c r="H575" t="s">
        <v>29</v>
      </c>
      <c r="I575" t="s">
        <v>144</v>
      </c>
      <c r="V575" t="s">
        <v>3686</v>
      </c>
      <c r="AC575" t="s">
        <v>3445</v>
      </c>
      <c r="AD575" t="s">
        <v>3445</v>
      </c>
      <c r="AE575" t="s">
        <v>3445</v>
      </c>
      <c r="AF575" t="s">
        <v>3445</v>
      </c>
    </row>
    <row r="576" spans="1:32" ht="17.25" customHeight="1" x14ac:dyDescent="0.25">
      <c r="A576">
        <v>325728</v>
      </c>
      <c r="B576" t="s">
        <v>1780</v>
      </c>
      <c r="C576" t="s">
        <v>959</v>
      </c>
      <c r="D576" t="s">
        <v>1568</v>
      </c>
      <c r="E576" t="s">
        <v>90</v>
      </c>
      <c r="F576">
        <v>31048</v>
      </c>
      <c r="G576" t="s">
        <v>31</v>
      </c>
      <c r="H576" t="s">
        <v>29</v>
      </c>
      <c r="I576" t="s">
        <v>144</v>
      </c>
      <c r="J576" t="s">
        <v>1112</v>
      </c>
      <c r="L576" t="s">
        <v>71</v>
      </c>
      <c r="V576" t="s">
        <v>3469</v>
      </c>
    </row>
    <row r="577" spans="1:32" ht="17.25" customHeight="1" x14ac:dyDescent="0.25">
      <c r="A577">
        <v>336982</v>
      </c>
      <c r="B577" t="s">
        <v>2390</v>
      </c>
      <c r="C577" t="s">
        <v>240</v>
      </c>
      <c r="D577" t="s">
        <v>617</v>
      </c>
      <c r="E577" t="s">
        <v>90</v>
      </c>
      <c r="F577">
        <v>30848</v>
      </c>
      <c r="G577" t="s">
        <v>31</v>
      </c>
      <c r="H577" t="s">
        <v>29</v>
      </c>
      <c r="I577" t="s">
        <v>144</v>
      </c>
      <c r="J577" t="s">
        <v>1112</v>
      </c>
      <c r="L577" t="s">
        <v>86</v>
      </c>
    </row>
    <row r="578" spans="1:32" ht="17.25" customHeight="1" x14ac:dyDescent="0.25">
      <c r="A578">
        <v>338102</v>
      </c>
      <c r="B578" t="s">
        <v>3109</v>
      </c>
      <c r="C578" t="s">
        <v>337</v>
      </c>
      <c r="D578" t="s">
        <v>3110</v>
      </c>
      <c r="E578" t="s">
        <v>90</v>
      </c>
      <c r="F578">
        <v>31873</v>
      </c>
      <c r="G578" t="s">
        <v>778</v>
      </c>
      <c r="H578" t="s">
        <v>29</v>
      </c>
      <c r="I578" t="s">
        <v>144</v>
      </c>
      <c r="AC578" t="s">
        <v>3445</v>
      </c>
      <c r="AD578" t="s">
        <v>3445</v>
      </c>
      <c r="AE578" t="s">
        <v>3445</v>
      </c>
      <c r="AF578" t="s">
        <v>3445</v>
      </c>
    </row>
    <row r="579" spans="1:32" ht="17.25" customHeight="1" x14ac:dyDescent="0.25">
      <c r="A579">
        <v>338101</v>
      </c>
      <c r="B579" t="s">
        <v>3080</v>
      </c>
      <c r="C579" t="s">
        <v>500</v>
      </c>
      <c r="D579" t="s">
        <v>468</v>
      </c>
      <c r="E579" t="s">
        <v>90</v>
      </c>
      <c r="F579">
        <v>35226</v>
      </c>
      <c r="G579" t="s">
        <v>620</v>
      </c>
      <c r="H579" t="s">
        <v>29</v>
      </c>
      <c r="I579" t="s">
        <v>144</v>
      </c>
      <c r="AC579" t="s">
        <v>3445</v>
      </c>
      <c r="AD579" t="s">
        <v>3445</v>
      </c>
      <c r="AE579" t="s">
        <v>3445</v>
      </c>
      <c r="AF579" t="s">
        <v>3445</v>
      </c>
    </row>
    <row r="580" spans="1:32" ht="17.25" customHeight="1" x14ac:dyDescent="0.25">
      <c r="A580">
        <v>338794</v>
      </c>
      <c r="B580" t="s">
        <v>2512</v>
      </c>
      <c r="C580" t="s">
        <v>860</v>
      </c>
      <c r="D580" t="s">
        <v>496</v>
      </c>
      <c r="E580" t="s">
        <v>90</v>
      </c>
      <c r="F580">
        <v>33390</v>
      </c>
      <c r="G580" t="s">
        <v>50</v>
      </c>
      <c r="H580" t="s">
        <v>29</v>
      </c>
      <c r="I580" t="s">
        <v>144</v>
      </c>
      <c r="AF580" t="s">
        <v>3445</v>
      </c>
    </row>
    <row r="581" spans="1:32" ht="17.25" customHeight="1" x14ac:dyDescent="0.25">
      <c r="A581">
        <v>337138</v>
      </c>
      <c r="B581" t="s">
        <v>2043</v>
      </c>
      <c r="C581" t="s">
        <v>1713</v>
      </c>
      <c r="D581" t="s">
        <v>277</v>
      </c>
      <c r="E581" t="s">
        <v>90</v>
      </c>
      <c r="F581">
        <v>33912</v>
      </c>
      <c r="G581" t="s">
        <v>77</v>
      </c>
      <c r="H581" t="s">
        <v>29</v>
      </c>
      <c r="I581" t="s">
        <v>144</v>
      </c>
      <c r="J581" t="s">
        <v>1112</v>
      </c>
      <c r="L581" t="s">
        <v>77</v>
      </c>
      <c r="V581" t="s">
        <v>3470</v>
      </c>
    </row>
    <row r="582" spans="1:32" ht="17.25" customHeight="1" x14ac:dyDescent="0.25">
      <c r="A582">
        <v>312011</v>
      </c>
      <c r="B582" t="s">
        <v>1984</v>
      </c>
      <c r="C582" t="s">
        <v>226</v>
      </c>
      <c r="D582" t="s">
        <v>1985</v>
      </c>
      <c r="E582" t="s">
        <v>90</v>
      </c>
      <c r="F582">
        <v>28602</v>
      </c>
      <c r="G582" t="s">
        <v>1556</v>
      </c>
      <c r="H582" t="s">
        <v>29</v>
      </c>
      <c r="I582" t="s">
        <v>144</v>
      </c>
      <c r="J582" t="s">
        <v>1112</v>
      </c>
      <c r="L582" t="s">
        <v>43</v>
      </c>
      <c r="V582" t="s">
        <v>3686</v>
      </c>
    </row>
    <row r="583" spans="1:32" ht="17.25" customHeight="1" x14ac:dyDescent="0.25">
      <c r="A583">
        <v>333037</v>
      </c>
      <c r="B583" t="s">
        <v>1899</v>
      </c>
      <c r="C583" t="s">
        <v>537</v>
      </c>
      <c r="D583" t="s">
        <v>321</v>
      </c>
      <c r="E583" t="s">
        <v>90</v>
      </c>
      <c r="F583">
        <v>35915</v>
      </c>
      <c r="G583" t="s">
        <v>31</v>
      </c>
      <c r="H583" t="s">
        <v>29</v>
      </c>
      <c r="I583" t="s">
        <v>144</v>
      </c>
      <c r="J583" t="s">
        <v>27</v>
      </c>
      <c r="L583" t="s">
        <v>31</v>
      </c>
      <c r="V583" t="s">
        <v>3461</v>
      </c>
    </row>
    <row r="584" spans="1:32" ht="17.25" customHeight="1" x14ac:dyDescent="0.25">
      <c r="A584">
        <v>334641</v>
      </c>
      <c r="B584" t="s">
        <v>2278</v>
      </c>
      <c r="C584" t="s">
        <v>240</v>
      </c>
      <c r="D584" t="s">
        <v>2279</v>
      </c>
      <c r="E584" t="s">
        <v>89</v>
      </c>
      <c r="F584">
        <v>34048</v>
      </c>
      <c r="G584" t="s">
        <v>2280</v>
      </c>
      <c r="H584" t="s">
        <v>29</v>
      </c>
      <c r="I584" t="s">
        <v>144</v>
      </c>
      <c r="AD584" t="s">
        <v>3445</v>
      </c>
      <c r="AE584" t="s">
        <v>3445</v>
      </c>
      <c r="AF584" t="s">
        <v>3445</v>
      </c>
    </row>
    <row r="585" spans="1:32" ht="17.25" customHeight="1" x14ac:dyDescent="0.25">
      <c r="A585">
        <v>334640</v>
      </c>
      <c r="B585" t="s">
        <v>2075</v>
      </c>
      <c r="C585" t="s">
        <v>950</v>
      </c>
      <c r="D585" t="s">
        <v>271</v>
      </c>
      <c r="E585" t="s">
        <v>90</v>
      </c>
      <c r="F585">
        <v>35385</v>
      </c>
      <c r="G585" t="s">
        <v>31</v>
      </c>
      <c r="H585" t="s">
        <v>29</v>
      </c>
      <c r="I585" t="s">
        <v>144</v>
      </c>
      <c r="V585" t="s">
        <v>3461</v>
      </c>
      <c r="AC585" t="s">
        <v>3445</v>
      </c>
      <c r="AD585" t="s">
        <v>3445</v>
      </c>
      <c r="AE585" t="s">
        <v>3445</v>
      </c>
      <c r="AF585" t="s">
        <v>3445</v>
      </c>
    </row>
    <row r="586" spans="1:32" ht="17.25" customHeight="1" x14ac:dyDescent="0.25">
      <c r="A586">
        <v>333377</v>
      </c>
      <c r="B586" t="s">
        <v>2240</v>
      </c>
      <c r="C586" t="s">
        <v>507</v>
      </c>
      <c r="D586" t="s">
        <v>421</v>
      </c>
      <c r="E586" t="s">
        <v>90</v>
      </c>
      <c r="F586">
        <v>29557</v>
      </c>
      <c r="G586" t="s">
        <v>60</v>
      </c>
      <c r="H586" t="s">
        <v>29</v>
      </c>
      <c r="I586" t="s">
        <v>144</v>
      </c>
      <c r="V586" t="s">
        <v>3687</v>
      </c>
      <c r="AC586" t="s">
        <v>3445</v>
      </c>
      <c r="AD586" t="s">
        <v>3445</v>
      </c>
      <c r="AE586" t="s">
        <v>3445</v>
      </c>
      <c r="AF586" t="s">
        <v>3445</v>
      </c>
    </row>
    <row r="587" spans="1:32" ht="17.25" customHeight="1" x14ac:dyDescent="0.25">
      <c r="A587">
        <v>330732</v>
      </c>
      <c r="B587" t="s">
        <v>1421</v>
      </c>
      <c r="C587" t="s">
        <v>233</v>
      </c>
      <c r="D587" t="s">
        <v>1422</v>
      </c>
      <c r="E587" t="s">
        <v>89</v>
      </c>
      <c r="F587">
        <v>26322</v>
      </c>
      <c r="G587" t="s">
        <v>31</v>
      </c>
      <c r="H587" t="s">
        <v>29</v>
      </c>
      <c r="I587" t="s">
        <v>144</v>
      </c>
      <c r="J587" t="s">
        <v>1112</v>
      </c>
      <c r="L587" t="s">
        <v>31</v>
      </c>
      <c r="V587" t="s">
        <v>3469</v>
      </c>
    </row>
    <row r="588" spans="1:32" ht="17.25" customHeight="1" x14ac:dyDescent="0.25">
      <c r="A588">
        <v>338110</v>
      </c>
      <c r="B588" t="s">
        <v>2880</v>
      </c>
      <c r="C588" t="s">
        <v>333</v>
      </c>
      <c r="D588" t="s">
        <v>303</v>
      </c>
      <c r="E588" t="s">
        <v>89</v>
      </c>
      <c r="F588">
        <v>33439</v>
      </c>
      <c r="G588" t="s">
        <v>2207</v>
      </c>
      <c r="H588" t="s">
        <v>29</v>
      </c>
      <c r="I588" t="s">
        <v>144</v>
      </c>
      <c r="J588" t="s">
        <v>1112</v>
      </c>
      <c r="L588" t="s">
        <v>31</v>
      </c>
    </row>
    <row r="589" spans="1:32" ht="17.25" customHeight="1" x14ac:dyDescent="0.25">
      <c r="A589">
        <v>336495</v>
      </c>
      <c r="B589" t="s">
        <v>2466</v>
      </c>
      <c r="C589" t="s">
        <v>813</v>
      </c>
      <c r="D589" t="s">
        <v>320</v>
      </c>
      <c r="E589" t="s">
        <v>90</v>
      </c>
      <c r="F589">
        <v>36161</v>
      </c>
      <c r="G589" t="s">
        <v>904</v>
      </c>
      <c r="H589" t="s">
        <v>29</v>
      </c>
      <c r="I589" t="s">
        <v>144</v>
      </c>
      <c r="J589" t="s">
        <v>1112</v>
      </c>
      <c r="L589" t="s">
        <v>86</v>
      </c>
    </row>
    <row r="590" spans="1:32" ht="17.25" customHeight="1" x14ac:dyDescent="0.25">
      <c r="A590">
        <v>331095</v>
      </c>
      <c r="B590" t="s">
        <v>1405</v>
      </c>
      <c r="C590" t="s">
        <v>1249</v>
      </c>
      <c r="D590" t="s">
        <v>1406</v>
      </c>
      <c r="E590" t="s">
        <v>89</v>
      </c>
      <c r="F590">
        <v>30318</v>
      </c>
      <c r="G590" t="s">
        <v>1339</v>
      </c>
      <c r="H590" t="s">
        <v>44</v>
      </c>
      <c r="I590" t="s">
        <v>144</v>
      </c>
      <c r="V590" t="s">
        <v>3468</v>
      </c>
      <c r="AD590" t="s">
        <v>3445</v>
      </c>
      <c r="AE590" t="s">
        <v>3445</v>
      </c>
      <c r="AF590" t="s">
        <v>3445</v>
      </c>
    </row>
    <row r="591" spans="1:32" ht="17.25" customHeight="1" x14ac:dyDescent="0.25">
      <c r="A591">
        <v>336995</v>
      </c>
      <c r="B591" t="s">
        <v>1573</v>
      </c>
      <c r="C591" t="s">
        <v>233</v>
      </c>
      <c r="D591" t="s">
        <v>710</v>
      </c>
      <c r="E591" t="s">
        <v>89</v>
      </c>
      <c r="F591">
        <v>32509</v>
      </c>
      <c r="G591" t="s">
        <v>1574</v>
      </c>
      <c r="H591" t="s">
        <v>29</v>
      </c>
      <c r="I591" t="s">
        <v>144</v>
      </c>
      <c r="J591" t="s">
        <v>1112</v>
      </c>
      <c r="L591" t="s">
        <v>74</v>
      </c>
      <c r="V591" t="s">
        <v>3469</v>
      </c>
    </row>
    <row r="592" spans="1:32" ht="17.25" customHeight="1" x14ac:dyDescent="0.25">
      <c r="A592">
        <v>336565</v>
      </c>
      <c r="B592" t="s">
        <v>3114</v>
      </c>
      <c r="C592" t="s">
        <v>442</v>
      </c>
      <c r="D592" t="s">
        <v>3115</v>
      </c>
      <c r="E592" t="s">
        <v>89</v>
      </c>
      <c r="F592">
        <v>34803</v>
      </c>
      <c r="G592" t="s">
        <v>972</v>
      </c>
      <c r="H592" t="s">
        <v>29</v>
      </c>
      <c r="I592" t="s">
        <v>144</v>
      </c>
      <c r="AC592" t="s">
        <v>3445</v>
      </c>
      <c r="AD592" t="s">
        <v>3445</v>
      </c>
      <c r="AE592" t="s">
        <v>3445</v>
      </c>
      <c r="AF592" t="s">
        <v>3445</v>
      </c>
    </row>
    <row r="593" spans="1:32" ht="17.25" customHeight="1" x14ac:dyDescent="0.25">
      <c r="A593">
        <v>334644</v>
      </c>
      <c r="B593" t="s">
        <v>2599</v>
      </c>
      <c r="C593" t="s">
        <v>348</v>
      </c>
      <c r="D593" t="s">
        <v>575</v>
      </c>
      <c r="E593" t="s">
        <v>90</v>
      </c>
      <c r="F593">
        <v>32413</v>
      </c>
      <c r="G593" t="s">
        <v>547</v>
      </c>
      <c r="H593" t="s">
        <v>29</v>
      </c>
      <c r="I593" t="s">
        <v>144</v>
      </c>
      <c r="J593" t="s">
        <v>1112</v>
      </c>
      <c r="L593" t="s">
        <v>43</v>
      </c>
    </row>
    <row r="594" spans="1:32" ht="17.25" customHeight="1" x14ac:dyDescent="0.25">
      <c r="A594">
        <v>338806</v>
      </c>
      <c r="B594" t="s">
        <v>2397</v>
      </c>
      <c r="C594" t="s">
        <v>981</v>
      </c>
      <c r="D594" t="s">
        <v>281</v>
      </c>
      <c r="E594" t="s">
        <v>89</v>
      </c>
      <c r="F594">
        <v>35065</v>
      </c>
      <c r="G594" t="s">
        <v>2398</v>
      </c>
      <c r="H594" t="s">
        <v>29</v>
      </c>
      <c r="I594" t="s">
        <v>144</v>
      </c>
      <c r="J594" t="s">
        <v>1112</v>
      </c>
      <c r="L594" t="s">
        <v>50</v>
      </c>
    </row>
    <row r="595" spans="1:32" ht="17.25" customHeight="1" x14ac:dyDescent="0.25">
      <c r="A595">
        <v>336530</v>
      </c>
      <c r="B595" t="s">
        <v>3027</v>
      </c>
      <c r="C595" t="s">
        <v>226</v>
      </c>
      <c r="D595" t="s">
        <v>281</v>
      </c>
      <c r="E595" t="s">
        <v>90</v>
      </c>
      <c r="F595">
        <v>32096</v>
      </c>
      <c r="G595" t="s">
        <v>31</v>
      </c>
      <c r="H595" t="s">
        <v>29</v>
      </c>
      <c r="I595" t="s">
        <v>144</v>
      </c>
      <c r="J595" t="s">
        <v>1112</v>
      </c>
      <c r="L595" t="s">
        <v>43</v>
      </c>
    </row>
    <row r="596" spans="1:32" ht="17.25" customHeight="1" x14ac:dyDescent="0.25">
      <c r="A596">
        <v>336540</v>
      </c>
      <c r="B596" t="s">
        <v>1287</v>
      </c>
      <c r="C596" t="s">
        <v>304</v>
      </c>
      <c r="D596" t="s">
        <v>661</v>
      </c>
      <c r="E596" t="s">
        <v>90</v>
      </c>
      <c r="F596">
        <v>34709</v>
      </c>
      <c r="G596" t="s">
        <v>1026</v>
      </c>
      <c r="H596" t="s">
        <v>29</v>
      </c>
      <c r="I596" t="s">
        <v>144</v>
      </c>
      <c r="J596" t="s">
        <v>1112</v>
      </c>
      <c r="L596" t="s">
        <v>86</v>
      </c>
      <c r="V596" t="s">
        <v>3470</v>
      </c>
    </row>
    <row r="597" spans="1:32" ht="17.25" customHeight="1" x14ac:dyDescent="0.25">
      <c r="A597">
        <v>338122</v>
      </c>
      <c r="B597" t="s">
        <v>3101</v>
      </c>
      <c r="C597" t="s">
        <v>432</v>
      </c>
      <c r="D597" t="s">
        <v>2046</v>
      </c>
      <c r="E597" t="s">
        <v>90</v>
      </c>
      <c r="F597">
        <v>36171</v>
      </c>
      <c r="G597" t="s">
        <v>746</v>
      </c>
      <c r="H597" t="s">
        <v>29</v>
      </c>
      <c r="I597" t="s">
        <v>144</v>
      </c>
      <c r="J597" t="s">
        <v>1112</v>
      </c>
      <c r="L597" t="s">
        <v>43</v>
      </c>
    </row>
    <row r="598" spans="1:32" ht="17.25" customHeight="1" x14ac:dyDescent="0.25">
      <c r="A598">
        <v>338814</v>
      </c>
      <c r="B598" t="s">
        <v>2348</v>
      </c>
      <c r="C598" t="s">
        <v>256</v>
      </c>
      <c r="D598" t="s">
        <v>742</v>
      </c>
      <c r="E598" t="s">
        <v>90</v>
      </c>
      <c r="F598">
        <v>36926</v>
      </c>
      <c r="G598" t="s">
        <v>31</v>
      </c>
      <c r="H598" t="s">
        <v>29</v>
      </c>
      <c r="I598" t="s">
        <v>144</v>
      </c>
      <c r="J598" t="s">
        <v>1112</v>
      </c>
      <c r="L598" t="s">
        <v>31</v>
      </c>
    </row>
    <row r="599" spans="1:32" ht="17.25" customHeight="1" x14ac:dyDescent="0.25">
      <c r="A599">
        <v>336556</v>
      </c>
      <c r="B599" t="s">
        <v>1607</v>
      </c>
      <c r="C599" t="s">
        <v>223</v>
      </c>
      <c r="D599" t="s">
        <v>281</v>
      </c>
      <c r="E599" t="s">
        <v>90</v>
      </c>
      <c r="F599">
        <v>35796</v>
      </c>
      <c r="G599" t="s">
        <v>408</v>
      </c>
      <c r="H599" t="s">
        <v>29</v>
      </c>
      <c r="I599" t="s">
        <v>144</v>
      </c>
      <c r="J599" t="s">
        <v>27</v>
      </c>
      <c r="L599" t="s">
        <v>43</v>
      </c>
      <c r="V599" t="s">
        <v>3470</v>
      </c>
      <c r="AE599" t="s">
        <v>3445</v>
      </c>
      <c r="AF599" t="s">
        <v>3445</v>
      </c>
    </row>
    <row r="600" spans="1:32" ht="17.25" customHeight="1" x14ac:dyDescent="0.25">
      <c r="A600">
        <v>336551</v>
      </c>
      <c r="B600" t="s">
        <v>2299</v>
      </c>
      <c r="C600" t="s">
        <v>226</v>
      </c>
      <c r="D600" t="s">
        <v>2300</v>
      </c>
      <c r="E600" t="s">
        <v>90</v>
      </c>
      <c r="F600">
        <v>34888</v>
      </c>
      <c r="G600" t="s">
        <v>2301</v>
      </c>
      <c r="H600" t="s">
        <v>29</v>
      </c>
      <c r="I600" t="s">
        <v>144</v>
      </c>
      <c r="AC600" t="s">
        <v>3445</v>
      </c>
      <c r="AD600" t="s">
        <v>3445</v>
      </c>
      <c r="AE600" t="s">
        <v>3445</v>
      </c>
      <c r="AF600" t="s">
        <v>3445</v>
      </c>
    </row>
    <row r="601" spans="1:32" ht="17.25" customHeight="1" x14ac:dyDescent="0.25">
      <c r="A601">
        <v>326338</v>
      </c>
      <c r="B601" t="s">
        <v>1824</v>
      </c>
      <c r="C601" t="s">
        <v>283</v>
      </c>
      <c r="D601" t="s">
        <v>1286</v>
      </c>
      <c r="E601" t="s">
        <v>90</v>
      </c>
      <c r="F601">
        <v>34700</v>
      </c>
      <c r="G601" t="s">
        <v>840</v>
      </c>
      <c r="H601" t="s">
        <v>29</v>
      </c>
      <c r="I601" t="s">
        <v>144</v>
      </c>
      <c r="V601" t="s">
        <v>3686</v>
      </c>
      <c r="AD601" t="s">
        <v>3445</v>
      </c>
      <c r="AE601" t="s">
        <v>3445</v>
      </c>
      <c r="AF601" t="s">
        <v>3445</v>
      </c>
    </row>
    <row r="602" spans="1:32" ht="17.25" customHeight="1" x14ac:dyDescent="0.25">
      <c r="A602">
        <v>312449</v>
      </c>
      <c r="B602" t="s">
        <v>1408</v>
      </c>
      <c r="C602" t="s">
        <v>1409</v>
      </c>
      <c r="D602" t="s">
        <v>844</v>
      </c>
      <c r="E602" t="s">
        <v>90</v>
      </c>
      <c r="F602">
        <v>30695</v>
      </c>
      <c r="G602" t="s">
        <v>31</v>
      </c>
      <c r="H602" t="s">
        <v>29</v>
      </c>
      <c r="I602" t="s">
        <v>144</v>
      </c>
      <c r="V602" t="s">
        <v>3468</v>
      </c>
      <c r="AD602" t="s">
        <v>3445</v>
      </c>
      <c r="AE602" t="s">
        <v>3445</v>
      </c>
      <c r="AF602" t="s">
        <v>3445</v>
      </c>
    </row>
    <row r="603" spans="1:32" ht="17.25" customHeight="1" x14ac:dyDescent="0.25">
      <c r="A603">
        <v>327307</v>
      </c>
      <c r="B603" t="s">
        <v>2585</v>
      </c>
      <c r="C603" t="s">
        <v>683</v>
      </c>
      <c r="D603" t="s">
        <v>313</v>
      </c>
      <c r="E603" t="s">
        <v>90</v>
      </c>
      <c r="F603">
        <v>35796</v>
      </c>
      <c r="G603" t="s">
        <v>43</v>
      </c>
      <c r="H603" t="s">
        <v>29</v>
      </c>
      <c r="I603" t="s">
        <v>144</v>
      </c>
      <c r="J603" t="s">
        <v>1112</v>
      </c>
      <c r="L603" t="s">
        <v>43</v>
      </c>
    </row>
    <row r="604" spans="1:32" ht="17.25" customHeight="1" x14ac:dyDescent="0.25">
      <c r="A604">
        <v>338811</v>
      </c>
      <c r="B604" t="s">
        <v>2879</v>
      </c>
      <c r="C604" t="s">
        <v>256</v>
      </c>
      <c r="D604" t="s">
        <v>277</v>
      </c>
      <c r="E604" t="s">
        <v>90</v>
      </c>
      <c r="F604">
        <v>33145</v>
      </c>
      <c r="G604" t="s">
        <v>31</v>
      </c>
      <c r="H604" t="s">
        <v>29</v>
      </c>
      <c r="I604" t="s">
        <v>144</v>
      </c>
      <c r="J604" t="s">
        <v>1112</v>
      </c>
      <c r="L604" t="s">
        <v>31</v>
      </c>
    </row>
    <row r="605" spans="1:32" ht="17.25" customHeight="1" x14ac:dyDescent="0.25">
      <c r="A605">
        <v>333061</v>
      </c>
      <c r="B605" t="s">
        <v>1554</v>
      </c>
      <c r="C605" t="s">
        <v>342</v>
      </c>
      <c r="D605" t="s">
        <v>501</v>
      </c>
      <c r="E605" t="s">
        <v>90</v>
      </c>
      <c r="F605">
        <v>35829</v>
      </c>
      <c r="G605" t="s">
        <v>31</v>
      </c>
      <c r="H605" t="s">
        <v>29</v>
      </c>
      <c r="I605" t="s">
        <v>144</v>
      </c>
      <c r="V605" t="s">
        <v>3686</v>
      </c>
      <c r="AC605" t="s">
        <v>3445</v>
      </c>
      <c r="AD605" t="s">
        <v>3445</v>
      </c>
      <c r="AE605" t="s">
        <v>3445</v>
      </c>
      <c r="AF605" t="s">
        <v>3445</v>
      </c>
    </row>
    <row r="606" spans="1:32" ht="17.25" customHeight="1" x14ac:dyDescent="0.25">
      <c r="A606">
        <v>338797</v>
      </c>
      <c r="B606" t="s">
        <v>3052</v>
      </c>
      <c r="C606" t="s">
        <v>365</v>
      </c>
      <c r="D606" t="s">
        <v>294</v>
      </c>
      <c r="E606" t="s">
        <v>90</v>
      </c>
      <c r="F606">
        <v>33562</v>
      </c>
      <c r="G606" t="s">
        <v>3053</v>
      </c>
      <c r="H606" t="s">
        <v>29</v>
      </c>
      <c r="I606" t="s">
        <v>144</v>
      </c>
      <c r="J606" t="s">
        <v>1112</v>
      </c>
      <c r="L606" t="s">
        <v>74</v>
      </c>
      <c r="AE606" t="s">
        <v>3445</v>
      </c>
      <c r="AF606" t="s">
        <v>3445</v>
      </c>
    </row>
    <row r="607" spans="1:32" ht="17.25" customHeight="1" x14ac:dyDescent="0.25">
      <c r="A607">
        <v>330755</v>
      </c>
      <c r="B607" t="s">
        <v>3212</v>
      </c>
      <c r="C607" t="s">
        <v>240</v>
      </c>
      <c r="D607" t="s">
        <v>246</v>
      </c>
      <c r="E607" t="s">
        <v>90</v>
      </c>
      <c r="F607">
        <v>35128</v>
      </c>
      <c r="G607" t="s">
        <v>3213</v>
      </c>
      <c r="H607" t="s">
        <v>29</v>
      </c>
      <c r="I607" t="s">
        <v>144</v>
      </c>
    </row>
    <row r="608" spans="1:32" ht="17.25" customHeight="1" x14ac:dyDescent="0.25">
      <c r="A608">
        <v>338802</v>
      </c>
      <c r="B608" t="s">
        <v>2268</v>
      </c>
      <c r="C608" t="s">
        <v>302</v>
      </c>
      <c r="D608" t="s">
        <v>303</v>
      </c>
      <c r="E608" t="s">
        <v>90</v>
      </c>
      <c r="F608">
        <v>30508</v>
      </c>
      <c r="G608" t="s">
        <v>71</v>
      </c>
      <c r="H608" t="s">
        <v>29</v>
      </c>
      <c r="I608" t="s">
        <v>144</v>
      </c>
      <c r="J608" t="s">
        <v>27</v>
      </c>
      <c r="L608" t="s">
        <v>71</v>
      </c>
    </row>
    <row r="609" spans="1:32" ht="17.25" customHeight="1" x14ac:dyDescent="0.25">
      <c r="A609">
        <v>338813</v>
      </c>
      <c r="B609" t="s">
        <v>2772</v>
      </c>
      <c r="C609" t="s">
        <v>655</v>
      </c>
      <c r="D609" t="s">
        <v>407</v>
      </c>
      <c r="E609" t="s">
        <v>90</v>
      </c>
      <c r="F609">
        <v>33239</v>
      </c>
      <c r="G609" t="s">
        <v>1515</v>
      </c>
      <c r="H609" t="s">
        <v>29</v>
      </c>
      <c r="I609" t="s">
        <v>144</v>
      </c>
      <c r="J609" t="s">
        <v>1112</v>
      </c>
      <c r="L609" t="s">
        <v>71</v>
      </c>
    </row>
    <row r="610" spans="1:32" ht="17.25" customHeight="1" x14ac:dyDescent="0.25">
      <c r="A610">
        <v>335881</v>
      </c>
      <c r="B610" t="s">
        <v>1598</v>
      </c>
      <c r="C610" t="s">
        <v>240</v>
      </c>
      <c r="D610" t="s">
        <v>1248</v>
      </c>
      <c r="E610" t="s">
        <v>89</v>
      </c>
      <c r="F610">
        <v>31532</v>
      </c>
      <c r="G610" t="s">
        <v>953</v>
      </c>
      <c r="H610" t="s">
        <v>29</v>
      </c>
      <c r="I610" t="s">
        <v>144</v>
      </c>
      <c r="J610" t="s">
        <v>27</v>
      </c>
      <c r="L610" t="s">
        <v>53</v>
      </c>
      <c r="V610" t="s">
        <v>3470</v>
      </c>
    </row>
    <row r="611" spans="1:32" ht="17.25" customHeight="1" x14ac:dyDescent="0.25">
      <c r="A611">
        <v>329981</v>
      </c>
      <c r="B611" t="s">
        <v>2933</v>
      </c>
      <c r="C611" t="s">
        <v>666</v>
      </c>
      <c r="D611" t="s">
        <v>284</v>
      </c>
      <c r="E611" t="s">
        <v>90</v>
      </c>
      <c r="F611">
        <v>35910</v>
      </c>
      <c r="G611" t="s">
        <v>2934</v>
      </c>
      <c r="H611" t="s">
        <v>29</v>
      </c>
      <c r="I611" t="s">
        <v>144</v>
      </c>
      <c r="J611" t="s">
        <v>1112</v>
      </c>
      <c r="L611" t="s">
        <v>31</v>
      </c>
    </row>
    <row r="612" spans="1:32" ht="17.25" customHeight="1" x14ac:dyDescent="0.25">
      <c r="A612">
        <v>338678</v>
      </c>
      <c r="B612" t="s">
        <v>2769</v>
      </c>
      <c r="C612" t="s">
        <v>2770</v>
      </c>
      <c r="D612" t="s">
        <v>2771</v>
      </c>
      <c r="E612" t="s">
        <v>90</v>
      </c>
      <c r="F612">
        <v>28495</v>
      </c>
      <c r="G612" t="s">
        <v>71</v>
      </c>
      <c r="H612" t="s">
        <v>29</v>
      </c>
      <c r="I612" t="s">
        <v>144</v>
      </c>
      <c r="J612" t="s">
        <v>1112</v>
      </c>
      <c r="L612" t="s">
        <v>71</v>
      </c>
    </row>
    <row r="613" spans="1:32" ht="17.25" customHeight="1" x14ac:dyDescent="0.25">
      <c r="A613">
        <v>337771</v>
      </c>
      <c r="B613" t="s">
        <v>2584</v>
      </c>
      <c r="C613" t="s">
        <v>226</v>
      </c>
      <c r="D613" t="s">
        <v>320</v>
      </c>
      <c r="E613" t="s">
        <v>90</v>
      </c>
      <c r="F613">
        <v>35249</v>
      </c>
      <c r="G613" t="s">
        <v>225</v>
      </c>
      <c r="H613" t="s">
        <v>29</v>
      </c>
      <c r="I613" t="s">
        <v>144</v>
      </c>
      <c r="J613" t="s">
        <v>1112</v>
      </c>
      <c r="L613" t="s">
        <v>43</v>
      </c>
      <c r="AF613" t="s">
        <v>3445</v>
      </c>
    </row>
    <row r="614" spans="1:32" ht="17.25" customHeight="1" x14ac:dyDescent="0.25">
      <c r="A614">
        <v>337773</v>
      </c>
      <c r="B614" t="s">
        <v>2298</v>
      </c>
      <c r="C614" t="s">
        <v>299</v>
      </c>
      <c r="D614" t="s">
        <v>947</v>
      </c>
      <c r="E614" t="s">
        <v>90</v>
      </c>
      <c r="F614">
        <v>34706</v>
      </c>
      <c r="G614" t="s">
        <v>31</v>
      </c>
      <c r="H614" t="s">
        <v>29</v>
      </c>
      <c r="I614" t="s">
        <v>144</v>
      </c>
      <c r="AD614" t="s">
        <v>3445</v>
      </c>
      <c r="AE614" t="s">
        <v>3445</v>
      </c>
      <c r="AF614" t="s">
        <v>3445</v>
      </c>
    </row>
    <row r="615" spans="1:32" ht="17.25" customHeight="1" x14ac:dyDescent="0.25">
      <c r="A615">
        <v>329972</v>
      </c>
      <c r="B615" t="s">
        <v>2618</v>
      </c>
      <c r="C615" t="s">
        <v>2345</v>
      </c>
      <c r="D615" t="s">
        <v>378</v>
      </c>
      <c r="E615" t="s">
        <v>90</v>
      </c>
      <c r="F615">
        <v>35206</v>
      </c>
      <c r="G615" t="s">
        <v>527</v>
      </c>
      <c r="H615" t="s">
        <v>29</v>
      </c>
      <c r="I615" t="s">
        <v>144</v>
      </c>
      <c r="J615" t="s">
        <v>1112</v>
      </c>
      <c r="L615" t="s">
        <v>53</v>
      </c>
    </row>
    <row r="616" spans="1:32" ht="17.25" customHeight="1" x14ac:dyDescent="0.25">
      <c r="A616">
        <v>335920</v>
      </c>
      <c r="B616" t="s">
        <v>2318</v>
      </c>
      <c r="C616" t="s">
        <v>240</v>
      </c>
      <c r="D616" t="s">
        <v>482</v>
      </c>
      <c r="E616" t="s">
        <v>90</v>
      </c>
      <c r="F616">
        <v>33241</v>
      </c>
      <c r="G616" t="s">
        <v>2319</v>
      </c>
      <c r="H616" t="s">
        <v>29</v>
      </c>
      <c r="I616" t="s">
        <v>144</v>
      </c>
      <c r="J616" t="s">
        <v>1112</v>
      </c>
      <c r="L616" t="s">
        <v>63</v>
      </c>
    </row>
    <row r="617" spans="1:32" ht="17.25" customHeight="1" x14ac:dyDescent="0.25">
      <c r="A617">
        <v>334354</v>
      </c>
      <c r="B617" t="s">
        <v>2969</v>
      </c>
      <c r="C617" t="s">
        <v>1018</v>
      </c>
      <c r="D617" t="s">
        <v>742</v>
      </c>
      <c r="E617" t="s">
        <v>89</v>
      </c>
      <c r="F617">
        <v>35797</v>
      </c>
      <c r="G617" t="s">
        <v>712</v>
      </c>
      <c r="H617" t="s">
        <v>29</v>
      </c>
      <c r="I617" t="s">
        <v>144</v>
      </c>
      <c r="J617" t="s">
        <v>27</v>
      </c>
      <c r="L617" t="s">
        <v>80</v>
      </c>
    </row>
    <row r="618" spans="1:32" ht="17.25" customHeight="1" x14ac:dyDescent="0.25">
      <c r="A618">
        <v>336881</v>
      </c>
      <c r="B618" t="s">
        <v>2932</v>
      </c>
      <c r="C618" t="s">
        <v>240</v>
      </c>
      <c r="D618" t="s">
        <v>240</v>
      </c>
      <c r="E618" t="s">
        <v>89</v>
      </c>
      <c r="F618">
        <v>36893</v>
      </c>
      <c r="G618" t="s">
        <v>31</v>
      </c>
      <c r="H618" t="s">
        <v>29</v>
      </c>
      <c r="I618" t="s">
        <v>144</v>
      </c>
      <c r="J618" t="s">
        <v>1112</v>
      </c>
      <c r="L618" t="s">
        <v>31</v>
      </c>
    </row>
    <row r="619" spans="1:32" ht="17.25" customHeight="1" x14ac:dyDescent="0.25">
      <c r="A619">
        <v>329106</v>
      </c>
      <c r="B619" t="s">
        <v>1274</v>
      </c>
      <c r="C619" t="s">
        <v>256</v>
      </c>
      <c r="D619" t="s">
        <v>1275</v>
      </c>
      <c r="E619" t="s">
        <v>89</v>
      </c>
      <c r="F619">
        <v>33079</v>
      </c>
      <c r="G619" t="s">
        <v>60</v>
      </c>
      <c r="H619" t="s">
        <v>29</v>
      </c>
      <c r="I619" t="s">
        <v>144</v>
      </c>
      <c r="J619" t="s">
        <v>1112</v>
      </c>
      <c r="L619" t="s">
        <v>31</v>
      </c>
      <c r="V619" t="s">
        <v>3469</v>
      </c>
      <c r="AF619" t="s">
        <v>3445</v>
      </c>
    </row>
    <row r="620" spans="1:32" ht="17.25" customHeight="1" x14ac:dyDescent="0.25">
      <c r="A620">
        <v>335214</v>
      </c>
      <c r="B620" t="s">
        <v>3049</v>
      </c>
      <c r="C620" t="s">
        <v>240</v>
      </c>
      <c r="D620" t="s">
        <v>3050</v>
      </c>
      <c r="E620" t="s">
        <v>89</v>
      </c>
      <c r="F620">
        <v>32874</v>
      </c>
      <c r="G620" t="s">
        <v>31</v>
      </c>
      <c r="H620" t="s">
        <v>29</v>
      </c>
      <c r="I620" t="s">
        <v>144</v>
      </c>
      <c r="J620" t="s">
        <v>1112</v>
      </c>
      <c r="L620" t="s">
        <v>31</v>
      </c>
      <c r="AE620" t="s">
        <v>3445</v>
      </c>
      <c r="AF620" t="s">
        <v>3445</v>
      </c>
    </row>
    <row r="621" spans="1:32" ht="17.25" customHeight="1" x14ac:dyDescent="0.25">
      <c r="A621">
        <v>338510</v>
      </c>
      <c r="B621" t="s">
        <v>2302</v>
      </c>
      <c r="C621" t="s">
        <v>240</v>
      </c>
      <c r="D621" t="s">
        <v>905</v>
      </c>
      <c r="E621" t="s">
        <v>89</v>
      </c>
      <c r="F621">
        <v>35197</v>
      </c>
      <c r="G621" t="s">
        <v>31</v>
      </c>
      <c r="H621" t="s">
        <v>29</v>
      </c>
      <c r="I621" t="s">
        <v>144</v>
      </c>
      <c r="J621" t="s">
        <v>1112</v>
      </c>
      <c r="L621" t="s">
        <v>31</v>
      </c>
    </row>
    <row r="622" spans="1:32" ht="17.25" customHeight="1" x14ac:dyDescent="0.25">
      <c r="A622">
        <v>334092</v>
      </c>
      <c r="B622" t="s">
        <v>1622</v>
      </c>
      <c r="C622" t="s">
        <v>1623</v>
      </c>
      <c r="D622" t="s">
        <v>1624</v>
      </c>
      <c r="E622" t="s">
        <v>89</v>
      </c>
      <c r="F622">
        <v>34581</v>
      </c>
      <c r="G622" t="s">
        <v>1625</v>
      </c>
      <c r="H622" t="s">
        <v>29</v>
      </c>
      <c r="I622" t="s">
        <v>144</v>
      </c>
      <c r="V622" t="s">
        <v>3461</v>
      </c>
      <c r="AD622" t="s">
        <v>3445</v>
      </c>
      <c r="AE622" t="s">
        <v>3445</v>
      </c>
      <c r="AF622" t="s">
        <v>3445</v>
      </c>
    </row>
    <row r="623" spans="1:32" ht="17.25" customHeight="1" x14ac:dyDescent="0.25">
      <c r="A623">
        <v>335552</v>
      </c>
      <c r="B623" t="s">
        <v>2373</v>
      </c>
      <c r="C623" t="s">
        <v>1494</v>
      </c>
      <c r="D623" t="s">
        <v>444</v>
      </c>
      <c r="E623" t="s">
        <v>90</v>
      </c>
      <c r="F623">
        <v>36548</v>
      </c>
      <c r="G623" t="s">
        <v>31</v>
      </c>
      <c r="H623" t="s">
        <v>29</v>
      </c>
      <c r="I623" t="s">
        <v>144</v>
      </c>
      <c r="J623" t="s">
        <v>27</v>
      </c>
      <c r="L623" t="s">
        <v>86</v>
      </c>
    </row>
    <row r="624" spans="1:32" ht="17.25" customHeight="1" x14ac:dyDescent="0.25">
      <c r="A624">
        <v>338597</v>
      </c>
      <c r="B624" t="s">
        <v>2753</v>
      </c>
      <c r="C624" t="s">
        <v>261</v>
      </c>
      <c r="D624" t="s">
        <v>2754</v>
      </c>
      <c r="E624" t="s">
        <v>90</v>
      </c>
      <c r="F624">
        <v>37187</v>
      </c>
      <c r="G624" t="s">
        <v>225</v>
      </c>
      <c r="H624" t="s">
        <v>29</v>
      </c>
      <c r="I624" t="s">
        <v>144</v>
      </c>
      <c r="J624" t="s">
        <v>27</v>
      </c>
      <c r="L624" t="s">
        <v>43</v>
      </c>
      <c r="AE624" t="s">
        <v>3445</v>
      </c>
      <c r="AF624" t="s">
        <v>3445</v>
      </c>
    </row>
    <row r="625" spans="1:32" ht="17.25" customHeight="1" x14ac:dyDescent="0.25">
      <c r="A625">
        <v>335553</v>
      </c>
      <c r="B625" t="s">
        <v>2995</v>
      </c>
      <c r="C625" t="s">
        <v>258</v>
      </c>
      <c r="D625" t="s">
        <v>415</v>
      </c>
      <c r="E625" t="s">
        <v>90</v>
      </c>
      <c r="F625">
        <v>33604</v>
      </c>
      <c r="G625" t="s">
        <v>225</v>
      </c>
      <c r="H625" t="s">
        <v>29</v>
      </c>
      <c r="I625" t="s">
        <v>144</v>
      </c>
      <c r="J625" t="s">
        <v>27</v>
      </c>
      <c r="L625" t="s">
        <v>31</v>
      </c>
    </row>
    <row r="626" spans="1:32" ht="17.25" customHeight="1" x14ac:dyDescent="0.25">
      <c r="A626">
        <v>334114</v>
      </c>
      <c r="B626" t="s">
        <v>2972</v>
      </c>
      <c r="C626" t="s">
        <v>691</v>
      </c>
      <c r="D626" t="s">
        <v>440</v>
      </c>
      <c r="E626" t="s">
        <v>90</v>
      </c>
      <c r="F626">
        <v>35956</v>
      </c>
      <c r="G626" t="s">
        <v>225</v>
      </c>
      <c r="H626" t="s">
        <v>29</v>
      </c>
      <c r="I626" t="s">
        <v>144</v>
      </c>
      <c r="J626" t="s">
        <v>1112</v>
      </c>
      <c r="L626" t="s">
        <v>31</v>
      </c>
    </row>
    <row r="627" spans="1:32" ht="17.25" customHeight="1" x14ac:dyDescent="0.25">
      <c r="A627">
        <v>334112</v>
      </c>
      <c r="B627" t="s">
        <v>2887</v>
      </c>
      <c r="C627" t="s">
        <v>745</v>
      </c>
      <c r="D627" t="s">
        <v>488</v>
      </c>
      <c r="E627" t="s">
        <v>90</v>
      </c>
      <c r="F627">
        <v>34182</v>
      </c>
      <c r="G627" t="s">
        <v>31</v>
      </c>
      <c r="H627" t="s">
        <v>29</v>
      </c>
      <c r="I627" t="s">
        <v>144</v>
      </c>
      <c r="J627" t="s">
        <v>27</v>
      </c>
      <c r="L627" t="s">
        <v>31</v>
      </c>
    </row>
    <row r="628" spans="1:32" ht="17.25" customHeight="1" x14ac:dyDescent="0.25">
      <c r="A628">
        <v>331872</v>
      </c>
      <c r="B628" t="s">
        <v>2137</v>
      </c>
      <c r="C628" t="s">
        <v>437</v>
      </c>
      <c r="D628" t="s">
        <v>447</v>
      </c>
      <c r="E628" t="s">
        <v>90</v>
      </c>
      <c r="F628">
        <v>35796</v>
      </c>
      <c r="G628" t="s">
        <v>31</v>
      </c>
      <c r="H628" t="s">
        <v>29</v>
      </c>
      <c r="I628" t="s">
        <v>144</v>
      </c>
      <c r="V628" t="s">
        <v>3469</v>
      </c>
      <c r="AC628" t="s">
        <v>3445</v>
      </c>
      <c r="AD628" t="s">
        <v>3445</v>
      </c>
      <c r="AE628" t="s">
        <v>3445</v>
      </c>
      <c r="AF628" t="s">
        <v>3445</v>
      </c>
    </row>
    <row r="629" spans="1:32" ht="17.25" customHeight="1" x14ac:dyDescent="0.25">
      <c r="A629">
        <v>337557</v>
      </c>
      <c r="B629" t="s">
        <v>3167</v>
      </c>
      <c r="C629" t="s">
        <v>345</v>
      </c>
      <c r="D629" t="s">
        <v>447</v>
      </c>
      <c r="E629" t="s">
        <v>90</v>
      </c>
      <c r="F629">
        <v>36175</v>
      </c>
      <c r="G629" t="s">
        <v>31</v>
      </c>
      <c r="H629" t="s">
        <v>29</v>
      </c>
      <c r="I629" t="s">
        <v>144</v>
      </c>
      <c r="J629" t="s">
        <v>1112</v>
      </c>
      <c r="L629" t="s">
        <v>31</v>
      </c>
    </row>
    <row r="630" spans="1:32" ht="17.25" customHeight="1" x14ac:dyDescent="0.25">
      <c r="A630">
        <v>335492</v>
      </c>
      <c r="B630" t="s">
        <v>1811</v>
      </c>
      <c r="C630" t="s">
        <v>342</v>
      </c>
      <c r="D630" t="s">
        <v>1812</v>
      </c>
      <c r="E630" t="s">
        <v>90</v>
      </c>
      <c r="F630">
        <v>33604</v>
      </c>
      <c r="G630" t="s">
        <v>933</v>
      </c>
      <c r="H630" t="s">
        <v>29</v>
      </c>
      <c r="I630" t="s">
        <v>144</v>
      </c>
      <c r="V630" t="s">
        <v>3461</v>
      </c>
      <c r="AD630" t="s">
        <v>3445</v>
      </c>
      <c r="AE630" t="s">
        <v>3445</v>
      </c>
      <c r="AF630" t="s">
        <v>3445</v>
      </c>
    </row>
    <row r="631" spans="1:32" ht="17.25" customHeight="1" x14ac:dyDescent="0.25">
      <c r="A631">
        <v>338585</v>
      </c>
      <c r="B631" t="s">
        <v>3121</v>
      </c>
      <c r="C631" t="s">
        <v>3122</v>
      </c>
      <c r="D631" t="s">
        <v>882</v>
      </c>
      <c r="E631" t="s">
        <v>90</v>
      </c>
      <c r="F631">
        <v>32360</v>
      </c>
      <c r="G631" t="s">
        <v>3123</v>
      </c>
      <c r="H631" t="s">
        <v>29</v>
      </c>
      <c r="I631" t="s">
        <v>144</v>
      </c>
      <c r="J631" t="s">
        <v>1112</v>
      </c>
      <c r="L631" t="s">
        <v>31</v>
      </c>
    </row>
    <row r="632" spans="1:32" ht="17.25" customHeight="1" x14ac:dyDescent="0.25">
      <c r="A632">
        <v>331890</v>
      </c>
      <c r="B632" t="s">
        <v>2586</v>
      </c>
      <c r="C632" t="s">
        <v>240</v>
      </c>
      <c r="D632" t="s">
        <v>243</v>
      </c>
      <c r="E632" t="s">
        <v>89</v>
      </c>
      <c r="F632">
        <v>31530</v>
      </c>
      <c r="G632" t="s">
        <v>379</v>
      </c>
      <c r="H632" t="s">
        <v>32</v>
      </c>
      <c r="I632" t="s">
        <v>144</v>
      </c>
      <c r="J632" t="s">
        <v>1112</v>
      </c>
      <c r="L632" t="s">
        <v>86</v>
      </c>
    </row>
    <row r="633" spans="1:32" ht="17.25" customHeight="1" x14ac:dyDescent="0.25">
      <c r="A633">
        <v>324509</v>
      </c>
      <c r="B633" t="s">
        <v>2282</v>
      </c>
      <c r="C633" t="s">
        <v>240</v>
      </c>
      <c r="D633" t="s">
        <v>1642</v>
      </c>
      <c r="E633" t="s">
        <v>89</v>
      </c>
      <c r="F633">
        <v>29253</v>
      </c>
      <c r="G633" t="s">
        <v>74</v>
      </c>
      <c r="H633" t="s">
        <v>29</v>
      </c>
      <c r="I633" t="s">
        <v>144</v>
      </c>
      <c r="AD633" t="s">
        <v>3445</v>
      </c>
      <c r="AE633" t="s">
        <v>3445</v>
      </c>
      <c r="AF633" t="s">
        <v>3445</v>
      </c>
    </row>
    <row r="634" spans="1:32" ht="17.25" customHeight="1" x14ac:dyDescent="0.25">
      <c r="A634">
        <v>324874</v>
      </c>
      <c r="B634" t="s">
        <v>1150</v>
      </c>
      <c r="C634" t="s">
        <v>1151</v>
      </c>
      <c r="D634" t="s">
        <v>277</v>
      </c>
      <c r="E634" t="s">
        <v>89</v>
      </c>
      <c r="F634">
        <v>34960</v>
      </c>
      <c r="G634" t="s">
        <v>71</v>
      </c>
      <c r="H634" t="s">
        <v>29</v>
      </c>
      <c r="I634" t="s">
        <v>144</v>
      </c>
      <c r="V634" t="s">
        <v>3461</v>
      </c>
      <c r="AC634" t="s">
        <v>3445</v>
      </c>
      <c r="AD634" t="s">
        <v>3445</v>
      </c>
      <c r="AE634" t="s">
        <v>3445</v>
      </c>
      <c r="AF634" t="s">
        <v>3445</v>
      </c>
    </row>
    <row r="635" spans="1:32" ht="17.25" customHeight="1" x14ac:dyDescent="0.25">
      <c r="A635">
        <v>338601</v>
      </c>
      <c r="B635" t="s">
        <v>2402</v>
      </c>
      <c r="C635" t="s">
        <v>604</v>
      </c>
      <c r="D635" t="s">
        <v>983</v>
      </c>
      <c r="E635" t="s">
        <v>90</v>
      </c>
      <c r="F635">
        <v>29997</v>
      </c>
      <c r="G635" t="s">
        <v>31</v>
      </c>
      <c r="H635" t="s">
        <v>29</v>
      </c>
      <c r="I635" t="s">
        <v>144</v>
      </c>
      <c r="J635" t="s">
        <v>1112</v>
      </c>
      <c r="L635" t="s">
        <v>43</v>
      </c>
    </row>
    <row r="636" spans="1:32" ht="17.25" customHeight="1" x14ac:dyDescent="0.25">
      <c r="A636">
        <v>335567</v>
      </c>
      <c r="B636" t="s">
        <v>2959</v>
      </c>
      <c r="C636" t="s">
        <v>570</v>
      </c>
      <c r="D636" t="s">
        <v>583</v>
      </c>
      <c r="E636" t="s">
        <v>90</v>
      </c>
      <c r="F636">
        <v>34700</v>
      </c>
      <c r="G636" t="s">
        <v>80</v>
      </c>
      <c r="H636" t="s">
        <v>29</v>
      </c>
      <c r="I636" t="s">
        <v>144</v>
      </c>
      <c r="AD636" t="s">
        <v>3445</v>
      </c>
      <c r="AE636" t="s">
        <v>3445</v>
      </c>
      <c r="AF636" t="s">
        <v>3445</v>
      </c>
    </row>
    <row r="637" spans="1:32" ht="17.25" customHeight="1" x14ac:dyDescent="0.25">
      <c r="A637">
        <v>324336</v>
      </c>
      <c r="B637" t="s">
        <v>2135</v>
      </c>
      <c r="C637" t="s">
        <v>256</v>
      </c>
      <c r="D637" t="s">
        <v>2136</v>
      </c>
      <c r="E637" t="s">
        <v>90</v>
      </c>
      <c r="F637">
        <v>29640</v>
      </c>
      <c r="G637" t="s">
        <v>31</v>
      </c>
      <c r="H637" t="s">
        <v>29</v>
      </c>
      <c r="I637" t="s">
        <v>144</v>
      </c>
      <c r="J637" t="s">
        <v>1112</v>
      </c>
      <c r="L637" t="s">
        <v>31</v>
      </c>
      <c r="V637" t="s">
        <v>3468</v>
      </c>
      <c r="AE637" t="s">
        <v>3445</v>
      </c>
      <c r="AF637" t="s">
        <v>3445</v>
      </c>
    </row>
    <row r="638" spans="1:32" ht="17.25" customHeight="1" x14ac:dyDescent="0.25">
      <c r="A638">
        <v>331953</v>
      </c>
      <c r="B638" t="s">
        <v>1806</v>
      </c>
      <c r="C638" t="s">
        <v>920</v>
      </c>
      <c r="D638" t="s">
        <v>1807</v>
      </c>
      <c r="E638" t="s">
        <v>89</v>
      </c>
      <c r="F638">
        <v>34888</v>
      </c>
      <c r="G638" t="s">
        <v>497</v>
      </c>
      <c r="H638" t="s">
        <v>29</v>
      </c>
      <c r="I638" t="s">
        <v>144</v>
      </c>
      <c r="V638" t="s">
        <v>3461</v>
      </c>
      <c r="AC638" t="s">
        <v>3445</v>
      </c>
      <c r="AD638" t="s">
        <v>3445</v>
      </c>
      <c r="AE638" t="s">
        <v>3445</v>
      </c>
      <c r="AF638" t="s">
        <v>3445</v>
      </c>
    </row>
    <row r="639" spans="1:32" ht="17.25" customHeight="1" x14ac:dyDescent="0.25">
      <c r="A639">
        <v>335576</v>
      </c>
      <c r="B639" t="s">
        <v>1710</v>
      </c>
      <c r="C639" t="s">
        <v>351</v>
      </c>
      <c r="D639" t="s">
        <v>377</v>
      </c>
      <c r="E639" t="s">
        <v>90</v>
      </c>
      <c r="F639">
        <v>36526</v>
      </c>
      <c r="G639" t="s">
        <v>1711</v>
      </c>
      <c r="H639" t="s">
        <v>29</v>
      </c>
      <c r="I639" t="s">
        <v>144</v>
      </c>
      <c r="J639" t="s">
        <v>27</v>
      </c>
      <c r="L639" t="s">
        <v>53</v>
      </c>
      <c r="V639" t="s">
        <v>3470</v>
      </c>
    </row>
    <row r="640" spans="1:32" ht="17.25" customHeight="1" x14ac:dyDescent="0.25">
      <c r="A640">
        <v>335579</v>
      </c>
      <c r="B640" t="s">
        <v>3108</v>
      </c>
      <c r="C640" t="s">
        <v>1023</v>
      </c>
      <c r="D640" t="s">
        <v>377</v>
      </c>
      <c r="E640" t="s">
        <v>90</v>
      </c>
      <c r="F640">
        <v>33004</v>
      </c>
      <c r="G640" t="s">
        <v>31</v>
      </c>
      <c r="H640" t="s">
        <v>29</v>
      </c>
      <c r="I640" t="s">
        <v>144</v>
      </c>
      <c r="J640" t="s">
        <v>1112</v>
      </c>
      <c r="L640" t="s">
        <v>31</v>
      </c>
    </row>
    <row r="641" spans="1:32" ht="17.25" customHeight="1" x14ac:dyDescent="0.25">
      <c r="A641">
        <v>338602</v>
      </c>
      <c r="B641" t="s">
        <v>3124</v>
      </c>
      <c r="C641" t="s">
        <v>353</v>
      </c>
      <c r="D641" t="s">
        <v>381</v>
      </c>
      <c r="E641" t="s">
        <v>90</v>
      </c>
      <c r="F641">
        <v>30558</v>
      </c>
      <c r="G641" t="s">
        <v>3125</v>
      </c>
      <c r="H641" t="s">
        <v>29</v>
      </c>
      <c r="I641" t="s">
        <v>144</v>
      </c>
      <c r="J641" t="s">
        <v>1112</v>
      </c>
      <c r="L641" t="s">
        <v>31</v>
      </c>
    </row>
    <row r="642" spans="1:32" ht="17.25" customHeight="1" x14ac:dyDescent="0.25">
      <c r="A642">
        <v>338587</v>
      </c>
      <c r="B642" t="s">
        <v>3103</v>
      </c>
      <c r="C642" t="s">
        <v>365</v>
      </c>
      <c r="D642" t="s">
        <v>227</v>
      </c>
      <c r="E642" t="s">
        <v>90</v>
      </c>
      <c r="F642">
        <v>35074</v>
      </c>
      <c r="G642" t="s">
        <v>31</v>
      </c>
      <c r="H642" t="s">
        <v>29</v>
      </c>
      <c r="I642" t="s">
        <v>144</v>
      </c>
      <c r="J642" t="s">
        <v>27</v>
      </c>
      <c r="L642" t="s">
        <v>43</v>
      </c>
      <c r="AF642" t="s">
        <v>3445</v>
      </c>
    </row>
    <row r="643" spans="1:32" ht="17.25" customHeight="1" x14ac:dyDescent="0.25">
      <c r="A643">
        <v>329549</v>
      </c>
      <c r="B643" t="s">
        <v>1900</v>
      </c>
      <c r="C643" t="s">
        <v>1901</v>
      </c>
      <c r="D643" t="s">
        <v>1902</v>
      </c>
      <c r="E643" t="s">
        <v>90</v>
      </c>
      <c r="F643">
        <v>35067</v>
      </c>
      <c r="G643" t="s">
        <v>225</v>
      </c>
      <c r="H643" t="s">
        <v>29</v>
      </c>
      <c r="I643" t="s">
        <v>144</v>
      </c>
      <c r="V643" t="s">
        <v>3461</v>
      </c>
      <c r="AC643" t="s">
        <v>3445</v>
      </c>
      <c r="AD643" t="s">
        <v>3445</v>
      </c>
      <c r="AE643" t="s">
        <v>3445</v>
      </c>
      <c r="AF643" t="s">
        <v>3445</v>
      </c>
    </row>
    <row r="644" spans="1:32" ht="17.25" customHeight="1" x14ac:dyDescent="0.25">
      <c r="A644">
        <v>334085</v>
      </c>
      <c r="B644" t="s">
        <v>2343</v>
      </c>
      <c r="C644" t="s">
        <v>380</v>
      </c>
      <c r="D644" t="s">
        <v>671</v>
      </c>
      <c r="E644" t="s">
        <v>90</v>
      </c>
      <c r="F644">
        <v>33785</v>
      </c>
      <c r="G644" t="s">
        <v>2344</v>
      </c>
      <c r="H644" t="s">
        <v>29</v>
      </c>
      <c r="I644" t="s">
        <v>144</v>
      </c>
      <c r="AC644" t="s">
        <v>3445</v>
      </c>
      <c r="AD644" t="s">
        <v>3445</v>
      </c>
      <c r="AE644" t="s">
        <v>3445</v>
      </c>
      <c r="AF644" t="s">
        <v>3445</v>
      </c>
    </row>
    <row r="645" spans="1:32" ht="17.25" customHeight="1" x14ac:dyDescent="0.25">
      <c r="A645">
        <v>332007</v>
      </c>
      <c r="B645" t="s">
        <v>1724</v>
      </c>
      <c r="C645" t="s">
        <v>240</v>
      </c>
      <c r="D645" t="s">
        <v>579</v>
      </c>
      <c r="E645" t="s">
        <v>90</v>
      </c>
      <c r="F645">
        <v>27796</v>
      </c>
      <c r="G645" t="s">
        <v>31</v>
      </c>
      <c r="H645" t="s">
        <v>29</v>
      </c>
      <c r="I645" t="s">
        <v>144</v>
      </c>
      <c r="J645" t="s">
        <v>27</v>
      </c>
      <c r="L645" t="s">
        <v>31</v>
      </c>
      <c r="V645" t="s">
        <v>3461</v>
      </c>
    </row>
    <row r="646" spans="1:32" ht="17.25" customHeight="1" x14ac:dyDescent="0.25">
      <c r="A646">
        <v>338606</v>
      </c>
      <c r="B646" t="s">
        <v>2513</v>
      </c>
      <c r="C646" t="s">
        <v>256</v>
      </c>
      <c r="D646" t="s">
        <v>2514</v>
      </c>
      <c r="E646" t="s">
        <v>89</v>
      </c>
      <c r="F646">
        <v>32692</v>
      </c>
      <c r="G646" t="s">
        <v>1121</v>
      </c>
      <c r="H646" t="s">
        <v>29</v>
      </c>
      <c r="I646" t="s">
        <v>144</v>
      </c>
      <c r="J646" t="s">
        <v>1112</v>
      </c>
      <c r="L646" t="s">
        <v>31</v>
      </c>
      <c r="AF646" t="s">
        <v>3445</v>
      </c>
    </row>
    <row r="647" spans="1:32" ht="17.25" customHeight="1" x14ac:dyDescent="0.25">
      <c r="A647">
        <v>327783</v>
      </c>
      <c r="B647" t="s">
        <v>2750</v>
      </c>
      <c r="C647" t="s">
        <v>283</v>
      </c>
      <c r="D647" t="s">
        <v>280</v>
      </c>
      <c r="E647" t="s">
        <v>90</v>
      </c>
      <c r="F647">
        <v>32874</v>
      </c>
      <c r="G647" t="s">
        <v>31</v>
      </c>
      <c r="H647" t="s">
        <v>29</v>
      </c>
      <c r="I647" t="s">
        <v>144</v>
      </c>
      <c r="J647" t="s">
        <v>27</v>
      </c>
      <c r="L647" t="s">
        <v>31</v>
      </c>
    </row>
    <row r="648" spans="1:32" ht="17.25" customHeight="1" x14ac:dyDescent="0.25">
      <c r="A648">
        <v>337613</v>
      </c>
      <c r="B648" t="s">
        <v>3175</v>
      </c>
      <c r="C648" t="s">
        <v>907</v>
      </c>
      <c r="D648" t="s">
        <v>467</v>
      </c>
      <c r="E648" t="s">
        <v>90</v>
      </c>
      <c r="F648">
        <v>30874</v>
      </c>
      <c r="G648" t="s">
        <v>1581</v>
      </c>
      <c r="H648" t="s">
        <v>29</v>
      </c>
      <c r="I648" t="s">
        <v>144</v>
      </c>
    </row>
    <row r="649" spans="1:32" ht="17.25" customHeight="1" x14ac:dyDescent="0.25">
      <c r="A649">
        <v>338899</v>
      </c>
      <c r="B649" t="s">
        <v>3438</v>
      </c>
      <c r="C649" t="s">
        <v>226</v>
      </c>
      <c r="D649" t="s">
        <v>867</v>
      </c>
      <c r="I649" t="s">
        <v>144</v>
      </c>
      <c r="AD649" t="s">
        <v>3445</v>
      </c>
      <c r="AE649" t="s">
        <v>3445</v>
      </c>
      <c r="AF649" t="s">
        <v>3445</v>
      </c>
    </row>
    <row r="650" spans="1:32" ht="17.25" customHeight="1" x14ac:dyDescent="0.25">
      <c r="A650">
        <v>331933</v>
      </c>
      <c r="B650" t="s">
        <v>2572</v>
      </c>
      <c r="C650" t="s">
        <v>240</v>
      </c>
      <c r="D650" t="s">
        <v>663</v>
      </c>
      <c r="E650" t="s">
        <v>89</v>
      </c>
      <c r="F650">
        <v>33604</v>
      </c>
      <c r="G650" t="s">
        <v>2573</v>
      </c>
      <c r="H650" t="s">
        <v>29</v>
      </c>
      <c r="I650" t="s">
        <v>144</v>
      </c>
      <c r="J650" t="s">
        <v>1112</v>
      </c>
      <c r="L650" t="s">
        <v>40</v>
      </c>
    </row>
    <row r="651" spans="1:32" ht="17.25" customHeight="1" x14ac:dyDescent="0.25">
      <c r="A651">
        <v>337627</v>
      </c>
      <c r="B651" t="s">
        <v>3298</v>
      </c>
      <c r="C651" t="s">
        <v>343</v>
      </c>
      <c r="D651" t="s">
        <v>435</v>
      </c>
      <c r="E651" t="s">
        <v>90</v>
      </c>
      <c r="F651">
        <v>30225</v>
      </c>
      <c r="G651" t="s">
        <v>71</v>
      </c>
      <c r="H651" t="s">
        <v>29</v>
      </c>
      <c r="I651" t="s">
        <v>144</v>
      </c>
      <c r="J651" t="s">
        <v>1112</v>
      </c>
      <c r="L651" t="s">
        <v>71</v>
      </c>
    </row>
    <row r="652" spans="1:32" ht="17.25" customHeight="1" x14ac:dyDescent="0.25">
      <c r="A652">
        <v>338611</v>
      </c>
      <c r="B652" t="s">
        <v>1975</v>
      </c>
      <c r="C652" t="s">
        <v>256</v>
      </c>
      <c r="D652" t="s">
        <v>390</v>
      </c>
      <c r="E652" t="s">
        <v>90</v>
      </c>
      <c r="F652">
        <v>35065</v>
      </c>
      <c r="G652" t="s">
        <v>31</v>
      </c>
      <c r="H652" t="s">
        <v>29</v>
      </c>
      <c r="I652" t="s">
        <v>144</v>
      </c>
      <c r="J652" t="s">
        <v>1112</v>
      </c>
      <c r="L652" t="s">
        <v>43</v>
      </c>
    </row>
    <row r="653" spans="1:32" ht="17.25" customHeight="1" x14ac:dyDescent="0.25">
      <c r="A653">
        <v>338610</v>
      </c>
      <c r="B653" t="s">
        <v>3020</v>
      </c>
      <c r="C653" t="s">
        <v>510</v>
      </c>
      <c r="D653" t="s">
        <v>447</v>
      </c>
      <c r="E653" t="s">
        <v>90</v>
      </c>
      <c r="F653">
        <v>31017</v>
      </c>
      <c r="G653" t="s">
        <v>31</v>
      </c>
      <c r="H653" t="s">
        <v>29</v>
      </c>
      <c r="I653" t="s">
        <v>144</v>
      </c>
      <c r="J653" t="s">
        <v>27</v>
      </c>
      <c r="L653" t="s">
        <v>31</v>
      </c>
    </row>
    <row r="654" spans="1:32" ht="17.25" customHeight="1" x14ac:dyDescent="0.25">
      <c r="A654">
        <v>334148</v>
      </c>
      <c r="B654" t="s">
        <v>1738</v>
      </c>
      <c r="C654" t="s">
        <v>503</v>
      </c>
      <c r="D654" t="s">
        <v>475</v>
      </c>
      <c r="E654" t="s">
        <v>90</v>
      </c>
      <c r="F654">
        <v>34015</v>
      </c>
      <c r="G654" t="s">
        <v>31</v>
      </c>
      <c r="H654" t="s">
        <v>29</v>
      </c>
      <c r="I654" t="s">
        <v>144</v>
      </c>
      <c r="V654" t="s">
        <v>3461</v>
      </c>
      <c r="AD654" t="s">
        <v>3445</v>
      </c>
      <c r="AE654" t="s">
        <v>3445</v>
      </c>
      <c r="AF654" t="s">
        <v>3445</v>
      </c>
    </row>
    <row r="655" spans="1:32" ht="17.25" customHeight="1" x14ac:dyDescent="0.25">
      <c r="A655">
        <v>328452</v>
      </c>
      <c r="B655" t="s">
        <v>2201</v>
      </c>
      <c r="C655" t="s">
        <v>956</v>
      </c>
      <c r="D655" t="s">
        <v>440</v>
      </c>
      <c r="E655" t="s">
        <v>90</v>
      </c>
      <c r="F655">
        <v>31286</v>
      </c>
      <c r="G655" t="s">
        <v>897</v>
      </c>
      <c r="H655" t="s">
        <v>29</v>
      </c>
      <c r="I655" t="s">
        <v>144</v>
      </c>
      <c r="V655" t="s">
        <v>3687</v>
      </c>
      <c r="AD655" t="s">
        <v>3445</v>
      </c>
      <c r="AE655" t="s">
        <v>3445</v>
      </c>
      <c r="AF655" t="s">
        <v>3445</v>
      </c>
    </row>
    <row r="656" spans="1:32" ht="17.25" customHeight="1" x14ac:dyDescent="0.25">
      <c r="A656">
        <v>337594</v>
      </c>
      <c r="B656" t="s">
        <v>2470</v>
      </c>
      <c r="C656" t="s">
        <v>223</v>
      </c>
      <c r="D656" t="s">
        <v>2471</v>
      </c>
      <c r="E656" t="s">
        <v>90</v>
      </c>
      <c r="F656">
        <v>34366</v>
      </c>
      <c r="G656" t="s">
        <v>461</v>
      </c>
      <c r="H656" t="s">
        <v>29</v>
      </c>
      <c r="I656" t="s">
        <v>144</v>
      </c>
      <c r="J656" t="s">
        <v>1112</v>
      </c>
      <c r="L656" t="s">
        <v>86</v>
      </c>
    </row>
    <row r="657" spans="1:32" ht="17.25" customHeight="1" x14ac:dyDescent="0.25">
      <c r="A657">
        <v>325990</v>
      </c>
      <c r="B657" t="s">
        <v>3092</v>
      </c>
      <c r="C657" t="s">
        <v>3093</v>
      </c>
      <c r="D657" t="s">
        <v>250</v>
      </c>
      <c r="E657" t="s">
        <v>90</v>
      </c>
      <c r="F657">
        <v>32418</v>
      </c>
      <c r="G657" t="s">
        <v>3094</v>
      </c>
      <c r="H657" t="s">
        <v>51</v>
      </c>
      <c r="I657" t="s">
        <v>144</v>
      </c>
      <c r="J657" t="s">
        <v>1112</v>
      </c>
      <c r="L657" t="s">
        <v>83</v>
      </c>
    </row>
    <row r="658" spans="1:32" ht="17.25" customHeight="1" x14ac:dyDescent="0.25">
      <c r="A658">
        <v>336822</v>
      </c>
      <c r="B658" t="s">
        <v>1715</v>
      </c>
      <c r="C658" t="s">
        <v>380</v>
      </c>
      <c r="D658" t="s">
        <v>1716</v>
      </c>
      <c r="E658" t="s">
        <v>90</v>
      </c>
      <c r="F658">
        <v>28127</v>
      </c>
      <c r="G658" t="s">
        <v>532</v>
      </c>
      <c r="H658" t="s">
        <v>29</v>
      </c>
      <c r="I658" t="s">
        <v>144</v>
      </c>
      <c r="J658" t="s">
        <v>1112</v>
      </c>
      <c r="L658" t="s">
        <v>43</v>
      </c>
      <c r="V658" t="s">
        <v>3470</v>
      </c>
    </row>
    <row r="659" spans="1:32" ht="17.25" customHeight="1" x14ac:dyDescent="0.25">
      <c r="A659">
        <v>335644</v>
      </c>
      <c r="B659" t="s">
        <v>2778</v>
      </c>
      <c r="C659" t="s">
        <v>2779</v>
      </c>
      <c r="D659" t="s">
        <v>235</v>
      </c>
      <c r="E659" t="s">
        <v>90</v>
      </c>
      <c r="F659">
        <v>31554</v>
      </c>
      <c r="G659" t="s">
        <v>31</v>
      </c>
      <c r="H659" t="s">
        <v>29</v>
      </c>
      <c r="I659" t="s">
        <v>144</v>
      </c>
      <c r="J659" t="s">
        <v>1112</v>
      </c>
      <c r="L659" t="s">
        <v>31</v>
      </c>
    </row>
    <row r="660" spans="1:32" ht="17.25" customHeight="1" x14ac:dyDescent="0.25">
      <c r="A660">
        <v>338613</v>
      </c>
      <c r="B660" t="s">
        <v>3197</v>
      </c>
      <c r="C660" t="s">
        <v>436</v>
      </c>
      <c r="D660" t="s">
        <v>1017</v>
      </c>
      <c r="E660" t="s">
        <v>90</v>
      </c>
      <c r="F660">
        <v>30822</v>
      </c>
      <c r="G660" t="s">
        <v>31</v>
      </c>
      <c r="H660" t="s">
        <v>32</v>
      </c>
      <c r="I660" t="s">
        <v>144</v>
      </c>
      <c r="J660" t="s">
        <v>1112</v>
      </c>
      <c r="L660" t="s">
        <v>43</v>
      </c>
    </row>
    <row r="661" spans="1:32" ht="17.25" customHeight="1" x14ac:dyDescent="0.25">
      <c r="A661">
        <v>328803</v>
      </c>
      <c r="B661" t="s">
        <v>1919</v>
      </c>
      <c r="C661" t="s">
        <v>380</v>
      </c>
      <c r="D661" t="s">
        <v>1920</v>
      </c>
      <c r="E661" t="s">
        <v>90</v>
      </c>
      <c r="F661">
        <v>28492</v>
      </c>
      <c r="G661" t="s">
        <v>1921</v>
      </c>
      <c r="H661" t="s">
        <v>29</v>
      </c>
      <c r="I661" t="s">
        <v>144</v>
      </c>
      <c r="J661" t="s">
        <v>1112</v>
      </c>
      <c r="L661" t="s">
        <v>63</v>
      </c>
      <c r="V661" t="s">
        <v>3468</v>
      </c>
      <c r="AE661" t="s">
        <v>3445</v>
      </c>
      <c r="AF661" t="s">
        <v>3445</v>
      </c>
    </row>
    <row r="662" spans="1:32" ht="17.25" customHeight="1" x14ac:dyDescent="0.25">
      <c r="A662">
        <v>333298</v>
      </c>
      <c r="B662" t="s">
        <v>1667</v>
      </c>
      <c r="C662" t="s">
        <v>342</v>
      </c>
      <c r="D662" t="s">
        <v>987</v>
      </c>
      <c r="E662" t="s">
        <v>90</v>
      </c>
      <c r="F662">
        <v>35499</v>
      </c>
      <c r="G662" t="s">
        <v>31</v>
      </c>
      <c r="H662" t="s">
        <v>29</v>
      </c>
      <c r="I662" t="s">
        <v>144</v>
      </c>
      <c r="J662" t="s">
        <v>1112</v>
      </c>
      <c r="L662" t="s">
        <v>31</v>
      </c>
      <c r="V662" t="s">
        <v>3686</v>
      </c>
      <c r="AE662" t="s">
        <v>3445</v>
      </c>
      <c r="AF662" t="s">
        <v>3445</v>
      </c>
    </row>
    <row r="663" spans="1:32" ht="17.25" customHeight="1" x14ac:dyDescent="0.25">
      <c r="A663">
        <v>334151</v>
      </c>
      <c r="B663" t="s">
        <v>2888</v>
      </c>
      <c r="C663" t="s">
        <v>2889</v>
      </c>
      <c r="D663" t="s">
        <v>251</v>
      </c>
      <c r="E663" t="s">
        <v>90</v>
      </c>
      <c r="F663">
        <v>33615</v>
      </c>
      <c r="G663" t="s">
        <v>31</v>
      </c>
      <c r="H663" t="s">
        <v>29</v>
      </c>
      <c r="I663" t="s">
        <v>144</v>
      </c>
      <c r="AD663" t="s">
        <v>3445</v>
      </c>
      <c r="AE663" t="s">
        <v>3445</v>
      </c>
      <c r="AF663" t="s">
        <v>3445</v>
      </c>
    </row>
    <row r="664" spans="1:32" ht="17.25" customHeight="1" x14ac:dyDescent="0.25">
      <c r="A664">
        <v>337060</v>
      </c>
      <c r="B664" t="s">
        <v>2126</v>
      </c>
      <c r="C664" t="s">
        <v>360</v>
      </c>
      <c r="D664" t="s">
        <v>228</v>
      </c>
      <c r="E664" t="s">
        <v>90</v>
      </c>
      <c r="F664">
        <v>34630</v>
      </c>
      <c r="G664" t="s">
        <v>225</v>
      </c>
      <c r="H664" t="s">
        <v>29</v>
      </c>
      <c r="I664" t="s">
        <v>144</v>
      </c>
      <c r="V664" t="s">
        <v>3686</v>
      </c>
      <c r="AD664" t="s">
        <v>3445</v>
      </c>
      <c r="AE664" t="s">
        <v>3445</v>
      </c>
      <c r="AF664" t="s">
        <v>3445</v>
      </c>
    </row>
    <row r="665" spans="1:32" ht="17.25" customHeight="1" x14ac:dyDescent="0.25">
      <c r="A665">
        <v>338599</v>
      </c>
      <c r="B665" t="s">
        <v>2509</v>
      </c>
      <c r="C665" t="s">
        <v>342</v>
      </c>
      <c r="D665" t="s">
        <v>377</v>
      </c>
      <c r="E665" t="s">
        <v>90</v>
      </c>
      <c r="F665">
        <v>35481</v>
      </c>
      <c r="G665" t="s">
        <v>2510</v>
      </c>
      <c r="H665" t="s">
        <v>29</v>
      </c>
      <c r="I665" t="s">
        <v>144</v>
      </c>
      <c r="J665" t="s">
        <v>1112</v>
      </c>
      <c r="L665" t="s">
        <v>71</v>
      </c>
    </row>
    <row r="666" spans="1:32" ht="17.25" customHeight="1" x14ac:dyDescent="0.25">
      <c r="A666">
        <v>327975</v>
      </c>
      <c r="B666" t="s">
        <v>1546</v>
      </c>
      <c r="C666" t="s">
        <v>1547</v>
      </c>
      <c r="D666" t="s">
        <v>1548</v>
      </c>
      <c r="E666" t="s">
        <v>90</v>
      </c>
      <c r="F666">
        <v>33779</v>
      </c>
      <c r="G666" t="s">
        <v>225</v>
      </c>
      <c r="H666" t="s">
        <v>29</v>
      </c>
      <c r="I666" t="s">
        <v>144</v>
      </c>
      <c r="V666" t="s">
        <v>3686</v>
      </c>
      <c r="AD666" t="s">
        <v>3445</v>
      </c>
      <c r="AE666" t="s">
        <v>3445</v>
      </c>
      <c r="AF666" t="s">
        <v>3445</v>
      </c>
    </row>
    <row r="667" spans="1:32" ht="17.25" customHeight="1" x14ac:dyDescent="0.25">
      <c r="A667">
        <v>338896</v>
      </c>
      <c r="B667" t="s">
        <v>3095</v>
      </c>
      <c r="C667" t="s">
        <v>240</v>
      </c>
      <c r="D667" t="s">
        <v>913</v>
      </c>
      <c r="E667" t="s">
        <v>90</v>
      </c>
      <c r="F667">
        <v>37282</v>
      </c>
      <c r="G667" t="s">
        <v>31</v>
      </c>
      <c r="H667" t="s">
        <v>29</v>
      </c>
      <c r="I667" t="s">
        <v>144</v>
      </c>
      <c r="J667" t="s">
        <v>1112</v>
      </c>
      <c r="L667" t="s">
        <v>31</v>
      </c>
    </row>
    <row r="668" spans="1:32" ht="17.25" customHeight="1" x14ac:dyDescent="0.25">
      <c r="A668">
        <v>338607</v>
      </c>
      <c r="B668" t="s">
        <v>2724</v>
      </c>
      <c r="C668" t="s">
        <v>751</v>
      </c>
      <c r="D668" t="s">
        <v>377</v>
      </c>
      <c r="E668" t="s">
        <v>90</v>
      </c>
      <c r="F668">
        <v>33880</v>
      </c>
      <c r="G668" t="s">
        <v>31</v>
      </c>
      <c r="H668" t="s">
        <v>32</v>
      </c>
      <c r="I668" t="s">
        <v>144</v>
      </c>
      <c r="J668" t="s">
        <v>1112</v>
      </c>
      <c r="L668" t="s">
        <v>43</v>
      </c>
    </row>
    <row r="669" spans="1:32" ht="17.25" customHeight="1" x14ac:dyDescent="0.25">
      <c r="A669">
        <v>338591</v>
      </c>
      <c r="B669" t="s">
        <v>3069</v>
      </c>
      <c r="C669" t="s">
        <v>240</v>
      </c>
      <c r="D669" t="s">
        <v>1704</v>
      </c>
      <c r="E669" t="s">
        <v>90</v>
      </c>
      <c r="F669">
        <v>36893</v>
      </c>
      <c r="G669" t="s">
        <v>3070</v>
      </c>
      <c r="H669" t="s">
        <v>29</v>
      </c>
      <c r="I669" t="s">
        <v>144</v>
      </c>
      <c r="J669" t="s">
        <v>27</v>
      </c>
      <c r="L669" t="s">
        <v>43</v>
      </c>
    </row>
    <row r="670" spans="1:32" ht="17.25" customHeight="1" x14ac:dyDescent="0.25">
      <c r="A670">
        <v>337623</v>
      </c>
      <c r="B670" t="s">
        <v>3064</v>
      </c>
      <c r="C670" t="s">
        <v>469</v>
      </c>
      <c r="D670" t="s">
        <v>805</v>
      </c>
      <c r="E670" t="s">
        <v>90</v>
      </c>
      <c r="F670">
        <v>31923</v>
      </c>
      <c r="G670" t="s">
        <v>350</v>
      </c>
      <c r="H670" t="s">
        <v>29</v>
      </c>
      <c r="I670" t="s">
        <v>144</v>
      </c>
      <c r="J670" t="s">
        <v>1112</v>
      </c>
      <c r="L670" t="s">
        <v>83</v>
      </c>
    </row>
    <row r="671" spans="1:32" ht="17.25" customHeight="1" x14ac:dyDescent="0.25">
      <c r="A671">
        <v>337565</v>
      </c>
      <c r="B671" t="s">
        <v>2715</v>
      </c>
      <c r="C671" t="s">
        <v>256</v>
      </c>
      <c r="D671" t="s">
        <v>2716</v>
      </c>
      <c r="E671" t="s">
        <v>90</v>
      </c>
      <c r="F671">
        <v>31695</v>
      </c>
      <c r="G671" t="s">
        <v>427</v>
      </c>
      <c r="H671" t="s">
        <v>29</v>
      </c>
      <c r="I671" t="s">
        <v>144</v>
      </c>
      <c r="AD671" t="s">
        <v>3445</v>
      </c>
      <c r="AE671" t="s">
        <v>3445</v>
      </c>
      <c r="AF671" t="s">
        <v>3445</v>
      </c>
    </row>
    <row r="672" spans="1:32" ht="17.25" customHeight="1" x14ac:dyDescent="0.25">
      <c r="A672">
        <v>338600</v>
      </c>
      <c r="B672" t="s">
        <v>2452</v>
      </c>
      <c r="C672" t="s">
        <v>622</v>
      </c>
      <c r="D672" t="s">
        <v>254</v>
      </c>
      <c r="E672" t="s">
        <v>90</v>
      </c>
      <c r="F672">
        <v>28934</v>
      </c>
      <c r="G672" t="s">
        <v>2453</v>
      </c>
      <c r="H672" t="s">
        <v>29</v>
      </c>
      <c r="I672" t="s">
        <v>144</v>
      </c>
      <c r="J672" t="s">
        <v>1112</v>
      </c>
      <c r="L672" t="s">
        <v>31</v>
      </c>
    </row>
    <row r="673" spans="1:32" ht="17.25" customHeight="1" x14ac:dyDescent="0.25">
      <c r="A673">
        <v>334136</v>
      </c>
      <c r="B673" t="s">
        <v>2120</v>
      </c>
      <c r="C673" t="s">
        <v>619</v>
      </c>
      <c r="D673" t="s">
        <v>224</v>
      </c>
      <c r="E673" t="s">
        <v>90</v>
      </c>
      <c r="F673">
        <v>32643</v>
      </c>
      <c r="G673" t="s">
        <v>2121</v>
      </c>
      <c r="H673" t="s">
        <v>29</v>
      </c>
      <c r="I673" t="s">
        <v>144</v>
      </c>
      <c r="V673" t="s">
        <v>3686</v>
      </c>
      <c r="AC673" t="s">
        <v>3445</v>
      </c>
      <c r="AD673" t="s">
        <v>3445</v>
      </c>
      <c r="AE673" t="s">
        <v>3445</v>
      </c>
      <c r="AF673" t="s">
        <v>3445</v>
      </c>
    </row>
    <row r="674" spans="1:32" ht="17.25" customHeight="1" x14ac:dyDescent="0.25">
      <c r="A674">
        <v>338625</v>
      </c>
      <c r="B674" t="s">
        <v>2491</v>
      </c>
      <c r="C674" t="s">
        <v>516</v>
      </c>
      <c r="D674" t="s">
        <v>2108</v>
      </c>
      <c r="E674" t="s">
        <v>89</v>
      </c>
      <c r="F674">
        <v>34783</v>
      </c>
      <c r="G674" t="s">
        <v>71</v>
      </c>
      <c r="H674" t="s">
        <v>29</v>
      </c>
      <c r="I674" t="s">
        <v>144</v>
      </c>
      <c r="J674" t="s">
        <v>1112</v>
      </c>
      <c r="L674" t="s">
        <v>71</v>
      </c>
    </row>
    <row r="675" spans="1:32" ht="17.25" customHeight="1" x14ac:dyDescent="0.25">
      <c r="A675">
        <v>338644</v>
      </c>
      <c r="B675" t="s">
        <v>2333</v>
      </c>
      <c r="C675" t="s">
        <v>529</v>
      </c>
      <c r="D675" t="s">
        <v>329</v>
      </c>
      <c r="E675" t="s">
        <v>90</v>
      </c>
      <c r="F675">
        <v>31362</v>
      </c>
      <c r="G675" t="s">
        <v>910</v>
      </c>
      <c r="H675" t="s">
        <v>29</v>
      </c>
      <c r="I675" t="s">
        <v>144</v>
      </c>
      <c r="J675" t="s">
        <v>1112</v>
      </c>
      <c r="L675" t="s">
        <v>43</v>
      </c>
    </row>
    <row r="676" spans="1:32" ht="17.25" customHeight="1" x14ac:dyDescent="0.25">
      <c r="A676">
        <v>335811</v>
      </c>
      <c r="B676" t="s">
        <v>2064</v>
      </c>
      <c r="C676" t="s">
        <v>268</v>
      </c>
      <c r="D676" t="s">
        <v>292</v>
      </c>
      <c r="E676" t="s">
        <v>90</v>
      </c>
      <c r="F676">
        <v>33721</v>
      </c>
      <c r="G676" t="s">
        <v>272</v>
      </c>
      <c r="H676" t="s">
        <v>29</v>
      </c>
      <c r="I676" t="s">
        <v>144</v>
      </c>
      <c r="J676" t="s">
        <v>27</v>
      </c>
      <c r="L676" t="s">
        <v>43</v>
      </c>
      <c r="V676" t="s">
        <v>3461</v>
      </c>
    </row>
    <row r="677" spans="1:32" ht="17.25" customHeight="1" x14ac:dyDescent="0.25">
      <c r="A677">
        <v>338230</v>
      </c>
      <c r="B677" t="s">
        <v>3143</v>
      </c>
      <c r="C677" t="s">
        <v>2479</v>
      </c>
      <c r="D677" t="s">
        <v>3144</v>
      </c>
      <c r="E677" t="s">
        <v>89</v>
      </c>
      <c r="F677">
        <v>36191</v>
      </c>
      <c r="G677" t="s">
        <v>225</v>
      </c>
      <c r="H677" t="s">
        <v>29</v>
      </c>
      <c r="I677" t="s">
        <v>144</v>
      </c>
      <c r="AC677" t="s">
        <v>3445</v>
      </c>
      <c r="AD677" t="s">
        <v>3445</v>
      </c>
      <c r="AE677" t="s">
        <v>3445</v>
      </c>
      <c r="AF677" t="s">
        <v>3445</v>
      </c>
    </row>
    <row r="678" spans="1:32" ht="17.25" customHeight="1" x14ac:dyDescent="0.25">
      <c r="A678">
        <v>336847</v>
      </c>
      <c r="B678" t="s">
        <v>3035</v>
      </c>
      <c r="C678" t="s">
        <v>226</v>
      </c>
      <c r="D678" t="s">
        <v>315</v>
      </c>
      <c r="E678" t="s">
        <v>89</v>
      </c>
      <c r="F678">
        <v>36161</v>
      </c>
      <c r="G678" t="s">
        <v>31</v>
      </c>
      <c r="H678" t="s">
        <v>29</v>
      </c>
      <c r="I678" t="s">
        <v>144</v>
      </c>
      <c r="AC678" t="s">
        <v>3445</v>
      </c>
      <c r="AD678" t="s">
        <v>3445</v>
      </c>
      <c r="AE678" t="s">
        <v>3445</v>
      </c>
      <c r="AF678" t="s">
        <v>3445</v>
      </c>
    </row>
    <row r="679" spans="1:32" ht="17.25" customHeight="1" x14ac:dyDescent="0.25">
      <c r="A679">
        <v>335712</v>
      </c>
      <c r="B679" t="s">
        <v>2699</v>
      </c>
      <c r="C679" t="s">
        <v>503</v>
      </c>
      <c r="D679" t="s">
        <v>2700</v>
      </c>
      <c r="E679" t="s">
        <v>90</v>
      </c>
      <c r="F679">
        <v>32770</v>
      </c>
      <c r="G679" t="s">
        <v>427</v>
      </c>
      <c r="H679" t="s">
        <v>29</v>
      </c>
      <c r="I679" t="s">
        <v>144</v>
      </c>
    </row>
    <row r="680" spans="1:32" ht="17.25" customHeight="1" x14ac:dyDescent="0.25">
      <c r="A680">
        <v>335794</v>
      </c>
      <c r="B680" t="s">
        <v>2624</v>
      </c>
      <c r="C680" t="s">
        <v>907</v>
      </c>
      <c r="D680" t="s">
        <v>265</v>
      </c>
      <c r="E680" t="s">
        <v>89</v>
      </c>
      <c r="F680">
        <v>36176</v>
      </c>
      <c r="G680" t="s">
        <v>1497</v>
      </c>
      <c r="H680" t="s">
        <v>29</v>
      </c>
      <c r="I680" t="s">
        <v>144</v>
      </c>
      <c r="AC680" t="s">
        <v>3445</v>
      </c>
      <c r="AD680" t="s">
        <v>3445</v>
      </c>
      <c r="AE680" t="s">
        <v>3445</v>
      </c>
      <c r="AF680" t="s">
        <v>3445</v>
      </c>
    </row>
    <row r="681" spans="1:32" ht="17.25" customHeight="1" x14ac:dyDescent="0.25">
      <c r="A681">
        <v>335793</v>
      </c>
      <c r="B681" t="s">
        <v>1443</v>
      </c>
      <c r="C681" t="s">
        <v>894</v>
      </c>
      <c r="D681" t="s">
        <v>952</v>
      </c>
      <c r="E681" t="s">
        <v>89</v>
      </c>
      <c r="F681">
        <v>31112</v>
      </c>
      <c r="G681" t="s">
        <v>637</v>
      </c>
      <c r="H681" t="s">
        <v>29</v>
      </c>
      <c r="I681" t="s">
        <v>144</v>
      </c>
      <c r="J681" t="s">
        <v>1112</v>
      </c>
      <c r="L681" t="s">
        <v>50</v>
      </c>
      <c r="V681" t="s">
        <v>3469</v>
      </c>
    </row>
    <row r="682" spans="1:32" ht="17.25" customHeight="1" x14ac:dyDescent="0.25">
      <c r="A682">
        <v>335796</v>
      </c>
      <c r="B682" t="s">
        <v>1521</v>
      </c>
      <c r="C682" t="s">
        <v>240</v>
      </c>
      <c r="D682" t="s">
        <v>1123</v>
      </c>
      <c r="E682" t="s">
        <v>89</v>
      </c>
      <c r="F682">
        <v>35677</v>
      </c>
      <c r="G682" t="s">
        <v>31</v>
      </c>
      <c r="H682" t="s">
        <v>29</v>
      </c>
      <c r="I682" t="s">
        <v>144</v>
      </c>
      <c r="V682" t="s">
        <v>3461</v>
      </c>
      <c r="AC682" t="s">
        <v>3445</v>
      </c>
      <c r="AD682" t="s">
        <v>3445</v>
      </c>
      <c r="AE682" t="s">
        <v>3445</v>
      </c>
      <c r="AF682" t="s">
        <v>3445</v>
      </c>
    </row>
    <row r="683" spans="1:32" ht="17.25" customHeight="1" x14ac:dyDescent="0.25">
      <c r="A683">
        <v>337074</v>
      </c>
      <c r="B683" t="s">
        <v>1708</v>
      </c>
      <c r="C683" t="s">
        <v>457</v>
      </c>
      <c r="D683" t="s">
        <v>973</v>
      </c>
      <c r="E683" t="s">
        <v>89</v>
      </c>
      <c r="F683">
        <v>35855</v>
      </c>
      <c r="G683" t="s">
        <v>1709</v>
      </c>
      <c r="H683" t="s">
        <v>29</v>
      </c>
      <c r="I683" t="s">
        <v>144</v>
      </c>
      <c r="J683" t="s">
        <v>1112</v>
      </c>
      <c r="L683" t="s">
        <v>31</v>
      </c>
      <c r="V683" t="s">
        <v>3470</v>
      </c>
    </row>
    <row r="684" spans="1:32" ht="17.25" customHeight="1" x14ac:dyDescent="0.25">
      <c r="A684">
        <v>335718</v>
      </c>
      <c r="B684" t="s">
        <v>2597</v>
      </c>
      <c r="C684" t="s">
        <v>240</v>
      </c>
      <c r="D684" t="s">
        <v>1597</v>
      </c>
      <c r="E684" t="s">
        <v>90</v>
      </c>
      <c r="F684">
        <v>35796</v>
      </c>
      <c r="G684" t="s">
        <v>31</v>
      </c>
      <c r="H684" t="s">
        <v>29</v>
      </c>
      <c r="I684" t="s">
        <v>144</v>
      </c>
      <c r="AD684" t="s">
        <v>3445</v>
      </c>
      <c r="AE684" t="s">
        <v>3445</v>
      </c>
      <c r="AF684" t="s">
        <v>3445</v>
      </c>
    </row>
    <row r="685" spans="1:32" ht="17.25" customHeight="1" x14ac:dyDescent="0.25">
      <c r="A685">
        <v>333752</v>
      </c>
      <c r="B685" t="s">
        <v>3141</v>
      </c>
      <c r="C685" t="s">
        <v>1120</v>
      </c>
      <c r="D685" t="s">
        <v>3142</v>
      </c>
      <c r="E685" t="s">
        <v>89</v>
      </c>
      <c r="F685">
        <v>31079</v>
      </c>
      <c r="G685" t="s">
        <v>31</v>
      </c>
      <c r="H685" t="s">
        <v>29</v>
      </c>
      <c r="I685" t="s">
        <v>144</v>
      </c>
      <c r="AC685" t="s">
        <v>3445</v>
      </c>
      <c r="AD685" t="s">
        <v>3445</v>
      </c>
      <c r="AE685" t="s">
        <v>3445</v>
      </c>
      <c r="AF685" t="s">
        <v>3445</v>
      </c>
    </row>
    <row r="686" spans="1:32" ht="17.25" customHeight="1" x14ac:dyDescent="0.25">
      <c r="A686">
        <v>332125</v>
      </c>
      <c r="B686" t="s">
        <v>1911</v>
      </c>
      <c r="C686" t="s">
        <v>1912</v>
      </c>
      <c r="D686" t="s">
        <v>314</v>
      </c>
      <c r="E686" t="s">
        <v>90</v>
      </c>
      <c r="F686">
        <v>35946</v>
      </c>
      <c r="G686" t="s">
        <v>497</v>
      </c>
      <c r="H686" t="s">
        <v>29</v>
      </c>
      <c r="I686" t="s">
        <v>144</v>
      </c>
      <c r="V686" t="s">
        <v>3686</v>
      </c>
      <c r="AD686" t="s">
        <v>3445</v>
      </c>
      <c r="AE686" t="s">
        <v>3445</v>
      </c>
      <c r="AF686" t="s">
        <v>3445</v>
      </c>
    </row>
    <row r="687" spans="1:32" ht="17.25" customHeight="1" x14ac:dyDescent="0.25">
      <c r="A687">
        <v>329756</v>
      </c>
      <c r="B687" t="s">
        <v>1220</v>
      </c>
      <c r="C687" t="s">
        <v>1221</v>
      </c>
      <c r="D687" t="s">
        <v>1222</v>
      </c>
      <c r="E687" t="s">
        <v>90</v>
      </c>
      <c r="F687">
        <v>36030</v>
      </c>
      <c r="G687" t="s">
        <v>225</v>
      </c>
      <c r="H687" t="s">
        <v>29</v>
      </c>
      <c r="I687" t="s">
        <v>144</v>
      </c>
      <c r="V687" t="s">
        <v>3461</v>
      </c>
    </row>
    <row r="688" spans="1:32" ht="17.25" customHeight="1" x14ac:dyDescent="0.25">
      <c r="A688">
        <v>338902</v>
      </c>
      <c r="B688" t="s">
        <v>3287</v>
      </c>
      <c r="C688" t="s">
        <v>3288</v>
      </c>
      <c r="D688" t="s">
        <v>2480</v>
      </c>
      <c r="E688" t="s">
        <v>90</v>
      </c>
      <c r="F688">
        <v>33569</v>
      </c>
      <c r="G688" t="s">
        <v>225</v>
      </c>
      <c r="H688" t="s">
        <v>29</v>
      </c>
      <c r="I688" t="s">
        <v>144</v>
      </c>
      <c r="J688" t="s">
        <v>1112</v>
      </c>
      <c r="L688" t="s">
        <v>31</v>
      </c>
    </row>
    <row r="689" spans="1:32" ht="17.25" customHeight="1" x14ac:dyDescent="0.25">
      <c r="A689">
        <v>335732</v>
      </c>
      <c r="B689" t="s">
        <v>1752</v>
      </c>
      <c r="C689" t="s">
        <v>884</v>
      </c>
      <c r="D689" t="s">
        <v>598</v>
      </c>
      <c r="E689" t="s">
        <v>90</v>
      </c>
      <c r="F689">
        <v>34951</v>
      </c>
      <c r="G689" t="s">
        <v>255</v>
      </c>
      <c r="H689" t="s">
        <v>29</v>
      </c>
      <c r="I689" t="s">
        <v>144</v>
      </c>
      <c r="J689" t="s">
        <v>1112</v>
      </c>
      <c r="L689" t="s">
        <v>43</v>
      </c>
      <c r="V689" t="s">
        <v>3461</v>
      </c>
      <c r="AE689" t="s">
        <v>3445</v>
      </c>
      <c r="AF689" t="s">
        <v>3445</v>
      </c>
    </row>
    <row r="690" spans="1:32" ht="17.25" customHeight="1" x14ac:dyDescent="0.25">
      <c r="A690">
        <v>332097</v>
      </c>
      <c r="B690" t="s">
        <v>1990</v>
      </c>
      <c r="C690" t="s">
        <v>374</v>
      </c>
      <c r="D690" t="s">
        <v>1991</v>
      </c>
      <c r="E690" t="s">
        <v>89</v>
      </c>
      <c r="F690">
        <v>31933</v>
      </c>
      <c r="G690" t="s">
        <v>1992</v>
      </c>
      <c r="H690" t="s">
        <v>29</v>
      </c>
      <c r="I690" t="s">
        <v>144</v>
      </c>
      <c r="J690" t="s">
        <v>1112</v>
      </c>
      <c r="L690" t="s">
        <v>83</v>
      </c>
      <c r="V690" t="s">
        <v>3686</v>
      </c>
    </row>
    <row r="691" spans="1:32" ht="17.25" customHeight="1" x14ac:dyDescent="0.25">
      <c r="A691">
        <v>338621</v>
      </c>
      <c r="B691" t="s">
        <v>2652</v>
      </c>
      <c r="C691" t="s">
        <v>226</v>
      </c>
      <c r="D691" t="s">
        <v>772</v>
      </c>
      <c r="E691" t="s">
        <v>89</v>
      </c>
      <c r="F691">
        <v>27782</v>
      </c>
      <c r="G691" t="s">
        <v>2653</v>
      </c>
      <c r="H691" t="s">
        <v>29</v>
      </c>
      <c r="I691" t="s">
        <v>144</v>
      </c>
      <c r="J691" t="s">
        <v>27</v>
      </c>
      <c r="L691" t="s">
        <v>31</v>
      </c>
    </row>
    <row r="692" spans="1:32" ht="17.25" customHeight="1" x14ac:dyDescent="0.25">
      <c r="A692">
        <v>338620</v>
      </c>
      <c r="B692" t="s">
        <v>3126</v>
      </c>
      <c r="C692" t="s">
        <v>767</v>
      </c>
      <c r="D692" t="s">
        <v>605</v>
      </c>
      <c r="E692" t="s">
        <v>89</v>
      </c>
      <c r="F692">
        <v>29134</v>
      </c>
      <c r="G692" t="s">
        <v>31</v>
      </c>
      <c r="H692" t="s">
        <v>29</v>
      </c>
      <c r="I692" t="s">
        <v>144</v>
      </c>
      <c r="J692" t="s">
        <v>1112</v>
      </c>
      <c r="L692" t="s">
        <v>31</v>
      </c>
    </row>
    <row r="693" spans="1:32" ht="17.25" customHeight="1" x14ac:dyDescent="0.25">
      <c r="A693">
        <v>335693</v>
      </c>
      <c r="B693" t="s">
        <v>2752</v>
      </c>
      <c r="C693" t="s">
        <v>226</v>
      </c>
      <c r="D693" t="s">
        <v>273</v>
      </c>
      <c r="E693" t="s">
        <v>89</v>
      </c>
      <c r="F693">
        <v>31048</v>
      </c>
      <c r="G693" t="s">
        <v>371</v>
      </c>
      <c r="H693" t="s">
        <v>32</v>
      </c>
      <c r="I693" t="s">
        <v>144</v>
      </c>
      <c r="J693" t="s">
        <v>1112</v>
      </c>
      <c r="L693" t="s">
        <v>80</v>
      </c>
    </row>
    <row r="694" spans="1:32" ht="17.25" customHeight="1" x14ac:dyDescent="0.25">
      <c r="A694">
        <v>335688</v>
      </c>
      <c r="B694" t="s">
        <v>3393</v>
      </c>
      <c r="C694" t="s">
        <v>516</v>
      </c>
      <c r="D694" t="s">
        <v>435</v>
      </c>
      <c r="E694" t="s">
        <v>89</v>
      </c>
      <c r="F694">
        <v>31562</v>
      </c>
      <c r="G694" t="s">
        <v>53</v>
      </c>
      <c r="H694" t="s">
        <v>29</v>
      </c>
      <c r="I694" t="s">
        <v>144</v>
      </c>
      <c r="J694" t="s">
        <v>1112</v>
      </c>
      <c r="L694" t="s">
        <v>53</v>
      </c>
    </row>
    <row r="695" spans="1:32" ht="17.25" customHeight="1" x14ac:dyDescent="0.25">
      <c r="A695">
        <v>338903</v>
      </c>
      <c r="B695" t="s">
        <v>3390</v>
      </c>
      <c r="C695" t="s">
        <v>283</v>
      </c>
      <c r="D695" t="s">
        <v>249</v>
      </c>
      <c r="E695" t="s">
        <v>90</v>
      </c>
      <c r="F695">
        <v>35256</v>
      </c>
      <c r="G695" t="s">
        <v>3391</v>
      </c>
      <c r="H695" t="s">
        <v>29</v>
      </c>
      <c r="I695" t="s">
        <v>144</v>
      </c>
      <c r="J695" t="s">
        <v>1112</v>
      </c>
      <c r="L695" t="s">
        <v>68</v>
      </c>
    </row>
    <row r="696" spans="1:32" ht="17.25" customHeight="1" x14ac:dyDescent="0.25">
      <c r="A696">
        <v>332140</v>
      </c>
      <c r="B696" t="s">
        <v>1687</v>
      </c>
      <c r="C696" t="s">
        <v>1688</v>
      </c>
      <c r="D696" t="s">
        <v>491</v>
      </c>
      <c r="E696" t="s">
        <v>90</v>
      </c>
      <c r="F696">
        <v>28199</v>
      </c>
      <c r="G696" t="s">
        <v>1689</v>
      </c>
      <c r="H696" t="s">
        <v>29</v>
      </c>
      <c r="I696" t="s">
        <v>144</v>
      </c>
      <c r="J696" t="s">
        <v>1112</v>
      </c>
      <c r="L696" t="s">
        <v>74</v>
      </c>
      <c r="V696" t="s">
        <v>3469</v>
      </c>
      <c r="AE696" t="s">
        <v>3445</v>
      </c>
      <c r="AF696" t="s">
        <v>3445</v>
      </c>
    </row>
    <row r="697" spans="1:32" ht="17.25" customHeight="1" x14ac:dyDescent="0.25">
      <c r="A697">
        <v>338631</v>
      </c>
      <c r="B697" t="s">
        <v>3033</v>
      </c>
      <c r="C697" t="s">
        <v>324</v>
      </c>
      <c r="D697" t="s">
        <v>280</v>
      </c>
      <c r="E697" t="s">
        <v>90</v>
      </c>
      <c r="F697">
        <v>34643</v>
      </c>
      <c r="G697" t="s">
        <v>74</v>
      </c>
      <c r="H697" t="s">
        <v>29</v>
      </c>
      <c r="I697" t="s">
        <v>144</v>
      </c>
      <c r="J697" t="s">
        <v>1112</v>
      </c>
      <c r="L697" t="s">
        <v>74</v>
      </c>
    </row>
    <row r="698" spans="1:32" ht="17.25" customHeight="1" x14ac:dyDescent="0.25">
      <c r="A698">
        <v>322254</v>
      </c>
      <c r="B698" t="s">
        <v>2433</v>
      </c>
      <c r="C698" t="s">
        <v>307</v>
      </c>
      <c r="D698" t="s">
        <v>1451</v>
      </c>
      <c r="E698" t="s">
        <v>90</v>
      </c>
      <c r="F698">
        <v>28179</v>
      </c>
      <c r="G698" t="s">
        <v>394</v>
      </c>
      <c r="H698" t="s">
        <v>29</v>
      </c>
      <c r="I698" t="s">
        <v>144</v>
      </c>
      <c r="J698" t="s">
        <v>1112</v>
      </c>
      <c r="L698" t="s">
        <v>60</v>
      </c>
      <c r="V698" t="s">
        <v>3687</v>
      </c>
    </row>
    <row r="699" spans="1:32" ht="17.25" customHeight="1" x14ac:dyDescent="0.25">
      <c r="A699">
        <v>335745</v>
      </c>
      <c r="B699" t="s">
        <v>2546</v>
      </c>
      <c r="C699" t="s">
        <v>519</v>
      </c>
      <c r="D699" t="s">
        <v>1864</v>
      </c>
      <c r="E699" t="s">
        <v>90</v>
      </c>
      <c r="F699">
        <v>31990</v>
      </c>
      <c r="G699" t="s">
        <v>829</v>
      </c>
      <c r="H699" t="s">
        <v>29</v>
      </c>
      <c r="I699" t="s">
        <v>144</v>
      </c>
      <c r="J699" t="s">
        <v>1112</v>
      </c>
      <c r="L699" t="s">
        <v>31</v>
      </c>
    </row>
    <row r="700" spans="1:32" ht="17.25" customHeight="1" x14ac:dyDescent="0.25">
      <c r="A700">
        <v>338635</v>
      </c>
      <c r="B700" t="s">
        <v>3040</v>
      </c>
      <c r="C700" t="s">
        <v>337</v>
      </c>
      <c r="D700" t="s">
        <v>3041</v>
      </c>
      <c r="E700" t="s">
        <v>89</v>
      </c>
      <c r="F700">
        <v>30727</v>
      </c>
      <c r="G700" t="s">
        <v>3042</v>
      </c>
      <c r="H700" t="s">
        <v>29</v>
      </c>
      <c r="I700" t="s">
        <v>144</v>
      </c>
      <c r="J700" t="s">
        <v>1112</v>
      </c>
      <c r="L700" t="s">
        <v>53</v>
      </c>
    </row>
    <row r="701" spans="1:32" ht="17.25" customHeight="1" x14ac:dyDescent="0.25">
      <c r="A701">
        <v>338637</v>
      </c>
      <c r="B701" t="s">
        <v>2557</v>
      </c>
      <c r="C701" t="s">
        <v>342</v>
      </c>
      <c r="D701" t="s">
        <v>1533</v>
      </c>
      <c r="E701" t="s">
        <v>89</v>
      </c>
      <c r="F701">
        <v>28166</v>
      </c>
      <c r="G701" t="s">
        <v>347</v>
      </c>
      <c r="H701" t="s">
        <v>29</v>
      </c>
      <c r="I701" t="s">
        <v>144</v>
      </c>
      <c r="J701" t="s">
        <v>1112</v>
      </c>
      <c r="L701" t="s">
        <v>50</v>
      </c>
      <c r="AF701" t="s">
        <v>3445</v>
      </c>
    </row>
    <row r="702" spans="1:32" ht="17.25" customHeight="1" x14ac:dyDescent="0.25">
      <c r="A702">
        <v>338639</v>
      </c>
      <c r="B702" t="s">
        <v>3172</v>
      </c>
      <c r="C702" t="s">
        <v>3173</v>
      </c>
      <c r="D702" t="s">
        <v>776</v>
      </c>
      <c r="E702" t="s">
        <v>90</v>
      </c>
      <c r="F702">
        <v>25326</v>
      </c>
      <c r="G702" t="s">
        <v>893</v>
      </c>
      <c r="H702" t="s">
        <v>29</v>
      </c>
      <c r="I702" t="s">
        <v>144</v>
      </c>
      <c r="J702" t="s">
        <v>1112</v>
      </c>
      <c r="L702" t="s">
        <v>71</v>
      </c>
    </row>
    <row r="703" spans="1:32" ht="17.25" customHeight="1" x14ac:dyDescent="0.25">
      <c r="A703">
        <v>335776</v>
      </c>
      <c r="B703" t="s">
        <v>2561</v>
      </c>
      <c r="C703" t="s">
        <v>937</v>
      </c>
      <c r="D703" t="s">
        <v>722</v>
      </c>
      <c r="E703" t="s">
        <v>90</v>
      </c>
      <c r="F703">
        <v>35170</v>
      </c>
      <c r="G703" t="s">
        <v>781</v>
      </c>
      <c r="H703" t="s">
        <v>29</v>
      </c>
      <c r="I703" t="s">
        <v>144</v>
      </c>
    </row>
    <row r="704" spans="1:32" ht="17.25" customHeight="1" x14ac:dyDescent="0.25">
      <c r="A704">
        <v>338905</v>
      </c>
      <c r="B704" t="s">
        <v>2971</v>
      </c>
      <c r="C704" t="s">
        <v>2192</v>
      </c>
      <c r="D704" t="s">
        <v>1654</v>
      </c>
      <c r="E704" t="s">
        <v>90</v>
      </c>
      <c r="F704">
        <v>32513</v>
      </c>
      <c r="G704" t="s">
        <v>1347</v>
      </c>
      <c r="H704" t="s">
        <v>29</v>
      </c>
      <c r="I704" t="s">
        <v>144</v>
      </c>
      <c r="J704" t="s">
        <v>1112</v>
      </c>
      <c r="L704" t="s">
        <v>31</v>
      </c>
    </row>
    <row r="705" spans="1:32" ht="17.25" customHeight="1" x14ac:dyDescent="0.25">
      <c r="A705">
        <v>334810</v>
      </c>
      <c r="B705" t="s">
        <v>2147</v>
      </c>
      <c r="C705" t="s">
        <v>240</v>
      </c>
      <c r="D705" t="s">
        <v>623</v>
      </c>
      <c r="E705" t="s">
        <v>90</v>
      </c>
      <c r="F705">
        <v>36059</v>
      </c>
      <c r="G705" t="s">
        <v>31</v>
      </c>
      <c r="H705" t="s">
        <v>29</v>
      </c>
      <c r="I705" t="s">
        <v>144</v>
      </c>
      <c r="J705" t="s">
        <v>1112</v>
      </c>
      <c r="L705" t="s">
        <v>31</v>
      </c>
      <c r="V705" t="s">
        <v>3470</v>
      </c>
      <c r="AF705" t="s">
        <v>3445</v>
      </c>
    </row>
    <row r="706" spans="1:32" ht="17.25" customHeight="1" x14ac:dyDescent="0.25">
      <c r="A706">
        <v>337713</v>
      </c>
      <c r="B706" t="s">
        <v>2335</v>
      </c>
      <c r="C706" t="s">
        <v>236</v>
      </c>
      <c r="D706" t="s">
        <v>421</v>
      </c>
      <c r="E706" t="s">
        <v>90</v>
      </c>
      <c r="F706">
        <v>31780</v>
      </c>
      <c r="G706" t="s">
        <v>31</v>
      </c>
      <c r="H706" t="s">
        <v>29</v>
      </c>
      <c r="I706" t="s">
        <v>144</v>
      </c>
      <c r="J706" t="s">
        <v>27</v>
      </c>
      <c r="L706" t="s">
        <v>31</v>
      </c>
    </row>
    <row r="707" spans="1:32" ht="17.25" customHeight="1" x14ac:dyDescent="0.25">
      <c r="A707">
        <v>335788</v>
      </c>
      <c r="B707" t="s">
        <v>1502</v>
      </c>
      <c r="C707" t="s">
        <v>295</v>
      </c>
      <c r="D707" t="s">
        <v>409</v>
      </c>
      <c r="E707" t="s">
        <v>90</v>
      </c>
      <c r="F707">
        <v>28493</v>
      </c>
      <c r="G707" t="s">
        <v>31</v>
      </c>
      <c r="H707" t="s">
        <v>29</v>
      </c>
      <c r="I707" t="s">
        <v>144</v>
      </c>
      <c r="J707" t="s">
        <v>1112</v>
      </c>
      <c r="L707" t="s">
        <v>31</v>
      </c>
      <c r="V707" t="s">
        <v>3470</v>
      </c>
    </row>
    <row r="708" spans="1:32" ht="17.25" customHeight="1" x14ac:dyDescent="0.25">
      <c r="A708">
        <v>337717</v>
      </c>
      <c r="B708" t="s">
        <v>2327</v>
      </c>
      <c r="C708" t="s">
        <v>256</v>
      </c>
      <c r="D708" t="s">
        <v>2328</v>
      </c>
      <c r="E708" t="s">
        <v>90</v>
      </c>
      <c r="F708">
        <v>29517</v>
      </c>
      <c r="G708" t="s">
        <v>31</v>
      </c>
      <c r="H708" t="s">
        <v>29</v>
      </c>
      <c r="I708" t="s">
        <v>144</v>
      </c>
      <c r="J708" t="s">
        <v>1112</v>
      </c>
      <c r="L708" t="s">
        <v>31</v>
      </c>
    </row>
    <row r="709" spans="1:32" ht="17.25" customHeight="1" x14ac:dyDescent="0.25">
      <c r="A709">
        <v>336832</v>
      </c>
      <c r="B709" t="s">
        <v>2431</v>
      </c>
      <c r="C709" t="s">
        <v>226</v>
      </c>
      <c r="D709" t="s">
        <v>361</v>
      </c>
      <c r="E709" t="s">
        <v>89</v>
      </c>
      <c r="F709">
        <v>34252</v>
      </c>
      <c r="G709" t="s">
        <v>2432</v>
      </c>
      <c r="H709" t="s">
        <v>29</v>
      </c>
      <c r="I709" t="s">
        <v>144</v>
      </c>
      <c r="J709" t="s">
        <v>1112</v>
      </c>
      <c r="L709" t="s">
        <v>31</v>
      </c>
    </row>
    <row r="710" spans="1:32" ht="17.25" customHeight="1" x14ac:dyDescent="0.25">
      <c r="A710">
        <v>335711</v>
      </c>
      <c r="B710" t="s">
        <v>1696</v>
      </c>
      <c r="C710" t="s">
        <v>806</v>
      </c>
      <c r="D710" t="s">
        <v>579</v>
      </c>
      <c r="E710" t="s">
        <v>90</v>
      </c>
      <c r="F710">
        <v>29024</v>
      </c>
      <c r="G710" t="s">
        <v>1697</v>
      </c>
      <c r="H710" t="s">
        <v>29</v>
      </c>
      <c r="I710" t="s">
        <v>144</v>
      </c>
      <c r="J710" t="s">
        <v>1112</v>
      </c>
      <c r="L710" t="s">
        <v>74</v>
      </c>
      <c r="V710" t="s">
        <v>3469</v>
      </c>
    </row>
    <row r="711" spans="1:32" ht="17.25" customHeight="1" x14ac:dyDescent="0.25">
      <c r="A711">
        <v>325028</v>
      </c>
      <c r="B711" t="s">
        <v>1269</v>
      </c>
      <c r="C711" t="s">
        <v>992</v>
      </c>
      <c r="D711" t="s">
        <v>2014</v>
      </c>
      <c r="E711" t="s">
        <v>89</v>
      </c>
      <c r="F711">
        <v>33604</v>
      </c>
      <c r="G711" t="s">
        <v>637</v>
      </c>
      <c r="H711" t="s">
        <v>29</v>
      </c>
      <c r="I711" t="s">
        <v>144</v>
      </c>
      <c r="V711" t="s">
        <v>3469</v>
      </c>
    </row>
    <row r="712" spans="1:32" ht="17.25" customHeight="1" x14ac:dyDescent="0.25">
      <c r="A712">
        <v>335746</v>
      </c>
      <c r="B712" t="s">
        <v>2322</v>
      </c>
      <c r="C712" t="s">
        <v>233</v>
      </c>
      <c r="D712" t="s">
        <v>257</v>
      </c>
      <c r="E712" t="s">
        <v>90</v>
      </c>
      <c r="F712">
        <v>32919</v>
      </c>
      <c r="G712" t="s">
        <v>527</v>
      </c>
      <c r="H712" t="s">
        <v>29</v>
      </c>
      <c r="I712" t="s">
        <v>144</v>
      </c>
      <c r="J712" t="s">
        <v>1112</v>
      </c>
      <c r="L712" t="s">
        <v>53</v>
      </c>
      <c r="AF712" t="s">
        <v>3445</v>
      </c>
    </row>
    <row r="713" spans="1:32" ht="17.25" customHeight="1" x14ac:dyDescent="0.25">
      <c r="A713">
        <v>337704</v>
      </c>
      <c r="B713" t="s">
        <v>2659</v>
      </c>
      <c r="C713" t="s">
        <v>389</v>
      </c>
      <c r="D713" t="s">
        <v>3187</v>
      </c>
      <c r="E713" t="s">
        <v>89</v>
      </c>
      <c r="F713">
        <v>30621</v>
      </c>
      <c r="G713" t="s">
        <v>2834</v>
      </c>
      <c r="H713" t="s">
        <v>29</v>
      </c>
      <c r="I713" t="s">
        <v>144</v>
      </c>
    </row>
    <row r="714" spans="1:32" ht="17.25" customHeight="1" x14ac:dyDescent="0.25">
      <c r="A714">
        <v>335727</v>
      </c>
      <c r="B714" t="s">
        <v>2615</v>
      </c>
      <c r="C714" t="s">
        <v>648</v>
      </c>
      <c r="D714" t="s">
        <v>2616</v>
      </c>
      <c r="E714" t="s">
        <v>89</v>
      </c>
      <c r="F714">
        <v>33974</v>
      </c>
      <c r="G714" t="s">
        <v>74</v>
      </c>
      <c r="H714" t="s">
        <v>29</v>
      </c>
      <c r="I714" t="s">
        <v>144</v>
      </c>
      <c r="J714" t="s">
        <v>27</v>
      </c>
      <c r="L714" t="s">
        <v>74</v>
      </c>
      <c r="AF714" t="s">
        <v>3445</v>
      </c>
    </row>
    <row r="715" spans="1:32" ht="17.25" customHeight="1" x14ac:dyDescent="0.25">
      <c r="A715">
        <v>337661</v>
      </c>
      <c r="B715" t="s">
        <v>3021</v>
      </c>
      <c r="C715" t="s">
        <v>690</v>
      </c>
      <c r="D715" t="s">
        <v>300</v>
      </c>
      <c r="E715" t="s">
        <v>90</v>
      </c>
      <c r="F715">
        <v>31691</v>
      </c>
      <c r="G715" t="s">
        <v>80</v>
      </c>
      <c r="H715" t="s">
        <v>29</v>
      </c>
      <c r="I715" t="s">
        <v>144</v>
      </c>
      <c r="J715" t="s">
        <v>1112</v>
      </c>
      <c r="L715" t="s">
        <v>80</v>
      </c>
    </row>
    <row r="716" spans="1:32" ht="17.25" customHeight="1" x14ac:dyDescent="0.25">
      <c r="A716">
        <v>337198</v>
      </c>
      <c r="B716" t="s">
        <v>3402</v>
      </c>
      <c r="C716" t="s">
        <v>242</v>
      </c>
      <c r="D716" t="s">
        <v>493</v>
      </c>
      <c r="E716" t="s">
        <v>89</v>
      </c>
      <c r="F716">
        <v>30317</v>
      </c>
      <c r="G716" t="s">
        <v>83</v>
      </c>
      <c r="H716" t="s">
        <v>29</v>
      </c>
      <c r="I716" t="s">
        <v>144</v>
      </c>
      <c r="J716" t="s">
        <v>1112</v>
      </c>
      <c r="L716" t="s">
        <v>83</v>
      </c>
    </row>
    <row r="717" spans="1:32" ht="17.25" customHeight="1" x14ac:dyDescent="0.25">
      <c r="A717">
        <v>334199</v>
      </c>
      <c r="B717" t="s">
        <v>1680</v>
      </c>
      <c r="C717" t="s">
        <v>256</v>
      </c>
      <c r="D717" t="s">
        <v>1024</v>
      </c>
      <c r="E717" t="s">
        <v>89</v>
      </c>
      <c r="F717">
        <v>34090</v>
      </c>
      <c r="G717" t="s">
        <v>43</v>
      </c>
      <c r="H717" t="s">
        <v>29</v>
      </c>
      <c r="I717" t="s">
        <v>144</v>
      </c>
      <c r="V717" t="s">
        <v>3469</v>
      </c>
      <c r="AC717" t="s">
        <v>3445</v>
      </c>
      <c r="AD717" t="s">
        <v>3445</v>
      </c>
      <c r="AE717" t="s">
        <v>3445</v>
      </c>
      <c r="AF717" t="s">
        <v>3445</v>
      </c>
    </row>
    <row r="718" spans="1:32" ht="17.25" customHeight="1" x14ac:dyDescent="0.25">
      <c r="A718">
        <v>338633</v>
      </c>
      <c r="B718" t="s">
        <v>3128</v>
      </c>
      <c r="C718" t="s">
        <v>956</v>
      </c>
      <c r="D718" t="s">
        <v>250</v>
      </c>
      <c r="E718" t="s">
        <v>90</v>
      </c>
      <c r="F718">
        <v>30777</v>
      </c>
      <c r="G718" t="s">
        <v>3129</v>
      </c>
      <c r="H718" t="s">
        <v>29</v>
      </c>
      <c r="I718" t="s">
        <v>144</v>
      </c>
      <c r="J718" t="s">
        <v>1112</v>
      </c>
      <c r="L718" t="s">
        <v>31</v>
      </c>
    </row>
    <row r="719" spans="1:32" ht="17.25" customHeight="1" x14ac:dyDescent="0.25">
      <c r="A719">
        <v>335326</v>
      </c>
      <c r="B719" t="s">
        <v>1875</v>
      </c>
      <c r="C719" t="s">
        <v>261</v>
      </c>
      <c r="D719" t="s">
        <v>339</v>
      </c>
      <c r="E719" t="s">
        <v>90</v>
      </c>
      <c r="F719">
        <v>32146</v>
      </c>
      <c r="G719" t="s">
        <v>31</v>
      </c>
      <c r="H719" t="s">
        <v>29</v>
      </c>
      <c r="I719" t="s">
        <v>144</v>
      </c>
      <c r="V719" t="s">
        <v>3461</v>
      </c>
      <c r="AC719" t="s">
        <v>3445</v>
      </c>
      <c r="AD719" t="s">
        <v>3445</v>
      </c>
      <c r="AE719" t="s">
        <v>3445</v>
      </c>
      <c r="AF719" t="s">
        <v>3445</v>
      </c>
    </row>
    <row r="720" spans="1:32" ht="17.25" customHeight="1" x14ac:dyDescent="0.25">
      <c r="A720">
        <v>335832</v>
      </c>
      <c r="B720" t="s">
        <v>2372</v>
      </c>
      <c r="C720" t="s">
        <v>309</v>
      </c>
      <c r="D720" t="s">
        <v>812</v>
      </c>
      <c r="E720" t="s">
        <v>89</v>
      </c>
      <c r="F720">
        <v>35947</v>
      </c>
      <c r="G720" t="s">
        <v>618</v>
      </c>
      <c r="H720" t="s">
        <v>29</v>
      </c>
      <c r="I720" t="s">
        <v>144</v>
      </c>
      <c r="J720" t="s">
        <v>27</v>
      </c>
      <c r="L720" t="s">
        <v>80</v>
      </c>
    </row>
    <row r="721" spans="1:32" ht="17.25" customHeight="1" x14ac:dyDescent="0.25">
      <c r="A721">
        <v>335831</v>
      </c>
      <c r="B721" t="s">
        <v>2945</v>
      </c>
      <c r="C721" t="s">
        <v>262</v>
      </c>
      <c r="D721" t="s">
        <v>441</v>
      </c>
      <c r="E721" t="s">
        <v>89</v>
      </c>
      <c r="F721">
        <v>26617</v>
      </c>
      <c r="G721" t="s">
        <v>2946</v>
      </c>
      <c r="H721" t="s">
        <v>29</v>
      </c>
      <c r="I721" t="s">
        <v>144</v>
      </c>
      <c r="J721" t="s">
        <v>1112</v>
      </c>
      <c r="L721" t="s">
        <v>80</v>
      </c>
    </row>
    <row r="722" spans="1:32" ht="17.25" customHeight="1" x14ac:dyDescent="0.25">
      <c r="A722">
        <v>325091</v>
      </c>
      <c r="B722" t="s">
        <v>1361</v>
      </c>
      <c r="C722" t="s">
        <v>337</v>
      </c>
      <c r="D722" t="s">
        <v>377</v>
      </c>
      <c r="E722" t="s">
        <v>89</v>
      </c>
      <c r="F722">
        <v>33873</v>
      </c>
      <c r="G722" t="s">
        <v>31</v>
      </c>
      <c r="H722" t="s">
        <v>29</v>
      </c>
      <c r="I722" t="s">
        <v>144</v>
      </c>
      <c r="J722" t="s">
        <v>1112</v>
      </c>
      <c r="L722" t="s">
        <v>31</v>
      </c>
      <c r="V722" t="s">
        <v>3470</v>
      </c>
    </row>
    <row r="723" spans="1:32" ht="17.25" customHeight="1" x14ac:dyDescent="0.25">
      <c r="A723">
        <v>324733</v>
      </c>
      <c r="B723" t="s">
        <v>1153</v>
      </c>
      <c r="C723" t="s">
        <v>337</v>
      </c>
      <c r="D723" t="s">
        <v>511</v>
      </c>
      <c r="E723" t="s">
        <v>89</v>
      </c>
      <c r="F723">
        <v>34241</v>
      </c>
      <c r="G723" t="s">
        <v>325</v>
      </c>
      <c r="H723" t="s">
        <v>29</v>
      </c>
      <c r="I723" t="s">
        <v>144</v>
      </c>
      <c r="J723" t="s">
        <v>1112</v>
      </c>
      <c r="L723" t="s">
        <v>43</v>
      </c>
      <c r="V723" t="s">
        <v>3461</v>
      </c>
    </row>
    <row r="724" spans="1:32" ht="17.25" customHeight="1" x14ac:dyDescent="0.25">
      <c r="A724">
        <v>337733</v>
      </c>
      <c r="B724" t="s">
        <v>3090</v>
      </c>
      <c r="C724" t="s">
        <v>380</v>
      </c>
      <c r="D724" t="s">
        <v>239</v>
      </c>
      <c r="E724" t="s">
        <v>89</v>
      </c>
      <c r="F724">
        <v>29342</v>
      </c>
      <c r="G724" t="s">
        <v>3091</v>
      </c>
      <c r="H724" t="s">
        <v>29</v>
      </c>
      <c r="I724" t="s">
        <v>144</v>
      </c>
      <c r="AD724" t="s">
        <v>3445</v>
      </c>
      <c r="AE724" t="s">
        <v>3445</v>
      </c>
      <c r="AF724" t="s">
        <v>3445</v>
      </c>
    </row>
    <row r="725" spans="1:32" ht="17.25" customHeight="1" x14ac:dyDescent="0.25">
      <c r="A725">
        <v>317081</v>
      </c>
      <c r="B725" t="s">
        <v>1816</v>
      </c>
      <c r="C725" t="s">
        <v>279</v>
      </c>
      <c r="D725" t="s">
        <v>265</v>
      </c>
      <c r="E725" t="s">
        <v>89</v>
      </c>
      <c r="F725">
        <v>28065</v>
      </c>
      <c r="G725" t="s">
        <v>870</v>
      </c>
      <c r="H725" t="s">
        <v>29</v>
      </c>
      <c r="I725" t="s">
        <v>144</v>
      </c>
      <c r="J725" t="s">
        <v>1112</v>
      </c>
      <c r="L725" t="s">
        <v>86</v>
      </c>
      <c r="V725" t="s">
        <v>3461</v>
      </c>
      <c r="AE725" t="s">
        <v>3445</v>
      </c>
      <c r="AF725" t="s">
        <v>3445</v>
      </c>
    </row>
    <row r="726" spans="1:32" ht="17.25" customHeight="1" x14ac:dyDescent="0.25">
      <c r="A726">
        <v>335338</v>
      </c>
      <c r="B726" t="s">
        <v>2427</v>
      </c>
      <c r="C726" t="s">
        <v>259</v>
      </c>
      <c r="D726" t="s">
        <v>2428</v>
      </c>
      <c r="E726" t="s">
        <v>89</v>
      </c>
      <c r="F726">
        <v>32674</v>
      </c>
      <c r="G726" t="s">
        <v>2429</v>
      </c>
      <c r="H726" t="s">
        <v>29</v>
      </c>
      <c r="I726" t="s">
        <v>144</v>
      </c>
      <c r="J726" t="s">
        <v>1112</v>
      </c>
      <c r="L726" t="s">
        <v>71</v>
      </c>
    </row>
    <row r="727" spans="1:32" ht="17.25" customHeight="1" x14ac:dyDescent="0.25">
      <c r="A727">
        <v>336781</v>
      </c>
      <c r="B727" t="s">
        <v>2830</v>
      </c>
      <c r="C727" t="s">
        <v>226</v>
      </c>
      <c r="D727" t="s">
        <v>931</v>
      </c>
      <c r="E727" t="s">
        <v>89</v>
      </c>
      <c r="F727">
        <v>36892</v>
      </c>
      <c r="G727" t="s">
        <v>71</v>
      </c>
      <c r="H727" t="s">
        <v>29</v>
      </c>
      <c r="I727" t="s">
        <v>144</v>
      </c>
      <c r="J727" t="s">
        <v>1112</v>
      </c>
      <c r="L727" t="s">
        <v>31</v>
      </c>
    </row>
    <row r="728" spans="1:32" ht="17.25" customHeight="1" x14ac:dyDescent="0.25">
      <c r="A728">
        <v>337456</v>
      </c>
      <c r="B728" t="s">
        <v>2381</v>
      </c>
      <c r="C728" t="s">
        <v>937</v>
      </c>
      <c r="D728" t="s">
        <v>986</v>
      </c>
      <c r="E728" t="s">
        <v>90</v>
      </c>
      <c r="F728">
        <v>30926</v>
      </c>
      <c r="G728" t="s">
        <v>2207</v>
      </c>
      <c r="H728" t="s">
        <v>29</v>
      </c>
      <c r="I728" t="s">
        <v>144</v>
      </c>
      <c r="J728" t="s">
        <v>1112</v>
      </c>
      <c r="L728" t="s">
        <v>31</v>
      </c>
    </row>
    <row r="729" spans="1:32" ht="17.25" customHeight="1" x14ac:dyDescent="0.25">
      <c r="A729">
        <v>331673</v>
      </c>
      <c r="B729" t="s">
        <v>1410</v>
      </c>
      <c r="C729" t="s">
        <v>226</v>
      </c>
      <c r="D729" t="s">
        <v>663</v>
      </c>
      <c r="E729" t="s">
        <v>90</v>
      </c>
      <c r="F729">
        <v>36012</v>
      </c>
      <c r="G729" t="s">
        <v>31</v>
      </c>
      <c r="H729" t="s">
        <v>29</v>
      </c>
      <c r="I729" t="s">
        <v>144</v>
      </c>
      <c r="J729" t="s">
        <v>27</v>
      </c>
      <c r="L729" t="s">
        <v>60</v>
      </c>
      <c r="V729" t="s">
        <v>3468</v>
      </c>
    </row>
    <row r="730" spans="1:32" ht="17.25" customHeight="1" x14ac:dyDescent="0.25">
      <c r="A730">
        <v>338846</v>
      </c>
      <c r="B730" t="s">
        <v>2723</v>
      </c>
      <c r="C730" t="s">
        <v>240</v>
      </c>
      <c r="D730" t="s">
        <v>416</v>
      </c>
      <c r="E730" t="s">
        <v>90</v>
      </c>
      <c r="F730">
        <v>35501</v>
      </c>
      <c r="G730" t="s">
        <v>31</v>
      </c>
      <c r="H730" t="s">
        <v>29</v>
      </c>
      <c r="I730" t="s">
        <v>144</v>
      </c>
    </row>
    <row r="731" spans="1:32" ht="17.25" customHeight="1" x14ac:dyDescent="0.25">
      <c r="A731">
        <v>336664</v>
      </c>
      <c r="B731" t="s">
        <v>2225</v>
      </c>
      <c r="C731" t="s">
        <v>304</v>
      </c>
      <c r="D731" t="s">
        <v>874</v>
      </c>
      <c r="E731" t="s">
        <v>90</v>
      </c>
      <c r="F731">
        <v>29674</v>
      </c>
      <c r="G731" t="s">
        <v>856</v>
      </c>
      <c r="H731" t="s">
        <v>29</v>
      </c>
      <c r="I731" t="s">
        <v>144</v>
      </c>
      <c r="J731" t="s">
        <v>1112</v>
      </c>
      <c r="L731" t="s">
        <v>83</v>
      </c>
    </row>
    <row r="732" spans="1:32" ht="17.25" customHeight="1" x14ac:dyDescent="0.25">
      <c r="A732">
        <v>336668</v>
      </c>
      <c r="B732" t="s">
        <v>2595</v>
      </c>
      <c r="C732" t="s">
        <v>988</v>
      </c>
      <c r="D732" t="s">
        <v>473</v>
      </c>
      <c r="E732" t="s">
        <v>90</v>
      </c>
      <c r="F732">
        <v>33321</v>
      </c>
      <c r="G732" t="s">
        <v>288</v>
      </c>
      <c r="H732" t="s">
        <v>29</v>
      </c>
      <c r="I732" t="s">
        <v>144</v>
      </c>
      <c r="J732" t="s">
        <v>1112</v>
      </c>
      <c r="L732" t="s">
        <v>43</v>
      </c>
      <c r="AE732" t="s">
        <v>3445</v>
      </c>
      <c r="AF732" t="s">
        <v>3445</v>
      </c>
    </row>
    <row r="733" spans="1:32" ht="17.25" customHeight="1" x14ac:dyDescent="0.25">
      <c r="A733">
        <v>336662</v>
      </c>
      <c r="B733" t="s">
        <v>3171</v>
      </c>
      <c r="C733" t="s">
        <v>635</v>
      </c>
      <c r="D733" t="s">
        <v>639</v>
      </c>
      <c r="E733" t="s">
        <v>90</v>
      </c>
      <c r="F733">
        <v>29875</v>
      </c>
      <c r="G733" t="s">
        <v>363</v>
      </c>
      <c r="H733" t="s">
        <v>29</v>
      </c>
      <c r="I733" t="s">
        <v>144</v>
      </c>
      <c r="J733" t="s">
        <v>1112</v>
      </c>
      <c r="L733" t="s">
        <v>43</v>
      </c>
    </row>
    <row r="734" spans="1:32" ht="17.25" customHeight="1" x14ac:dyDescent="0.25">
      <c r="A734">
        <v>324501</v>
      </c>
      <c r="B734" t="s">
        <v>3182</v>
      </c>
      <c r="C734" t="s">
        <v>240</v>
      </c>
      <c r="D734" t="s">
        <v>246</v>
      </c>
      <c r="E734" t="s">
        <v>90</v>
      </c>
      <c r="F734">
        <v>33973</v>
      </c>
      <c r="G734" t="s">
        <v>31</v>
      </c>
      <c r="H734" t="s">
        <v>29</v>
      </c>
      <c r="I734" t="s">
        <v>144</v>
      </c>
      <c r="J734" t="s">
        <v>1112</v>
      </c>
      <c r="L734" t="s">
        <v>43</v>
      </c>
    </row>
    <row r="735" spans="1:32" ht="17.25" customHeight="1" x14ac:dyDescent="0.25">
      <c r="A735">
        <v>327966</v>
      </c>
      <c r="B735" t="s">
        <v>2214</v>
      </c>
      <c r="C735" t="s">
        <v>330</v>
      </c>
      <c r="D735" t="s">
        <v>243</v>
      </c>
      <c r="E735" t="s">
        <v>89</v>
      </c>
      <c r="F735">
        <v>33239</v>
      </c>
      <c r="G735" t="s">
        <v>2193</v>
      </c>
      <c r="H735" t="s">
        <v>29</v>
      </c>
      <c r="I735" t="s">
        <v>144</v>
      </c>
      <c r="J735" t="s">
        <v>1112</v>
      </c>
      <c r="L735" t="s">
        <v>31</v>
      </c>
    </row>
    <row r="736" spans="1:32" ht="17.25" customHeight="1" x14ac:dyDescent="0.25">
      <c r="A736">
        <v>338847</v>
      </c>
      <c r="B736" t="s">
        <v>3199</v>
      </c>
      <c r="C736" t="s">
        <v>226</v>
      </c>
      <c r="D736" t="s">
        <v>1275</v>
      </c>
      <c r="E736" t="s">
        <v>90</v>
      </c>
      <c r="F736">
        <v>31048</v>
      </c>
      <c r="G736" t="s">
        <v>608</v>
      </c>
      <c r="H736" t="s">
        <v>29</v>
      </c>
      <c r="I736" t="s">
        <v>144</v>
      </c>
      <c r="J736" t="s">
        <v>1112</v>
      </c>
      <c r="L736" t="s">
        <v>43</v>
      </c>
    </row>
    <row r="737" spans="1:32" ht="17.25" customHeight="1" x14ac:dyDescent="0.25">
      <c r="A737">
        <v>338848</v>
      </c>
      <c r="B737" t="s">
        <v>3152</v>
      </c>
      <c r="C737" t="s">
        <v>359</v>
      </c>
      <c r="D737" t="s">
        <v>3153</v>
      </c>
      <c r="E737" t="s">
        <v>90</v>
      </c>
      <c r="F737">
        <v>30545</v>
      </c>
      <c r="G737" t="s">
        <v>655</v>
      </c>
      <c r="H737" t="s">
        <v>29</v>
      </c>
      <c r="I737" t="s">
        <v>144</v>
      </c>
      <c r="J737" t="s">
        <v>1112</v>
      </c>
      <c r="L737" t="s">
        <v>80</v>
      </c>
      <c r="AE737" t="s">
        <v>3445</v>
      </c>
      <c r="AF737" t="s">
        <v>3445</v>
      </c>
    </row>
    <row r="738" spans="1:32" ht="17.25" customHeight="1" x14ac:dyDescent="0.25">
      <c r="A738">
        <v>336671</v>
      </c>
      <c r="B738" t="s">
        <v>3188</v>
      </c>
      <c r="C738" t="s">
        <v>240</v>
      </c>
      <c r="D738" t="s">
        <v>419</v>
      </c>
      <c r="E738" t="s">
        <v>90</v>
      </c>
      <c r="F738">
        <v>30831</v>
      </c>
      <c r="G738" t="s">
        <v>3189</v>
      </c>
      <c r="H738" t="s">
        <v>29</v>
      </c>
      <c r="I738" t="s">
        <v>144</v>
      </c>
      <c r="J738" t="s">
        <v>1112</v>
      </c>
      <c r="L738" t="s">
        <v>43</v>
      </c>
    </row>
    <row r="739" spans="1:32" ht="17.25" customHeight="1" x14ac:dyDescent="0.25">
      <c r="A739">
        <v>333177</v>
      </c>
      <c r="B739" t="s">
        <v>2556</v>
      </c>
      <c r="C739" t="s">
        <v>343</v>
      </c>
      <c r="D739" t="s">
        <v>540</v>
      </c>
      <c r="E739" t="s">
        <v>90</v>
      </c>
      <c r="F739">
        <v>36505</v>
      </c>
      <c r="G739" t="s">
        <v>83</v>
      </c>
      <c r="H739" t="s">
        <v>29</v>
      </c>
      <c r="I739" t="s">
        <v>144</v>
      </c>
      <c r="J739" t="s">
        <v>27</v>
      </c>
      <c r="L739" t="s">
        <v>83</v>
      </c>
      <c r="AF739" t="s">
        <v>3445</v>
      </c>
    </row>
    <row r="740" spans="1:32" ht="17.25" customHeight="1" x14ac:dyDescent="0.25">
      <c r="A740">
        <v>333175</v>
      </c>
      <c r="B740" t="s">
        <v>1155</v>
      </c>
      <c r="C740" t="s">
        <v>510</v>
      </c>
      <c r="D740" t="s">
        <v>281</v>
      </c>
      <c r="E740" t="s">
        <v>90</v>
      </c>
      <c r="F740">
        <v>33971</v>
      </c>
      <c r="G740" t="s">
        <v>31</v>
      </c>
      <c r="H740" t="s">
        <v>29</v>
      </c>
      <c r="I740" t="s">
        <v>144</v>
      </c>
      <c r="J740" t="s">
        <v>1112</v>
      </c>
      <c r="L740" t="s">
        <v>50</v>
      </c>
      <c r="V740" t="s">
        <v>3461</v>
      </c>
      <c r="AF740" t="s">
        <v>3445</v>
      </c>
    </row>
    <row r="741" spans="1:32" ht="17.25" customHeight="1" x14ac:dyDescent="0.25">
      <c r="A741">
        <v>334749</v>
      </c>
      <c r="B741" t="s">
        <v>1792</v>
      </c>
      <c r="C741" t="s">
        <v>1469</v>
      </c>
      <c r="D741" t="s">
        <v>1793</v>
      </c>
      <c r="E741" t="s">
        <v>90</v>
      </c>
      <c r="F741">
        <v>33092</v>
      </c>
      <c r="G741" t="s">
        <v>31</v>
      </c>
      <c r="H741" t="s">
        <v>29</v>
      </c>
      <c r="I741" t="s">
        <v>144</v>
      </c>
      <c r="V741" t="s">
        <v>3461</v>
      </c>
      <c r="AC741" t="s">
        <v>3445</v>
      </c>
      <c r="AD741" t="s">
        <v>3445</v>
      </c>
      <c r="AE741" t="s">
        <v>3445</v>
      </c>
      <c r="AF741" t="s">
        <v>3445</v>
      </c>
    </row>
    <row r="742" spans="1:32" ht="17.25" customHeight="1" x14ac:dyDescent="0.25">
      <c r="A742">
        <v>330927</v>
      </c>
      <c r="B742" t="s">
        <v>1677</v>
      </c>
      <c r="C742" t="s">
        <v>223</v>
      </c>
      <c r="D742" t="s">
        <v>900</v>
      </c>
      <c r="E742" t="s">
        <v>90</v>
      </c>
      <c r="F742">
        <v>34759</v>
      </c>
      <c r="G742" t="s">
        <v>31</v>
      </c>
      <c r="H742" t="s">
        <v>29</v>
      </c>
      <c r="I742" t="s">
        <v>144</v>
      </c>
      <c r="J742" t="s">
        <v>27</v>
      </c>
      <c r="K742">
        <v>2014</v>
      </c>
      <c r="L742" t="s">
        <v>86</v>
      </c>
      <c r="V742" t="s">
        <v>3469</v>
      </c>
    </row>
    <row r="743" spans="1:32" ht="17.25" customHeight="1" x14ac:dyDescent="0.25">
      <c r="A743">
        <v>334751</v>
      </c>
      <c r="B743" t="s">
        <v>1850</v>
      </c>
      <c r="C743" t="s">
        <v>240</v>
      </c>
      <c r="D743" t="s">
        <v>661</v>
      </c>
      <c r="E743" t="s">
        <v>89</v>
      </c>
      <c r="F743">
        <v>29587</v>
      </c>
      <c r="G743" t="s">
        <v>895</v>
      </c>
      <c r="H743" t="s">
        <v>29</v>
      </c>
      <c r="I743" t="s">
        <v>144</v>
      </c>
      <c r="J743" t="s">
        <v>1112</v>
      </c>
      <c r="L743" t="s">
        <v>43</v>
      </c>
      <c r="V743" t="s">
        <v>3469</v>
      </c>
      <c r="AE743" t="s">
        <v>3445</v>
      </c>
      <c r="AF743" t="s">
        <v>3445</v>
      </c>
    </row>
    <row r="744" spans="1:32" ht="17.25" customHeight="1" x14ac:dyDescent="0.25">
      <c r="A744">
        <v>338933</v>
      </c>
      <c r="B744" t="s">
        <v>2612</v>
      </c>
      <c r="C744" t="s">
        <v>223</v>
      </c>
      <c r="D744" t="s">
        <v>250</v>
      </c>
      <c r="E744" t="s">
        <v>89</v>
      </c>
      <c r="F744">
        <v>35019</v>
      </c>
      <c r="G744" t="s">
        <v>31</v>
      </c>
      <c r="H744" t="s">
        <v>29</v>
      </c>
      <c r="I744" t="s">
        <v>144</v>
      </c>
      <c r="J744" t="s">
        <v>1112</v>
      </c>
      <c r="L744" t="s">
        <v>31</v>
      </c>
    </row>
    <row r="745" spans="1:32" ht="17.25" customHeight="1" x14ac:dyDescent="0.25">
      <c r="A745">
        <v>338845</v>
      </c>
      <c r="B745" t="s">
        <v>2904</v>
      </c>
      <c r="C745" t="s">
        <v>240</v>
      </c>
      <c r="D745" t="s">
        <v>2905</v>
      </c>
      <c r="E745" t="s">
        <v>89</v>
      </c>
      <c r="F745">
        <v>28158</v>
      </c>
      <c r="G745" t="s">
        <v>31</v>
      </c>
      <c r="H745" t="s">
        <v>29</v>
      </c>
      <c r="I745" t="s">
        <v>144</v>
      </c>
      <c r="J745" t="s">
        <v>27</v>
      </c>
      <c r="L745" t="s">
        <v>31</v>
      </c>
    </row>
    <row r="746" spans="1:32" ht="17.25" customHeight="1" x14ac:dyDescent="0.25">
      <c r="A746">
        <v>325824</v>
      </c>
      <c r="B746" t="s">
        <v>1977</v>
      </c>
      <c r="C746" t="s">
        <v>283</v>
      </c>
      <c r="D746" t="s">
        <v>817</v>
      </c>
      <c r="E746" t="s">
        <v>90</v>
      </c>
      <c r="F746">
        <v>35065</v>
      </c>
      <c r="G746" t="s">
        <v>1978</v>
      </c>
      <c r="H746" t="s">
        <v>29</v>
      </c>
      <c r="I746" t="s">
        <v>144</v>
      </c>
      <c r="J746" t="s">
        <v>1112</v>
      </c>
      <c r="L746" t="s">
        <v>80</v>
      </c>
      <c r="V746" t="s">
        <v>3461</v>
      </c>
    </row>
    <row r="747" spans="1:32" ht="17.25" customHeight="1" x14ac:dyDescent="0.25">
      <c r="A747">
        <v>338177</v>
      </c>
      <c r="B747" t="s">
        <v>2759</v>
      </c>
      <c r="C747" t="s">
        <v>259</v>
      </c>
      <c r="D747" t="s">
        <v>524</v>
      </c>
      <c r="E747" t="s">
        <v>90</v>
      </c>
      <c r="F747">
        <v>34700</v>
      </c>
      <c r="G747" t="s">
        <v>31</v>
      </c>
      <c r="H747" t="s">
        <v>29</v>
      </c>
      <c r="I747" t="s">
        <v>144</v>
      </c>
      <c r="J747" t="s">
        <v>1112</v>
      </c>
      <c r="L747" t="s">
        <v>43</v>
      </c>
    </row>
    <row r="748" spans="1:32" ht="17.25" customHeight="1" x14ac:dyDescent="0.25">
      <c r="A748">
        <v>338844</v>
      </c>
      <c r="B748" t="s">
        <v>2739</v>
      </c>
      <c r="C748" t="s">
        <v>295</v>
      </c>
      <c r="D748" t="s">
        <v>839</v>
      </c>
      <c r="E748" t="s">
        <v>89</v>
      </c>
      <c r="F748">
        <v>33478</v>
      </c>
      <c r="G748" t="s">
        <v>31</v>
      </c>
      <c r="H748" t="s">
        <v>29</v>
      </c>
      <c r="I748" t="s">
        <v>144</v>
      </c>
      <c r="J748" t="s">
        <v>27</v>
      </c>
      <c r="L748" t="s">
        <v>31</v>
      </c>
    </row>
    <row r="749" spans="1:32" ht="17.25" customHeight="1" x14ac:dyDescent="0.25">
      <c r="A749">
        <v>337006</v>
      </c>
      <c r="B749" t="s">
        <v>2161</v>
      </c>
      <c r="C749" t="s">
        <v>223</v>
      </c>
      <c r="D749" t="s">
        <v>320</v>
      </c>
      <c r="E749" t="s">
        <v>89</v>
      </c>
      <c r="F749">
        <v>36030</v>
      </c>
      <c r="G749" t="s">
        <v>31</v>
      </c>
      <c r="H749" t="s">
        <v>29</v>
      </c>
      <c r="I749" t="s">
        <v>144</v>
      </c>
      <c r="V749" t="s">
        <v>3461</v>
      </c>
      <c r="AC749" t="s">
        <v>3445</v>
      </c>
      <c r="AD749" t="s">
        <v>3445</v>
      </c>
      <c r="AE749" t="s">
        <v>3445</v>
      </c>
      <c r="AF749" t="s">
        <v>3445</v>
      </c>
    </row>
    <row r="750" spans="1:32" ht="17.25" customHeight="1" x14ac:dyDescent="0.25">
      <c r="A750">
        <v>336702</v>
      </c>
      <c r="B750" t="s">
        <v>3135</v>
      </c>
      <c r="C750" t="s">
        <v>256</v>
      </c>
      <c r="D750" t="s">
        <v>3136</v>
      </c>
      <c r="E750" t="s">
        <v>89</v>
      </c>
      <c r="F750">
        <v>31226</v>
      </c>
      <c r="G750" t="s">
        <v>637</v>
      </c>
      <c r="H750" t="s">
        <v>29</v>
      </c>
      <c r="I750" t="s">
        <v>144</v>
      </c>
      <c r="J750" t="s">
        <v>1112</v>
      </c>
      <c r="L750" t="s">
        <v>53</v>
      </c>
      <c r="AE750" t="s">
        <v>3445</v>
      </c>
      <c r="AF750" t="s">
        <v>3445</v>
      </c>
    </row>
    <row r="751" spans="1:32" ht="17.25" customHeight="1" x14ac:dyDescent="0.25">
      <c r="A751">
        <v>334753</v>
      </c>
      <c r="B751" t="s">
        <v>709</v>
      </c>
      <c r="C751" t="s">
        <v>3176</v>
      </c>
      <c r="D751" t="s">
        <v>250</v>
      </c>
      <c r="E751" t="s">
        <v>90</v>
      </c>
      <c r="F751">
        <v>36088</v>
      </c>
      <c r="G751" t="s">
        <v>3177</v>
      </c>
      <c r="H751" t="s">
        <v>29</v>
      </c>
      <c r="I751" t="s">
        <v>144</v>
      </c>
      <c r="V751" t="s">
        <v>3687</v>
      </c>
    </row>
    <row r="752" spans="1:32" ht="17.25" customHeight="1" x14ac:dyDescent="0.25">
      <c r="A752">
        <v>338854</v>
      </c>
      <c r="B752" t="s">
        <v>2762</v>
      </c>
      <c r="C752" t="s">
        <v>410</v>
      </c>
      <c r="D752" t="s">
        <v>722</v>
      </c>
      <c r="E752" t="s">
        <v>90</v>
      </c>
      <c r="F752">
        <v>37159</v>
      </c>
      <c r="G752" t="s">
        <v>2763</v>
      </c>
      <c r="H752" t="s">
        <v>29</v>
      </c>
      <c r="I752" t="s">
        <v>144</v>
      </c>
      <c r="J752" t="s">
        <v>27</v>
      </c>
      <c r="L752" t="s">
        <v>31</v>
      </c>
    </row>
    <row r="753" spans="1:32" ht="17.25" customHeight="1" x14ac:dyDescent="0.25">
      <c r="A753">
        <v>336689</v>
      </c>
      <c r="B753" t="s">
        <v>2897</v>
      </c>
      <c r="C753" t="s">
        <v>324</v>
      </c>
      <c r="D753" t="s">
        <v>421</v>
      </c>
      <c r="E753" t="s">
        <v>90</v>
      </c>
      <c r="F753">
        <v>36161</v>
      </c>
      <c r="G753" t="s">
        <v>1213</v>
      </c>
      <c r="H753" t="s">
        <v>29</v>
      </c>
      <c r="I753" t="s">
        <v>144</v>
      </c>
      <c r="J753" t="s">
        <v>27</v>
      </c>
      <c r="L753" t="s">
        <v>43</v>
      </c>
    </row>
    <row r="754" spans="1:32" ht="17.25" customHeight="1" x14ac:dyDescent="0.25">
      <c r="A754">
        <v>328481</v>
      </c>
      <c r="B754" t="s">
        <v>1838</v>
      </c>
      <c r="C754" t="s">
        <v>1612</v>
      </c>
      <c r="D754" t="s">
        <v>248</v>
      </c>
      <c r="E754" t="s">
        <v>90</v>
      </c>
      <c r="F754">
        <v>34438</v>
      </c>
      <c r="G754" t="s">
        <v>31</v>
      </c>
      <c r="H754" t="s">
        <v>29</v>
      </c>
      <c r="I754" t="s">
        <v>144</v>
      </c>
      <c r="J754" t="s">
        <v>1112</v>
      </c>
      <c r="L754" t="s">
        <v>31</v>
      </c>
      <c r="V754" t="s">
        <v>3468</v>
      </c>
    </row>
    <row r="755" spans="1:32" ht="17.25" customHeight="1" x14ac:dyDescent="0.25">
      <c r="A755">
        <v>336692</v>
      </c>
      <c r="B755" t="s">
        <v>1173</v>
      </c>
      <c r="C755" t="s">
        <v>1174</v>
      </c>
      <c r="D755" t="s">
        <v>1175</v>
      </c>
      <c r="E755" t="s">
        <v>89</v>
      </c>
      <c r="F755">
        <v>30507</v>
      </c>
      <c r="G755" t="s">
        <v>398</v>
      </c>
      <c r="H755" t="s">
        <v>29</v>
      </c>
      <c r="I755" t="s">
        <v>144</v>
      </c>
      <c r="V755" t="s">
        <v>3461</v>
      </c>
      <c r="AD755" t="s">
        <v>3445</v>
      </c>
      <c r="AE755" t="s">
        <v>3445</v>
      </c>
      <c r="AF755" t="s">
        <v>3445</v>
      </c>
    </row>
    <row r="756" spans="1:32" ht="17.25" customHeight="1" x14ac:dyDescent="0.25">
      <c r="A756">
        <v>333691</v>
      </c>
      <c r="B756" t="s">
        <v>2376</v>
      </c>
      <c r="C756" t="s">
        <v>259</v>
      </c>
      <c r="D756" t="s">
        <v>228</v>
      </c>
      <c r="E756" t="s">
        <v>89</v>
      </c>
      <c r="F756">
        <v>34177</v>
      </c>
      <c r="G756" t="s">
        <v>31</v>
      </c>
      <c r="H756" t="s">
        <v>29</v>
      </c>
      <c r="I756" t="s">
        <v>144</v>
      </c>
      <c r="J756" t="s">
        <v>1112</v>
      </c>
      <c r="L756" t="s">
        <v>31</v>
      </c>
      <c r="V756" t="s">
        <v>3687</v>
      </c>
    </row>
    <row r="757" spans="1:32" ht="17.25" customHeight="1" x14ac:dyDescent="0.25">
      <c r="A757">
        <v>334764</v>
      </c>
      <c r="B757" t="s">
        <v>2979</v>
      </c>
      <c r="C757" t="s">
        <v>299</v>
      </c>
      <c r="D757" t="s">
        <v>592</v>
      </c>
      <c r="E757" t="s">
        <v>90</v>
      </c>
      <c r="F757">
        <v>33748</v>
      </c>
      <c r="G757" t="s">
        <v>2178</v>
      </c>
      <c r="H757" t="s">
        <v>29</v>
      </c>
      <c r="I757" t="s">
        <v>144</v>
      </c>
      <c r="J757" t="s">
        <v>27</v>
      </c>
      <c r="L757" t="s">
        <v>80</v>
      </c>
      <c r="AF757" t="s">
        <v>3445</v>
      </c>
    </row>
    <row r="758" spans="1:32" ht="17.25" customHeight="1" x14ac:dyDescent="0.25">
      <c r="A758">
        <v>333197</v>
      </c>
      <c r="B758" t="s">
        <v>2644</v>
      </c>
      <c r="C758" t="s">
        <v>296</v>
      </c>
      <c r="D758" t="s">
        <v>350</v>
      </c>
      <c r="E758" t="s">
        <v>90</v>
      </c>
      <c r="F758">
        <v>33939</v>
      </c>
      <c r="G758" t="s">
        <v>2645</v>
      </c>
      <c r="H758" t="s">
        <v>29</v>
      </c>
      <c r="I758" t="s">
        <v>144</v>
      </c>
      <c r="J758" t="s">
        <v>1112</v>
      </c>
      <c r="L758" t="s">
        <v>53</v>
      </c>
    </row>
    <row r="759" spans="1:32" ht="17.25" customHeight="1" x14ac:dyDescent="0.25">
      <c r="A759">
        <v>334762</v>
      </c>
      <c r="B759" t="s">
        <v>2088</v>
      </c>
      <c r="C759" t="s">
        <v>226</v>
      </c>
      <c r="D759" t="s">
        <v>812</v>
      </c>
      <c r="E759" t="s">
        <v>90</v>
      </c>
      <c r="F759">
        <v>35455</v>
      </c>
      <c r="G759" t="s">
        <v>2089</v>
      </c>
      <c r="H759" t="s">
        <v>29</v>
      </c>
      <c r="I759" t="s">
        <v>144</v>
      </c>
      <c r="V759" t="s">
        <v>3686</v>
      </c>
    </row>
    <row r="760" spans="1:32" ht="17.25" customHeight="1" x14ac:dyDescent="0.25">
      <c r="A760">
        <v>338329</v>
      </c>
      <c r="B760" t="s">
        <v>2349</v>
      </c>
      <c r="C760" t="s">
        <v>481</v>
      </c>
      <c r="D760" t="s">
        <v>383</v>
      </c>
      <c r="E760" t="s">
        <v>89</v>
      </c>
      <c r="F760">
        <v>35577</v>
      </c>
      <c r="G760" t="s">
        <v>2350</v>
      </c>
      <c r="H760" t="s">
        <v>29</v>
      </c>
      <c r="I760" t="s">
        <v>144</v>
      </c>
      <c r="J760" t="s">
        <v>1112</v>
      </c>
      <c r="L760" t="s">
        <v>31</v>
      </c>
    </row>
    <row r="761" spans="1:32" ht="17.25" customHeight="1" x14ac:dyDescent="0.25">
      <c r="A761">
        <v>337017</v>
      </c>
      <c r="B761" t="s">
        <v>1873</v>
      </c>
      <c r="C761" t="s">
        <v>453</v>
      </c>
      <c r="D761" t="s">
        <v>905</v>
      </c>
      <c r="E761" t="s">
        <v>89</v>
      </c>
      <c r="F761">
        <v>36313</v>
      </c>
      <c r="G761" t="s">
        <v>225</v>
      </c>
      <c r="H761" t="s">
        <v>29</v>
      </c>
      <c r="I761" t="s">
        <v>144</v>
      </c>
      <c r="J761" t="s">
        <v>1112</v>
      </c>
      <c r="L761" t="s">
        <v>31</v>
      </c>
      <c r="V761" t="s">
        <v>3461</v>
      </c>
    </row>
    <row r="762" spans="1:32" ht="17.25" customHeight="1" x14ac:dyDescent="0.25">
      <c r="A762">
        <v>331332</v>
      </c>
      <c r="B762" t="s">
        <v>2051</v>
      </c>
      <c r="C762" t="s">
        <v>261</v>
      </c>
      <c r="D762" t="s">
        <v>280</v>
      </c>
      <c r="E762" t="s">
        <v>89</v>
      </c>
      <c r="F762">
        <v>34561</v>
      </c>
      <c r="G762" t="s">
        <v>31</v>
      </c>
      <c r="H762" t="s">
        <v>29</v>
      </c>
      <c r="I762" t="s">
        <v>144</v>
      </c>
      <c r="J762" t="s">
        <v>27</v>
      </c>
      <c r="L762" t="s">
        <v>43</v>
      </c>
      <c r="V762" t="s">
        <v>3461</v>
      </c>
    </row>
    <row r="763" spans="1:32" ht="17.25" customHeight="1" x14ac:dyDescent="0.25">
      <c r="A763">
        <v>338858</v>
      </c>
      <c r="B763" t="s">
        <v>3127</v>
      </c>
      <c r="C763" t="s">
        <v>259</v>
      </c>
      <c r="D763" t="s">
        <v>509</v>
      </c>
      <c r="E763" t="s">
        <v>89</v>
      </c>
      <c r="F763">
        <v>36237</v>
      </c>
      <c r="G763" t="s">
        <v>225</v>
      </c>
      <c r="H763" t="s">
        <v>29</v>
      </c>
      <c r="I763" t="s">
        <v>144</v>
      </c>
      <c r="J763" t="s">
        <v>1112</v>
      </c>
      <c r="L763" t="s">
        <v>31</v>
      </c>
    </row>
    <row r="764" spans="1:32" ht="17.25" customHeight="1" x14ac:dyDescent="0.25">
      <c r="A764">
        <v>334780</v>
      </c>
      <c r="B764" t="s">
        <v>2260</v>
      </c>
      <c r="C764" t="s">
        <v>966</v>
      </c>
      <c r="D764" t="s">
        <v>2261</v>
      </c>
      <c r="E764" t="s">
        <v>90</v>
      </c>
      <c r="F764">
        <v>34881</v>
      </c>
      <c r="G764" t="s">
        <v>2262</v>
      </c>
      <c r="H764" t="s">
        <v>29</v>
      </c>
      <c r="I764" t="s">
        <v>144</v>
      </c>
      <c r="J764" t="s">
        <v>1112</v>
      </c>
      <c r="L764" t="s">
        <v>74</v>
      </c>
      <c r="AE764" t="s">
        <v>3445</v>
      </c>
      <c r="AF764" t="s">
        <v>3445</v>
      </c>
    </row>
    <row r="765" spans="1:32" ht="17.25" customHeight="1" x14ac:dyDescent="0.25">
      <c r="A765">
        <v>333219</v>
      </c>
      <c r="B765" t="s">
        <v>1219</v>
      </c>
      <c r="C765" t="s">
        <v>337</v>
      </c>
      <c r="D765" t="s">
        <v>968</v>
      </c>
      <c r="E765" t="s">
        <v>90</v>
      </c>
      <c r="F765">
        <v>35587</v>
      </c>
      <c r="G765" t="s">
        <v>758</v>
      </c>
      <c r="H765" t="s">
        <v>29</v>
      </c>
      <c r="I765" t="s">
        <v>144</v>
      </c>
      <c r="V765" t="s">
        <v>3461</v>
      </c>
      <c r="AC765" t="s">
        <v>3445</v>
      </c>
      <c r="AD765" t="s">
        <v>3445</v>
      </c>
      <c r="AE765" t="s">
        <v>3445</v>
      </c>
      <c r="AF765" t="s">
        <v>3445</v>
      </c>
    </row>
    <row r="766" spans="1:32" ht="17.25" customHeight="1" x14ac:dyDescent="0.25">
      <c r="A766">
        <v>336720</v>
      </c>
      <c r="B766" t="s">
        <v>3089</v>
      </c>
      <c r="C766" t="s">
        <v>240</v>
      </c>
      <c r="D766" t="s">
        <v>321</v>
      </c>
      <c r="E766" t="s">
        <v>89</v>
      </c>
      <c r="F766">
        <v>35300</v>
      </c>
      <c r="G766" t="s">
        <v>53</v>
      </c>
      <c r="H766" t="s">
        <v>29</v>
      </c>
      <c r="I766" t="s">
        <v>144</v>
      </c>
      <c r="AC766" t="s">
        <v>3445</v>
      </c>
      <c r="AD766" t="s">
        <v>3445</v>
      </c>
      <c r="AE766" t="s">
        <v>3445</v>
      </c>
      <c r="AF766" t="s">
        <v>3445</v>
      </c>
    </row>
    <row r="767" spans="1:32" ht="17.25" customHeight="1" x14ac:dyDescent="0.25">
      <c r="A767">
        <v>327363</v>
      </c>
      <c r="B767" t="s">
        <v>2079</v>
      </c>
      <c r="C767" t="s">
        <v>631</v>
      </c>
      <c r="D767" t="s">
        <v>435</v>
      </c>
      <c r="E767" t="s">
        <v>89</v>
      </c>
      <c r="F767">
        <v>35820</v>
      </c>
      <c r="G767" t="s">
        <v>43</v>
      </c>
      <c r="H767" t="s">
        <v>29</v>
      </c>
      <c r="I767" t="s">
        <v>144</v>
      </c>
      <c r="V767" t="s">
        <v>3686</v>
      </c>
      <c r="AD767" t="s">
        <v>3445</v>
      </c>
      <c r="AE767" t="s">
        <v>3445</v>
      </c>
      <c r="AF767" t="s">
        <v>3445</v>
      </c>
    </row>
    <row r="768" spans="1:32" ht="17.25" customHeight="1" x14ac:dyDescent="0.25">
      <c r="A768">
        <v>336709</v>
      </c>
      <c r="B768" t="s">
        <v>3178</v>
      </c>
      <c r="C768" t="s">
        <v>762</v>
      </c>
      <c r="D768" t="s">
        <v>243</v>
      </c>
      <c r="E768" t="s">
        <v>90</v>
      </c>
      <c r="F768">
        <v>35065</v>
      </c>
      <c r="G768" t="s">
        <v>80</v>
      </c>
      <c r="H768" t="s">
        <v>29</v>
      </c>
      <c r="I768" t="s">
        <v>144</v>
      </c>
      <c r="J768" t="s">
        <v>1112</v>
      </c>
      <c r="L768" t="s">
        <v>80</v>
      </c>
    </row>
    <row r="769" spans="1:32" ht="17.25" customHeight="1" x14ac:dyDescent="0.25">
      <c r="A769">
        <v>338860</v>
      </c>
      <c r="B769" t="s">
        <v>2235</v>
      </c>
      <c r="C769" t="s">
        <v>380</v>
      </c>
      <c r="D769" t="s">
        <v>642</v>
      </c>
      <c r="E769" t="s">
        <v>90</v>
      </c>
      <c r="F769">
        <v>30756</v>
      </c>
      <c r="G769" t="s">
        <v>225</v>
      </c>
      <c r="H769" t="s">
        <v>29</v>
      </c>
      <c r="I769" t="s">
        <v>144</v>
      </c>
      <c r="J769" t="s">
        <v>27</v>
      </c>
      <c r="L769" t="s">
        <v>31</v>
      </c>
    </row>
    <row r="770" spans="1:32" ht="17.25" customHeight="1" x14ac:dyDescent="0.25">
      <c r="A770">
        <v>326516</v>
      </c>
      <c r="B770" t="s">
        <v>2418</v>
      </c>
      <c r="C770" t="s">
        <v>533</v>
      </c>
      <c r="D770" t="s">
        <v>485</v>
      </c>
      <c r="E770" t="s">
        <v>89</v>
      </c>
      <c r="F770">
        <v>35530</v>
      </c>
      <c r="G770" t="s">
        <v>2419</v>
      </c>
      <c r="H770" t="s">
        <v>29</v>
      </c>
      <c r="I770" t="s">
        <v>144</v>
      </c>
      <c r="J770" t="s">
        <v>1112</v>
      </c>
      <c r="L770" t="s">
        <v>31</v>
      </c>
    </row>
    <row r="771" spans="1:32" ht="17.25" customHeight="1" x14ac:dyDescent="0.25">
      <c r="A771">
        <v>338616</v>
      </c>
      <c r="B771" t="s">
        <v>2924</v>
      </c>
      <c r="C771" t="s">
        <v>690</v>
      </c>
      <c r="D771" t="s">
        <v>1275</v>
      </c>
      <c r="E771" t="s">
        <v>90</v>
      </c>
      <c r="F771">
        <v>34700</v>
      </c>
      <c r="G771" t="s">
        <v>738</v>
      </c>
      <c r="H771" t="s">
        <v>29</v>
      </c>
      <c r="I771" t="s">
        <v>144</v>
      </c>
      <c r="J771" t="s">
        <v>1112</v>
      </c>
      <c r="L771" t="s">
        <v>60</v>
      </c>
    </row>
    <row r="772" spans="1:32" ht="17.25" customHeight="1" x14ac:dyDescent="0.25">
      <c r="A772">
        <v>332073</v>
      </c>
      <c r="B772" t="s">
        <v>2603</v>
      </c>
      <c r="C772" t="s">
        <v>515</v>
      </c>
      <c r="D772" t="s">
        <v>1451</v>
      </c>
      <c r="E772" t="s">
        <v>90</v>
      </c>
      <c r="F772">
        <v>31778</v>
      </c>
      <c r="G772" t="s">
        <v>31</v>
      </c>
      <c r="H772" t="s">
        <v>29</v>
      </c>
      <c r="I772" t="s">
        <v>144</v>
      </c>
      <c r="J772" t="s">
        <v>1112</v>
      </c>
      <c r="L772" t="s">
        <v>60</v>
      </c>
    </row>
    <row r="773" spans="1:32" ht="17.25" customHeight="1" x14ac:dyDescent="0.25">
      <c r="A773">
        <v>335664</v>
      </c>
      <c r="B773" t="s">
        <v>2626</v>
      </c>
      <c r="C773" t="s">
        <v>2627</v>
      </c>
      <c r="D773" t="s">
        <v>2628</v>
      </c>
      <c r="E773" t="s">
        <v>89</v>
      </c>
      <c r="F773">
        <v>35631</v>
      </c>
      <c r="G773" t="s">
        <v>729</v>
      </c>
      <c r="H773" t="s">
        <v>29</v>
      </c>
      <c r="I773" t="s">
        <v>144</v>
      </c>
      <c r="AF773" t="s">
        <v>3445</v>
      </c>
    </row>
    <row r="774" spans="1:32" ht="17.25" customHeight="1" x14ac:dyDescent="0.25">
      <c r="A774">
        <v>337651</v>
      </c>
      <c r="B774" t="s">
        <v>3031</v>
      </c>
      <c r="C774" t="s">
        <v>838</v>
      </c>
      <c r="D774" t="s">
        <v>784</v>
      </c>
      <c r="E774" t="s">
        <v>90</v>
      </c>
      <c r="F774">
        <v>31349</v>
      </c>
      <c r="G774" t="s">
        <v>31</v>
      </c>
      <c r="H774" t="s">
        <v>29</v>
      </c>
      <c r="I774" t="s">
        <v>144</v>
      </c>
      <c r="J774" t="s">
        <v>1112</v>
      </c>
      <c r="L774" t="s">
        <v>31</v>
      </c>
    </row>
    <row r="775" spans="1:32" ht="17.25" customHeight="1" x14ac:dyDescent="0.25">
      <c r="A775">
        <v>336826</v>
      </c>
      <c r="B775" t="s">
        <v>1720</v>
      </c>
      <c r="C775" t="s">
        <v>535</v>
      </c>
      <c r="D775" t="s">
        <v>1721</v>
      </c>
      <c r="E775" t="s">
        <v>90</v>
      </c>
      <c r="F775">
        <v>35519</v>
      </c>
      <c r="G775" t="s">
        <v>1515</v>
      </c>
      <c r="H775" t="s">
        <v>29</v>
      </c>
      <c r="I775" t="s">
        <v>144</v>
      </c>
      <c r="J775" t="s">
        <v>27</v>
      </c>
      <c r="L775" t="s">
        <v>60</v>
      </c>
      <c r="V775" t="s">
        <v>3461</v>
      </c>
    </row>
    <row r="776" spans="1:32" ht="17.25" customHeight="1" x14ac:dyDescent="0.25">
      <c r="A776">
        <v>335670</v>
      </c>
      <c r="B776" t="s">
        <v>2543</v>
      </c>
      <c r="C776" t="s">
        <v>389</v>
      </c>
      <c r="D776" t="s">
        <v>254</v>
      </c>
      <c r="E776" t="s">
        <v>89</v>
      </c>
      <c r="F776">
        <v>36493</v>
      </c>
      <c r="G776" t="s">
        <v>31</v>
      </c>
      <c r="H776" t="s">
        <v>29</v>
      </c>
      <c r="I776" t="s">
        <v>144</v>
      </c>
      <c r="J776" t="s">
        <v>27</v>
      </c>
      <c r="L776" t="s">
        <v>60</v>
      </c>
      <c r="AF776" t="s">
        <v>3445</v>
      </c>
    </row>
    <row r="777" spans="1:32" ht="17.25" customHeight="1" x14ac:dyDescent="0.25">
      <c r="A777">
        <v>337946</v>
      </c>
      <c r="B777" t="s">
        <v>3433</v>
      </c>
      <c r="C777" t="s">
        <v>1020</v>
      </c>
      <c r="D777" t="s">
        <v>689</v>
      </c>
      <c r="I777" t="s">
        <v>144</v>
      </c>
      <c r="V777" t="s">
        <v>3466</v>
      </c>
    </row>
    <row r="778" spans="1:32" ht="17.25" customHeight="1" x14ac:dyDescent="0.25">
      <c r="A778">
        <v>326539</v>
      </c>
      <c r="B778" t="s">
        <v>3430</v>
      </c>
      <c r="C778" t="s">
        <v>342</v>
      </c>
      <c r="D778" t="s">
        <v>331</v>
      </c>
      <c r="I778" t="s">
        <v>144</v>
      </c>
      <c r="V778" t="s">
        <v>3464</v>
      </c>
    </row>
    <row r="779" spans="1:32" ht="17.25" customHeight="1" x14ac:dyDescent="0.25">
      <c r="A779">
        <v>332741</v>
      </c>
      <c r="B779" t="s">
        <v>1194</v>
      </c>
      <c r="C779" t="s">
        <v>256</v>
      </c>
      <c r="D779" t="s">
        <v>717</v>
      </c>
      <c r="E779" t="s">
        <v>89</v>
      </c>
      <c r="F779">
        <v>33689</v>
      </c>
      <c r="G779" t="s">
        <v>352</v>
      </c>
      <c r="H779" t="s">
        <v>29</v>
      </c>
      <c r="I779" t="s">
        <v>144</v>
      </c>
      <c r="J779" t="s">
        <v>1112</v>
      </c>
      <c r="L779" t="s">
        <v>43</v>
      </c>
      <c r="V779" t="s">
        <v>3457</v>
      </c>
    </row>
    <row r="780" spans="1:32" ht="17.25" customHeight="1" x14ac:dyDescent="0.25">
      <c r="A780">
        <v>313431</v>
      </c>
      <c r="B780" t="s">
        <v>522</v>
      </c>
      <c r="C780" t="s">
        <v>333</v>
      </c>
      <c r="D780" t="s">
        <v>1914</v>
      </c>
      <c r="E780" t="s">
        <v>89</v>
      </c>
      <c r="F780">
        <v>29665</v>
      </c>
      <c r="G780" t="s">
        <v>1915</v>
      </c>
      <c r="I780" t="s">
        <v>144</v>
      </c>
      <c r="V780" t="s">
        <v>3457</v>
      </c>
      <c r="AD780" t="s">
        <v>3445</v>
      </c>
      <c r="AE780" t="s">
        <v>3445</v>
      </c>
      <c r="AF780" t="s">
        <v>3445</v>
      </c>
    </row>
    <row r="781" spans="1:32" ht="17.25" customHeight="1" x14ac:dyDescent="0.25">
      <c r="A781">
        <v>328267</v>
      </c>
      <c r="B781" t="s">
        <v>3423</v>
      </c>
      <c r="C781" t="s">
        <v>263</v>
      </c>
      <c r="D781" t="s">
        <v>310</v>
      </c>
      <c r="I781" t="s">
        <v>144</v>
      </c>
      <c r="V781" t="s">
        <v>3457</v>
      </c>
      <c r="W781" t="s">
        <v>3445</v>
      </c>
      <c r="X781" t="s">
        <v>3445</v>
      </c>
      <c r="Y781" t="s">
        <v>3445</v>
      </c>
      <c r="Z781" t="s">
        <v>3445</v>
      </c>
      <c r="AA781" t="s">
        <v>3445</v>
      </c>
      <c r="AB781" t="s">
        <v>3445</v>
      </c>
      <c r="AC781" t="s">
        <v>3445</v>
      </c>
      <c r="AD781" t="s">
        <v>3445</v>
      </c>
      <c r="AE781" t="s">
        <v>3445</v>
      </c>
      <c r="AF781" t="s">
        <v>3445</v>
      </c>
    </row>
    <row r="782" spans="1:32" ht="17.25" customHeight="1" x14ac:dyDescent="0.25">
      <c r="A782">
        <v>306200</v>
      </c>
      <c r="B782" t="s">
        <v>2092</v>
      </c>
      <c r="C782" t="s">
        <v>2093</v>
      </c>
      <c r="D782" t="s">
        <v>524</v>
      </c>
      <c r="E782" t="s">
        <v>89</v>
      </c>
      <c r="F782">
        <v>31140</v>
      </c>
      <c r="G782" t="s">
        <v>459</v>
      </c>
      <c r="H782" t="s">
        <v>29</v>
      </c>
      <c r="I782" t="s">
        <v>144</v>
      </c>
      <c r="J782" t="s">
        <v>1112</v>
      </c>
      <c r="L782" t="s">
        <v>43</v>
      </c>
      <c r="V782" t="s">
        <v>3460</v>
      </c>
      <c r="AF782" t="s">
        <v>3445</v>
      </c>
    </row>
    <row r="783" spans="1:32" ht="17.25" customHeight="1" x14ac:dyDescent="0.25">
      <c r="A783">
        <v>321178</v>
      </c>
      <c r="B783" t="s">
        <v>1916</v>
      </c>
      <c r="C783" t="s">
        <v>261</v>
      </c>
      <c r="D783" t="s">
        <v>281</v>
      </c>
      <c r="E783" t="s">
        <v>90</v>
      </c>
      <c r="G783" t="s">
        <v>31</v>
      </c>
      <c r="H783" t="s">
        <v>29</v>
      </c>
      <c r="I783" t="s">
        <v>144</v>
      </c>
      <c r="J783" t="s">
        <v>1112</v>
      </c>
      <c r="L783" t="s">
        <v>31</v>
      </c>
      <c r="V783" t="s">
        <v>3460</v>
      </c>
      <c r="AF783" t="s">
        <v>3445</v>
      </c>
    </row>
    <row r="784" spans="1:32" ht="17.25" customHeight="1" x14ac:dyDescent="0.25">
      <c r="A784">
        <v>322274</v>
      </c>
      <c r="B784" t="s">
        <v>1765</v>
      </c>
      <c r="C784" t="s">
        <v>240</v>
      </c>
      <c r="D784" t="s">
        <v>1766</v>
      </c>
      <c r="E784" t="s">
        <v>89</v>
      </c>
      <c r="F784">
        <v>31048</v>
      </c>
      <c r="G784" t="s">
        <v>636</v>
      </c>
      <c r="H784" t="s">
        <v>29</v>
      </c>
      <c r="I784" t="s">
        <v>144</v>
      </c>
      <c r="J784" t="s">
        <v>27</v>
      </c>
      <c r="L784" t="s">
        <v>40</v>
      </c>
      <c r="V784" t="s">
        <v>3459</v>
      </c>
    </row>
    <row r="785" spans="1:32" ht="17.25" customHeight="1" x14ac:dyDescent="0.25">
      <c r="A785">
        <v>327461</v>
      </c>
      <c r="B785" t="s">
        <v>1404</v>
      </c>
      <c r="C785" t="s">
        <v>226</v>
      </c>
      <c r="D785" t="s">
        <v>224</v>
      </c>
      <c r="E785" t="s">
        <v>89</v>
      </c>
      <c r="F785">
        <v>32143</v>
      </c>
      <c r="G785" t="s">
        <v>31</v>
      </c>
      <c r="H785" t="s">
        <v>29</v>
      </c>
      <c r="I785" t="s">
        <v>144</v>
      </c>
      <c r="J785" t="s">
        <v>1112</v>
      </c>
      <c r="L785" t="s">
        <v>31</v>
      </c>
      <c r="V785" t="s">
        <v>3459</v>
      </c>
    </row>
    <row r="786" spans="1:32" ht="17.25" customHeight="1" x14ac:dyDescent="0.25">
      <c r="A786">
        <v>324522</v>
      </c>
      <c r="B786" t="s">
        <v>1559</v>
      </c>
      <c r="C786" t="s">
        <v>223</v>
      </c>
      <c r="D786" t="s">
        <v>447</v>
      </c>
      <c r="E786" t="s">
        <v>89</v>
      </c>
      <c r="F786">
        <v>31114</v>
      </c>
      <c r="G786" t="s">
        <v>229</v>
      </c>
      <c r="H786" t="s">
        <v>32</v>
      </c>
      <c r="I786" t="s">
        <v>144</v>
      </c>
      <c r="J786" t="s">
        <v>1112</v>
      </c>
      <c r="L786" t="s">
        <v>31</v>
      </c>
      <c r="V786" t="s">
        <v>3463</v>
      </c>
    </row>
    <row r="787" spans="1:32" ht="17.25" customHeight="1" x14ac:dyDescent="0.25">
      <c r="A787">
        <v>333246</v>
      </c>
      <c r="B787" t="s">
        <v>3418</v>
      </c>
      <c r="C787" t="s">
        <v>240</v>
      </c>
      <c r="D787" t="s">
        <v>369</v>
      </c>
      <c r="E787" t="s">
        <v>90</v>
      </c>
      <c r="F787">
        <v>35091</v>
      </c>
      <c r="G787" t="s">
        <v>904</v>
      </c>
      <c r="H787" t="s">
        <v>29</v>
      </c>
      <c r="I787" t="s">
        <v>144</v>
      </c>
      <c r="J787" t="s">
        <v>1112</v>
      </c>
      <c r="L787" t="s">
        <v>43</v>
      </c>
      <c r="V787" t="s">
        <v>3465</v>
      </c>
    </row>
    <row r="788" spans="1:32" ht="17.25" customHeight="1" x14ac:dyDescent="0.25">
      <c r="A788">
        <v>316189</v>
      </c>
      <c r="B788" t="s">
        <v>1113</v>
      </c>
      <c r="C788" t="s">
        <v>240</v>
      </c>
      <c r="D788" t="s">
        <v>2341</v>
      </c>
      <c r="E788" t="s">
        <v>89</v>
      </c>
      <c r="F788">
        <v>32874</v>
      </c>
      <c r="G788" t="s">
        <v>2342</v>
      </c>
      <c r="I788" t="s">
        <v>144</v>
      </c>
      <c r="V788" t="s">
        <v>3462</v>
      </c>
    </row>
    <row r="789" spans="1:32" ht="17.25" customHeight="1" x14ac:dyDescent="0.25">
      <c r="A789">
        <v>328027</v>
      </c>
      <c r="B789" t="s">
        <v>3422</v>
      </c>
      <c r="C789" t="s">
        <v>226</v>
      </c>
      <c r="D789" t="s">
        <v>411</v>
      </c>
      <c r="E789" t="s">
        <v>89</v>
      </c>
      <c r="F789">
        <v>34613</v>
      </c>
      <c r="G789" t="s">
        <v>43</v>
      </c>
      <c r="H789" t="s">
        <v>29</v>
      </c>
      <c r="I789" t="s">
        <v>144</v>
      </c>
      <c r="J789" t="s">
        <v>1112</v>
      </c>
      <c r="L789" t="s">
        <v>43</v>
      </c>
      <c r="V789" t="s">
        <v>3458</v>
      </c>
    </row>
    <row r="790" spans="1:32" ht="17.25" customHeight="1" x14ac:dyDescent="0.25">
      <c r="A790">
        <v>304370</v>
      </c>
      <c r="B790" t="s">
        <v>1767</v>
      </c>
      <c r="C790" t="s">
        <v>253</v>
      </c>
      <c r="D790" t="s">
        <v>303</v>
      </c>
      <c r="E790" t="s">
        <v>89</v>
      </c>
      <c r="F790">
        <v>31248</v>
      </c>
      <c r="G790" t="s">
        <v>74</v>
      </c>
      <c r="H790" t="s">
        <v>29</v>
      </c>
      <c r="I790" t="s">
        <v>144</v>
      </c>
      <c r="J790" t="s">
        <v>27</v>
      </c>
      <c r="L790" t="s">
        <v>74</v>
      </c>
      <c r="V790" t="s">
        <v>3468</v>
      </c>
    </row>
    <row r="791" spans="1:32" ht="17.25" customHeight="1" x14ac:dyDescent="0.25">
      <c r="A791">
        <v>321846</v>
      </c>
      <c r="B791" t="s">
        <v>1839</v>
      </c>
      <c r="C791" t="s">
        <v>862</v>
      </c>
      <c r="D791" t="s">
        <v>1840</v>
      </c>
      <c r="E791" t="s">
        <v>90</v>
      </c>
      <c r="F791">
        <v>34002</v>
      </c>
      <c r="G791" t="s">
        <v>1841</v>
      </c>
      <c r="H791" t="s">
        <v>29</v>
      </c>
      <c r="I791" t="s">
        <v>144</v>
      </c>
      <c r="J791" t="s">
        <v>1112</v>
      </c>
      <c r="L791" t="s">
        <v>43</v>
      </c>
      <c r="V791" t="s">
        <v>3468</v>
      </c>
    </row>
    <row r="792" spans="1:32" ht="17.25" customHeight="1" x14ac:dyDescent="0.25">
      <c r="A792">
        <v>325119</v>
      </c>
      <c r="B792" t="s">
        <v>2000</v>
      </c>
      <c r="C792" t="s">
        <v>289</v>
      </c>
      <c r="D792" t="s">
        <v>2001</v>
      </c>
      <c r="E792" t="s">
        <v>89</v>
      </c>
      <c r="H792" t="s">
        <v>29</v>
      </c>
      <c r="I792" t="s">
        <v>144</v>
      </c>
      <c r="V792" t="s">
        <v>3468</v>
      </c>
    </row>
    <row r="793" spans="1:32" ht="17.25" customHeight="1" x14ac:dyDescent="0.25">
      <c r="A793">
        <v>330253</v>
      </c>
      <c r="B793" t="s">
        <v>1670</v>
      </c>
      <c r="C793" t="s">
        <v>330</v>
      </c>
      <c r="D793" t="s">
        <v>1671</v>
      </c>
      <c r="E793" t="s">
        <v>90</v>
      </c>
      <c r="F793">
        <v>31427</v>
      </c>
      <c r="G793" t="s">
        <v>31</v>
      </c>
      <c r="H793" t="s">
        <v>29</v>
      </c>
      <c r="I793" t="s">
        <v>144</v>
      </c>
      <c r="J793" t="s">
        <v>1112</v>
      </c>
      <c r="L793" t="s">
        <v>31</v>
      </c>
      <c r="V793" t="s">
        <v>3468</v>
      </c>
    </row>
    <row r="794" spans="1:32" ht="17.25" customHeight="1" x14ac:dyDescent="0.25">
      <c r="A794">
        <v>330512</v>
      </c>
      <c r="B794" t="s">
        <v>531</v>
      </c>
      <c r="C794" t="s">
        <v>236</v>
      </c>
      <c r="D794" t="s">
        <v>512</v>
      </c>
      <c r="E794" t="s">
        <v>89</v>
      </c>
      <c r="F794">
        <v>35511</v>
      </c>
      <c r="G794" t="s">
        <v>373</v>
      </c>
      <c r="H794" t="s">
        <v>29</v>
      </c>
      <c r="I794" t="s">
        <v>144</v>
      </c>
      <c r="J794" t="s">
        <v>1112</v>
      </c>
      <c r="L794" t="s">
        <v>43</v>
      </c>
      <c r="V794" t="s">
        <v>3468</v>
      </c>
    </row>
    <row r="795" spans="1:32" ht="17.25" customHeight="1" x14ac:dyDescent="0.25">
      <c r="A795">
        <v>330852</v>
      </c>
      <c r="B795" t="s">
        <v>1918</v>
      </c>
      <c r="C795" t="s">
        <v>380</v>
      </c>
      <c r="D795" t="s">
        <v>287</v>
      </c>
      <c r="E795" t="s">
        <v>90</v>
      </c>
      <c r="H795" t="s">
        <v>29</v>
      </c>
      <c r="I795" t="s">
        <v>144</v>
      </c>
      <c r="V795" t="s">
        <v>3468</v>
      </c>
    </row>
    <row r="796" spans="1:32" ht="17.25" customHeight="1" x14ac:dyDescent="0.25">
      <c r="A796">
        <v>334213</v>
      </c>
      <c r="B796" t="s">
        <v>1560</v>
      </c>
      <c r="C796" t="s">
        <v>500</v>
      </c>
      <c r="D796" t="s">
        <v>1561</v>
      </c>
      <c r="E796" t="s">
        <v>90</v>
      </c>
      <c r="F796">
        <v>36047</v>
      </c>
      <c r="G796" t="s">
        <v>31</v>
      </c>
      <c r="H796" t="s">
        <v>29</v>
      </c>
      <c r="I796" t="s">
        <v>144</v>
      </c>
      <c r="J796" t="s">
        <v>1112</v>
      </c>
      <c r="L796" t="s">
        <v>31</v>
      </c>
      <c r="V796" t="s">
        <v>3468</v>
      </c>
    </row>
    <row r="797" spans="1:32" ht="17.25" customHeight="1" x14ac:dyDescent="0.25">
      <c r="A797">
        <v>309303</v>
      </c>
      <c r="B797" t="s">
        <v>1337</v>
      </c>
      <c r="C797" t="s">
        <v>342</v>
      </c>
      <c r="D797" t="s">
        <v>1115</v>
      </c>
      <c r="E797" t="s">
        <v>89</v>
      </c>
      <c r="H797" t="s">
        <v>29</v>
      </c>
      <c r="I797" t="s">
        <v>144</v>
      </c>
      <c r="V797" t="s">
        <v>3468</v>
      </c>
      <c r="AD797" t="s">
        <v>3445</v>
      </c>
      <c r="AE797" t="s">
        <v>3445</v>
      </c>
      <c r="AF797" t="s">
        <v>3445</v>
      </c>
    </row>
    <row r="798" spans="1:32" ht="17.25" customHeight="1" x14ac:dyDescent="0.25">
      <c r="A798">
        <v>316315</v>
      </c>
      <c r="B798" t="s">
        <v>1272</v>
      </c>
      <c r="C798" t="s">
        <v>223</v>
      </c>
      <c r="D798" t="s">
        <v>1115</v>
      </c>
      <c r="E798" t="s">
        <v>89</v>
      </c>
      <c r="H798" t="s">
        <v>29</v>
      </c>
      <c r="I798" t="s">
        <v>144</v>
      </c>
      <c r="V798" t="s">
        <v>3468</v>
      </c>
      <c r="AD798" t="s">
        <v>3445</v>
      </c>
      <c r="AE798" t="s">
        <v>3445</v>
      </c>
      <c r="AF798" t="s">
        <v>3445</v>
      </c>
    </row>
    <row r="799" spans="1:32" ht="17.25" customHeight="1" x14ac:dyDescent="0.25">
      <c r="A799">
        <v>318979</v>
      </c>
      <c r="B799" t="s">
        <v>1565</v>
      </c>
      <c r="C799" t="s">
        <v>259</v>
      </c>
      <c r="D799" t="s">
        <v>243</v>
      </c>
      <c r="E799" t="s">
        <v>89</v>
      </c>
      <c r="F799">
        <v>32690</v>
      </c>
      <c r="G799" t="s">
        <v>785</v>
      </c>
      <c r="H799" t="s">
        <v>29</v>
      </c>
      <c r="I799" t="s">
        <v>144</v>
      </c>
      <c r="J799" t="s">
        <v>1112</v>
      </c>
      <c r="L799" t="s">
        <v>86</v>
      </c>
      <c r="V799" t="s">
        <v>3468</v>
      </c>
      <c r="AE799" t="s">
        <v>3445</v>
      </c>
      <c r="AF799" t="s">
        <v>3445</v>
      </c>
    </row>
    <row r="800" spans="1:32" ht="17.25" customHeight="1" x14ac:dyDescent="0.25">
      <c r="A800">
        <v>327438</v>
      </c>
      <c r="B800" t="s">
        <v>2095</v>
      </c>
      <c r="C800" t="s">
        <v>261</v>
      </c>
      <c r="D800" t="s">
        <v>2096</v>
      </c>
      <c r="E800" t="s">
        <v>89</v>
      </c>
      <c r="H800" t="s">
        <v>29</v>
      </c>
      <c r="I800" t="s">
        <v>144</v>
      </c>
      <c r="V800" t="s">
        <v>3468</v>
      </c>
      <c r="AD800" t="s">
        <v>3445</v>
      </c>
      <c r="AE800" t="s">
        <v>3445</v>
      </c>
      <c r="AF800" t="s">
        <v>3445</v>
      </c>
    </row>
    <row r="801" spans="1:32" ht="17.25" customHeight="1" x14ac:dyDescent="0.25">
      <c r="A801">
        <v>327476</v>
      </c>
      <c r="B801" t="s">
        <v>1836</v>
      </c>
      <c r="C801" t="s">
        <v>1837</v>
      </c>
      <c r="D801" t="s">
        <v>1311</v>
      </c>
      <c r="E801" t="s">
        <v>89</v>
      </c>
      <c r="F801">
        <v>33970</v>
      </c>
      <c r="G801" t="s">
        <v>31</v>
      </c>
      <c r="H801" t="s">
        <v>29</v>
      </c>
      <c r="I801" t="s">
        <v>144</v>
      </c>
      <c r="J801" t="s">
        <v>1112</v>
      </c>
      <c r="L801" t="s">
        <v>31</v>
      </c>
      <c r="V801" t="s">
        <v>3468</v>
      </c>
      <c r="AE801" t="s">
        <v>3445</v>
      </c>
      <c r="AF801" t="s">
        <v>3445</v>
      </c>
    </row>
    <row r="802" spans="1:32" ht="17.25" customHeight="1" x14ac:dyDescent="0.25">
      <c r="A802">
        <v>330264</v>
      </c>
      <c r="B802" t="s">
        <v>1998</v>
      </c>
      <c r="C802" t="s">
        <v>259</v>
      </c>
      <c r="D802" t="s">
        <v>930</v>
      </c>
      <c r="E802" t="s">
        <v>90</v>
      </c>
      <c r="F802">
        <v>31756</v>
      </c>
      <c r="G802" t="s">
        <v>225</v>
      </c>
      <c r="H802" t="s">
        <v>29</v>
      </c>
      <c r="I802" t="s">
        <v>144</v>
      </c>
      <c r="J802" t="s">
        <v>1112</v>
      </c>
      <c r="L802" t="s">
        <v>53</v>
      </c>
      <c r="V802" t="s">
        <v>3468</v>
      </c>
      <c r="AE802" t="s">
        <v>3445</v>
      </c>
      <c r="AF802" t="s">
        <v>3445</v>
      </c>
    </row>
    <row r="803" spans="1:32" ht="17.25" customHeight="1" x14ac:dyDescent="0.25">
      <c r="A803">
        <v>333212</v>
      </c>
      <c r="B803" t="s">
        <v>1336</v>
      </c>
      <c r="C803" t="s">
        <v>632</v>
      </c>
      <c r="D803" t="s">
        <v>562</v>
      </c>
      <c r="E803" t="s">
        <v>89</v>
      </c>
      <c r="H803" t="s">
        <v>29</v>
      </c>
      <c r="I803" t="s">
        <v>144</v>
      </c>
      <c r="V803" t="s">
        <v>3468</v>
      </c>
      <c r="AD803" t="s">
        <v>3445</v>
      </c>
      <c r="AE803" t="s">
        <v>3445</v>
      </c>
      <c r="AF803" t="s">
        <v>3445</v>
      </c>
    </row>
    <row r="804" spans="1:32" ht="17.25" customHeight="1" x14ac:dyDescent="0.25">
      <c r="A804">
        <v>334568</v>
      </c>
      <c r="B804" t="s">
        <v>1414</v>
      </c>
      <c r="C804" t="s">
        <v>342</v>
      </c>
      <c r="D804" t="s">
        <v>287</v>
      </c>
      <c r="E804" t="s">
        <v>90</v>
      </c>
      <c r="F804">
        <v>34910</v>
      </c>
      <c r="G804" t="s">
        <v>31</v>
      </c>
      <c r="H804" t="s">
        <v>29</v>
      </c>
      <c r="I804" t="s">
        <v>144</v>
      </c>
      <c r="J804" t="s">
        <v>1112</v>
      </c>
      <c r="L804" t="s">
        <v>43</v>
      </c>
      <c r="V804" t="s">
        <v>3468</v>
      </c>
      <c r="AE804" t="s">
        <v>3445</v>
      </c>
      <c r="AF804" t="s">
        <v>3445</v>
      </c>
    </row>
    <row r="805" spans="1:32" ht="17.25" customHeight="1" x14ac:dyDescent="0.25">
      <c r="A805">
        <v>301907</v>
      </c>
      <c r="B805" t="s">
        <v>1770</v>
      </c>
      <c r="C805" t="s">
        <v>240</v>
      </c>
      <c r="D805" t="s">
        <v>251</v>
      </c>
      <c r="E805" t="s">
        <v>89</v>
      </c>
      <c r="F805">
        <v>31642</v>
      </c>
      <c r="G805" t="s">
        <v>31</v>
      </c>
      <c r="H805" t="s">
        <v>29</v>
      </c>
      <c r="I805" t="s">
        <v>144</v>
      </c>
      <c r="J805" t="s">
        <v>1112</v>
      </c>
      <c r="L805" t="s">
        <v>31</v>
      </c>
      <c r="V805" t="s">
        <v>3469</v>
      </c>
    </row>
    <row r="806" spans="1:32" ht="17.25" customHeight="1" x14ac:dyDescent="0.25">
      <c r="A806">
        <v>320485</v>
      </c>
      <c r="B806" t="s">
        <v>2010</v>
      </c>
      <c r="C806" t="s">
        <v>268</v>
      </c>
      <c r="D806" t="s">
        <v>280</v>
      </c>
      <c r="E806" t="s">
        <v>89</v>
      </c>
      <c r="F806">
        <v>34111</v>
      </c>
      <c r="G806" t="s">
        <v>31</v>
      </c>
      <c r="H806" t="s">
        <v>29</v>
      </c>
      <c r="I806" t="s">
        <v>144</v>
      </c>
      <c r="J806" t="s">
        <v>27</v>
      </c>
      <c r="L806" t="s">
        <v>43</v>
      </c>
      <c r="V806" t="s">
        <v>3469</v>
      </c>
    </row>
    <row r="807" spans="1:32" ht="17.25" customHeight="1" x14ac:dyDescent="0.25">
      <c r="A807">
        <v>331335</v>
      </c>
      <c r="B807" t="s">
        <v>1819</v>
      </c>
      <c r="C807" t="s">
        <v>762</v>
      </c>
      <c r="D807" t="s">
        <v>287</v>
      </c>
      <c r="E807" t="s">
        <v>89</v>
      </c>
      <c r="H807" t="s">
        <v>29</v>
      </c>
      <c r="I807" t="s">
        <v>144</v>
      </c>
      <c r="V807" t="s">
        <v>3469</v>
      </c>
    </row>
    <row r="808" spans="1:32" ht="17.25" customHeight="1" x14ac:dyDescent="0.25">
      <c r="A808">
        <v>334488</v>
      </c>
      <c r="B808" t="s">
        <v>1844</v>
      </c>
      <c r="C808" t="s">
        <v>223</v>
      </c>
      <c r="D808" t="s">
        <v>1928</v>
      </c>
      <c r="E808" t="s">
        <v>89</v>
      </c>
      <c r="F808">
        <v>33605</v>
      </c>
      <c r="G808" t="s">
        <v>785</v>
      </c>
      <c r="H808" t="s">
        <v>29</v>
      </c>
      <c r="I808" t="s">
        <v>144</v>
      </c>
      <c r="V808" t="s">
        <v>3469</v>
      </c>
    </row>
    <row r="809" spans="1:32" ht="17.25" customHeight="1" x14ac:dyDescent="0.25">
      <c r="A809">
        <v>335856</v>
      </c>
      <c r="B809" t="s">
        <v>1444</v>
      </c>
      <c r="C809" t="s">
        <v>1445</v>
      </c>
      <c r="D809" t="s">
        <v>412</v>
      </c>
      <c r="E809" t="s">
        <v>89</v>
      </c>
      <c r="F809">
        <v>30204</v>
      </c>
      <c r="G809" t="s">
        <v>1446</v>
      </c>
      <c r="H809" t="s">
        <v>29</v>
      </c>
      <c r="I809" t="s">
        <v>144</v>
      </c>
      <c r="J809" t="s">
        <v>1112</v>
      </c>
      <c r="L809" t="s">
        <v>71</v>
      </c>
      <c r="V809" t="s">
        <v>3469</v>
      </c>
    </row>
    <row r="810" spans="1:32" ht="17.25" customHeight="1" x14ac:dyDescent="0.25">
      <c r="A810">
        <v>336833</v>
      </c>
      <c r="B810" t="s">
        <v>1931</v>
      </c>
      <c r="C810" t="s">
        <v>240</v>
      </c>
      <c r="D810" t="s">
        <v>248</v>
      </c>
      <c r="E810" t="s">
        <v>89</v>
      </c>
      <c r="H810" t="s">
        <v>29</v>
      </c>
      <c r="I810" t="s">
        <v>144</v>
      </c>
      <c r="V810" t="s">
        <v>3469</v>
      </c>
    </row>
    <row r="811" spans="1:32" ht="17.25" customHeight="1" x14ac:dyDescent="0.25">
      <c r="A811">
        <v>317124</v>
      </c>
      <c r="B811" t="s">
        <v>1127</v>
      </c>
      <c r="C811" t="s">
        <v>242</v>
      </c>
      <c r="D811" t="s">
        <v>1128</v>
      </c>
      <c r="E811" t="s">
        <v>90</v>
      </c>
      <c r="H811" t="s">
        <v>29</v>
      </c>
      <c r="I811" t="s">
        <v>144</v>
      </c>
      <c r="V811" t="s">
        <v>3469</v>
      </c>
      <c r="W811" t="s">
        <v>3445</v>
      </c>
      <c r="X811" t="s">
        <v>3445</v>
      </c>
      <c r="Z811" t="s">
        <v>3445</v>
      </c>
      <c r="AA811" t="s">
        <v>3445</v>
      </c>
      <c r="AB811" t="s">
        <v>3445</v>
      </c>
      <c r="AC811" t="s">
        <v>3445</v>
      </c>
      <c r="AD811" t="s">
        <v>3445</v>
      </c>
      <c r="AE811" t="s">
        <v>3445</v>
      </c>
      <c r="AF811" t="s">
        <v>3445</v>
      </c>
    </row>
    <row r="812" spans="1:32" ht="17.25" customHeight="1" x14ac:dyDescent="0.25">
      <c r="A812">
        <v>321645</v>
      </c>
      <c r="B812" t="s">
        <v>1201</v>
      </c>
      <c r="C812" t="s">
        <v>1202</v>
      </c>
      <c r="D812" t="s">
        <v>356</v>
      </c>
      <c r="E812" t="s">
        <v>89</v>
      </c>
      <c r="H812" t="s">
        <v>29</v>
      </c>
      <c r="I812" t="s">
        <v>144</v>
      </c>
      <c r="V812" t="s">
        <v>3469</v>
      </c>
      <c r="W812" t="s">
        <v>3445</v>
      </c>
      <c r="X812" t="s">
        <v>3445</v>
      </c>
      <c r="Z812" t="s">
        <v>3445</v>
      </c>
      <c r="AA812" t="s">
        <v>3445</v>
      </c>
      <c r="AB812" t="s">
        <v>3445</v>
      </c>
      <c r="AC812" t="s">
        <v>3445</v>
      </c>
      <c r="AD812" t="s">
        <v>3445</v>
      </c>
      <c r="AE812" t="s">
        <v>3445</v>
      </c>
      <c r="AF812" t="s">
        <v>3445</v>
      </c>
    </row>
    <row r="813" spans="1:32" ht="17.25" customHeight="1" x14ac:dyDescent="0.25">
      <c r="A813">
        <v>321968</v>
      </c>
      <c r="B813" t="s">
        <v>2139</v>
      </c>
      <c r="C813" t="s">
        <v>516</v>
      </c>
      <c r="D813" t="s">
        <v>370</v>
      </c>
      <c r="E813" t="s">
        <v>90</v>
      </c>
      <c r="F813">
        <v>34335</v>
      </c>
      <c r="G813" t="s">
        <v>800</v>
      </c>
      <c r="H813" t="s">
        <v>29</v>
      </c>
      <c r="I813" t="s">
        <v>144</v>
      </c>
      <c r="V813" t="s">
        <v>3469</v>
      </c>
      <c r="AB813" t="s">
        <v>3445</v>
      </c>
      <c r="AC813" t="s">
        <v>3445</v>
      </c>
      <c r="AD813" t="s">
        <v>3445</v>
      </c>
      <c r="AE813" t="s">
        <v>3445</v>
      </c>
      <c r="AF813" t="s">
        <v>3445</v>
      </c>
    </row>
    <row r="814" spans="1:32" ht="17.25" customHeight="1" x14ac:dyDescent="0.25">
      <c r="A814">
        <v>322308</v>
      </c>
      <c r="B814" t="s">
        <v>1570</v>
      </c>
      <c r="C814" t="s">
        <v>240</v>
      </c>
      <c r="D814" t="s">
        <v>1571</v>
      </c>
      <c r="E814" t="s">
        <v>90</v>
      </c>
      <c r="F814">
        <v>29465</v>
      </c>
      <c r="G814" t="s">
        <v>729</v>
      </c>
      <c r="H814" t="s">
        <v>29</v>
      </c>
      <c r="I814" t="s">
        <v>144</v>
      </c>
      <c r="V814" t="s">
        <v>3469</v>
      </c>
      <c r="AB814" t="s">
        <v>3445</v>
      </c>
      <c r="AC814" t="s">
        <v>3445</v>
      </c>
      <c r="AD814" t="s">
        <v>3445</v>
      </c>
      <c r="AE814" t="s">
        <v>3445</v>
      </c>
      <c r="AF814" t="s">
        <v>3445</v>
      </c>
    </row>
    <row r="815" spans="1:32" ht="17.25" customHeight="1" x14ac:dyDescent="0.25">
      <c r="A815">
        <v>323195</v>
      </c>
      <c r="B815" t="s">
        <v>1428</v>
      </c>
      <c r="C815" t="s">
        <v>818</v>
      </c>
      <c r="D815" t="s">
        <v>1429</v>
      </c>
      <c r="E815" t="s">
        <v>89</v>
      </c>
      <c r="H815" t="s">
        <v>29</v>
      </c>
      <c r="I815" t="s">
        <v>144</v>
      </c>
      <c r="V815" t="s">
        <v>3469</v>
      </c>
      <c r="AD815" t="s">
        <v>3445</v>
      </c>
      <c r="AE815" t="s">
        <v>3445</v>
      </c>
      <c r="AF815" t="s">
        <v>3445</v>
      </c>
    </row>
    <row r="816" spans="1:32" ht="17.25" customHeight="1" x14ac:dyDescent="0.25">
      <c r="A816">
        <v>323562</v>
      </c>
      <c r="B816" t="s">
        <v>1353</v>
      </c>
      <c r="C816" t="s">
        <v>226</v>
      </c>
      <c r="D816" t="s">
        <v>851</v>
      </c>
      <c r="E816" t="s">
        <v>90</v>
      </c>
      <c r="H816" t="s">
        <v>29</v>
      </c>
      <c r="I816" t="s">
        <v>144</v>
      </c>
      <c r="V816" t="s">
        <v>3469</v>
      </c>
      <c r="AA816" t="s">
        <v>3445</v>
      </c>
      <c r="AB816" t="s">
        <v>3445</v>
      </c>
      <c r="AC816" t="s">
        <v>3445</v>
      </c>
      <c r="AD816" t="s">
        <v>3445</v>
      </c>
      <c r="AE816" t="s">
        <v>3445</v>
      </c>
      <c r="AF816" t="s">
        <v>3445</v>
      </c>
    </row>
    <row r="817" spans="1:32" ht="17.25" customHeight="1" x14ac:dyDescent="0.25">
      <c r="A817">
        <v>324612</v>
      </c>
      <c r="B817" t="s">
        <v>2017</v>
      </c>
      <c r="C817" t="s">
        <v>268</v>
      </c>
      <c r="D817" t="s">
        <v>358</v>
      </c>
      <c r="E817" t="s">
        <v>89</v>
      </c>
      <c r="F817">
        <v>35154</v>
      </c>
      <c r="G817" t="s">
        <v>31</v>
      </c>
      <c r="H817" t="s">
        <v>29</v>
      </c>
      <c r="I817" t="s">
        <v>144</v>
      </c>
      <c r="J817" t="s">
        <v>1112</v>
      </c>
      <c r="L817" t="s">
        <v>43</v>
      </c>
      <c r="V817" t="s">
        <v>3469</v>
      </c>
      <c r="AE817" t="s">
        <v>3445</v>
      </c>
      <c r="AF817" t="s">
        <v>3445</v>
      </c>
    </row>
    <row r="818" spans="1:32" ht="17.25" customHeight="1" x14ac:dyDescent="0.25">
      <c r="A818">
        <v>324949</v>
      </c>
      <c r="B818" t="s">
        <v>1430</v>
      </c>
      <c r="C818" t="s">
        <v>507</v>
      </c>
      <c r="D818" t="s">
        <v>1431</v>
      </c>
      <c r="E818" t="s">
        <v>90</v>
      </c>
      <c r="H818" t="s">
        <v>29</v>
      </c>
      <c r="I818" t="s">
        <v>144</v>
      </c>
      <c r="V818" t="s">
        <v>3469</v>
      </c>
      <c r="W818" t="s">
        <v>3445</v>
      </c>
      <c r="X818" t="s">
        <v>3445</v>
      </c>
      <c r="Z818" t="s">
        <v>3445</v>
      </c>
      <c r="AA818" t="s">
        <v>3445</v>
      </c>
      <c r="AB818" t="s">
        <v>3445</v>
      </c>
      <c r="AC818" t="s">
        <v>3445</v>
      </c>
      <c r="AD818" t="s">
        <v>3445</v>
      </c>
      <c r="AE818" t="s">
        <v>3445</v>
      </c>
      <c r="AF818" t="s">
        <v>3445</v>
      </c>
    </row>
    <row r="819" spans="1:32" ht="17.25" customHeight="1" x14ac:dyDescent="0.25">
      <c r="A819">
        <v>325813</v>
      </c>
      <c r="B819" t="s">
        <v>2005</v>
      </c>
      <c r="C819" t="s">
        <v>2006</v>
      </c>
      <c r="D819" t="s">
        <v>591</v>
      </c>
      <c r="E819" t="s">
        <v>90</v>
      </c>
      <c r="H819" t="s">
        <v>29</v>
      </c>
      <c r="I819" t="s">
        <v>144</v>
      </c>
      <c r="V819" t="s">
        <v>3469</v>
      </c>
      <c r="AA819" t="s">
        <v>3445</v>
      </c>
      <c r="AB819" t="s">
        <v>3445</v>
      </c>
      <c r="AC819" t="s">
        <v>3445</v>
      </c>
      <c r="AD819" t="s">
        <v>3445</v>
      </c>
      <c r="AE819" t="s">
        <v>3445</v>
      </c>
      <c r="AF819" t="s">
        <v>3445</v>
      </c>
    </row>
    <row r="820" spans="1:32" ht="17.25" customHeight="1" x14ac:dyDescent="0.25">
      <c r="A820">
        <v>327759</v>
      </c>
      <c r="B820" t="s">
        <v>1341</v>
      </c>
      <c r="C820" t="s">
        <v>240</v>
      </c>
      <c r="D820" t="s">
        <v>271</v>
      </c>
      <c r="E820" t="s">
        <v>89</v>
      </c>
      <c r="H820" t="s">
        <v>29</v>
      </c>
      <c r="I820" t="s">
        <v>144</v>
      </c>
      <c r="V820" t="s">
        <v>3469</v>
      </c>
      <c r="W820" t="s">
        <v>3445</v>
      </c>
      <c r="X820" t="s">
        <v>3445</v>
      </c>
      <c r="Z820" t="s">
        <v>3445</v>
      </c>
      <c r="AA820" t="s">
        <v>3445</v>
      </c>
      <c r="AB820" t="s">
        <v>3445</v>
      </c>
      <c r="AC820" t="s">
        <v>3445</v>
      </c>
      <c r="AD820" t="s">
        <v>3445</v>
      </c>
      <c r="AE820" t="s">
        <v>3445</v>
      </c>
      <c r="AF820" t="s">
        <v>3445</v>
      </c>
    </row>
    <row r="821" spans="1:32" ht="17.25" customHeight="1" x14ac:dyDescent="0.25">
      <c r="A821">
        <v>328582</v>
      </c>
      <c r="B821" t="s">
        <v>1423</v>
      </c>
      <c r="C821" t="s">
        <v>586</v>
      </c>
      <c r="D821" t="s">
        <v>609</v>
      </c>
      <c r="E821" t="s">
        <v>90</v>
      </c>
      <c r="F821">
        <v>34585</v>
      </c>
      <c r="G821" t="s">
        <v>31</v>
      </c>
      <c r="H821" t="s">
        <v>29</v>
      </c>
      <c r="I821" t="s">
        <v>144</v>
      </c>
      <c r="V821" t="s">
        <v>3469</v>
      </c>
      <c r="AB821" t="s">
        <v>3445</v>
      </c>
      <c r="AC821" t="s">
        <v>3445</v>
      </c>
      <c r="AD821" t="s">
        <v>3445</v>
      </c>
      <c r="AE821" t="s">
        <v>3445</v>
      </c>
      <c r="AF821" t="s">
        <v>3445</v>
      </c>
    </row>
    <row r="822" spans="1:32" ht="17.25" customHeight="1" x14ac:dyDescent="0.25">
      <c r="A822">
        <v>329111</v>
      </c>
      <c r="B822" t="s">
        <v>2098</v>
      </c>
      <c r="C822" t="s">
        <v>256</v>
      </c>
      <c r="D822" t="s">
        <v>566</v>
      </c>
      <c r="E822" t="s">
        <v>89</v>
      </c>
      <c r="H822" t="s">
        <v>29</v>
      </c>
      <c r="I822" t="s">
        <v>144</v>
      </c>
      <c r="V822" t="s">
        <v>3469</v>
      </c>
      <c r="AA822" t="s">
        <v>3445</v>
      </c>
      <c r="AB822" t="s">
        <v>3445</v>
      </c>
      <c r="AC822" t="s">
        <v>3445</v>
      </c>
      <c r="AD822" t="s">
        <v>3445</v>
      </c>
      <c r="AE822" t="s">
        <v>3445</v>
      </c>
      <c r="AF822" t="s">
        <v>3445</v>
      </c>
    </row>
    <row r="823" spans="1:32" ht="17.25" customHeight="1" x14ac:dyDescent="0.25">
      <c r="A823">
        <v>329463</v>
      </c>
      <c r="B823" t="s">
        <v>1279</v>
      </c>
      <c r="C823" t="s">
        <v>495</v>
      </c>
      <c r="D823" t="s">
        <v>1280</v>
      </c>
      <c r="E823" t="s">
        <v>89</v>
      </c>
      <c r="F823">
        <v>35713</v>
      </c>
      <c r="G823" t="s">
        <v>83</v>
      </c>
      <c r="H823" t="s">
        <v>29</v>
      </c>
      <c r="I823" t="s">
        <v>144</v>
      </c>
      <c r="V823" t="s">
        <v>3469</v>
      </c>
      <c r="AB823" t="s">
        <v>3445</v>
      </c>
      <c r="AC823" t="s">
        <v>3445</v>
      </c>
      <c r="AD823" t="s">
        <v>3445</v>
      </c>
      <c r="AE823" t="s">
        <v>3445</v>
      </c>
      <c r="AF823" t="s">
        <v>3445</v>
      </c>
    </row>
    <row r="824" spans="1:32" ht="17.25" customHeight="1" x14ac:dyDescent="0.25">
      <c r="A824">
        <v>329581</v>
      </c>
      <c r="B824" t="s">
        <v>1848</v>
      </c>
      <c r="C824" t="s">
        <v>500</v>
      </c>
      <c r="D824" t="s">
        <v>1849</v>
      </c>
      <c r="E824" t="s">
        <v>90</v>
      </c>
      <c r="F824">
        <v>35909</v>
      </c>
      <c r="G824" t="s">
        <v>31</v>
      </c>
      <c r="H824" t="s">
        <v>29</v>
      </c>
      <c r="I824" t="s">
        <v>144</v>
      </c>
      <c r="V824" t="s">
        <v>3469</v>
      </c>
      <c r="AB824" t="s">
        <v>3445</v>
      </c>
      <c r="AC824" t="s">
        <v>3445</v>
      </c>
      <c r="AD824" t="s">
        <v>3445</v>
      </c>
      <c r="AE824" t="s">
        <v>3445</v>
      </c>
      <c r="AF824" t="s">
        <v>3445</v>
      </c>
    </row>
    <row r="825" spans="1:32" ht="17.25" customHeight="1" x14ac:dyDescent="0.25">
      <c r="A825">
        <v>329587</v>
      </c>
      <c r="B825" t="s">
        <v>1432</v>
      </c>
      <c r="C825" t="s">
        <v>1433</v>
      </c>
      <c r="D825" t="s">
        <v>1434</v>
      </c>
      <c r="E825" t="s">
        <v>90</v>
      </c>
      <c r="H825" t="s">
        <v>29</v>
      </c>
      <c r="I825" t="s">
        <v>144</v>
      </c>
      <c r="V825" t="s">
        <v>3469</v>
      </c>
      <c r="AD825" t="s">
        <v>3445</v>
      </c>
      <c r="AE825" t="s">
        <v>3445</v>
      </c>
      <c r="AF825" t="s">
        <v>3445</v>
      </c>
    </row>
    <row r="826" spans="1:32" ht="17.25" customHeight="1" x14ac:dyDescent="0.25">
      <c r="A826">
        <v>329695</v>
      </c>
      <c r="B826" t="s">
        <v>1203</v>
      </c>
      <c r="C826" t="s">
        <v>226</v>
      </c>
      <c r="D826" t="s">
        <v>1204</v>
      </c>
      <c r="E826" t="s">
        <v>90</v>
      </c>
      <c r="H826" t="s">
        <v>29</v>
      </c>
      <c r="I826" t="s">
        <v>144</v>
      </c>
      <c r="V826" t="s">
        <v>3469</v>
      </c>
      <c r="AA826" t="s">
        <v>3445</v>
      </c>
      <c r="AB826" t="s">
        <v>3445</v>
      </c>
      <c r="AC826" t="s">
        <v>3445</v>
      </c>
      <c r="AD826" t="s">
        <v>3445</v>
      </c>
      <c r="AE826" t="s">
        <v>3445</v>
      </c>
      <c r="AF826" t="s">
        <v>3445</v>
      </c>
    </row>
    <row r="827" spans="1:32" ht="17.25" customHeight="1" x14ac:dyDescent="0.25">
      <c r="A827">
        <v>331426</v>
      </c>
      <c r="B827" t="s">
        <v>1351</v>
      </c>
      <c r="C827" t="s">
        <v>360</v>
      </c>
      <c r="D827" t="s">
        <v>441</v>
      </c>
      <c r="E827" t="s">
        <v>89</v>
      </c>
      <c r="F827">
        <v>30890</v>
      </c>
      <c r="G827" t="s">
        <v>31</v>
      </c>
      <c r="H827" t="s">
        <v>29</v>
      </c>
      <c r="I827" t="s">
        <v>144</v>
      </c>
      <c r="V827" t="s">
        <v>3469</v>
      </c>
      <c r="AB827" t="s">
        <v>3445</v>
      </c>
      <c r="AC827" t="s">
        <v>3445</v>
      </c>
      <c r="AD827" t="s">
        <v>3445</v>
      </c>
      <c r="AE827" t="s">
        <v>3445</v>
      </c>
      <c r="AF827" t="s">
        <v>3445</v>
      </c>
    </row>
    <row r="828" spans="1:32" ht="17.25" customHeight="1" x14ac:dyDescent="0.25">
      <c r="A828">
        <v>331851</v>
      </c>
      <c r="B828" t="s">
        <v>1281</v>
      </c>
      <c r="C828" t="s">
        <v>354</v>
      </c>
      <c r="D828" t="s">
        <v>528</v>
      </c>
      <c r="E828" t="s">
        <v>90</v>
      </c>
      <c r="F828">
        <v>34874</v>
      </c>
      <c r="G828" t="s">
        <v>31</v>
      </c>
      <c r="H828" t="s">
        <v>29</v>
      </c>
      <c r="I828" t="s">
        <v>144</v>
      </c>
      <c r="V828" t="s">
        <v>3469</v>
      </c>
      <c r="AB828" t="s">
        <v>3445</v>
      </c>
      <c r="AC828" t="s">
        <v>3445</v>
      </c>
      <c r="AD828" t="s">
        <v>3445</v>
      </c>
      <c r="AE828" t="s">
        <v>3445</v>
      </c>
      <c r="AF828" t="s">
        <v>3445</v>
      </c>
    </row>
    <row r="829" spans="1:32" ht="17.25" customHeight="1" x14ac:dyDescent="0.25">
      <c r="A829">
        <v>331901</v>
      </c>
      <c r="B829" t="s">
        <v>1276</v>
      </c>
      <c r="C829" t="s">
        <v>921</v>
      </c>
      <c r="D829" t="s">
        <v>772</v>
      </c>
      <c r="E829" t="s">
        <v>90</v>
      </c>
      <c r="H829" t="s">
        <v>29</v>
      </c>
      <c r="I829" t="s">
        <v>144</v>
      </c>
      <c r="V829" t="s">
        <v>3469</v>
      </c>
      <c r="AA829" t="s">
        <v>3445</v>
      </c>
      <c r="AB829" t="s">
        <v>3445</v>
      </c>
      <c r="AC829" t="s">
        <v>3445</v>
      </c>
      <c r="AD829" t="s">
        <v>3445</v>
      </c>
      <c r="AE829" t="s">
        <v>3445</v>
      </c>
      <c r="AF829" t="s">
        <v>3445</v>
      </c>
    </row>
    <row r="830" spans="1:32" ht="17.25" customHeight="1" x14ac:dyDescent="0.25">
      <c r="A830">
        <v>332016</v>
      </c>
      <c r="B830" t="s">
        <v>1682</v>
      </c>
      <c r="C830" t="s">
        <v>690</v>
      </c>
      <c r="D830" t="s">
        <v>1683</v>
      </c>
      <c r="E830" t="s">
        <v>90</v>
      </c>
      <c r="F830">
        <v>29026</v>
      </c>
      <c r="G830" t="s">
        <v>1684</v>
      </c>
      <c r="H830" t="s">
        <v>29</v>
      </c>
      <c r="I830" t="s">
        <v>144</v>
      </c>
      <c r="V830" t="s">
        <v>3469</v>
      </c>
      <c r="AB830" t="s">
        <v>3445</v>
      </c>
      <c r="AC830" t="s">
        <v>3445</v>
      </c>
      <c r="AD830" t="s">
        <v>3445</v>
      </c>
      <c r="AE830" t="s">
        <v>3445</v>
      </c>
      <c r="AF830" t="s">
        <v>3445</v>
      </c>
    </row>
    <row r="831" spans="1:32" ht="17.25" customHeight="1" x14ac:dyDescent="0.25">
      <c r="A831">
        <v>332558</v>
      </c>
      <c r="B831" t="s">
        <v>1925</v>
      </c>
      <c r="C831" t="s">
        <v>328</v>
      </c>
      <c r="D831" t="s">
        <v>1926</v>
      </c>
      <c r="E831" t="s">
        <v>90</v>
      </c>
      <c r="F831">
        <v>35805</v>
      </c>
      <c r="G831" t="s">
        <v>40</v>
      </c>
      <c r="H831" t="s">
        <v>29</v>
      </c>
      <c r="I831" t="s">
        <v>144</v>
      </c>
      <c r="V831" t="s">
        <v>3469</v>
      </c>
      <c r="AC831" t="s">
        <v>3445</v>
      </c>
      <c r="AD831" t="s">
        <v>3445</v>
      </c>
      <c r="AE831" t="s">
        <v>3445</v>
      </c>
      <c r="AF831" t="s">
        <v>3445</v>
      </c>
    </row>
    <row r="832" spans="1:32" ht="17.25" customHeight="1" x14ac:dyDescent="0.25">
      <c r="A832">
        <v>332675</v>
      </c>
      <c r="B832" t="s">
        <v>1679</v>
      </c>
      <c r="C832" t="s">
        <v>553</v>
      </c>
      <c r="D832" t="s">
        <v>424</v>
      </c>
      <c r="E832" t="s">
        <v>89</v>
      </c>
      <c r="H832" t="s">
        <v>29</v>
      </c>
      <c r="I832" t="s">
        <v>144</v>
      </c>
      <c r="V832" t="s">
        <v>3469</v>
      </c>
      <c r="AA832" t="s">
        <v>3445</v>
      </c>
      <c r="AB832" t="s">
        <v>3445</v>
      </c>
      <c r="AC832" t="s">
        <v>3445</v>
      </c>
      <c r="AD832" t="s">
        <v>3445</v>
      </c>
      <c r="AE832" t="s">
        <v>3445</v>
      </c>
      <c r="AF832" t="s">
        <v>3445</v>
      </c>
    </row>
    <row r="833" spans="1:32" ht="17.25" customHeight="1" x14ac:dyDescent="0.25">
      <c r="A833">
        <v>332743</v>
      </c>
      <c r="B833" t="s">
        <v>1693</v>
      </c>
      <c r="C833" t="s">
        <v>256</v>
      </c>
      <c r="D833" t="s">
        <v>303</v>
      </c>
      <c r="E833" t="s">
        <v>89</v>
      </c>
      <c r="F833">
        <v>35612</v>
      </c>
      <c r="G833" t="s">
        <v>720</v>
      </c>
      <c r="H833" t="s">
        <v>29</v>
      </c>
      <c r="I833" t="s">
        <v>144</v>
      </c>
      <c r="J833" t="s">
        <v>27</v>
      </c>
      <c r="L833" t="s">
        <v>31</v>
      </c>
      <c r="V833" t="s">
        <v>3469</v>
      </c>
      <c r="AE833" t="s">
        <v>3445</v>
      </c>
      <c r="AF833" t="s">
        <v>3445</v>
      </c>
    </row>
    <row r="834" spans="1:32" ht="17.25" customHeight="1" x14ac:dyDescent="0.25">
      <c r="A834">
        <v>332856</v>
      </c>
      <c r="B834" t="s">
        <v>1424</v>
      </c>
      <c r="C834" t="s">
        <v>396</v>
      </c>
      <c r="D834" t="s">
        <v>246</v>
      </c>
      <c r="E834" t="s">
        <v>89</v>
      </c>
      <c r="H834" t="s">
        <v>29</v>
      </c>
      <c r="I834" t="s">
        <v>144</v>
      </c>
      <c r="V834" t="s">
        <v>3469</v>
      </c>
      <c r="AB834" t="s">
        <v>3445</v>
      </c>
      <c r="AC834" t="s">
        <v>3445</v>
      </c>
      <c r="AD834" t="s">
        <v>3445</v>
      </c>
      <c r="AE834" t="s">
        <v>3445</v>
      </c>
      <c r="AF834" t="s">
        <v>3445</v>
      </c>
    </row>
    <row r="835" spans="1:32" ht="17.25" customHeight="1" x14ac:dyDescent="0.25">
      <c r="A835">
        <v>333089</v>
      </c>
      <c r="B835" t="s">
        <v>1691</v>
      </c>
      <c r="C835" t="s">
        <v>655</v>
      </c>
      <c r="D835" t="s">
        <v>543</v>
      </c>
      <c r="E835" t="s">
        <v>90</v>
      </c>
      <c r="H835" t="s">
        <v>29</v>
      </c>
      <c r="I835" t="s">
        <v>144</v>
      </c>
      <c r="V835" t="s">
        <v>3469</v>
      </c>
      <c r="AA835" t="s">
        <v>3445</v>
      </c>
      <c r="AB835" t="s">
        <v>3445</v>
      </c>
      <c r="AC835" t="s">
        <v>3445</v>
      </c>
      <c r="AD835" t="s">
        <v>3445</v>
      </c>
      <c r="AE835" t="s">
        <v>3445</v>
      </c>
      <c r="AF835" t="s">
        <v>3445</v>
      </c>
    </row>
    <row r="836" spans="1:32" ht="17.25" customHeight="1" x14ac:dyDescent="0.25">
      <c r="A836">
        <v>333824</v>
      </c>
      <c r="B836" t="s">
        <v>1277</v>
      </c>
      <c r="C836" t="s">
        <v>943</v>
      </c>
      <c r="D836" t="s">
        <v>788</v>
      </c>
      <c r="E836" t="s">
        <v>89</v>
      </c>
      <c r="H836" t="s">
        <v>29</v>
      </c>
      <c r="I836" t="s">
        <v>144</v>
      </c>
      <c r="V836" t="s">
        <v>3469</v>
      </c>
      <c r="AA836" t="s">
        <v>3445</v>
      </c>
      <c r="AB836" t="s">
        <v>3445</v>
      </c>
      <c r="AC836" t="s">
        <v>3445</v>
      </c>
      <c r="AD836" t="s">
        <v>3445</v>
      </c>
      <c r="AE836" t="s">
        <v>3445</v>
      </c>
      <c r="AF836" t="s">
        <v>3445</v>
      </c>
    </row>
    <row r="837" spans="1:32" ht="17.25" customHeight="1" x14ac:dyDescent="0.25">
      <c r="A837">
        <v>333858</v>
      </c>
      <c r="B837" t="s">
        <v>1273</v>
      </c>
      <c r="C837" t="s">
        <v>226</v>
      </c>
      <c r="D837" t="s">
        <v>456</v>
      </c>
      <c r="E837" t="s">
        <v>90</v>
      </c>
      <c r="H837" t="s">
        <v>29</v>
      </c>
      <c r="I837" t="s">
        <v>144</v>
      </c>
      <c r="V837" t="s">
        <v>3469</v>
      </c>
      <c r="AA837" t="s">
        <v>3445</v>
      </c>
      <c r="AB837" t="s">
        <v>3445</v>
      </c>
      <c r="AC837" t="s">
        <v>3445</v>
      </c>
      <c r="AD837" t="s">
        <v>3445</v>
      </c>
      <c r="AE837" t="s">
        <v>3445</v>
      </c>
      <c r="AF837" t="s">
        <v>3445</v>
      </c>
    </row>
    <row r="838" spans="1:32" ht="17.25" customHeight="1" x14ac:dyDescent="0.25">
      <c r="A838">
        <v>333913</v>
      </c>
      <c r="B838" t="s">
        <v>1575</v>
      </c>
      <c r="C838" t="s">
        <v>1576</v>
      </c>
      <c r="D838" t="s">
        <v>331</v>
      </c>
      <c r="E838" t="s">
        <v>90</v>
      </c>
      <c r="H838" t="s">
        <v>29</v>
      </c>
      <c r="I838" t="s">
        <v>144</v>
      </c>
      <c r="V838" t="s">
        <v>3469</v>
      </c>
      <c r="AA838" t="s">
        <v>3445</v>
      </c>
      <c r="AB838" t="s">
        <v>3445</v>
      </c>
      <c r="AC838" t="s">
        <v>3445</v>
      </c>
      <c r="AD838" t="s">
        <v>3445</v>
      </c>
      <c r="AE838" t="s">
        <v>3445</v>
      </c>
      <c r="AF838" t="s">
        <v>3445</v>
      </c>
    </row>
    <row r="839" spans="1:32" ht="17.25" customHeight="1" x14ac:dyDescent="0.25">
      <c r="A839">
        <v>334080</v>
      </c>
      <c r="B839" t="s">
        <v>1437</v>
      </c>
      <c r="C839" t="s">
        <v>293</v>
      </c>
      <c r="D839" t="s">
        <v>468</v>
      </c>
      <c r="E839" t="s">
        <v>90</v>
      </c>
      <c r="H839" t="s">
        <v>29</v>
      </c>
      <c r="I839" t="s">
        <v>144</v>
      </c>
      <c r="V839" t="s">
        <v>3469</v>
      </c>
      <c r="AB839" t="s">
        <v>3445</v>
      </c>
      <c r="AC839" t="s">
        <v>3445</v>
      </c>
      <c r="AD839" t="s">
        <v>3445</v>
      </c>
      <c r="AE839" t="s">
        <v>3445</v>
      </c>
      <c r="AF839" t="s">
        <v>3445</v>
      </c>
    </row>
    <row r="840" spans="1:32" ht="17.25" customHeight="1" x14ac:dyDescent="0.25">
      <c r="A840">
        <v>334082</v>
      </c>
      <c r="B840" t="s">
        <v>1438</v>
      </c>
      <c r="C840" t="s">
        <v>1439</v>
      </c>
      <c r="D840" t="s">
        <v>235</v>
      </c>
      <c r="E840" t="s">
        <v>90</v>
      </c>
      <c r="H840" t="s">
        <v>29</v>
      </c>
      <c r="I840" t="s">
        <v>144</v>
      </c>
      <c r="V840" t="s">
        <v>3469</v>
      </c>
      <c r="AA840" t="s">
        <v>3445</v>
      </c>
      <c r="AB840" t="s">
        <v>3445</v>
      </c>
      <c r="AC840" t="s">
        <v>3445</v>
      </c>
      <c r="AD840" t="s">
        <v>3445</v>
      </c>
      <c r="AE840" t="s">
        <v>3445</v>
      </c>
      <c r="AF840" t="s">
        <v>3445</v>
      </c>
    </row>
    <row r="841" spans="1:32" ht="17.25" customHeight="1" x14ac:dyDescent="0.25">
      <c r="A841">
        <v>334234</v>
      </c>
      <c r="B841" t="s">
        <v>1572</v>
      </c>
      <c r="C841" t="s">
        <v>649</v>
      </c>
      <c r="D841" t="s">
        <v>1000</v>
      </c>
      <c r="E841" t="s">
        <v>89</v>
      </c>
      <c r="H841" t="s">
        <v>29</v>
      </c>
      <c r="I841" t="s">
        <v>144</v>
      </c>
      <c r="V841" t="s">
        <v>3469</v>
      </c>
      <c r="AA841" t="s">
        <v>3445</v>
      </c>
      <c r="AB841" t="s">
        <v>3445</v>
      </c>
      <c r="AC841" t="s">
        <v>3445</v>
      </c>
      <c r="AD841" t="s">
        <v>3445</v>
      </c>
      <c r="AE841" t="s">
        <v>3445</v>
      </c>
      <c r="AF841" t="s">
        <v>3445</v>
      </c>
    </row>
    <row r="842" spans="1:32" ht="17.25" customHeight="1" x14ac:dyDescent="0.25">
      <c r="A842">
        <v>334484</v>
      </c>
      <c r="B842" t="s">
        <v>1775</v>
      </c>
      <c r="C842" t="s">
        <v>256</v>
      </c>
      <c r="D842" t="s">
        <v>644</v>
      </c>
      <c r="E842" t="s">
        <v>89</v>
      </c>
      <c r="H842" t="s">
        <v>29</v>
      </c>
      <c r="I842" t="s">
        <v>144</v>
      </c>
      <c r="V842" t="s">
        <v>3469</v>
      </c>
      <c r="AB842" t="s">
        <v>3445</v>
      </c>
      <c r="AC842" t="s">
        <v>3445</v>
      </c>
      <c r="AD842" t="s">
        <v>3445</v>
      </c>
      <c r="AE842" t="s">
        <v>3445</v>
      </c>
      <c r="AF842" t="s">
        <v>3445</v>
      </c>
    </row>
    <row r="843" spans="1:32" ht="17.25" customHeight="1" x14ac:dyDescent="0.25">
      <c r="A843">
        <v>334577</v>
      </c>
      <c r="B843" t="s">
        <v>1933</v>
      </c>
      <c r="C843" t="s">
        <v>519</v>
      </c>
      <c r="D843" t="s">
        <v>390</v>
      </c>
      <c r="E843" t="s">
        <v>90</v>
      </c>
      <c r="F843">
        <v>35002</v>
      </c>
      <c r="G843" t="s">
        <v>83</v>
      </c>
      <c r="H843" t="s">
        <v>29</v>
      </c>
      <c r="I843" t="s">
        <v>144</v>
      </c>
      <c r="V843" t="s">
        <v>3469</v>
      </c>
      <c r="AB843" t="s">
        <v>3445</v>
      </c>
      <c r="AC843" t="s">
        <v>3445</v>
      </c>
      <c r="AD843" t="s">
        <v>3445</v>
      </c>
      <c r="AE843" t="s">
        <v>3445</v>
      </c>
      <c r="AF843" t="s">
        <v>3445</v>
      </c>
    </row>
    <row r="844" spans="1:32" ht="17.25" customHeight="1" x14ac:dyDescent="0.25">
      <c r="A844">
        <v>334611</v>
      </c>
      <c r="B844" t="s">
        <v>1440</v>
      </c>
      <c r="C844" t="s">
        <v>640</v>
      </c>
      <c r="D844" t="s">
        <v>331</v>
      </c>
      <c r="E844" t="s">
        <v>89</v>
      </c>
      <c r="F844">
        <v>36170</v>
      </c>
      <c r="G844" t="s">
        <v>621</v>
      </c>
      <c r="H844" t="s">
        <v>29</v>
      </c>
      <c r="I844" t="s">
        <v>144</v>
      </c>
      <c r="V844" t="s">
        <v>3469</v>
      </c>
      <c r="AB844" t="s">
        <v>3445</v>
      </c>
      <c r="AC844" t="s">
        <v>3445</v>
      </c>
      <c r="AD844" t="s">
        <v>3445</v>
      </c>
      <c r="AE844" t="s">
        <v>3445</v>
      </c>
      <c r="AF844" t="s">
        <v>3445</v>
      </c>
    </row>
    <row r="845" spans="1:32" ht="17.25" customHeight="1" x14ac:dyDescent="0.25">
      <c r="A845">
        <v>334670</v>
      </c>
      <c r="B845" t="s">
        <v>1344</v>
      </c>
      <c r="C845" t="s">
        <v>1345</v>
      </c>
      <c r="D845" t="s">
        <v>377</v>
      </c>
      <c r="E845" t="s">
        <v>90</v>
      </c>
      <c r="H845" t="s">
        <v>29</v>
      </c>
      <c r="I845" t="s">
        <v>144</v>
      </c>
      <c r="V845" t="s">
        <v>3469</v>
      </c>
      <c r="AC845" t="s">
        <v>3445</v>
      </c>
      <c r="AD845" t="s">
        <v>3445</v>
      </c>
      <c r="AE845" t="s">
        <v>3445</v>
      </c>
      <c r="AF845" t="s">
        <v>3445</v>
      </c>
    </row>
    <row r="846" spans="1:32" ht="17.25" customHeight="1" x14ac:dyDescent="0.25">
      <c r="A846">
        <v>334710</v>
      </c>
      <c r="B846" t="s">
        <v>1777</v>
      </c>
      <c r="C846" t="s">
        <v>549</v>
      </c>
      <c r="D846" t="s">
        <v>839</v>
      </c>
      <c r="E846" t="s">
        <v>89</v>
      </c>
      <c r="F846">
        <v>35065</v>
      </c>
      <c r="G846" t="s">
        <v>334</v>
      </c>
      <c r="H846" t="s">
        <v>29</v>
      </c>
      <c r="I846" t="s">
        <v>144</v>
      </c>
      <c r="V846" t="s">
        <v>3469</v>
      </c>
      <c r="AB846" t="s">
        <v>3445</v>
      </c>
      <c r="AC846" t="s">
        <v>3445</v>
      </c>
      <c r="AD846" t="s">
        <v>3445</v>
      </c>
      <c r="AE846" t="s">
        <v>3445</v>
      </c>
      <c r="AF846" t="s">
        <v>3445</v>
      </c>
    </row>
    <row r="847" spans="1:32" ht="17.25" customHeight="1" x14ac:dyDescent="0.25">
      <c r="A847">
        <v>334814</v>
      </c>
      <c r="B847" t="s">
        <v>1929</v>
      </c>
      <c r="C847" t="s">
        <v>324</v>
      </c>
      <c r="D847" t="s">
        <v>1930</v>
      </c>
      <c r="E847" t="s">
        <v>89</v>
      </c>
      <c r="F847">
        <v>35079</v>
      </c>
      <c r="G847" t="s">
        <v>1644</v>
      </c>
      <c r="H847" t="s">
        <v>29</v>
      </c>
      <c r="I847" t="s">
        <v>144</v>
      </c>
      <c r="V847" t="s">
        <v>3469</v>
      </c>
      <c r="AB847" t="s">
        <v>3445</v>
      </c>
      <c r="AC847" t="s">
        <v>3445</v>
      </c>
      <c r="AD847" t="s">
        <v>3445</v>
      </c>
      <c r="AE847" t="s">
        <v>3445</v>
      </c>
      <c r="AF847" t="s">
        <v>3445</v>
      </c>
    </row>
    <row r="848" spans="1:32" ht="17.25" customHeight="1" x14ac:dyDescent="0.25">
      <c r="A848">
        <v>336747</v>
      </c>
      <c r="B848" t="s">
        <v>2013</v>
      </c>
      <c r="C848" t="s">
        <v>353</v>
      </c>
      <c r="D848" t="s">
        <v>437</v>
      </c>
      <c r="E848" t="s">
        <v>89</v>
      </c>
      <c r="H848" t="s">
        <v>29</v>
      </c>
      <c r="I848" t="s">
        <v>144</v>
      </c>
      <c r="V848" t="s">
        <v>3469</v>
      </c>
      <c r="AA848" t="s">
        <v>3445</v>
      </c>
      <c r="AB848" t="s">
        <v>3445</v>
      </c>
      <c r="AC848" t="s">
        <v>3445</v>
      </c>
      <c r="AD848" t="s">
        <v>3445</v>
      </c>
      <c r="AE848" t="s">
        <v>3445</v>
      </c>
      <c r="AF848" t="s">
        <v>3445</v>
      </c>
    </row>
    <row r="849" spans="1:32" ht="17.25" customHeight="1" x14ac:dyDescent="0.25">
      <c r="A849">
        <v>336784</v>
      </c>
      <c r="B849" t="s">
        <v>1851</v>
      </c>
      <c r="C849" t="s">
        <v>256</v>
      </c>
      <c r="D849" t="s">
        <v>377</v>
      </c>
      <c r="E849" t="s">
        <v>89</v>
      </c>
      <c r="F849">
        <v>32156</v>
      </c>
      <c r="G849" t="s">
        <v>738</v>
      </c>
      <c r="H849" t="s">
        <v>29</v>
      </c>
      <c r="I849" t="s">
        <v>144</v>
      </c>
      <c r="V849" t="s">
        <v>3469</v>
      </c>
      <c r="AB849" t="s">
        <v>3445</v>
      </c>
      <c r="AC849" t="s">
        <v>3445</v>
      </c>
      <c r="AD849" t="s">
        <v>3445</v>
      </c>
      <c r="AE849" t="s">
        <v>3445</v>
      </c>
      <c r="AF849" t="s">
        <v>3445</v>
      </c>
    </row>
    <row r="850" spans="1:32" ht="17.25" customHeight="1" x14ac:dyDescent="0.25">
      <c r="A850">
        <v>336787</v>
      </c>
      <c r="B850" t="s">
        <v>2020</v>
      </c>
      <c r="C850" t="s">
        <v>223</v>
      </c>
      <c r="D850" t="s">
        <v>2021</v>
      </c>
      <c r="E850" t="s">
        <v>89</v>
      </c>
      <c r="F850">
        <v>33692</v>
      </c>
      <c r="G850" t="s">
        <v>2022</v>
      </c>
      <c r="H850" t="s">
        <v>29</v>
      </c>
      <c r="I850" t="s">
        <v>144</v>
      </c>
      <c r="V850" t="s">
        <v>3469</v>
      </c>
      <c r="AB850" t="s">
        <v>3445</v>
      </c>
      <c r="AC850" t="s">
        <v>3445</v>
      </c>
      <c r="AD850" t="s">
        <v>3445</v>
      </c>
      <c r="AE850" t="s">
        <v>3445</v>
      </c>
      <c r="AF850" t="s">
        <v>3445</v>
      </c>
    </row>
    <row r="851" spans="1:32" ht="17.25" customHeight="1" x14ac:dyDescent="0.25">
      <c r="A851">
        <v>336851</v>
      </c>
      <c r="B851" t="s">
        <v>1771</v>
      </c>
      <c r="C851" t="s">
        <v>765</v>
      </c>
      <c r="D851" t="s">
        <v>798</v>
      </c>
      <c r="E851" t="s">
        <v>89</v>
      </c>
      <c r="H851" t="s">
        <v>29</v>
      </c>
      <c r="I851" t="s">
        <v>144</v>
      </c>
      <c r="V851" t="s">
        <v>3469</v>
      </c>
      <c r="AA851" t="s">
        <v>3445</v>
      </c>
      <c r="AB851" t="s">
        <v>3445</v>
      </c>
      <c r="AC851" t="s">
        <v>3445</v>
      </c>
      <c r="AD851" t="s">
        <v>3445</v>
      </c>
      <c r="AE851" t="s">
        <v>3445</v>
      </c>
      <c r="AF851" t="s">
        <v>3445</v>
      </c>
    </row>
    <row r="852" spans="1:32" ht="17.25" customHeight="1" x14ac:dyDescent="0.25">
      <c r="A852">
        <v>336973</v>
      </c>
      <c r="B852" t="s">
        <v>1681</v>
      </c>
      <c r="C852" t="s">
        <v>223</v>
      </c>
      <c r="D852" t="s">
        <v>931</v>
      </c>
      <c r="E852" t="s">
        <v>89</v>
      </c>
      <c r="H852" t="s">
        <v>29</v>
      </c>
      <c r="I852" t="s">
        <v>144</v>
      </c>
      <c r="V852" t="s">
        <v>3469</v>
      </c>
      <c r="AC852" t="s">
        <v>3445</v>
      </c>
      <c r="AD852" t="s">
        <v>3445</v>
      </c>
      <c r="AE852" t="s">
        <v>3445</v>
      </c>
      <c r="AF852" t="s">
        <v>3445</v>
      </c>
    </row>
    <row r="853" spans="1:32" ht="17.25" customHeight="1" x14ac:dyDescent="0.25">
      <c r="A853">
        <v>339619</v>
      </c>
      <c r="B853" t="s">
        <v>1577</v>
      </c>
      <c r="C853" t="s">
        <v>240</v>
      </c>
      <c r="D853" t="s">
        <v>3424</v>
      </c>
      <c r="I853" t="s">
        <v>144</v>
      </c>
      <c r="V853" t="s">
        <v>3469</v>
      </c>
      <c r="AE853" t="s">
        <v>3445</v>
      </c>
      <c r="AF853" t="s">
        <v>3445</v>
      </c>
    </row>
    <row r="854" spans="1:32" ht="17.25" customHeight="1" x14ac:dyDescent="0.25">
      <c r="A854">
        <v>324125</v>
      </c>
      <c r="B854" t="s">
        <v>1240</v>
      </c>
      <c r="C854" t="s">
        <v>641</v>
      </c>
      <c r="D854" t="s">
        <v>794</v>
      </c>
      <c r="E854" t="s">
        <v>90</v>
      </c>
      <c r="H854" t="s">
        <v>29</v>
      </c>
      <c r="I854" t="s">
        <v>144</v>
      </c>
      <c r="V854" t="s">
        <v>3461</v>
      </c>
    </row>
    <row r="855" spans="1:32" ht="17.25" customHeight="1" x14ac:dyDescent="0.25">
      <c r="A855">
        <v>326721</v>
      </c>
      <c r="B855" t="s">
        <v>1982</v>
      </c>
      <c r="C855" t="s">
        <v>1312</v>
      </c>
      <c r="D855" t="s">
        <v>1983</v>
      </c>
      <c r="E855" t="s">
        <v>90</v>
      </c>
      <c r="F855">
        <v>28156</v>
      </c>
      <c r="G855" t="s">
        <v>778</v>
      </c>
      <c r="H855" t="s">
        <v>29</v>
      </c>
      <c r="I855" t="s">
        <v>144</v>
      </c>
      <c r="J855" t="s">
        <v>1112</v>
      </c>
      <c r="L855" t="s">
        <v>86</v>
      </c>
      <c r="V855" t="s">
        <v>3461</v>
      </c>
    </row>
    <row r="856" spans="1:32" ht="17.25" customHeight="1" x14ac:dyDescent="0.25">
      <c r="A856">
        <v>327593</v>
      </c>
      <c r="B856" t="s">
        <v>1418</v>
      </c>
      <c r="C856" t="s">
        <v>552</v>
      </c>
      <c r="D856" t="s">
        <v>292</v>
      </c>
      <c r="E856" t="s">
        <v>89</v>
      </c>
      <c r="F856">
        <v>29955</v>
      </c>
      <c r="G856" t="s">
        <v>74</v>
      </c>
      <c r="H856" t="s">
        <v>29</v>
      </c>
      <c r="I856" t="s">
        <v>144</v>
      </c>
      <c r="J856" t="s">
        <v>1112</v>
      </c>
      <c r="L856" t="s">
        <v>71</v>
      </c>
      <c r="V856" t="s">
        <v>3461</v>
      </c>
    </row>
    <row r="857" spans="1:32" ht="17.25" customHeight="1" x14ac:dyDescent="0.25">
      <c r="A857">
        <v>330657</v>
      </c>
      <c r="B857" t="s">
        <v>1541</v>
      </c>
      <c r="C857" t="s">
        <v>828</v>
      </c>
      <c r="D857" t="s">
        <v>369</v>
      </c>
      <c r="E857" t="s">
        <v>89</v>
      </c>
      <c r="H857" t="s">
        <v>29</v>
      </c>
      <c r="I857" t="s">
        <v>144</v>
      </c>
      <c r="V857" t="s">
        <v>3461</v>
      </c>
    </row>
    <row r="858" spans="1:32" ht="17.25" customHeight="1" x14ac:dyDescent="0.25">
      <c r="A858">
        <v>330919</v>
      </c>
      <c r="B858" t="s">
        <v>1954</v>
      </c>
      <c r="C858" t="s">
        <v>276</v>
      </c>
      <c r="D858" t="s">
        <v>1704</v>
      </c>
      <c r="E858" t="s">
        <v>90</v>
      </c>
      <c r="F858">
        <v>33531</v>
      </c>
      <c r="G858" t="s">
        <v>80</v>
      </c>
      <c r="H858" t="s">
        <v>29</v>
      </c>
      <c r="I858" t="s">
        <v>144</v>
      </c>
      <c r="J858" t="s">
        <v>1112</v>
      </c>
      <c r="L858" t="s">
        <v>80</v>
      </c>
      <c r="V858" t="s">
        <v>3461</v>
      </c>
    </row>
    <row r="859" spans="1:32" ht="17.25" customHeight="1" x14ac:dyDescent="0.25">
      <c r="A859">
        <v>331766</v>
      </c>
      <c r="B859" t="s">
        <v>1369</v>
      </c>
      <c r="C859" t="s">
        <v>283</v>
      </c>
      <c r="D859" t="s">
        <v>383</v>
      </c>
      <c r="E859" t="s">
        <v>89</v>
      </c>
      <c r="H859" t="s">
        <v>29</v>
      </c>
      <c r="I859" t="s">
        <v>144</v>
      </c>
      <c r="V859" t="s">
        <v>3461</v>
      </c>
    </row>
    <row r="860" spans="1:32" ht="17.25" customHeight="1" x14ac:dyDescent="0.25">
      <c r="A860">
        <v>332230</v>
      </c>
      <c r="B860" t="s">
        <v>1880</v>
      </c>
      <c r="C860" t="s">
        <v>690</v>
      </c>
      <c r="D860" t="s">
        <v>323</v>
      </c>
      <c r="E860" t="s">
        <v>89</v>
      </c>
      <c r="F860">
        <v>33502</v>
      </c>
      <c r="G860" t="s">
        <v>288</v>
      </c>
      <c r="H860" t="s">
        <v>29</v>
      </c>
      <c r="I860" t="s">
        <v>144</v>
      </c>
      <c r="J860" t="s">
        <v>27</v>
      </c>
      <c r="L860" t="s">
        <v>43</v>
      </c>
      <c r="V860" t="s">
        <v>3461</v>
      </c>
    </row>
    <row r="861" spans="1:32" ht="17.25" customHeight="1" x14ac:dyDescent="0.25">
      <c r="A861">
        <v>332768</v>
      </c>
      <c r="B861" t="s">
        <v>1510</v>
      </c>
      <c r="C861" t="s">
        <v>1511</v>
      </c>
      <c r="D861" t="s">
        <v>250</v>
      </c>
      <c r="E861" t="s">
        <v>89</v>
      </c>
      <c r="F861">
        <v>36190</v>
      </c>
      <c r="G861" t="s">
        <v>31</v>
      </c>
      <c r="H861" t="s">
        <v>29</v>
      </c>
      <c r="I861" t="s">
        <v>144</v>
      </c>
      <c r="J861" t="s">
        <v>27</v>
      </c>
      <c r="L861" t="s">
        <v>31</v>
      </c>
      <c r="V861" t="s">
        <v>3461</v>
      </c>
    </row>
    <row r="862" spans="1:32" ht="17.25" customHeight="1" x14ac:dyDescent="0.25">
      <c r="A862">
        <v>333156</v>
      </c>
      <c r="B862" t="s">
        <v>2058</v>
      </c>
      <c r="C862" t="s">
        <v>240</v>
      </c>
      <c r="D862" t="s">
        <v>445</v>
      </c>
      <c r="E862" t="s">
        <v>89</v>
      </c>
      <c r="F862">
        <v>36415</v>
      </c>
      <c r="G862" t="s">
        <v>494</v>
      </c>
      <c r="H862" t="s">
        <v>29</v>
      </c>
      <c r="I862" t="s">
        <v>144</v>
      </c>
      <c r="J862" t="s">
        <v>1112</v>
      </c>
      <c r="L862" t="s">
        <v>31</v>
      </c>
      <c r="V862" t="s">
        <v>3461</v>
      </c>
    </row>
    <row r="863" spans="1:32" ht="17.25" customHeight="1" x14ac:dyDescent="0.25">
      <c r="A863">
        <v>333676</v>
      </c>
      <c r="B863" t="s">
        <v>1167</v>
      </c>
      <c r="C863" t="s">
        <v>410</v>
      </c>
      <c r="D863" t="s">
        <v>843</v>
      </c>
      <c r="E863" t="s">
        <v>89</v>
      </c>
      <c r="F863">
        <v>35431</v>
      </c>
      <c r="G863" t="s">
        <v>31</v>
      </c>
      <c r="H863" t="s">
        <v>29</v>
      </c>
      <c r="I863" t="s">
        <v>144</v>
      </c>
      <c r="N863" t="s">
        <v>3451</v>
      </c>
      <c r="O863" t="s">
        <v>3451</v>
      </c>
      <c r="P863" t="s">
        <v>3450</v>
      </c>
      <c r="V863" t="s">
        <v>3461</v>
      </c>
    </row>
    <row r="864" spans="1:32" ht="17.25" customHeight="1" x14ac:dyDescent="0.25">
      <c r="A864">
        <v>334486</v>
      </c>
      <c r="B864" t="s">
        <v>1813</v>
      </c>
      <c r="C864" t="s">
        <v>256</v>
      </c>
      <c r="D864" t="s">
        <v>812</v>
      </c>
      <c r="E864" t="s">
        <v>89</v>
      </c>
      <c r="F864">
        <v>33671</v>
      </c>
      <c r="G864" t="s">
        <v>40</v>
      </c>
      <c r="H864" t="s">
        <v>29</v>
      </c>
      <c r="I864" t="s">
        <v>144</v>
      </c>
      <c r="V864" t="s">
        <v>3461</v>
      </c>
    </row>
    <row r="865" spans="1:32" ht="17.25" customHeight="1" x14ac:dyDescent="0.25">
      <c r="A865">
        <v>334491</v>
      </c>
      <c r="B865" t="s">
        <v>1167</v>
      </c>
      <c r="C865" t="s">
        <v>324</v>
      </c>
      <c r="D865" t="s">
        <v>1168</v>
      </c>
      <c r="E865" t="s">
        <v>89</v>
      </c>
      <c r="H865" t="s">
        <v>29</v>
      </c>
      <c r="I865" t="s">
        <v>144</v>
      </c>
      <c r="V865" t="s">
        <v>3461</v>
      </c>
    </row>
    <row r="866" spans="1:32" ht="17.25" customHeight="1" x14ac:dyDescent="0.25">
      <c r="A866">
        <v>335455</v>
      </c>
      <c r="B866" t="s">
        <v>1526</v>
      </c>
      <c r="C866" t="s">
        <v>863</v>
      </c>
      <c r="D866" t="s">
        <v>434</v>
      </c>
      <c r="E866" t="s">
        <v>89</v>
      </c>
      <c r="H866" t="s">
        <v>29</v>
      </c>
      <c r="I866" t="s">
        <v>144</v>
      </c>
      <c r="V866" t="s">
        <v>3461</v>
      </c>
    </row>
    <row r="867" spans="1:32" ht="17.25" customHeight="1" x14ac:dyDescent="0.25">
      <c r="A867">
        <v>335563</v>
      </c>
      <c r="B867" t="s">
        <v>1961</v>
      </c>
      <c r="C867" t="s">
        <v>256</v>
      </c>
      <c r="D867" t="s">
        <v>1962</v>
      </c>
      <c r="E867" t="s">
        <v>90</v>
      </c>
      <c r="F867">
        <v>28043</v>
      </c>
      <c r="G867" t="s">
        <v>1855</v>
      </c>
      <c r="H867" t="s">
        <v>29</v>
      </c>
      <c r="I867" t="s">
        <v>144</v>
      </c>
      <c r="V867" t="s">
        <v>3461</v>
      </c>
    </row>
    <row r="868" spans="1:32" ht="17.25" customHeight="1" x14ac:dyDescent="0.25">
      <c r="A868">
        <v>315419</v>
      </c>
      <c r="B868" t="s">
        <v>2106</v>
      </c>
      <c r="C868" t="s">
        <v>492</v>
      </c>
      <c r="D868" t="s">
        <v>1115</v>
      </c>
      <c r="E868" t="s">
        <v>90</v>
      </c>
      <c r="H868" t="s">
        <v>29</v>
      </c>
      <c r="I868" t="s">
        <v>144</v>
      </c>
      <c r="V868" t="s">
        <v>3461</v>
      </c>
      <c r="AA868" t="s">
        <v>3445</v>
      </c>
      <c r="AB868" t="s">
        <v>3445</v>
      </c>
      <c r="AC868" t="s">
        <v>3445</v>
      </c>
      <c r="AD868" t="s">
        <v>3445</v>
      </c>
      <c r="AE868" t="s">
        <v>3445</v>
      </c>
      <c r="AF868" t="s">
        <v>3445</v>
      </c>
    </row>
    <row r="869" spans="1:32" ht="17.25" customHeight="1" x14ac:dyDescent="0.25">
      <c r="A869">
        <v>317516</v>
      </c>
      <c r="B869" t="s">
        <v>2162</v>
      </c>
      <c r="C869" t="s">
        <v>259</v>
      </c>
      <c r="D869" t="s">
        <v>1115</v>
      </c>
      <c r="E869" t="s">
        <v>89</v>
      </c>
      <c r="H869" t="s">
        <v>29</v>
      </c>
      <c r="I869" t="s">
        <v>144</v>
      </c>
      <c r="V869" t="s">
        <v>3461</v>
      </c>
      <c r="X869" t="s">
        <v>3445</v>
      </c>
      <c r="Y869" t="s">
        <v>3445</v>
      </c>
      <c r="AA869" t="s">
        <v>3445</v>
      </c>
      <c r="AB869" t="s">
        <v>3445</v>
      </c>
      <c r="AC869" t="s">
        <v>3445</v>
      </c>
      <c r="AD869" t="s">
        <v>3445</v>
      </c>
      <c r="AE869" t="s">
        <v>3445</v>
      </c>
      <c r="AF869" t="s">
        <v>3445</v>
      </c>
    </row>
    <row r="870" spans="1:32" ht="17.25" customHeight="1" x14ac:dyDescent="0.25">
      <c r="A870">
        <v>318072</v>
      </c>
      <c r="B870" t="s">
        <v>2154</v>
      </c>
      <c r="C870" t="s">
        <v>240</v>
      </c>
      <c r="D870" t="s">
        <v>1115</v>
      </c>
      <c r="E870" t="s">
        <v>89</v>
      </c>
      <c r="H870" t="s">
        <v>29</v>
      </c>
      <c r="I870" t="s">
        <v>144</v>
      </c>
      <c r="V870" t="s">
        <v>3461</v>
      </c>
      <c r="Y870" t="s">
        <v>3445</v>
      </c>
      <c r="AA870" t="s">
        <v>3445</v>
      </c>
      <c r="AB870" t="s">
        <v>3445</v>
      </c>
      <c r="AC870" t="s">
        <v>3445</v>
      </c>
      <c r="AD870" t="s">
        <v>3445</v>
      </c>
      <c r="AE870" t="s">
        <v>3445</v>
      </c>
      <c r="AF870" t="s">
        <v>3445</v>
      </c>
    </row>
    <row r="871" spans="1:32" ht="17.25" customHeight="1" x14ac:dyDescent="0.25">
      <c r="A871">
        <v>320086</v>
      </c>
      <c r="B871" t="s">
        <v>1302</v>
      </c>
      <c r="C871" t="s">
        <v>585</v>
      </c>
      <c r="D871" t="s">
        <v>708</v>
      </c>
      <c r="E871" t="s">
        <v>90</v>
      </c>
      <c r="H871" t="s">
        <v>29</v>
      </c>
      <c r="I871" t="s">
        <v>144</v>
      </c>
      <c r="V871" t="s">
        <v>3461</v>
      </c>
      <c r="W871" t="s">
        <v>3445</v>
      </c>
      <c r="X871" t="s">
        <v>3445</v>
      </c>
      <c r="Z871" t="s">
        <v>3445</v>
      </c>
      <c r="AA871" t="s">
        <v>3445</v>
      </c>
      <c r="AB871" t="s">
        <v>3445</v>
      </c>
      <c r="AC871" t="s">
        <v>3445</v>
      </c>
      <c r="AD871" t="s">
        <v>3445</v>
      </c>
      <c r="AE871" t="s">
        <v>3445</v>
      </c>
      <c r="AF871" t="s">
        <v>3445</v>
      </c>
    </row>
    <row r="872" spans="1:32" ht="17.25" customHeight="1" x14ac:dyDescent="0.25">
      <c r="A872">
        <v>320208</v>
      </c>
      <c r="B872" t="s">
        <v>1163</v>
      </c>
      <c r="C872" t="s">
        <v>261</v>
      </c>
      <c r="D872" t="s">
        <v>906</v>
      </c>
      <c r="E872" t="s">
        <v>90</v>
      </c>
      <c r="H872" t="s">
        <v>29</v>
      </c>
      <c r="I872" t="s">
        <v>144</v>
      </c>
      <c r="V872" t="s">
        <v>3461</v>
      </c>
      <c r="AA872" t="s">
        <v>3445</v>
      </c>
      <c r="AB872" t="s">
        <v>3445</v>
      </c>
      <c r="AC872" t="s">
        <v>3445</v>
      </c>
      <c r="AD872" t="s">
        <v>3445</v>
      </c>
      <c r="AE872" t="s">
        <v>3445</v>
      </c>
      <c r="AF872" t="s">
        <v>3445</v>
      </c>
    </row>
    <row r="873" spans="1:32" ht="17.25" customHeight="1" x14ac:dyDescent="0.25">
      <c r="A873">
        <v>321222</v>
      </c>
      <c r="B873" t="s">
        <v>1734</v>
      </c>
      <c r="C873" t="s">
        <v>256</v>
      </c>
      <c r="D873" t="s">
        <v>1115</v>
      </c>
      <c r="E873" t="s">
        <v>89</v>
      </c>
      <c r="H873" t="s">
        <v>29</v>
      </c>
      <c r="I873" t="s">
        <v>144</v>
      </c>
      <c r="V873" t="s">
        <v>3461</v>
      </c>
      <c r="AA873" t="s">
        <v>3445</v>
      </c>
      <c r="AB873" t="s">
        <v>3445</v>
      </c>
      <c r="AC873" t="s">
        <v>3445</v>
      </c>
      <c r="AD873" t="s">
        <v>3445</v>
      </c>
      <c r="AE873" t="s">
        <v>3445</v>
      </c>
      <c r="AF873" t="s">
        <v>3445</v>
      </c>
    </row>
    <row r="874" spans="1:32" ht="17.25" customHeight="1" x14ac:dyDescent="0.25">
      <c r="A874">
        <v>322026</v>
      </c>
      <c r="B874" t="s">
        <v>1368</v>
      </c>
      <c r="C874" t="s">
        <v>854</v>
      </c>
      <c r="D874" t="s">
        <v>1115</v>
      </c>
      <c r="E874" t="s">
        <v>89</v>
      </c>
      <c r="H874" t="s">
        <v>29</v>
      </c>
      <c r="I874" t="s">
        <v>144</v>
      </c>
      <c r="V874" t="s">
        <v>3461</v>
      </c>
      <c r="W874" t="s">
        <v>3445</v>
      </c>
      <c r="Y874" t="s">
        <v>3445</v>
      </c>
      <c r="Z874" t="s">
        <v>3445</v>
      </c>
      <c r="AA874" t="s">
        <v>3445</v>
      </c>
      <c r="AB874" t="s">
        <v>3445</v>
      </c>
      <c r="AC874" t="s">
        <v>3445</v>
      </c>
      <c r="AD874" t="s">
        <v>3445</v>
      </c>
      <c r="AE874" t="s">
        <v>3445</v>
      </c>
      <c r="AF874" t="s">
        <v>3445</v>
      </c>
    </row>
    <row r="875" spans="1:32" ht="17.25" customHeight="1" x14ac:dyDescent="0.25">
      <c r="A875">
        <v>322865</v>
      </c>
      <c r="B875" t="s">
        <v>1506</v>
      </c>
      <c r="C875" t="s">
        <v>683</v>
      </c>
      <c r="D875" t="s">
        <v>1115</v>
      </c>
      <c r="E875" t="s">
        <v>90</v>
      </c>
      <c r="H875" t="s">
        <v>29</v>
      </c>
      <c r="I875" t="s">
        <v>144</v>
      </c>
      <c r="V875" t="s">
        <v>3461</v>
      </c>
      <c r="X875" t="s">
        <v>3445</v>
      </c>
      <c r="Y875" t="s">
        <v>3445</v>
      </c>
      <c r="AA875" t="s">
        <v>3445</v>
      </c>
      <c r="AB875" t="s">
        <v>3445</v>
      </c>
      <c r="AC875" t="s">
        <v>3445</v>
      </c>
      <c r="AD875" t="s">
        <v>3445</v>
      </c>
      <c r="AE875" t="s">
        <v>3445</v>
      </c>
      <c r="AF875" t="s">
        <v>3445</v>
      </c>
    </row>
    <row r="876" spans="1:32" ht="17.25" customHeight="1" x14ac:dyDescent="0.25">
      <c r="A876">
        <v>323749</v>
      </c>
      <c r="B876" t="s">
        <v>1365</v>
      </c>
      <c r="C876" t="s">
        <v>767</v>
      </c>
      <c r="D876" t="s">
        <v>1366</v>
      </c>
      <c r="E876" t="s">
        <v>90</v>
      </c>
      <c r="F876">
        <v>32559</v>
      </c>
      <c r="G876" t="s">
        <v>1367</v>
      </c>
      <c r="H876" t="s">
        <v>29</v>
      </c>
      <c r="I876" t="s">
        <v>144</v>
      </c>
      <c r="V876" t="s">
        <v>3461</v>
      </c>
      <c r="AC876" t="s">
        <v>3445</v>
      </c>
      <c r="AD876" t="s">
        <v>3445</v>
      </c>
      <c r="AE876" t="s">
        <v>3445</v>
      </c>
      <c r="AF876" t="s">
        <v>3445</v>
      </c>
    </row>
    <row r="877" spans="1:32" ht="17.25" customHeight="1" x14ac:dyDescent="0.25">
      <c r="A877">
        <v>324112</v>
      </c>
      <c r="B877" t="s">
        <v>1288</v>
      </c>
      <c r="C877" t="s">
        <v>240</v>
      </c>
      <c r="D877" t="s">
        <v>370</v>
      </c>
      <c r="E877" t="s">
        <v>89</v>
      </c>
      <c r="F877">
        <v>31027</v>
      </c>
      <c r="G877" t="s">
        <v>86</v>
      </c>
      <c r="H877" t="s">
        <v>29</v>
      </c>
      <c r="I877" t="s">
        <v>144</v>
      </c>
      <c r="V877" t="s">
        <v>3461</v>
      </c>
      <c r="AD877" t="s">
        <v>3445</v>
      </c>
      <c r="AE877" t="s">
        <v>3445</v>
      </c>
      <c r="AF877" t="s">
        <v>3445</v>
      </c>
    </row>
    <row r="878" spans="1:32" ht="17.25" customHeight="1" x14ac:dyDescent="0.25">
      <c r="A878">
        <v>325173</v>
      </c>
      <c r="B878" t="s">
        <v>1801</v>
      </c>
      <c r="C878" t="s">
        <v>484</v>
      </c>
      <c r="D878" t="s">
        <v>844</v>
      </c>
      <c r="E878" t="s">
        <v>89</v>
      </c>
      <c r="H878" t="s">
        <v>29</v>
      </c>
      <c r="I878" t="s">
        <v>144</v>
      </c>
      <c r="V878" t="s">
        <v>3461</v>
      </c>
      <c r="AA878" t="s">
        <v>3445</v>
      </c>
      <c r="AB878" t="s">
        <v>3445</v>
      </c>
      <c r="AC878" t="s">
        <v>3445</v>
      </c>
      <c r="AD878" t="s">
        <v>3445</v>
      </c>
      <c r="AE878" t="s">
        <v>3445</v>
      </c>
      <c r="AF878" t="s">
        <v>3445</v>
      </c>
    </row>
    <row r="879" spans="1:32" ht="17.25" customHeight="1" x14ac:dyDescent="0.25">
      <c r="A879">
        <v>325422</v>
      </c>
      <c r="B879" t="s">
        <v>1523</v>
      </c>
      <c r="C879" t="s">
        <v>256</v>
      </c>
      <c r="D879" t="s">
        <v>248</v>
      </c>
      <c r="E879" t="s">
        <v>89</v>
      </c>
      <c r="F879">
        <v>34503</v>
      </c>
      <c r="G879" t="s">
        <v>31</v>
      </c>
      <c r="H879" t="s">
        <v>29</v>
      </c>
      <c r="I879" t="s">
        <v>144</v>
      </c>
      <c r="V879" t="s">
        <v>3461</v>
      </c>
      <c r="AB879" t="s">
        <v>3445</v>
      </c>
      <c r="AC879" t="s">
        <v>3445</v>
      </c>
      <c r="AD879" t="s">
        <v>3445</v>
      </c>
      <c r="AE879" t="s">
        <v>3445</v>
      </c>
      <c r="AF879" t="s">
        <v>3445</v>
      </c>
    </row>
    <row r="880" spans="1:32" ht="17.25" customHeight="1" x14ac:dyDescent="0.25">
      <c r="A880">
        <v>326122</v>
      </c>
      <c r="B880" t="s">
        <v>2052</v>
      </c>
      <c r="C880" t="s">
        <v>1115</v>
      </c>
      <c r="D880" t="s">
        <v>1115</v>
      </c>
      <c r="E880" t="s">
        <v>89</v>
      </c>
      <c r="H880" t="s">
        <v>29</v>
      </c>
      <c r="I880" t="s">
        <v>144</v>
      </c>
      <c r="V880" t="s">
        <v>3461</v>
      </c>
      <c r="AB880" t="s">
        <v>3445</v>
      </c>
      <c r="AC880" t="s">
        <v>3445</v>
      </c>
      <c r="AD880" t="s">
        <v>3445</v>
      </c>
      <c r="AE880" t="s">
        <v>3445</v>
      </c>
      <c r="AF880" t="s">
        <v>3445</v>
      </c>
    </row>
    <row r="881" spans="1:32" ht="17.25" customHeight="1" x14ac:dyDescent="0.25">
      <c r="A881">
        <v>326849</v>
      </c>
      <c r="B881" t="s">
        <v>1232</v>
      </c>
      <c r="C881" t="s">
        <v>762</v>
      </c>
      <c r="D881" t="s">
        <v>473</v>
      </c>
      <c r="E881" t="s">
        <v>89</v>
      </c>
      <c r="F881">
        <v>28246</v>
      </c>
      <c r="G881" t="s">
        <v>461</v>
      </c>
      <c r="H881" t="s">
        <v>29</v>
      </c>
      <c r="I881" t="s">
        <v>144</v>
      </c>
      <c r="V881" t="s">
        <v>3461</v>
      </c>
      <c r="AB881" t="s">
        <v>3445</v>
      </c>
      <c r="AC881" t="s">
        <v>3445</v>
      </c>
      <c r="AD881" t="s">
        <v>3445</v>
      </c>
      <c r="AE881" t="s">
        <v>3445</v>
      </c>
      <c r="AF881" t="s">
        <v>3445</v>
      </c>
    </row>
    <row r="882" spans="1:32" ht="17.25" customHeight="1" x14ac:dyDescent="0.25">
      <c r="A882">
        <v>327138</v>
      </c>
      <c r="B882" t="s">
        <v>1638</v>
      </c>
      <c r="C882" t="s">
        <v>500</v>
      </c>
      <c r="D882" t="s">
        <v>1639</v>
      </c>
      <c r="E882" t="s">
        <v>90</v>
      </c>
      <c r="H882" t="s">
        <v>29</v>
      </c>
      <c r="I882" t="s">
        <v>144</v>
      </c>
      <c r="V882" t="s">
        <v>3461</v>
      </c>
      <c r="AD882" t="s">
        <v>3445</v>
      </c>
      <c r="AE882" t="s">
        <v>3445</v>
      </c>
      <c r="AF882" t="s">
        <v>3445</v>
      </c>
    </row>
    <row r="883" spans="1:32" ht="17.25" customHeight="1" x14ac:dyDescent="0.25">
      <c r="A883">
        <v>327902</v>
      </c>
      <c r="B883" t="s">
        <v>2076</v>
      </c>
      <c r="C883" t="s">
        <v>302</v>
      </c>
      <c r="D883" t="s">
        <v>784</v>
      </c>
      <c r="E883" t="s">
        <v>89</v>
      </c>
      <c r="H883" t="s">
        <v>29</v>
      </c>
      <c r="I883" t="s">
        <v>144</v>
      </c>
      <c r="V883" t="s">
        <v>3461</v>
      </c>
      <c r="AA883" t="s">
        <v>3445</v>
      </c>
      <c r="AB883" t="s">
        <v>3445</v>
      </c>
      <c r="AC883" t="s">
        <v>3445</v>
      </c>
      <c r="AD883" t="s">
        <v>3445</v>
      </c>
      <c r="AE883" t="s">
        <v>3445</v>
      </c>
      <c r="AF883" t="s">
        <v>3445</v>
      </c>
    </row>
    <row r="884" spans="1:32" ht="17.25" customHeight="1" x14ac:dyDescent="0.25">
      <c r="A884">
        <v>329213</v>
      </c>
      <c r="B884" t="s">
        <v>1375</v>
      </c>
      <c r="C884" t="s">
        <v>410</v>
      </c>
      <c r="D884" t="s">
        <v>287</v>
      </c>
      <c r="E884" t="s">
        <v>89</v>
      </c>
      <c r="H884" t="s">
        <v>29</v>
      </c>
      <c r="I884" t="s">
        <v>144</v>
      </c>
      <c r="V884" t="s">
        <v>3461</v>
      </c>
      <c r="AB884" t="s">
        <v>3445</v>
      </c>
      <c r="AC884" t="s">
        <v>3445</v>
      </c>
      <c r="AD884" t="s">
        <v>3445</v>
      </c>
      <c r="AE884" t="s">
        <v>3445</v>
      </c>
      <c r="AF884" t="s">
        <v>3445</v>
      </c>
    </row>
    <row r="885" spans="1:32" ht="17.25" customHeight="1" x14ac:dyDescent="0.25">
      <c r="A885">
        <v>329336</v>
      </c>
      <c r="B885" t="s">
        <v>1162</v>
      </c>
      <c r="C885" t="s">
        <v>559</v>
      </c>
      <c r="D885" t="s">
        <v>234</v>
      </c>
      <c r="E885" t="s">
        <v>90</v>
      </c>
      <c r="H885" t="s">
        <v>29</v>
      </c>
      <c r="I885" t="s">
        <v>144</v>
      </c>
      <c r="V885" t="s">
        <v>3461</v>
      </c>
      <c r="AA885" t="s">
        <v>3445</v>
      </c>
      <c r="AB885" t="s">
        <v>3445</v>
      </c>
      <c r="AC885" t="s">
        <v>3445</v>
      </c>
      <c r="AD885" t="s">
        <v>3445</v>
      </c>
      <c r="AE885" t="s">
        <v>3445</v>
      </c>
      <c r="AF885" t="s">
        <v>3445</v>
      </c>
    </row>
    <row r="886" spans="1:32" ht="17.25" customHeight="1" x14ac:dyDescent="0.25">
      <c r="A886">
        <v>329594</v>
      </c>
      <c r="B886" t="s">
        <v>2159</v>
      </c>
      <c r="C886" t="s">
        <v>891</v>
      </c>
      <c r="D886" t="s">
        <v>411</v>
      </c>
      <c r="E886" t="s">
        <v>90</v>
      </c>
      <c r="H886" t="s">
        <v>29</v>
      </c>
      <c r="I886" t="s">
        <v>144</v>
      </c>
      <c r="V886" t="s">
        <v>3461</v>
      </c>
      <c r="AB886" t="s">
        <v>3445</v>
      </c>
      <c r="AC886" t="s">
        <v>3445</v>
      </c>
      <c r="AD886" t="s">
        <v>3445</v>
      </c>
      <c r="AE886" t="s">
        <v>3445</v>
      </c>
      <c r="AF886" t="s">
        <v>3445</v>
      </c>
    </row>
    <row r="887" spans="1:32" ht="17.25" customHeight="1" x14ac:dyDescent="0.25">
      <c r="A887">
        <v>329625</v>
      </c>
      <c r="B887" t="s">
        <v>1239</v>
      </c>
      <c r="C887" t="s">
        <v>330</v>
      </c>
      <c r="D887" t="s">
        <v>392</v>
      </c>
      <c r="E887" t="s">
        <v>90</v>
      </c>
      <c r="H887" t="s">
        <v>29</v>
      </c>
      <c r="I887" t="s">
        <v>144</v>
      </c>
      <c r="V887" t="s">
        <v>3461</v>
      </c>
      <c r="W887" t="s">
        <v>3445</v>
      </c>
      <c r="Z887" t="s">
        <v>3445</v>
      </c>
      <c r="AA887" t="s">
        <v>3445</v>
      </c>
      <c r="AB887" t="s">
        <v>3445</v>
      </c>
      <c r="AC887" t="s">
        <v>3445</v>
      </c>
      <c r="AD887" t="s">
        <v>3445</v>
      </c>
      <c r="AE887" t="s">
        <v>3445</v>
      </c>
      <c r="AF887" t="s">
        <v>3445</v>
      </c>
    </row>
    <row r="888" spans="1:32" ht="17.25" customHeight="1" x14ac:dyDescent="0.25">
      <c r="A888">
        <v>329973</v>
      </c>
      <c r="B888" t="s">
        <v>2148</v>
      </c>
      <c r="C888" t="s">
        <v>549</v>
      </c>
      <c r="D888" t="s">
        <v>271</v>
      </c>
      <c r="E888" t="s">
        <v>90</v>
      </c>
      <c r="H888" t="s">
        <v>29</v>
      </c>
      <c r="I888" t="s">
        <v>144</v>
      </c>
      <c r="V888" t="s">
        <v>3461</v>
      </c>
      <c r="Y888" t="s">
        <v>3445</v>
      </c>
      <c r="AA888" t="s">
        <v>3445</v>
      </c>
      <c r="AB888" t="s">
        <v>3445</v>
      </c>
      <c r="AC888" t="s">
        <v>3445</v>
      </c>
      <c r="AD888" t="s">
        <v>3445</v>
      </c>
      <c r="AE888" t="s">
        <v>3445</v>
      </c>
      <c r="AF888" t="s">
        <v>3445</v>
      </c>
    </row>
    <row r="889" spans="1:32" ht="17.25" customHeight="1" x14ac:dyDescent="0.25">
      <c r="A889">
        <v>330016</v>
      </c>
      <c r="B889" t="s">
        <v>1165</v>
      </c>
      <c r="C889" t="s">
        <v>1166</v>
      </c>
      <c r="D889" t="s">
        <v>444</v>
      </c>
      <c r="E889" t="s">
        <v>89</v>
      </c>
      <c r="H889" t="s">
        <v>29</v>
      </c>
      <c r="I889" t="s">
        <v>144</v>
      </c>
      <c r="V889" t="s">
        <v>3461</v>
      </c>
      <c r="W889" t="s">
        <v>3445</v>
      </c>
      <c r="X889" t="s">
        <v>3445</v>
      </c>
      <c r="Z889" t="s">
        <v>3445</v>
      </c>
      <c r="AA889" t="s">
        <v>3445</v>
      </c>
      <c r="AB889" t="s">
        <v>3445</v>
      </c>
      <c r="AC889" t="s">
        <v>3445</v>
      </c>
      <c r="AD889" t="s">
        <v>3445</v>
      </c>
      <c r="AE889" t="s">
        <v>3445</v>
      </c>
      <c r="AF889" t="s">
        <v>3445</v>
      </c>
    </row>
    <row r="890" spans="1:32" ht="17.25" customHeight="1" x14ac:dyDescent="0.25">
      <c r="A890">
        <v>330181</v>
      </c>
      <c r="B890" t="s">
        <v>1303</v>
      </c>
      <c r="C890" t="s">
        <v>330</v>
      </c>
      <c r="D890" t="s">
        <v>1304</v>
      </c>
      <c r="E890" t="s">
        <v>89</v>
      </c>
      <c r="H890" t="s">
        <v>29</v>
      </c>
      <c r="I890" t="s">
        <v>144</v>
      </c>
      <c r="V890" t="s">
        <v>3461</v>
      </c>
      <c r="AA890" t="s">
        <v>3445</v>
      </c>
      <c r="AB890" t="s">
        <v>3445</v>
      </c>
      <c r="AC890" t="s">
        <v>3445</v>
      </c>
      <c r="AD890" t="s">
        <v>3445</v>
      </c>
      <c r="AE890" t="s">
        <v>3445</v>
      </c>
      <c r="AF890" t="s">
        <v>3445</v>
      </c>
    </row>
    <row r="891" spans="1:32" ht="17.25" customHeight="1" x14ac:dyDescent="0.25">
      <c r="A891">
        <v>330724</v>
      </c>
      <c r="B891" t="s">
        <v>1736</v>
      </c>
      <c r="C891" t="s">
        <v>240</v>
      </c>
      <c r="D891" t="s">
        <v>916</v>
      </c>
      <c r="E891" t="s">
        <v>89</v>
      </c>
      <c r="F891">
        <v>32509</v>
      </c>
      <c r="H891" t="s">
        <v>29</v>
      </c>
      <c r="I891" t="s">
        <v>144</v>
      </c>
      <c r="V891" t="s">
        <v>3461</v>
      </c>
      <c r="AB891" t="s">
        <v>3445</v>
      </c>
      <c r="AC891" t="s">
        <v>3445</v>
      </c>
      <c r="AD891" t="s">
        <v>3445</v>
      </c>
      <c r="AE891" t="s">
        <v>3445</v>
      </c>
      <c r="AF891" t="s">
        <v>3445</v>
      </c>
    </row>
    <row r="892" spans="1:32" ht="17.25" customHeight="1" x14ac:dyDescent="0.25">
      <c r="A892">
        <v>330791</v>
      </c>
      <c r="B892" t="s">
        <v>1226</v>
      </c>
      <c r="C892" t="s">
        <v>226</v>
      </c>
      <c r="D892" t="s">
        <v>234</v>
      </c>
      <c r="E892" t="s">
        <v>90</v>
      </c>
      <c r="H892" t="s">
        <v>29</v>
      </c>
      <c r="I892" t="s">
        <v>144</v>
      </c>
      <c r="V892" t="s">
        <v>3461</v>
      </c>
      <c r="W892" t="s">
        <v>3445</v>
      </c>
      <c r="X892" t="s">
        <v>3445</v>
      </c>
      <c r="Z892" t="s">
        <v>3445</v>
      </c>
      <c r="AA892" t="s">
        <v>3445</v>
      </c>
      <c r="AB892" t="s">
        <v>3445</v>
      </c>
      <c r="AC892" t="s">
        <v>3445</v>
      </c>
      <c r="AD892" t="s">
        <v>3445</v>
      </c>
      <c r="AE892" t="s">
        <v>3445</v>
      </c>
      <c r="AF892" t="s">
        <v>3445</v>
      </c>
    </row>
    <row r="893" spans="1:32" ht="17.25" customHeight="1" x14ac:dyDescent="0.25">
      <c r="A893">
        <v>331051</v>
      </c>
      <c r="B893" t="s">
        <v>1748</v>
      </c>
      <c r="C893" t="s">
        <v>448</v>
      </c>
      <c r="D893" t="s">
        <v>280</v>
      </c>
      <c r="E893" t="s">
        <v>90</v>
      </c>
      <c r="H893" t="s">
        <v>29</v>
      </c>
      <c r="I893" t="s">
        <v>144</v>
      </c>
      <c r="V893" t="s">
        <v>3461</v>
      </c>
      <c r="AB893" t="s">
        <v>3445</v>
      </c>
      <c r="AC893" t="s">
        <v>3445</v>
      </c>
      <c r="AD893" t="s">
        <v>3445</v>
      </c>
      <c r="AE893" t="s">
        <v>3445</v>
      </c>
      <c r="AF893" t="s">
        <v>3445</v>
      </c>
    </row>
    <row r="894" spans="1:32" ht="17.25" customHeight="1" x14ac:dyDescent="0.25">
      <c r="A894">
        <v>331522</v>
      </c>
      <c r="B894" t="s">
        <v>1293</v>
      </c>
      <c r="C894" t="s">
        <v>726</v>
      </c>
      <c r="D894" t="s">
        <v>715</v>
      </c>
      <c r="E894" t="s">
        <v>89</v>
      </c>
      <c r="F894">
        <v>35065</v>
      </c>
      <c r="G894" t="s">
        <v>1200</v>
      </c>
      <c r="H894" t="s">
        <v>29</v>
      </c>
      <c r="I894" t="s">
        <v>144</v>
      </c>
      <c r="V894" t="s">
        <v>3461</v>
      </c>
      <c r="AB894" t="s">
        <v>3445</v>
      </c>
      <c r="AC894" t="s">
        <v>3445</v>
      </c>
      <c r="AD894" t="s">
        <v>3445</v>
      </c>
      <c r="AE894" t="s">
        <v>3445</v>
      </c>
      <c r="AF894" t="s">
        <v>3445</v>
      </c>
    </row>
    <row r="895" spans="1:32" ht="17.25" customHeight="1" x14ac:dyDescent="0.25">
      <c r="A895">
        <v>331687</v>
      </c>
      <c r="B895" t="s">
        <v>1291</v>
      </c>
      <c r="C895" t="s">
        <v>342</v>
      </c>
      <c r="D895" t="s">
        <v>1292</v>
      </c>
      <c r="E895" t="s">
        <v>90</v>
      </c>
      <c r="H895" t="s">
        <v>29</v>
      </c>
      <c r="I895" t="s">
        <v>144</v>
      </c>
      <c r="V895" t="s">
        <v>3461</v>
      </c>
      <c r="AA895" t="s">
        <v>3445</v>
      </c>
      <c r="AB895" t="s">
        <v>3445</v>
      </c>
      <c r="AC895" t="s">
        <v>3445</v>
      </c>
      <c r="AD895" t="s">
        <v>3445</v>
      </c>
      <c r="AE895" t="s">
        <v>3445</v>
      </c>
      <c r="AF895" t="s">
        <v>3445</v>
      </c>
    </row>
    <row r="896" spans="1:32" ht="17.25" customHeight="1" x14ac:dyDescent="0.25">
      <c r="A896">
        <v>331706</v>
      </c>
      <c r="B896" t="s">
        <v>1379</v>
      </c>
      <c r="C896" t="s">
        <v>261</v>
      </c>
      <c r="D896" t="s">
        <v>433</v>
      </c>
      <c r="E896" t="s">
        <v>89</v>
      </c>
      <c r="F896">
        <v>35899</v>
      </c>
      <c r="G896" t="s">
        <v>31</v>
      </c>
      <c r="H896" t="s">
        <v>29</v>
      </c>
      <c r="I896" t="s">
        <v>144</v>
      </c>
      <c r="V896" t="s">
        <v>3461</v>
      </c>
      <c r="AB896" t="s">
        <v>3445</v>
      </c>
      <c r="AC896" t="s">
        <v>3445</v>
      </c>
      <c r="AD896" t="s">
        <v>3445</v>
      </c>
      <c r="AE896" t="s">
        <v>3445</v>
      </c>
      <c r="AF896" t="s">
        <v>3445</v>
      </c>
    </row>
    <row r="897" spans="1:32" ht="17.25" customHeight="1" x14ac:dyDescent="0.25">
      <c r="A897">
        <v>331753</v>
      </c>
      <c r="B897" t="s">
        <v>1507</v>
      </c>
      <c r="C897" t="s">
        <v>1508</v>
      </c>
      <c r="D897" t="s">
        <v>1509</v>
      </c>
      <c r="E897" t="s">
        <v>89</v>
      </c>
      <c r="H897" t="s">
        <v>29</v>
      </c>
      <c r="I897" t="s">
        <v>144</v>
      </c>
      <c r="V897" t="s">
        <v>3461</v>
      </c>
      <c r="AA897" t="s">
        <v>3445</v>
      </c>
      <c r="AB897" t="s">
        <v>3445</v>
      </c>
      <c r="AC897" t="s">
        <v>3445</v>
      </c>
      <c r="AD897" t="s">
        <v>3445</v>
      </c>
      <c r="AE897" t="s">
        <v>3445</v>
      </c>
      <c r="AF897" t="s">
        <v>3445</v>
      </c>
    </row>
    <row r="898" spans="1:32" ht="17.25" customHeight="1" x14ac:dyDescent="0.25">
      <c r="A898">
        <v>331857</v>
      </c>
      <c r="B898" t="s">
        <v>1615</v>
      </c>
      <c r="C898" t="s">
        <v>521</v>
      </c>
      <c r="D898" t="s">
        <v>1616</v>
      </c>
      <c r="E898" t="s">
        <v>90</v>
      </c>
      <c r="F898">
        <v>33252</v>
      </c>
      <c r="G898" t="s">
        <v>31</v>
      </c>
      <c r="H898" t="s">
        <v>29</v>
      </c>
      <c r="I898" t="s">
        <v>144</v>
      </c>
      <c r="V898" t="s">
        <v>3461</v>
      </c>
      <c r="AB898" t="s">
        <v>3445</v>
      </c>
      <c r="AC898" t="s">
        <v>3445</v>
      </c>
      <c r="AD898" t="s">
        <v>3445</v>
      </c>
      <c r="AE898" t="s">
        <v>3445</v>
      </c>
      <c r="AF898" t="s">
        <v>3445</v>
      </c>
    </row>
    <row r="899" spans="1:32" ht="17.25" customHeight="1" x14ac:dyDescent="0.25">
      <c r="A899">
        <v>331949</v>
      </c>
      <c r="B899" t="s">
        <v>1728</v>
      </c>
      <c r="C899" t="s">
        <v>1729</v>
      </c>
      <c r="D899" t="s">
        <v>1730</v>
      </c>
      <c r="E899" t="s">
        <v>89</v>
      </c>
      <c r="F899">
        <v>36526</v>
      </c>
      <c r="G899" t="s">
        <v>919</v>
      </c>
      <c r="H899" t="s">
        <v>29</v>
      </c>
      <c r="I899" t="s">
        <v>144</v>
      </c>
      <c r="V899" t="s">
        <v>3461</v>
      </c>
      <c r="AF899" t="s">
        <v>3445</v>
      </c>
    </row>
    <row r="900" spans="1:32" ht="17.25" customHeight="1" x14ac:dyDescent="0.25">
      <c r="A900">
        <v>332208</v>
      </c>
      <c r="B900" t="s">
        <v>1796</v>
      </c>
      <c r="C900" t="s">
        <v>793</v>
      </c>
      <c r="D900" t="s">
        <v>433</v>
      </c>
      <c r="E900" t="s">
        <v>89</v>
      </c>
      <c r="F900">
        <v>34503</v>
      </c>
      <c r="G900" t="s">
        <v>31</v>
      </c>
      <c r="H900" t="s">
        <v>29</v>
      </c>
      <c r="I900" t="s">
        <v>144</v>
      </c>
      <c r="J900" t="s">
        <v>1112</v>
      </c>
      <c r="L900" t="s">
        <v>31</v>
      </c>
      <c r="V900" t="s">
        <v>3461</v>
      </c>
      <c r="AE900" t="s">
        <v>3445</v>
      </c>
      <c r="AF900" t="s">
        <v>3445</v>
      </c>
    </row>
    <row r="901" spans="1:32" ht="17.25" customHeight="1" x14ac:dyDescent="0.25">
      <c r="A901">
        <v>332278</v>
      </c>
      <c r="B901" t="s">
        <v>1294</v>
      </c>
      <c r="C901" t="s">
        <v>240</v>
      </c>
      <c r="D901" t="s">
        <v>383</v>
      </c>
      <c r="E901" t="s">
        <v>89</v>
      </c>
      <c r="H901" t="s">
        <v>29</v>
      </c>
      <c r="I901" t="s">
        <v>144</v>
      </c>
      <c r="V901" t="s">
        <v>3461</v>
      </c>
      <c r="AA901" t="s">
        <v>3445</v>
      </c>
      <c r="AB901" t="s">
        <v>3445</v>
      </c>
      <c r="AC901" t="s">
        <v>3445</v>
      </c>
      <c r="AD901" t="s">
        <v>3445</v>
      </c>
      <c r="AE901" t="s">
        <v>3445</v>
      </c>
      <c r="AF901" t="s">
        <v>3445</v>
      </c>
    </row>
    <row r="902" spans="1:32" ht="17.25" customHeight="1" x14ac:dyDescent="0.25">
      <c r="A902">
        <v>332638</v>
      </c>
      <c r="B902" t="s">
        <v>1233</v>
      </c>
      <c r="C902" t="s">
        <v>240</v>
      </c>
      <c r="D902" t="s">
        <v>271</v>
      </c>
      <c r="E902" t="s">
        <v>89</v>
      </c>
      <c r="H902" t="s">
        <v>29</v>
      </c>
      <c r="I902" t="s">
        <v>144</v>
      </c>
      <c r="V902" t="s">
        <v>3461</v>
      </c>
      <c r="AA902" t="s">
        <v>3445</v>
      </c>
      <c r="AB902" t="s">
        <v>3445</v>
      </c>
      <c r="AC902" t="s">
        <v>3445</v>
      </c>
      <c r="AD902" t="s">
        <v>3445</v>
      </c>
      <c r="AE902" t="s">
        <v>3445</v>
      </c>
      <c r="AF902" t="s">
        <v>3445</v>
      </c>
    </row>
    <row r="903" spans="1:32" ht="17.25" customHeight="1" x14ac:dyDescent="0.25">
      <c r="A903">
        <v>332921</v>
      </c>
      <c r="B903" t="s">
        <v>1299</v>
      </c>
      <c r="C903" t="s">
        <v>240</v>
      </c>
      <c r="D903" t="s">
        <v>1300</v>
      </c>
      <c r="E903" t="s">
        <v>89</v>
      </c>
      <c r="F903">
        <v>35935</v>
      </c>
      <c r="G903" t="s">
        <v>31</v>
      </c>
      <c r="H903" t="s">
        <v>29</v>
      </c>
      <c r="I903" t="s">
        <v>144</v>
      </c>
      <c r="V903" t="s">
        <v>3461</v>
      </c>
      <c r="AB903" t="s">
        <v>3445</v>
      </c>
      <c r="AC903" t="s">
        <v>3445</v>
      </c>
      <c r="AD903" t="s">
        <v>3445</v>
      </c>
      <c r="AE903" t="s">
        <v>3445</v>
      </c>
      <c r="AF903" t="s">
        <v>3445</v>
      </c>
    </row>
    <row r="904" spans="1:32" ht="17.25" customHeight="1" x14ac:dyDescent="0.25">
      <c r="A904">
        <v>333055</v>
      </c>
      <c r="B904" t="s">
        <v>1524</v>
      </c>
      <c r="C904" t="s">
        <v>299</v>
      </c>
      <c r="D904" t="s">
        <v>1525</v>
      </c>
      <c r="E904" t="s">
        <v>90</v>
      </c>
      <c r="F904">
        <v>36539</v>
      </c>
      <c r="G904" t="s">
        <v>31</v>
      </c>
      <c r="H904" t="s">
        <v>29</v>
      </c>
      <c r="I904" t="s">
        <v>144</v>
      </c>
      <c r="V904" t="s">
        <v>3461</v>
      </c>
      <c r="AB904" t="s">
        <v>3445</v>
      </c>
      <c r="AC904" t="s">
        <v>3445</v>
      </c>
      <c r="AD904" t="s">
        <v>3445</v>
      </c>
      <c r="AE904" t="s">
        <v>3445</v>
      </c>
      <c r="AF904" t="s">
        <v>3445</v>
      </c>
    </row>
    <row r="905" spans="1:32" ht="17.25" customHeight="1" x14ac:dyDescent="0.25">
      <c r="A905">
        <v>333149</v>
      </c>
      <c r="B905" t="s">
        <v>1154</v>
      </c>
      <c r="C905" t="s">
        <v>1110</v>
      </c>
      <c r="D905" t="s">
        <v>310</v>
      </c>
      <c r="E905" t="s">
        <v>89</v>
      </c>
      <c r="H905" t="s">
        <v>29</v>
      </c>
      <c r="I905" t="s">
        <v>144</v>
      </c>
      <c r="V905" t="s">
        <v>3461</v>
      </c>
      <c r="X905" t="s">
        <v>3445</v>
      </c>
      <c r="AA905" t="s">
        <v>3445</v>
      </c>
      <c r="AB905" t="s">
        <v>3445</v>
      </c>
      <c r="AC905" t="s">
        <v>3445</v>
      </c>
      <c r="AD905" t="s">
        <v>3445</v>
      </c>
      <c r="AE905" t="s">
        <v>3445</v>
      </c>
      <c r="AF905" t="s">
        <v>3445</v>
      </c>
    </row>
    <row r="906" spans="1:32" ht="17.25" customHeight="1" x14ac:dyDescent="0.25">
      <c r="A906">
        <v>333822</v>
      </c>
      <c r="B906" t="s">
        <v>1518</v>
      </c>
      <c r="C906" t="s">
        <v>765</v>
      </c>
      <c r="D906" t="s">
        <v>444</v>
      </c>
      <c r="E906" t="s">
        <v>89</v>
      </c>
      <c r="H906" t="s">
        <v>29</v>
      </c>
      <c r="I906" t="s">
        <v>144</v>
      </c>
      <c r="V906" t="s">
        <v>3461</v>
      </c>
      <c r="AA906" t="s">
        <v>3445</v>
      </c>
      <c r="AB906" t="s">
        <v>3445</v>
      </c>
      <c r="AC906" t="s">
        <v>3445</v>
      </c>
      <c r="AD906" t="s">
        <v>3445</v>
      </c>
      <c r="AE906" t="s">
        <v>3445</v>
      </c>
      <c r="AF906" t="s">
        <v>3445</v>
      </c>
    </row>
    <row r="907" spans="1:32" ht="17.25" customHeight="1" x14ac:dyDescent="0.25">
      <c r="A907">
        <v>333852</v>
      </c>
      <c r="B907" t="s">
        <v>1227</v>
      </c>
      <c r="C907" t="s">
        <v>259</v>
      </c>
      <c r="D907" t="s">
        <v>303</v>
      </c>
      <c r="E907" t="s">
        <v>90</v>
      </c>
      <c r="H907" t="s">
        <v>29</v>
      </c>
      <c r="I907" t="s">
        <v>144</v>
      </c>
      <c r="V907" t="s">
        <v>3461</v>
      </c>
      <c r="AA907" t="s">
        <v>3445</v>
      </c>
      <c r="AB907" t="s">
        <v>3445</v>
      </c>
      <c r="AC907" t="s">
        <v>3445</v>
      </c>
      <c r="AD907" t="s">
        <v>3445</v>
      </c>
      <c r="AE907" t="s">
        <v>3445</v>
      </c>
      <c r="AF907" t="s">
        <v>3445</v>
      </c>
    </row>
    <row r="908" spans="1:32" ht="17.25" customHeight="1" x14ac:dyDescent="0.25">
      <c r="A908">
        <v>333915</v>
      </c>
      <c r="B908" t="s">
        <v>1216</v>
      </c>
      <c r="C908" t="s">
        <v>261</v>
      </c>
      <c r="D908" t="s">
        <v>877</v>
      </c>
      <c r="E908" t="s">
        <v>90</v>
      </c>
      <c r="H908" t="s">
        <v>29</v>
      </c>
      <c r="I908" t="s">
        <v>144</v>
      </c>
      <c r="V908" t="s">
        <v>3461</v>
      </c>
      <c r="AA908" t="s">
        <v>3445</v>
      </c>
      <c r="AB908" t="s">
        <v>3445</v>
      </c>
      <c r="AC908" t="s">
        <v>3445</v>
      </c>
      <c r="AD908" t="s">
        <v>3445</v>
      </c>
      <c r="AE908" t="s">
        <v>3445</v>
      </c>
      <c r="AF908" t="s">
        <v>3445</v>
      </c>
    </row>
    <row r="909" spans="1:32" ht="17.25" customHeight="1" x14ac:dyDescent="0.25">
      <c r="A909">
        <v>333924</v>
      </c>
      <c r="B909" t="s">
        <v>1156</v>
      </c>
      <c r="C909" t="s">
        <v>259</v>
      </c>
      <c r="D909" t="s">
        <v>447</v>
      </c>
      <c r="E909" t="s">
        <v>90</v>
      </c>
      <c r="H909" t="s">
        <v>29</v>
      </c>
      <c r="I909" t="s">
        <v>144</v>
      </c>
      <c r="V909" t="s">
        <v>3461</v>
      </c>
      <c r="AA909" t="s">
        <v>3445</v>
      </c>
      <c r="AB909" t="s">
        <v>3445</v>
      </c>
      <c r="AC909" t="s">
        <v>3445</v>
      </c>
      <c r="AD909" t="s">
        <v>3445</v>
      </c>
      <c r="AE909" t="s">
        <v>3445</v>
      </c>
      <c r="AF909" t="s">
        <v>3445</v>
      </c>
    </row>
    <row r="910" spans="1:32" ht="17.25" customHeight="1" x14ac:dyDescent="0.25">
      <c r="A910">
        <v>333939</v>
      </c>
      <c r="B910" t="s">
        <v>1963</v>
      </c>
      <c r="C910" t="s">
        <v>240</v>
      </c>
      <c r="D910" t="s">
        <v>681</v>
      </c>
      <c r="E910" t="s">
        <v>90</v>
      </c>
      <c r="H910" t="s">
        <v>29</v>
      </c>
      <c r="I910" t="s">
        <v>144</v>
      </c>
      <c r="V910" t="s">
        <v>3461</v>
      </c>
      <c r="AB910" t="s">
        <v>3445</v>
      </c>
      <c r="AC910" t="s">
        <v>3445</v>
      </c>
      <c r="AD910" t="s">
        <v>3445</v>
      </c>
      <c r="AE910" t="s">
        <v>3445</v>
      </c>
      <c r="AF910" t="s">
        <v>3445</v>
      </c>
    </row>
    <row r="911" spans="1:32" ht="17.25" customHeight="1" x14ac:dyDescent="0.25">
      <c r="A911">
        <v>333946</v>
      </c>
      <c r="B911" t="s">
        <v>1148</v>
      </c>
      <c r="C911" t="s">
        <v>256</v>
      </c>
      <c r="D911" t="s">
        <v>1149</v>
      </c>
      <c r="E911" t="s">
        <v>90</v>
      </c>
      <c r="H911" t="s">
        <v>29</v>
      </c>
      <c r="I911" t="s">
        <v>144</v>
      </c>
      <c r="V911" t="s">
        <v>3461</v>
      </c>
      <c r="AA911" t="s">
        <v>3445</v>
      </c>
      <c r="AB911" t="s">
        <v>3445</v>
      </c>
      <c r="AC911" t="s">
        <v>3445</v>
      </c>
      <c r="AD911" t="s">
        <v>3445</v>
      </c>
      <c r="AE911" t="s">
        <v>3445</v>
      </c>
      <c r="AF911" t="s">
        <v>3445</v>
      </c>
    </row>
    <row r="912" spans="1:32" ht="17.25" customHeight="1" x14ac:dyDescent="0.25">
      <c r="A912">
        <v>334017</v>
      </c>
      <c r="B912" t="s">
        <v>1152</v>
      </c>
      <c r="C912" t="s">
        <v>342</v>
      </c>
      <c r="D912" t="s">
        <v>323</v>
      </c>
      <c r="E912" t="s">
        <v>89</v>
      </c>
      <c r="H912" t="s">
        <v>29</v>
      </c>
      <c r="I912" t="s">
        <v>144</v>
      </c>
      <c r="V912" t="s">
        <v>3461</v>
      </c>
      <c r="AA912" t="s">
        <v>3445</v>
      </c>
      <c r="AB912" t="s">
        <v>3445</v>
      </c>
      <c r="AC912" t="s">
        <v>3445</v>
      </c>
      <c r="AD912" t="s">
        <v>3445</v>
      </c>
      <c r="AE912" t="s">
        <v>3445</v>
      </c>
      <c r="AF912" t="s">
        <v>3445</v>
      </c>
    </row>
    <row r="913" spans="1:32" ht="17.25" customHeight="1" x14ac:dyDescent="0.25">
      <c r="A913">
        <v>334020</v>
      </c>
      <c r="B913" t="s">
        <v>1145</v>
      </c>
      <c r="C913" t="s">
        <v>576</v>
      </c>
      <c r="D913" t="s">
        <v>441</v>
      </c>
      <c r="E913" t="s">
        <v>90</v>
      </c>
      <c r="H913" t="s">
        <v>29</v>
      </c>
      <c r="I913" t="s">
        <v>144</v>
      </c>
      <c r="V913" t="s">
        <v>3461</v>
      </c>
      <c r="AA913" t="s">
        <v>3445</v>
      </c>
      <c r="AB913" t="s">
        <v>3445</v>
      </c>
      <c r="AC913" t="s">
        <v>3445</v>
      </c>
      <c r="AD913" t="s">
        <v>3445</v>
      </c>
      <c r="AE913" t="s">
        <v>3445</v>
      </c>
      <c r="AF913" t="s">
        <v>3445</v>
      </c>
    </row>
    <row r="914" spans="1:32" ht="17.25" customHeight="1" x14ac:dyDescent="0.25">
      <c r="A914">
        <v>334060</v>
      </c>
      <c r="B914" t="s">
        <v>1158</v>
      </c>
      <c r="C914" t="s">
        <v>469</v>
      </c>
      <c r="D914" t="s">
        <v>234</v>
      </c>
      <c r="E914" t="s">
        <v>90</v>
      </c>
      <c r="H914" t="s">
        <v>29</v>
      </c>
      <c r="I914" t="s">
        <v>144</v>
      </c>
      <c r="V914" t="s">
        <v>3461</v>
      </c>
      <c r="X914" t="s">
        <v>3445</v>
      </c>
      <c r="AA914" t="s">
        <v>3445</v>
      </c>
      <c r="AB914" t="s">
        <v>3445</v>
      </c>
      <c r="AC914" t="s">
        <v>3445</v>
      </c>
      <c r="AD914" t="s">
        <v>3445</v>
      </c>
      <c r="AE914" t="s">
        <v>3445</v>
      </c>
      <c r="AF914" t="s">
        <v>3445</v>
      </c>
    </row>
    <row r="915" spans="1:32" ht="17.25" customHeight="1" x14ac:dyDescent="0.25">
      <c r="A915">
        <v>334209</v>
      </c>
      <c r="B915" t="s">
        <v>1224</v>
      </c>
      <c r="C915" t="s">
        <v>1225</v>
      </c>
      <c r="D915" t="s">
        <v>323</v>
      </c>
      <c r="E915" t="s">
        <v>89</v>
      </c>
      <c r="H915" t="s">
        <v>29</v>
      </c>
      <c r="I915" t="s">
        <v>144</v>
      </c>
      <c r="V915" t="s">
        <v>3461</v>
      </c>
      <c r="AA915" t="s">
        <v>3445</v>
      </c>
      <c r="AB915" t="s">
        <v>3445</v>
      </c>
      <c r="AC915" t="s">
        <v>3445</v>
      </c>
      <c r="AD915" t="s">
        <v>3445</v>
      </c>
      <c r="AE915" t="s">
        <v>3445</v>
      </c>
      <c r="AF915" t="s">
        <v>3445</v>
      </c>
    </row>
    <row r="916" spans="1:32" ht="17.25" customHeight="1" x14ac:dyDescent="0.25">
      <c r="A916">
        <v>334216</v>
      </c>
      <c r="B916" t="s">
        <v>1519</v>
      </c>
      <c r="C916" t="s">
        <v>451</v>
      </c>
      <c r="D916" t="s">
        <v>444</v>
      </c>
      <c r="E916" t="s">
        <v>89</v>
      </c>
      <c r="H916" t="s">
        <v>29</v>
      </c>
      <c r="I916" t="s">
        <v>144</v>
      </c>
      <c r="V916" t="s">
        <v>3461</v>
      </c>
      <c r="AD916" t="s">
        <v>3445</v>
      </c>
      <c r="AE916" t="s">
        <v>3445</v>
      </c>
      <c r="AF916" t="s">
        <v>3445</v>
      </c>
    </row>
    <row r="917" spans="1:32" ht="17.25" customHeight="1" x14ac:dyDescent="0.25">
      <c r="A917">
        <v>334241</v>
      </c>
      <c r="B917" t="s">
        <v>1223</v>
      </c>
      <c r="C917" t="s">
        <v>240</v>
      </c>
      <c r="D917" t="s">
        <v>224</v>
      </c>
      <c r="E917" t="s">
        <v>90</v>
      </c>
      <c r="H917" t="s">
        <v>29</v>
      </c>
      <c r="I917" t="s">
        <v>144</v>
      </c>
      <c r="V917" t="s">
        <v>3461</v>
      </c>
      <c r="AA917" t="s">
        <v>3445</v>
      </c>
      <c r="AB917" t="s">
        <v>3445</v>
      </c>
      <c r="AC917" t="s">
        <v>3445</v>
      </c>
      <c r="AD917" t="s">
        <v>3445</v>
      </c>
      <c r="AE917" t="s">
        <v>3445</v>
      </c>
      <c r="AF917" t="s">
        <v>3445</v>
      </c>
    </row>
    <row r="918" spans="1:32" ht="17.25" customHeight="1" x14ac:dyDescent="0.25">
      <c r="A918">
        <v>334345</v>
      </c>
      <c r="B918" t="s">
        <v>1378</v>
      </c>
      <c r="C918" t="s">
        <v>922</v>
      </c>
      <c r="D918" t="s">
        <v>830</v>
      </c>
      <c r="E918" t="s">
        <v>89</v>
      </c>
      <c r="H918" t="s">
        <v>29</v>
      </c>
      <c r="I918" t="s">
        <v>144</v>
      </c>
      <c r="V918" t="s">
        <v>3461</v>
      </c>
      <c r="AA918" t="s">
        <v>3445</v>
      </c>
      <c r="AB918" t="s">
        <v>3445</v>
      </c>
      <c r="AC918" t="s">
        <v>3445</v>
      </c>
      <c r="AD918" t="s">
        <v>3445</v>
      </c>
      <c r="AE918" t="s">
        <v>3445</v>
      </c>
      <c r="AF918" t="s">
        <v>3445</v>
      </c>
    </row>
    <row r="919" spans="1:32" ht="17.25" customHeight="1" x14ac:dyDescent="0.25">
      <c r="A919">
        <v>334370</v>
      </c>
      <c r="B919" t="s">
        <v>1373</v>
      </c>
      <c r="C919" t="s">
        <v>451</v>
      </c>
      <c r="D919" t="s">
        <v>281</v>
      </c>
      <c r="E919" t="s">
        <v>89</v>
      </c>
      <c r="H919" t="s">
        <v>29</v>
      </c>
      <c r="I919" t="s">
        <v>144</v>
      </c>
      <c r="V919" t="s">
        <v>3461</v>
      </c>
      <c r="AB919" t="s">
        <v>3445</v>
      </c>
      <c r="AC919" t="s">
        <v>3445</v>
      </c>
      <c r="AD919" t="s">
        <v>3445</v>
      </c>
      <c r="AE919" t="s">
        <v>3445</v>
      </c>
      <c r="AF919" t="s">
        <v>3445</v>
      </c>
    </row>
    <row r="920" spans="1:32" ht="17.25" customHeight="1" x14ac:dyDescent="0.25">
      <c r="A920">
        <v>334392</v>
      </c>
      <c r="B920" t="s">
        <v>2113</v>
      </c>
      <c r="C920" t="s">
        <v>226</v>
      </c>
      <c r="D920" t="s">
        <v>776</v>
      </c>
      <c r="E920" t="s">
        <v>89</v>
      </c>
      <c r="H920" t="s">
        <v>29</v>
      </c>
      <c r="I920" t="s">
        <v>144</v>
      </c>
      <c r="V920" t="s">
        <v>3461</v>
      </c>
      <c r="AB920" t="s">
        <v>3445</v>
      </c>
      <c r="AC920" t="s">
        <v>3445</v>
      </c>
      <c r="AD920" t="s">
        <v>3445</v>
      </c>
      <c r="AE920" t="s">
        <v>3445</v>
      </c>
      <c r="AF920" t="s">
        <v>3445</v>
      </c>
    </row>
    <row r="921" spans="1:32" ht="17.25" customHeight="1" x14ac:dyDescent="0.25">
      <c r="A921">
        <v>334432</v>
      </c>
      <c r="B921" t="s">
        <v>1808</v>
      </c>
      <c r="C921" t="s">
        <v>1809</v>
      </c>
      <c r="D921" t="s">
        <v>661</v>
      </c>
      <c r="E921" t="s">
        <v>90</v>
      </c>
      <c r="F921">
        <v>28079</v>
      </c>
      <c r="G921" t="s">
        <v>1810</v>
      </c>
      <c r="H921" t="s">
        <v>29</v>
      </c>
      <c r="I921" t="s">
        <v>144</v>
      </c>
      <c r="V921" t="s">
        <v>3461</v>
      </c>
      <c r="AB921" t="s">
        <v>3445</v>
      </c>
      <c r="AC921" t="s">
        <v>3445</v>
      </c>
      <c r="AD921" t="s">
        <v>3445</v>
      </c>
      <c r="AE921" t="s">
        <v>3445</v>
      </c>
      <c r="AF921" t="s">
        <v>3445</v>
      </c>
    </row>
    <row r="922" spans="1:32" ht="17.25" customHeight="1" x14ac:dyDescent="0.25">
      <c r="A922">
        <v>334470</v>
      </c>
      <c r="B922" t="s">
        <v>1189</v>
      </c>
      <c r="C922" t="s">
        <v>226</v>
      </c>
      <c r="D922" t="s">
        <v>370</v>
      </c>
      <c r="E922" t="s">
        <v>89</v>
      </c>
      <c r="H922" t="s">
        <v>29</v>
      </c>
      <c r="I922" t="s">
        <v>144</v>
      </c>
      <c r="V922" t="s">
        <v>3461</v>
      </c>
      <c r="AB922" t="s">
        <v>3445</v>
      </c>
      <c r="AC922" t="s">
        <v>3445</v>
      </c>
      <c r="AD922" t="s">
        <v>3445</v>
      </c>
      <c r="AE922" t="s">
        <v>3445</v>
      </c>
      <c r="AF922" t="s">
        <v>3445</v>
      </c>
    </row>
    <row r="923" spans="1:32" ht="17.25" customHeight="1" x14ac:dyDescent="0.25">
      <c r="A923">
        <v>334476</v>
      </c>
      <c r="B923" t="s">
        <v>1635</v>
      </c>
      <c r="C923" t="s">
        <v>1401</v>
      </c>
      <c r="D923" t="s">
        <v>1636</v>
      </c>
      <c r="E923" t="s">
        <v>89</v>
      </c>
      <c r="F923">
        <v>34219</v>
      </c>
      <c r="G923" t="s">
        <v>1637</v>
      </c>
      <c r="H923" t="s">
        <v>29</v>
      </c>
      <c r="I923" t="s">
        <v>144</v>
      </c>
      <c r="V923" t="s">
        <v>3461</v>
      </c>
      <c r="AB923" t="s">
        <v>3445</v>
      </c>
      <c r="AC923" t="s">
        <v>3445</v>
      </c>
      <c r="AD923" t="s">
        <v>3445</v>
      </c>
      <c r="AE923" t="s">
        <v>3445</v>
      </c>
      <c r="AF923" t="s">
        <v>3445</v>
      </c>
    </row>
    <row r="924" spans="1:32" ht="17.25" customHeight="1" x14ac:dyDescent="0.25">
      <c r="A924">
        <v>334497</v>
      </c>
      <c r="B924" t="s">
        <v>1234</v>
      </c>
      <c r="C924" t="s">
        <v>382</v>
      </c>
      <c r="D924" t="s">
        <v>303</v>
      </c>
      <c r="E924" t="s">
        <v>89</v>
      </c>
      <c r="H924" t="s">
        <v>29</v>
      </c>
      <c r="I924" t="s">
        <v>144</v>
      </c>
      <c r="V924" t="s">
        <v>3461</v>
      </c>
      <c r="AA924" t="s">
        <v>3445</v>
      </c>
      <c r="AB924" t="s">
        <v>3445</v>
      </c>
      <c r="AC924" t="s">
        <v>3445</v>
      </c>
      <c r="AD924" t="s">
        <v>3445</v>
      </c>
      <c r="AE924" t="s">
        <v>3445</v>
      </c>
      <c r="AF924" t="s">
        <v>3445</v>
      </c>
    </row>
    <row r="925" spans="1:32" ht="17.25" customHeight="1" x14ac:dyDescent="0.25">
      <c r="A925">
        <v>334581</v>
      </c>
      <c r="B925" t="s">
        <v>1228</v>
      </c>
      <c r="C925" t="s">
        <v>256</v>
      </c>
      <c r="D925" t="s">
        <v>882</v>
      </c>
      <c r="E925" t="s">
        <v>89</v>
      </c>
      <c r="H925" t="s">
        <v>29</v>
      </c>
      <c r="I925" t="s">
        <v>144</v>
      </c>
      <c r="V925" t="s">
        <v>3461</v>
      </c>
      <c r="AA925" t="s">
        <v>3445</v>
      </c>
      <c r="AB925" t="s">
        <v>3445</v>
      </c>
      <c r="AC925" t="s">
        <v>3445</v>
      </c>
      <c r="AD925" t="s">
        <v>3445</v>
      </c>
      <c r="AE925" t="s">
        <v>3445</v>
      </c>
      <c r="AF925" t="s">
        <v>3445</v>
      </c>
    </row>
    <row r="926" spans="1:32" ht="17.25" customHeight="1" x14ac:dyDescent="0.25">
      <c r="A926">
        <v>334682</v>
      </c>
      <c r="B926" t="s">
        <v>1732</v>
      </c>
      <c r="C926" t="s">
        <v>396</v>
      </c>
      <c r="D926" t="s">
        <v>566</v>
      </c>
      <c r="E926" t="s">
        <v>90</v>
      </c>
      <c r="H926" t="s">
        <v>32</v>
      </c>
      <c r="I926" t="s">
        <v>144</v>
      </c>
      <c r="V926" t="s">
        <v>3461</v>
      </c>
      <c r="AD926" t="s">
        <v>3445</v>
      </c>
      <c r="AE926" t="s">
        <v>3445</v>
      </c>
      <c r="AF926" t="s">
        <v>3445</v>
      </c>
    </row>
    <row r="927" spans="1:32" ht="17.25" customHeight="1" x14ac:dyDescent="0.25">
      <c r="A927">
        <v>334719</v>
      </c>
      <c r="B927" t="s">
        <v>1169</v>
      </c>
      <c r="C927" t="s">
        <v>1170</v>
      </c>
      <c r="D927" t="s">
        <v>1171</v>
      </c>
      <c r="E927" t="s">
        <v>90</v>
      </c>
      <c r="H927" t="s">
        <v>29</v>
      </c>
      <c r="I927" t="s">
        <v>144</v>
      </c>
      <c r="V927" t="s">
        <v>3461</v>
      </c>
      <c r="AA927" t="s">
        <v>3445</v>
      </c>
      <c r="AB927" t="s">
        <v>3445</v>
      </c>
      <c r="AC927" t="s">
        <v>3445</v>
      </c>
      <c r="AD927" t="s">
        <v>3445</v>
      </c>
      <c r="AE927" t="s">
        <v>3445</v>
      </c>
      <c r="AF927" t="s">
        <v>3445</v>
      </c>
    </row>
    <row r="928" spans="1:32" ht="17.25" customHeight="1" x14ac:dyDescent="0.25">
      <c r="A928">
        <v>334788</v>
      </c>
      <c r="B928" t="s">
        <v>1522</v>
      </c>
      <c r="C928" t="s">
        <v>437</v>
      </c>
      <c r="D928" t="s">
        <v>227</v>
      </c>
      <c r="E928" t="s">
        <v>89</v>
      </c>
      <c r="H928" t="s">
        <v>29</v>
      </c>
      <c r="I928" t="s">
        <v>144</v>
      </c>
      <c r="V928" t="s">
        <v>3461</v>
      </c>
      <c r="AA928" t="s">
        <v>3445</v>
      </c>
      <c r="AB928" t="s">
        <v>3445</v>
      </c>
      <c r="AC928" t="s">
        <v>3445</v>
      </c>
      <c r="AD928" t="s">
        <v>3445</v>
      </c>
      <c r="AE928" t="s">
        <v>3445</v>
      </c>
      <c r="AF928" t="s">
        <v>3445</v>
      </c>
    </row>
    <row r="929" spans="1:32" ht="17.25" customHeight="1" x14ac:dyDescent="0.25">
      <c r="A929">
        <v>334802</v>
      </c>
      <c r="B929" t="s">
        <v>1380</v>
      </c>
      <c r="C929" t="s">
        <v>636</v>
      </c>
      <c r="D929" t="s">
        <v>1381</v>
      </c>
      <c r="E929" t="s">
        <v>89</v>
      </c>
      <c r="F929">
        <v>32733</v>
      </c>
      <c r="G929" t="s">
        <v>31</v>
      </c>
      <c r="H929" t="s">
        <v>29</v>
      </c>
      <c r="I929" t="s">
        <v>144</v>
      </c>
      <c r="V929" t="s">
        <v>3461</v>
      </c>
      <c r="AB929" t="s">
        <v>3445</v>
      </c>
      <c r="AC929" t="s">
        <v>3445</v>
      </c>
      <c r="AD929" t="s">
        <v>3445</v>
      </c>
      <c r="AE929" t="s">
        <v>3445</v>
      </c>
      <c r="AF929" t="s">
        <v>3445</v>
      </c>
    </row>
    <row r="930" spans="1:32" ht="17.25" customHeight="1" x14ac:dyDescent="0.25">
      <c r="A930">
        <v>334967</v>
      </c>
      <c r="B930" t="s">
        <v>1371</v>
      </c>
      <c r="C930" t="s">
        <v>240</v>
      </c>
      <c r="D930" t="s">
        <v>594</v>
      </c>
      <c r="E930" t="s">
        <v>89</v>
      </c>
      <c r="H930" t="s">
        <v>29</v>
      </c>
      <c r="I930" t="s">
        <v>144</v>
      </c>
      <c r="V930" t="s">
        <v>3461</v>
      </c>
      <c r="X930" t="s">
        <v>3445</v>
      </c>
      <c r="Y930" t="s">
        <v>3445</v>
      </c>
      <c r="AA930" t="s">
        <v>3445</v>
      </c>
      <c r="AB930" t="s">
        <v>3445</v>
      </c>
      <c r="AC930" t="s">
        <v>3445</v>
      </c>
      <c r="AD930" t="s">
        <v>3445</v>
      </c>
      <c r="AE930" t="s">
        <v>3445</v>
      </c>
      <c r="AF930" t="s">
        <v>3445</v>
      </c>
    </row>
    <row r="931" spans="1:32" ht="17.25" customHeight="1" x14ac:dyDescent="0.25">
      <c r="A931">
        <v>335003</v>
      </c>
      <c r="B931" t="s">
        <v>2160</v>
      </c>
      <c r="C931" t="s">
        <v>469</v>
      </c>
      <c r="D931" t="s">
        <v>271</v>
      </c>
      <c r="E931" t="s">
        <v>89</v>
      </c>
      <c r="F931">
        <v>33975</v>
      </c>
      <c r="G931" t="s">
        <v>80</v>
      </c>
      <c r="H931" t="s">
        <v>29</v>
      </c>
      <c r="I931" t="s">
        <v>144</v>
      </c>
      <c r="V931" t="s">
        <v>3461</v>
      </c>
      <c r="AB931" t="s">
        <v>3445</v>
      </c>
      <c r="AC931" t="s">
        <v>3445</v>
      </c>
      <c r="AD931" t="s">
        <v>3445</v>
      </c>
      <c r="AE931" t="s">
        <v>3445</v>
      </c>
      <c r="AF931" t="s">
        <v>3445</v>
      </c>
    </row>
    <row r="932" spans="1:32" ht="17.25" customHeight="1" x14ac:dyDescent="0.25">
      <c r="A932">
        <v>335054</v>
      </c>
      <c r="B932" t="s">
        <v>520</v>
      </c>
      <c r="C932" t="s">
        <v>860</v>
      </c>
      <c r="D932" t="s">
        <v>509</v>
      </c>
      <c r="E932" t="s">
        <v>89</v>
      </c>
      <c r="F932">
        <v>30682</v>
      </c>
      <c r="G932" t="s">
        <v>31</v>
      </c>
      <c r="H932" t="s">
        <v>29</v>
      </c>
      <c r="I932" t="s">
        <v>144</v>
      </c>
      <c r="V932" t="s">
        <v>3461</v>
      </c>
      <c r="AB932" t="s">
        <v>3445</v>
      </c>
      <c r="AC932" t="s">
        <v>3445</v>
      </c>
      <c r="AD932" t="s">
        <v>3445</v>
      </c>
      <c r="AE932" t="s">
        <v>3445</v>
      </c>
      <c r="AF932" t="s">
        <v>3445</v>
      </c>
    </row>
    <row r="933" spans="1:32" ht="17.25" customHeight="1" x14ac:dyDescent="0.25">
      <c r="A933">
        <v>335078</v>
      </c>
      <c r="B933" t="s">
        <v>1176</v>
      </c>
      <c r="C933" t="s">
        <v>550</v>
      </c>
      <c r="D933" t="s">
        <v>696</v>
      </c>
      <c r="E933" t="s">
        <v>89</v>
      </c>
      <c r="F933">
        <v>36365</v>
      </c>
      <c r="G933" t="s">
        <v>1177</v>
      </c>
      <c r="H933" t="s">
        <v>29</v>
      </c>
      <c r="I933" t="s">
        <v>144</v>
      </c>
      <c r="V933" t="s">
        <v>3461</v>
      </c>
      <c r="AB933" t="s">
        <v>3445</v>
      </c>
      <c r="AC933" t="s">
        <v>3445</v>
      </c>
      <c r="AD933" t="s">
        <v>3445</v>
      </c>
      <c r="AE933" t="s">
        <v>3445</v>
      </c>
      <c r="AF933" t="s">
        <v>3445</v>
      </c>
    </row>
    <row r="934" spans="1:32" ht="17.25" customHeight="1" x14ac:dyDescent="0.25">
      <c r="A934">
        <v>335099</v>
      </c>
      <c r="B934" t="s">
        <v>1289</v>
      </c>
      <c r="C934" t="s">
        <v>256</v>
      </c>
      <c r="D934" t="s">
        <v>1290</v>
      </c>
      <c r="E934" t="s">
        <v>89</v>
      </c>
      <c r="F934">
        <v>35962</v>
      </c>
      <c r="G934" t="s">
        <v>497</v>
      </c>
      <c r="H934" t="s">
        <v>29</v>
      </c>
      <c r="I934" t="s">
        <v>144</v>
      </c>
      <c r="V934" t="s">
        <v>3461</v>
      </c>
      <c r="AB934" t="s">
        <v>3445</v>
      </c>
      <c r="AC934" t="s">
        <v>3445</v>
      </c>
      <c r="AD934" t="s">
        <v>3445</v>
      </c>
      <c r="AE934" t="s">
        <v>3445</v>
      </c>
      <c r="AF934" t="s">
        <v>3445</v>
      </c>
    </row>
    <row r="935" spans="1:32" ht="17.25" customHeight="1" x14ac:dyDescent="0.25">
      <c r="A935">
        <v>335126</v>
      </c>
      <c r="B935" t="s">
        <v>1877</v>
      </c>
      <c r="C935" t="s">
        <v>448</v>
      </c>
      <c r="D935" t="s">
        <v>773</v>
      </c>
      <c r="E935" t="s">
        <v>89</v>
      </c>
      <c r="F935">
        <v>35905</v>
      </c>
      <c r="G935" t="s">
        <v>1878</v>
      </c>
      <c r="H935" t="s">
        <v>29</v>
      </c>
      <c r="I935" t="s">
        <v>144</v>
      </c>
      <c r="J935" t="s">
        <v>27</v>
      </c>
      <c r="L935" t="s">
        <v>31</v>
      </c>
      <c r="V935" t="s">
        <v>3461</v>
      </c>
      <c r="AE935" t="s">
        <v>3445</v>
      </c>
      <c r="AF935" t="s">
        <v>3445</v>
      </c>
    </row>
    <row r="936" spans="1:32" ht="17.25" customHeight="1" x14ac:dyDescent="0.25">
      <c r="A936">
        <v>335147</v>
      </c>
      <c r="B936" t="s">
        <v>1527</v>
      </c>
      <c r="C936" t="s">
        <v>230</v>
      </c>
      <c r="D936" t="s">
        <v>665</v>
      </c>
      <c r="E936" t="s">
        <v>89</v>
      </c>
      <c r="H936" t="s">
        <v>29</v>
      </c>
      <c r="I936" t="s">
        <v>144</v>
      </c>
      <c r="V936" t="s">
        <v>3461</v>
      </c>
      <c r="AA936" t="s">
        <v>3445</v>
      </c>
      <c r="AB936" t="s">
        <v>3445</v>
      </c>
      <c r="AC936" t="s">
        <v>3445</v>
      </c>
      <c r="AD936" t="s">
        <v>3445</v>
      </c>
      <c r="AE936" t="s">
        <v>3445</v>
      </c>
      <c r="AF936" t="s">
        <v>3445</v>
      </c>
    </row>
    <row r="937" spans="1:32" ht="17.25" customHeight="1" x14ac:dyDescent="0.25">
      <c r="A937">
        <v>335192</v>
      </c>
      <c r="B937" t="s">
        <v>1295</v>
      </c>
      <c r="C937" t="s">
        <v>1296</v>
      </c>
      <c r="D937" t="s">
        <v>466</v>
      </c>
      <c r="E937" t="s">
        <v>90</v>
      </c>
      <c r="H937" t="s">
        <v>29</v>
      </c>
      <c r="I937" t="s">
        <v>144</v>
      </c>
      <c r="V937" t="s">
        <v>3461</v>
      </c>
      <c r="AA937" t="s">
        <v>3445</v>
      </c>
      <c r="AB937" t="s">
        <v>3445</v>
      </c>
      <c r="AC937" t="s">
        <v>3445</v>
      </c>
      <c r="AD937" t="s">
        <v>3445</v>
      </c>
      <c r="AE937" t="s">
        <v>3445</v>
      </c>
      <c r="AF937" t="s">
        <v>3445</v>
      </c>
    </row>
    <row r="938" spans="1:32" ht="17.25" customHeight="1" x14ac:dyDescent="0.25">
      <c r="A938">
        <v>335206</v>
      </c>
      <c r="B938" t="s">
        <v>1964</v>
      </c>
      <c r="C938" t="s">
        <v>270</v>
      </c>
      <c r="D938" t="s">
        <v>1965</v>
      </c>
      <c r="E938" t="s">
        <v>89</v>
      </c>
      <c r="F938">
        <v>35297</v>
      </c>
      <c r="G938" t="s">
        <v>1966</v>
      </c>
      <c r="H938" t="s">
        <v>29</v>
      </c>
      <c r="I938" t="s">
        <v>144</v>
      </c>
      <c r="V938" t="s">
        <v>3461</v>
      </c>
      <c r="AB938" t="s">
        <v>3445</v>
      </c>
      <c r="AC938" t="s">
        <v>3445</v>
      </c>
      <c r="AD938" t="s">
        <v>3445</v>
      </c>
      <c r="AE938" t="s">
        <v>3445</v>
      </c>
      <c r="AF938" t="s">
        <v>3445</v>
      </c>
    </row>
    <row r="939" spans="1:32" ht="17.25" customHeight="1" x14ac:dyDescent="0.25">
      <c r="A939">
        <v>335212</v>
      </c>
      <c r="B939" t="s">
        <v>1159</v>
      </c>
      <c r="C939" t="s">
        <v>865</v>
      </c>
      <c r="D939" t="s">
        <v>250</v>
      </c>
      <c r="E939" t="s">
        <v>90</v>
      </c>
      <c r="H939" t="s">
        <v>29</v>
      </c>
      <c r="I939" t="s">
        <v>144</v>
      </c>
      <c r="V939" t="s">
        <v>3461</v>
      </c>
      <c r="AA939" t="s">
        <v>3445</v>
      </c>
      <c r="AB939" t="s">
        <v>3445</v>
      </c>
      <c r="AC939" t="s">
        <v>3445</v>
      </c>
      <c r="AD939" t="s">
        <v>3445</v>
      </c>
      <c r="AE939" t="s">
        <v>3445</v>
      </c>
      <c r="AF939" t="s">
        <v>3445</v>
      </c>
    </row>
    <row r="940" spans="1:32" ht="17.25" customHeight="1" x14ac:dyDescent="0.25">
      <c r="A940">
        <v>335235</v>
      </c>
      <c r="B940" t="s">
        <v>1235</v>
      </c>
      <c r="C940" t="s">
        <v>333</v>
      </c>
      <c r="D940" t="s">
        <v>642</v>
      </c>
      <c r="E940" t="s">
        <v>89</v>
      </c>
      <c r="F940">
        <v>34488</v>
      </c>
      <c r="G940" t="s">
        <v>332</v>
      </c>
      <c r="H940" t="s">
        <v>29</v>
      </c>
      <c r="I940" t="s">
        <v>144</v>
      </c>
      <c r="V940" t="s">
        <v>3461</v>
      </c>
      <c r="AB940" t="s">
        <v>3445</v>
      </c>
      <c r="AC940" t="s">
        <v>3445</v>
      </c>
      <c r="AD940" t="s">
        <v>3445</v>
      </c>
      <c r="AE940" t="s">
        <v>3445</v>
      </c>
      <c r="AF940" t="s">
        <v>3445</v>
      </c>
    </row>
    <row r="941" spans="1:32" ht="17.25" customHeight="1" x14ac:dyDescent="0.25">
      <c r="A941">
        <v>335361</v>
      </c>
      <c r="B941" t="s">
        <v>1297</v>
      </c>
      <c r="C941" t="s">
        <v>899</v>
      </c>
      <c r="D941" t="s">
        <v>407</v>
      </c>
      <c r="E941" t="s">
        <v>90</v>
      </c>
      <c r="H941" t="s">
        <v>29</v>
      </c>
      <c r="I941" t="s">
        <v>144</v>
      </c>
      <c r="V941" t="s">
        <v>3461</v>
      </c>
      <c r="AF941" t="s">
        <v>3445</v>
      </c>
    </row>
    <row r="942" spans="1:32" ht="17.25" customHeight="1" x14ac:dyDescent="0.25">
      <c r="A942">
        <v>335451</v>
      </c>
      <c r="B942" t="s">
        <v>1967</v>
      </c>
      <c r="C942" t="s">
        <v>304</v>
      </c>
      <c r="D942" t="s">
        <v>1968</v>
      </c>
      <c r="E942" t="s">
        <v>89</v>
      </c>
      <c r="F942">
        <v>36021</v>
      </c>
      <c r="G942" t="s">
        <v>31</v>
      </c>
      <c r="H942" t="s">
        <v>29</v>
      </c>
      <c r="I942" t="s">
        <v>144</v>
      </c>
      <c r="V942" t="s">
        <v>3461</v>
      </c>
      <c r="AB942" t="s">
        <v>3445</v>
      </c>
      <c r="AC942" t="s">
        <v>3445</v>
      </c>
      <c r="AD942" t="s">
        <v>3445</v>
      </c>
      <c r="AE942" t="s">
        <v>3445</v>
      </c>
      <c r="AF942" t="s">
        <v>3445</v>
      </c>
    </row>
    <row r="943" spans="1:32" ht="17.25" customHeight="1" x14ac:dyDescent="0.25">
      <c r="A943">
        <v>335460</v>
      </c>
      <c r="B943" t="s">
        <v>1382</v>
      </c>
      <c r="C943" t="s">
        <v>259</v>
      </c>
      <c r="D943" t="s">
        <v>402</v>
      </c>
      <c r="E943" t="s">
        <v>90</v>
      </c>
      <c r="F943">
        <v>32993</v>
      </c>
      <c r="H943" t="s">
        <v>29</v>
      </c>
      <c r="I943" t="s">
        <v>144</v>
      </c>
      <c r="V943" t="s">
        <v>3461</v>
      </c>
      <c r="AB943" t="s">
        <v>3445</v>
      </c>
      <c r="AC943" t="s">
        <v>3445</v>
      </c>
      <c r="AD943" t="s">
        <v>3445</v>
      </c>
      <c r="AE943" t="s">
        <v>3445</v>
      </c>
      <c r="AF943" t="s">
        <v>3445</v>
      </c>
    </row>
    <row r="944" spans="1:32" ht="17.25" customHeight="1" x14ac:dyDescent="0.25">
      <c r="A944">
        <v>335469</v>
      </c>
      <c r="B944" t="s">
        <v>1627</v>
      </c>
      <c r="C944" t="s">
        <v>1027</v>
      </c>
      <c r="D944" t="s">
        <v>1628</v>
      </c>
      <c r="E944" t="s">
        <v>90</v>
      </c>
      <c r="F944">
        <v>33782</v>
      </c>
      <c r="G944" t="s">
        <v>31</v>
      </c>
      <c r="H944" t="s">
        <v>32</v>
      </c>
      <c r="I944" t="s">
        <v>144</v>
      </c>
      <c r="J944" t="s">
        <v>1112</v>
      </c>
      <c r="L944" t="s">
        <v>31</v>
      </c>
      <c r="V944" t="s">
        <v>3461</v>
      </c>
      <c r="AE944" t="s">
        <v>3445</v>
      </c>
      <c r="AF944" t="s">
        <v>3445</v>
      </c>
    </row>
    <row r="945" spans="1:32" ht="17.25" customHeight="1" x14ac:dyDescent="0.25">
      <c r="A945">
        <v>335523</v>
      </c>
      <c r="B945" t="s">
        <v>1884</v>
      </c>
      <c r="C945" t="s">
        <v>283</v>
      </c>
      <c r="D945" t="s">
        <v>1885</v>
      </c>
      <c r="E945" t="s">
        <v>90</v>
      </c>
      <c r="F945">
        <v>29225</v>
      </c>
      <c r="G945" t="s">
        <v>1886</v>
      </c>
      <c r="H945" t="s">
        <v>29</v>
      </c>
      <c r="I945" t="s">
        <v>144</v>
      </c>
      <c r="V945" t="s">
        <v>3461</v>
      </c>
      <c r="AB945" t="s">
        <v>3445</v>
      </c>
      <c r="AC945" t="s">
        <v>3445</v>
      </c>
      <c r="AD945" t="s">
        <v>3445</v>
      </c>
      <c r="AE945" t="s">
        <v>3445</v>
      </c>
      <c r="AF945" t="s">
        <v>3445</v>
      </c>
    </row>
    <row r="946" spans="1:32" ht="17.25" customHeight="1" x14ac:dyDescent="0.25">
      <c r="A946">
        <v>335525</v>
      </c>
      <c r="B946" t="s">
        <v>1172</v>
      </c>
      <c r="C946" t="s">
        <v>635</v>
      </c>
      <c r="D946" t="s">
        <v>321</v>
      </c>
      <c r="E946" t="s">
        <v>90</v>
      </c>
      <c r="H946" t="s">
        <v>29</v>
      </c>
      <c r="I946" t="s">
        <v>144</v>
      </c>
      <c r="V946" t="s">
        <v>3461</v>
      </c>
      <c r="AA946" t="s">
        <v>3445</v>
      </c>
      <c r="AB946" t="s">
        <v>3445</v>
      </c>
      <c r="AC946" t="s">
        <v>3445</v>
      </c>
      <c r="AD946" t="s">
        <v>3445</v>
      </c>
      <c r="AE946" t="s">
        <v>3445</v>
      </c>
      <c r="AF946" t="s">
        <v>3445</v>
      </c>
    </row>
    <row r="947" spans="1:32" ht="17.25" customHeight="1" x14ac:dyDescent="0.25">
      <c r="A947">
        <v>335526</v>
      </c>
      <c r="B947" t="s">
        <v>1383</v>
      </c>
      <c r="C947" t="s">
        <v>342</v>
      </c>
      <c r="D947" t="s">
        <v>433</v>
      </c>
      <c r="E947" t="s">
        <v>90</v>
      </c>
      <c r="H947" t="s">
        <v>29</v>
      </c>
      <c r="I947" t="s">
        <v>144</v>
      </c>
      <c r="V947" t="s">
        <v>3461</v>
      </c>
      <c r="AB947" t="s">
        <v>3445</v>
      </c>
      <c r="AC947" t="s">
        <v>3445</v>
      </c>
      <c r="AD947" t="s">
        <v>3445</v>
      </c>
      <c r="AE947" t="s">
        <v>3445</v>
      </c>
      <c r="AF947" t="s">
        <v>3445</v>
      </c>
    </row>
    <row r="948" spans="1:32" ht="17.25" customHeight="1" x14ac:dyDescent="0.25">
      <c r="A948">
        <v>335574</v>
      </c>
      <c r="B948" t="s">
        <v>1969</v>
      </c>
      <c r="C948" t="s">
        <v>585</v>
      </c>
      <c r="D948" t="s">
        <v>277</v>
      </c>
      <c r="E948" t="s">
        <v>90</v>
      </c>
      <c r="F948">
        <v>31522</v>
      </c>
      <c r="G948" t="s">
        <v>31</v>
      </c>
      <c r="H948" t="s">
        <v>29</v>
      </c>
      <c r="I948" t="s">
        <v>144</v>
      </c>
      <c r="V948" t="s">
        <v>3461</v>
      </c>
      <c r="AB948" t="s">
        <v>3445</v>
      </c>
      <c r="AC948" t="s">
        <v>3445</v>
      </c>
      <c r="AD948" t="s">
        <v>3445</v>
      </c>
      <c r="AE948" t="s">
        <v>3445</v>
      </c>
      <c r="AF948" t="s">
        <v>3445</v>
      </c>
    </row>
    <row r="949" spans="1:32" ht="17.25" customHeight="1" x14ac:dyDescent="0.25">
      <c r="A949">
        <v>335742</v>
      </c>
      <c r="B949" t="s">
        <v>1301</v>
      </c>
      <c r="C949" t="s">
        <v>549</v>
      </c>
      <c r="D949" t="s">
        <v>243</v>
      </c>
      <c r="E949" t="s">
        <v>89</v>
      </c>
      <c r="H949" t="s">
        <v>29</v>
      </c>
      <c r="I949" t="s">
        <v>144</v>
      </c>
      <c r="V949" t="s">
        <v>3461</v>
      </c>
      <c r="AA949" t="s">
        <v>3445</v>
      </c>
      <c r="AB949" t="s">
        <v>3445</v>
      </c>
      <c r="AC949" t="s">
        <v>3445</v>
      </c>
      <c r="AD949" t="s">
        <v>3445</v>
      </c>
      <c r="AE949" t="s">
        <v>3445</v>
      </c>
      <c r="AF949" t="s">
        <v>3445</v>
      </c>
    </row>
    <row r="950" spans="1:32" ht="17.25" customHeight="1" x14ac:dyDescent="0.25">
      <c r="A950">
        <v>335785</v>
      </c>
      <c r="B950" t="s">
        <v>1504</v>
      </c>
      <c r="C950" t="s">
        <v>342</v>
      </c>
      <c r="D950" t="s">
        <v>1505</v>
      </c>
      <c r="E950" t="s">
        <v>89</v>
      </c>
      <c r="H950" t="s">
        <v>29</v>
      </c>
      <c r="I950" t="s">
        <v>144</v>
      </c>
      <c r="V950" t="s">
        <v>3461</v>
      </c>
      <c r="AB950" t="s">
        <v>3445</v>
      </c>
      <c r="AC950" t="s">
        <v>3445</v>
      </c>
      <c r="AD950" t="s">
        <v>3445</v>
      </c>
      <c r="AE950" t="s">
        <v>3445</v>
      </c>
      <c r="AF950" t="s">
        <v>3445</v>
      </c>
    </row>
    <row r="951" spans="1:32" ht="17.25" customHeight="1" x14ac:dyDescent="0.25">
      <c r="A951">
        <v>335815</v>
      </c>
      <c r="B951" t="s">
        <v>1528</v>
      </c>
      <c r="C951" t="s">
        <v>580</v>
      </c>
      <c r="D951" t="s">
        <v>801</v>
      </c>
      <c r="E951" t="s">
        <v>90</v>
      </c>
      <c r="H951" t="s">
        <v>29</v>
      </c>
      <c r="I951" t="s">
        <v>144</v>
      </c>
      <c r="V951" t="s">
        <v>3461</v>
      </c>
      <c r="AA951" t="s">
        <v>3445</v>
      </c>
      <c r="AB951" t="s">
        <v>3445</v>
      </c>
      <c r="AC951" t="s">
        <v>3445</v>
      </c>
      <c r="AD951" t="s">
        <v>3445</v>
      </c>
      <c r="AE951" t="s">
        <v>3445</v>
      </c>
      <c r="AF951" t="s">
        <v>3445</v>
      </c>
    </row>
    <row r="952" spans="1:32" ht="17.25" customHeight="1" x14ac:dyDescent="0.25">
      <c r="A952">
        <v>335834</v>
      </c>
      <c r="B952" t="s">
        <v>2150</v>
      </c>
      <c r="C952" t="s">
        <v>386</v>
      </c>
      <c r="D952" t="s">
        <v>2151</v>
      </c>
      <c r="E952" t="s">
        <v>89</v>
      </c>
      <c r="F952">
        <v>32417</v>
      </c>
      <c r="G952" t="s">
        <v>2152</v>
      </c>
      <c r="H952" t="s">
        <v>29</v>
      </c>
      <c r="I952" t="s">
        <v>144</v>
      </c>
      <c r="V952" t="s">
        <v>3461</v>
      </c>
      <c r="AB952" t="s">
        <v>3445</v>
      </c>
      <c r="AC952" t="s">
        <v>3445</v>
      </c>
      <c r="AD952" t="s">
        <v>3445</v>
      </c>
      <c r="AE952" t="s">
        <v>3445</v>
      </c>
      <c r="AF952" t="s">
        <v>3445</v>
      </c>
    </row>
    <row r="953" spans="1:32" ht="17.25" customHeight="1" x14ac:dyDescent="0.25">
      <c r="A953">
        <v>335919</v>
      </c>
      <c r="B953" t="s">
        <v>1640</v>
      </c>
      <c r="C953" t="s">
        <v>825</v>
      </c>
      <c r="D953" t="s">
        <v>1343</v>
      </c>
      <c r="E953" t="s">
        <v>90</v>
      </c>
      <c r="H953" t="s">
        <v>29</v>
      </c>
      <c r="I953" t="s">
        <v>144</v>
      </c>
      <c r="V953" t="s">
        <v>3461</v>
      </c>
      <c r="AA953" t="s">
        <v>3445</v>
      </c>
      <c r="AB953" t="s">
        <v>3445</v>
      </c>
      <c r="AC953" t="s">
        <v>3445</v>
      </c>
      <c r="AD953" t="s">
        <v>3445</v>
      </c>
      <c r="AE953" t="s">
        <v>3445</v>
      </c>
      <c r="AF953" t="s">
        <v>3445</v>
      </c>
    </row>
    <row r="954" spans="1:32" ht="17.25" customHeight="1" x14ac:dyDescent="0.25">
      <c r="A954">
        <v>335999</v>
      </c>
      <c r="B954" t="s">
        <v>1160</v>
      </c>
      <c r="C954" t="s">
        <v>259</v>
      </c>
      <c r="D954" t="s">
        <v>243</v>
      </c>
      <c r="E954" t="s">
        <v>89</v>
      </c>
      <c r="H954" t="s">
        <v>29</v>
      </c>
      <c r="I954" t="s">
        <v>144</v>
      </c>
      <c r="V954" t="s">
        <v>3461</v>
      </c>
      <c r="AA954" t="s">
        <v>3445</v>
      </c>
      <c r="AB954" t="s">
        <v>3445</v>
      </c>
      <c r="AC954" t="s">
        <v>3445</v>
      </c>
      <c r="AD954" t="s">
        <v>3445</v>
      </c>
      <c r="AE954" t="s">
        <v>3445</v>
      </c>
      <c r="AF954" t="s">
        <v>3445</v>
      </c>
    </row>
    <row r="955" spans="1:32" ht="17.25" customHeight="1" x14ac:dyDescent="0.25">
      <c r="A955">
        <v>336000</v>
      </c>
      <c r="B955" t="s">
        <v>1160</v>
      </c>
      <c r="C955" t="s">
        <v>226</v>
      </c>
      <c r="D955" t="s">
        <v>369</v>
      </c>
      <c r="E955" t="s">
        <v>89</v>
      </c>
      <c r="H955" t="s">
        <v>29</v>
      </c>
      <c r="I955" t="s">
        <v>144</v>
      </c>
      <c r="V955" t="s">
        <v>3461</v>
      </c>
      <c r="AA955" t="s">
        <v>3445</v>
      </c>
      <c r="AB955" t="s">
        <v>3445</v>
      </c>
      <c r="AC955" t="s">
        <v>3445</v>
      </c>
      <c r="AD955" t="s">
        <v>3445</v>
      </c>
      <c r="AE955" t="s">
        <v>3445</v>
      </c>
      <c r="AF955" t="s">
        <v>3445</v>
      </c>
    </row>
    <row r="956" spans="1:32" ht="17.25" customHeight="1" x14ac:dyDescent="0.25">
      <c r="A956">
        <v>336043</v>
      </c>
      <c r="B956" t="s">
        <v>1231</v>
      </c>
      <c r="C956" t="s">
        <v>342</v>
      </c>
      <c r="D956" t="s">
        <v>339</v>
      </c>
      <c r="E956" t="s">
        <v>89</v>
      </c>
      <c r="H956" t="s">
        <v>29</v>
      </c>
      <c r="I956" t="s">
        <v>144</v>
      </c>
      <c r="V956" t="s">
        <v>3461</v>
      </c>
      <c r="AA956" t="s">
        <v>3445</v>
      </c>
      <c r="AB956" t="s">
        <v>3445</v>
      </c>
      <c r="AC956" t="s">
        <v>3445</v>
      </c>
      <c r="AD956" t="s">
        <v>3445</v>
      </c>
      <c r="AE956" t="s">
        <v>3445</v>
      </c>
      <c r="AF956" t="s">
        <v>3445</v>
      </c>
    </row>
    <row r="957" spans="1:32" ht="17.25" customHeight="1" x14ac:dyDescent="0.25">
      <c r="A957">
        <v>336106</v>
      </c>
      <c r="B957" t="s">
        <v>1970</v>
      </c>
      <c r="C957" t="s">
        <v>1971</v>
      </c>
      <c r="D957" t="s">
        <v>349</v>
      </c>
      <c r="E957" t="s">
        <v>89</v>
      </c>
      <c r="F957">
        <v>24096</v>
      </c>
      <c r="G957" t="s">
        <v>1972</v>
      </c>
      <c r="H957" t="s">
        <v>29</v>
      </c>
      <c r="I957" t="s">
        <v>144</v>
      </c>
      <c r="V957" t="s">
        <v>3461</v>
      </c>
      <c r="AC957" t="s">
        <v>3445</v>
      </c>
      <c r="AD957" t="s">
        <v>3445</v>
      </c>
      <c r="AE957" t="s">
        <v>3445</v>
      </c>
      <c r="AF957" t="s">
        <v>3445</v>
      </c>
    </row>
    <row r="958" spans="1:32" ht="17.25" customHeight="1" x14ac:dyDescent="0.25">
      <c r="A958">
        <v>336109</v>
      </c>
      <c r="B958" t="s">
        <v>1298</v>
      </c>
      <c r="C958" t="s">
        <v>244</v>
      </c>
      <c r="D958" t="s">
        <v>513</v>
      </c>
      <c r="E958" t="s">
        <v>89</v>
      </c>
      <c r="H958" t="s">
        <v>29</v>
      </c>
      <c r="I958" t="s">
        <v>144</v>
      </c>
      <c r="V958" t="s">
        <v>3461</v>
      </c>
      <c r="AA958" t="s">
        <v>3445</v>
      </c>
      <c r="AB958" t="s">
        <v>3445</v>
      </c>
      <c r="AC958" t="s">
        <v>3445</v>
      </c>
      <c r="AD958" t="s">
        <v>3445</v>
      </c>
      <c r="AE958" t="s">
        <v>3445</v>
      </c>
      <c r="AF958" t="s">
        <v>3445</v>
      </c>
    </row>
    <row r="959" spans="1:32" ht="17.25" customHeight="1" x14ac:dyDescent="0.25">
      <c r="A959">
        <v>336128</v>
      </c>
      <c r="B959" t="s">
        <v>1741</v>
      </c>
      <c r="C959" t="s">
        <v>818</v>
      </c>
      <c r="D959" t="s">
        <v>1742</v>
      </c>
      <c r="E959" t="s">
        <v>90</v>
      </c>
      <c r="F959">
        <v>29765</v>
      </c>
      <c r="G959" t="s">
        <v>1743</v>
      </c>
      <c r="H959" t="s">
        <v>29</v>
      </c>
      <c r="I959" t="s">
        <v>144</v>
      </c>
      <c r="V959" t="s">
        <v>3461</v>
      </c>
      <c r="AC959" t="s">
        <v>3445</v>
      </c>
      <c r="AD959" t="s">
        <v>3445</v>
      </c>
      <c r="AE959" t="s">
        <v>3445</v>
      </c>
      <c r="AF959" t="s">
        <v>3445</v>
      </c>
    </row>
    <row r="960" spans="1:32" ht="17.25" customHeight="1" x14ac:dyDescent="0.25">
      <c r="A960">
        <v>336175</v>
      </c>
      <c r="B960" t="s">
        <v>1384</v>
      </c>
      <c r="C960" t="s">
        <v>777</v>
      </c>
      <c r="D960" t="s">
        <v>1385</v>
      </c>
      <c r="E960" t="s">
        <v>89</v>
      </c>
      <c r="H960" t="s">
        <v>29</v>
      </c>
      <c r="I960" t="s">
        <v>144</v>
      </c>
      <c r="V960" t="s">
        <v>3461</v>
      </c>
      <c r="AA960" t="s">
        <v>3445</v>
      </c>
      <c r="AB960" t="s">
        <v>3445</v>
      </c>
      <c r="AC960" t="s">
        <v>3445</v>
      </c>
      <c r="AD960" t="s">
        <v>3445</v>
      </c>
      <c r="AE960" t="s">
        <v>3445</v>
      </c>
      <c r="AF960" t="s">
        <v>3445</v>
      </c>
    </row>
    <row r="961" spans="1:32" ht="17.25" customHeight="1" x14ac:dyDescent="0.25">
      <c r="A961">
        <v>336213</v>
      </c>
      <c r="B961" t="s">
        <v>1178</v>
      </c>
      <c r="C961" t="s">
        <v>506</v>
      </c>
      <c r="D961" t="s">
        <v>850</v>
      </c>
      <c r="E961" t="s">
        <v>89</v>
      </c>
      <c r="H961" t="s">
        <v>29</v>
      </c>
      <c r="I961" t="s">
        <v>144</v>
      </c>
      <c r="V961" t="s">
        <v>3461</v>
      </c>
      <c r="AA961" t="s">
        <v>3445</v>
      </c>
      <c r="AB961" t="s">
        <v>3445</v>
      </c>
      <c r="AC961" t="s">
        <v>3445</v>
      </c>
      <c r="AD961" t="s">
        <v>3445</v>
      </c>
      <c r="AE961" t="s">
        <v>3445</v>
      </c>
      <c r="AF961" t="s">
        <v>3445</v>
      </c>
    </row>
    <row r="962" spans="1:32" ht="17.25" customHeight="1" x14ac:dyDescent="0.25">
      <c r="A962">
        <v>336268</v>
      </c>
      <c r="B962" t="s">
        <v>1744</v>
      </c>
      <c r="C962" t="s">
        <v>553</v>
      </c>
      <c r="D962" t="s">
        <v>462</v>
      </c>
      <c r="E962" t="s">
        <v>89</v>
      </c>
      <c r="H962" t="s">
        <v>29</v>
      </c>
      <c r="I962" t="s">
        <v>144</v>
      </c>
      <c r="V962" t="s">
        <v>3461</v>
      </c>
      <c r="AA962" t="s">
        <v>3445</v>
      </c>
      <c r="AB962" t="s">
        <v>3445</v>
      </c>
      <c r="AC962" t="s">
        <v>3445</v>
      </c>
      <c r="AD962" t="s">
        <v>3445</v>
      </c>
      <c r="AE962" t="s">
        <v>3445</v>
      </c>
      <c r="AF962" t="s">
        <v>3445</v>
      </c>
    </row>
    <row r="963" spans="1:32" ht="17.25" customHeight="1" x14ac:dyDescent="0.25">
      <c r="A963">
        <v>336310</v>
      </c>
      <c r="B963" t="s">
        <v>934</v>
      </c>
      <c r="C963" t="s">
        <v>563</v>
      </c>
      <c r="D963" t="s">
        <v>243</v>
      </c>
      <c r="E963" t="s">
        <v>89</v>
      </c>
      <c r="F963">
        <v>35940</v>
      </c>
      <c r="G963" t="s">
        <v>53</v>
      </c>
      <c r="H963" t="s">
        <v>29</v>
      </c>
      <c r="I963" t="s">
        <v>144</v>
      </c>
      <c r="V963" t="s">
        <v>3461</v>
      </c>
      <c r="AB963" t="s">
        <v>3445</v>
      </c>
      <c r="AC963" t="s">
        <v>3445</v>
      </c>
      <c r="AD963" t="s">
        <v>3445</v>
      </c>
      <c r="AE963" t="s">
        <v>3445</v>
      </c>
      <c r="AF963" t="s">
        <v>3445</v>
      </c>
    </row>
    <row r="964" spans="1:32" ht="17.25" customHeight="1" x14ac:dyDescent="0.25">
      <c r="A964">
        <v>336352</v>
      </c>
      <c r="B964" t="s">
        <v>1307</v>
      </c>
      <c r="C964" t="s">
        <v>240</v>
      </c>
      <c r="D964" t="s">
        <v>339</v>
      </c>
      <c r="E964" t="s">
        <v>89</v>
      </c>
      <c r="H964" t="s">
        <v>29</v>
      </c>
      <c r="I964" t="s">
        <v>144</v>
      </c>
      <c r="V964" t="s">
        <v>3461</v>
      </c>
      <c r="AA964" t="s">
        <v>3445</v>
      </c>
      <c r="AB964" t="s">
        <v>3445</v>
      </c>
      <c r="AC964" t="s">
        <v>3445</v>
      </c>
      <c r="AD964" t="s">
        <v>3445</v>
      </c>
      <c r="AE964" t="s">
        <v>3445</v>
      </c>
      <c r="AF964" t="s">
        <v>3445</v>
      </c>
    </row>
    <row r="965" spans="1:32" ht="17.25" customHeight="1" x14ac:dyDescent="0.25">
      <c r="A965">
        <v>336355</v>
      </c>
      <c r="B965" t="s">
        <v>1889</v>
      </c>
      <c r="C965" t="s">
        <v>1890</v>
      </c>
      <c r="D965" t="s">
        <v>1891</v>
      </c>
      <c r="E965" t="s">
        <v>89</v>
      </c>
      <c r="F965">
        <v>35074</v>
      </c>
      <c r="G965" t="s">
        <v>77</v>
      </c>
      <c r="H965" t="s">
        <v>29</v>
      </c>
      <c r="I965" t="s">
        <v>144</v>
      </c>
      <c r="V965" t="s">
        <v>3461</v>
      </c>
      <c r="AB965" t="s">
        <v>3445</v>
      </c>
      <c r="AC965" t="s">
        <v>3445</v>
      </c>
      <c r="AD965" t="s">
        <v>3445</v>
      </c>
      <c r="AE965" t="s">
        <v>3445</v>
      </c>
      <c r="AF965" t="s">
        <v>3445</v>
      </c>
    </row>
    <row r="966" spans="1:32" ht="17.25" customHeight="1" x14ac:dyDescent="0.25">
      <c r="A966">
        <v>336357</v>
      </c>
      <c r="B966" t="s">
        <v>1308</v>
      </c>
      <c r="C966" t="s">
        <v>333</v>
      </c>
      <c r="D966" t="s">
        <v>1309</v>
      </c>
      <c r="E966" t="s">
        <v>89</v>
      </c>
      <c r="H966" t="s">
        <v>29</v>
      </c>
      <c r="I966" t="s">
        <v>144</v>
      </c>
      <c r="V966" t="s">
        <v>3461</v>
      </c>
      <c r="AA966" t="s">
        <v>3445</v>
      </c>
      <c r="AB966" t="s">
        <v>3445</v>
      </c>
      <c r="AC966" t="s">
        <v>3445</v>
      </c>
      <c r="AD966" t="s">
        <v>3445</v>
      </c>
      <c r="AE966" t="s">
        <v>3445</v>
      </c>
      <c r="AF966" t="s">
        <v>3445</v>
      </c>
    </row>
    <row r="967" spans="1:32" ht="17.25" customHeight="1" x14ac:dyDescent="0.25">
      <c r="A967">
        <v>336362</v>
      </c>
      <c r="B967" t="s">
        <v>2067</v>
      </c>
      <c r="C967" t="s">
        <v>240</v>
      </c>
      <c r="D967" t="s">
        <v>482</v>
      </c>
      <c r="E967" t="s">
        <v>89</v>
      </c>
      <c r="H967" t="s">
        <v>29</v>
      </c>
      <c r="I967" t="s">
        <v>144</v>
      </c>
      <c r="V967" t="s">
        <v>3461</v>
      </c>
      <c r="AB967" t="s">
        <v>3445</v>
      </c>
      <c r="AC967" t="s">
        <v>3445</v>
      </c>
      <c r="AD967" t="s">
        <v>3445</v>
      </c>
      <c r="AE967" t="s">
        <v>3445</v>
      </c>
      <c r="AF967" t="s">
        <v>3445</v>
      </c>
    </row>
    <row r="968" spans="1:32" ht="17.25" customHeight="1" x14ac:dyDescent="0.25">
      <c r="A968">
        <v>336452</v>
      </c>
      <c r="B968" t="s">
        <v>1146</v>
      </c>
      <c r="C968" t="s">
        <v>752</v>
      </c>
      <c r="D968" t="s">
        <v>1147</v>
      </c>
      <c r="E968" t="s">
        <v>89</v>
      </c>
      <c r="H968" t="s">
        <v>29</v>
      </c>
      <c r="I968" t="s">
        <v>144</v>
      </c>
      <c r="V968" t="s">
        <v>3461</v>
      </c>
      <c r="AA968" t="s">
        <v>3445</v>
      </c>
      <c r="AB968" t="s">
        <v>3445</v>
      </c>
      <c r="AC968" t="s">
        <v>3445</v>
      </c>
      <c r="AD968" t="s">
        <v>3445</v>
      </c>
      <c r="AE968" t="s">
        <v>3445</v>
      </c>
      <c r="AF968" t="s">
        <v>3445</v>
      </c>
    </row>
    <row r="969" spans="1:32" ht="17.25" customHeight="1" x14ac:dyDescent="0.25">
      <c r="A969">
        <v>336597</v>
      </c>
      <c r="B969" t="s">
        <v>1244</v>
      </c>
      <c r="C969" t="s">
        <v>1245</v>
      </c>
      <c r="D969" t="s">
        <v>1246</v>
      </c>
      <c r="E969" t="s">
        <v>90</v>
      </c>
      <c r="H969" t="s">
        <v>29</v>
      </c>
      <c r="I969" t="s">
        <v>144</v>
      </c>
      <c r="V969" t="s">
        <v>3461</v>
      </c>
      <c r="AA969" t="s">
        <v>3445</v>
      </c>
      <c r="AB969" t="s">
        <v>3445</v>
      </c>
      <c r="AC969" t="s">
        <v>3445</v>
      </c>
      <c r="AD969" t="s">
        <v>3445</v>
      </c>
      <c r="AE969" t="s">
        <v>3445</v>
      </c>
      <c r="AF969" t="s">
        <v>3445</v>
      </c>
    </row>
    <row r="970" spans="1:32" ht="17.25" customHeight="1" x14ac:dyDescent="0.25">
      <c r="A970">
        <v>336665</v>
      </c>
      <c r="B970" t="s">
        <v>1372</v>
      </c>
      <c r="C970" t="s">
        <v>629</v>
      </c>
      <c r="D970" t="s">
        <v>234</v>
      </c>
      <c r="E970" t="s">
        <v>89</v>
      </c>
      <c r="H970" t="s">
        <v>29</v>
      </c>
      <c r="I970" t="s">
        <v>144</v>
      </c>
      <c r="V970" t="s">
        <v>3461</v>
      </c>
      <c r="AA970" t="s">
        <v>3445</v>
      </c>
      <c r="AB970" t="s">
        <v>3445</v>
      </c>
      <c r="AC970" t="s">
        <v>3445</v>
      </c>
      <c r="AD970" t="s">
        <v>3445</v>
      </c>
      <c r="AE970" t="s">
        <v>3445</v>
      </c>
      <c r="AF970" t="s">
        <v>3445</v>
      </c>
    </row>
    <row r="971" spans="1:32" ht="17.25" customHeight="1" x14ac:dyDescent="0.25">
      <c r="A971">
        <v>336679</v>
      </c>
      <c r="B971" t="s">
        <v>2070</v>
      </c>
      <c r="C971" t="s">
        <v>2071</v>
      </c>
      <c r="D971" t="s">
        <v>409</v>
      </c>
      <c r="E971" t="s">
        <v>89</v>
      </c>
      <c r="H971" t="s">
        <v>29</v>
      </c>
      <c r="I971" t="s">
        <v>144</v>
      </c>
      <c r="V971" t="s">
        <v>3461</v>
      </c>
      <c r="AA971" t="s">
        <v>3445</v>
      </c>
      <c r="AB971" t="s">
        <v>3445</v>
      </c>
      <c r="AC971" t="s">
        <v>3445</v>
      </c>
      <c r="AD971" t="s">
        <v>3445</v>
      </c>
      <c r="AE971" t="s">
        <v>3445</v>
      </c>
      <c r="AF971" t="s">
        <v>3445</v>
      </c>
    </row>
    <row r="972" spans="1:32" ht="17.25" customHeight="1" x14ac:dyDescent="0.25">
      <c r="A972">
        <v>336693</v>
      </c>
      <c r="B972" t="s">
        <v>1161</v>
      </c>
      <c r="C972" t="s">
        <v>240</v>
      </c>
      <c r="D972" t="s">
        <v>843</v>
      </c>
      <c r="E972" t="s">
        <v>89</v>
      </c>
      <c r="H972" t="s">
        <v>29</v>
      </c>
      <c r="I972" t="s">
        <v>144</v>
      </c>
      <c r="V972" t="s">
        <v>3461</v>
      </c>
      <c r="AB972" t="s">
        <v>3445</v>
      </c>
      <c r="AC972" t="s">
        <v>3445</v>
      </c>
      <c r="AD972" t="s">
        <v>3445</v>
      </c>
      <c r="AE972" t="s">
        <v>3445</v>
      </c>
      <c r="AF972" t="s">
        <v>3445</v>
      </c>
    </row>
    <row r="973" spans="1:32" ht="17.25" customHeight="1" x14ac:dyDescent="0.25">
      <c r="A973">
        <v>336779</v>
      </c>
      <c r="B973" t="s">
        <v>1727</v>
      </c>
      <c r="C973" t="s">
        <v>410</v>
      </c>
      <c r="D973" t="s">
        <v>287</v>
      </c>
      <c r="E973" t="s">
        <v>90</v>
      </c>
      <c r="F973">
        <v>34551</v>
      </c>
      <c r="G973" t="s">
        <v>31</v>
      </c>
      <c r="H973" t="s">
        <v>29</v>
      </c>
      <c r="I973" t="s">
        <v>144</v>
      </c>
      <c r="V973" t="s">
        <v>3461</v>
      </c>
      <c r="AB973" t="s">
        <v>3445</v>
      </c>
      <c r="AC973" t="s">
        <v>3445</v>
      </c>
      <c r="AD973" t="s">
        <v>3445</v>
      </c>
      <c r="AE973" t="s">
        <v>3445</v>
      </c>
      <c r="AF973" t="s">
        <v>3445</v>
      </c>
    </row>
    <row r="974" spans="1:32" ht="17.25" customHeight="1" x14ac:dyDescent="0.25">
      <c r="A974">
        <v>336814</v>
      </c>
      <c r="B974" t="s">
        <v>1892</v>
      </c>
      <c r="C974" t="s">
        <v>545</v>
      </c>
      <c r="D974" t="s">
        <v>378</v>
      </c>
      <c r="E974" t="s">
        <v>90</v>
      </c>
      <c r="F974">
        <v>31427</v>
      </c>
      <c r="G974" t="s">
        <v>829</v>
      </c>
      <c r="H974" t="s">
        <v>29</v>
      </c>
      <c r="I974" t="s">
        <v>144</v>
      </c>
      <c r="V974" t="s">
        <v>3461</v>
      </c>
      <c r="AC974" t="s">
        <v>3445</v>
      </c>
      <c r="AD974" t="s">
        <v>3445</v>
      </c>
      <c r="AE974" t="s">
        <v>3445</v>
      </c>
      <c r="AF974" t="s">
        <v>3445</v>
      </c>
    </row>
    <row r="975" spans="1:32" ht="17.25" customHeight="1" x14ac:dyDescent="0.25">
      <c r="A975">
        <v>336850</v>
      </c>
      <c r="B975" t="s">
        <v>1513</v>
      </c>
      <c r="C975" t="s">
        <v>226</v>
      </c>
      <c r="D975" t="s">
        <v>661</v>
      </c>
      <c r="E975" t="s">
        <v>90</v>
      </c>
      <c r="H975" t="s">
        <v>29</v>
      </c>
      <c r="I975" t="s">
        <v>144</v>
      </c>
      <c r="V975" t="s">
        <v>3461</v>
      </c>
      <c r="AA975" t="s">
        <v>3445</v>
      </c>
      <c r="AB975" t="s">
        <v>3445</v>
      </c>
      <c r="AC975" t="s">
        <v>3445</v>
      </c>
      <c r="AD975" t="s">
        <v>3445</v>
      </c>
      <c r="AE975" t="s">
        <v>3445</v>
      </c>
      <c r="AF975" t="s">
        <v>3445</v>
      </c>
    </row>
    <row r="976" spans="1:32" ht="17.25" customHeight="1" x14ac:dyDescent="0.25">
      <c r="A976">
        <v>336927</v>
      </c>
      <c r="B976" t="s">
        <v>1247</v>
      </c>
      <c r="C976" t="s">
        <v>737</v>
      </c>
      <c r="D976" t="s">
        <v>658</v>
      </c>
      <c r="E976" t="s">
        <v>89</v>
      </c>
      <c r="F976">
        <v>36267</v>
      </c>
      <c r="H976" t="s">
        <v>29</v>
      </c>
      <c r="I976" t="s">
        <v>144</v>
      </c>
      <c r="V976" t="s">
        <v>3461</v>
      </c>
      <c r="AB976" t="s">
        <v>3445</v>
      </c>
      <c r="AC976" t="s">
        <v>3445</v>
      </c>
      <c r="AD976" t="s">
        <v>3445</v>
      </c>
      <c r="AE976" t="s">
        <v>3445</v>
      </c>
      <c r="AF976" t="s">
        <v>3445</v>
      </c>
    </row>
    <row r="977" spans="1:32" ht="17.25" customHeight="1" x14ac:dyDescent="0.25">
      <c r="A977">
        <v>336969</v>
      </c>
      <c r="B977" t="s">
        <v>1310</v>
      </c>
      <c r="C977" t="s">
        <v>261</v>
      </c>
      <c r="D977" t="s">
        <v>369</v>
      </c>
      <c r="E977" t="s">
        <v>89</v>
      </c>
      <c r="H977" t="s">
        <v>29</v>
      </c>
      <c r="I977" t="s">
        <v>144</v>
      </c>
      <c r="V977" t="s">
        <v>3461</v>
      </c>
      <c r="AA977" t="s">
        <v>3445</v>
      </c>
      <c r="AB977" t="s">
        <v>3445</v>
      </c>
      <c r="AC977" t="s">
        <v>3445</v>
      </c>
      <c r="AD977" t="s">
        <v>3445</v>
      </c>
      <c r="AE977" t="s">
        <v>3445</v>
      </c>
      <c r="AF977" t="s">
        <v>3445</v>
      </c>
    </row>
    <row r="978" spans="1:32" ht="17.25" customHeight="1" x14ac:dyDescent="0.25">
      <c r="A978">
        <v>337009</v>
      </c>
      <c r="B978" t="s">
        <v>1745</v>
      </c>
      <c r="C978" t="s">
        <v>342</v>
      </c>
      <c r="D978" t="s">
        <v>435</v>
      </c>
      <c r="E978" t="s">
        <v>89</v>
      </c>
      <c r="H978" t="s">
        <v>29</v>
      </c>
      <c r="I978" t="s">
        <v>144</v>
      </c>
      <c r="V978" t="s">
        <v>3461</v>
      </c>
      <c r="AA978" t="s">
        <v>3445</v>
      </c>
      <c r="AB978" t="s">
        <v>3445</v>
      </c>
      <c r="AC978" t="s">
        <v>3445</v>
      </c>
      <c r="AD978" t="s">
        <v>3445</v>
      </c>
      <c r="AE978" t="s">
        <v>3445</v>
      </c>
      <c r="AF978" t="s">
        <v>3445</v>
      </c>
    </row>
    <row r="979" spans="1:32" ht="17.25" customHeight="1" x14ac:dyDescent="0.25">
      <c r="A979">
        <v>337242</v>
      </c>
      <c r="B979" t="s">
        <v>1746</v>
      </c>
      <c r="C979" t="s">
        <v>259</v>
      </c>
      <c r="D979" t="s">
        <v>1747</v>
      </c>
      <c r="E979" t="s">
        <v>89</v>
      </c>
      <c r="F979">
        <v>33819</v>
      </c>
      <c r="G979" t="s">
        <v>428</v>
      </c>
      <c r="H979" t="s">
        <v>29</v>
      </c>
      <c r="I979" t="s">
        <v>144</v>
      </c>
      <c r="J979" t="s">
        <v>1112</v>
      </c>
      <c r="L979" t="s">
        <v>43</v>
      </c>
      <c r="V979" t="s">
        <v>3461</v>
      </c>
      <c r="AE979" t="s">
        <v>3445</v>
      </c>
      <c r="AF979" t="s">
        <v>3445</v>
      </c>
    </row>
    <row r="980" spans="1:32" ht="17.25" customHeight="1" x14ac:dyDescent="0.25">
      <c r="A980">
        <v>338256</v>
      </c>
      <c r="B980" t="s">
        <v>2110</v>
      </c>
      <c r="C980" t="s">
        <v>2111</v>
      </c>
      <c r="D980" t="s">
        <v>2112</v>
      </c>
      <c r="E980" t="s">
        <v>89</v>
      </c>
      <c r="H980" t="s">
        <v>29</v>
      </c>
      <c r="I980" t="s">
        <v>144</v>
      </c>
      <c r="V980" t="s">
        <v>3461</v>
      </c>
      <c r="AA980" t="s">
        <v>3445</v>
      </c>
      <c r="AB980" t="s">
        <v>3445</v>
      </c>
      <c r="AC980" t="s">
        <v>3445</v>
      </c>
      <c r="AD980" t="s">
        <v>3445</v>
      </c>
      <c r="AE980" t="s">
        <v>3445</v>
      </c>
      <c r="AF980" t="s">
        <v>3445</v>
      </c>
    </row>
    <row r="981" spans="1:32" ht="17.25" customHeight="1" x14ac:dyDescent="0.25">
      <c r="A981">
        <v>338257</v>
      </c>
      <c r="B981" t="s">
        <v>1241</v>
      </c>
      <c r="C981" t="s">
        <v>1242</v>
      </c>
      <c r="D981" t="s">
        <v>1243</v>
      </c>
      <c r="E981" t="s">
        <v>89</v>
      </c>
      <c r="H981" t="s">
        <v>29</v>
      </c>
      <c r="I981" t="s">
        <v>144</v>
      </c>
      <c r="V981" t="s">
        <v>3461</v>
      </c>
      <c r="AA981" t="s">
        <v>3445</v>
      </c>
      <c r="AB981" t="s">
        <v>3445</v>
      </c>
      <c r="AC981" t="s">
        <v>3445</v>
      </c>
      <c r="AD981" t="s">
        <v>3445</v>
      </c>
      <c r="AE981" t="s">
        <v>3445</v>
      </c>
      <c r="AF981" t="s">
        <v>3445</v>
      </c>
    </row>
    <row r="982" spans="1:32" ht="17.25" customHeight="1" x14ac:dyDescent="0.25">
      <c r="A982">
        <v>338258</v>
      </c>
      <c r="B982" t="s">
        <v>1739</v>
      </c>
      <c r="C982" t="s">
        <v>240</v>
      </c>
      <c r="D982" t="s">
        <v>1740</v>
      </c>
      <c r="E982" t="s">
        <v>89</v>
      </c>
      <c r="F982">
        <v>35217</v>
      </c>
      <c r="G982" t="s">
        <v>783</v>
      </c>
      <c r="H982" t="s">
        <v>29</v>
      </c>
      <c r="I982" t="s">
        <v>144</v>
      </c>
      <c r="J982" t="s">
        <v>1112</v>
      </c>
      <c r="L982" t="s">
        <v>43</v>
      </c>
      <c r="V982" t="s">
        <v>3461</v>
      </c>
      <c r="AF982" t="s">
        <v>3445</v>
      </c>
    </row>
    <row r="983" spans="1:32" ht="17.25" customHeight="1" x14ac:dyDescent="0.25">
      <c r="A983">
        <v>338268</v>
      </c>
      <c r="B983" t="s">
        <v>1956</v>
      </c>
      <c r="C983" t="s">
        <v>1957</v>
      </c>
      <c r="D983" t="s">
        <v>1958</v>
      </c>
      <c r="E983" t="s">
        <v>89</v>
      </c>
      <c r="H983" t="s">
        <v>29</v>
      </c>
      <c r="I983" t="s">
        <v>144</v>
      </c>
      <c r="V983" t="s">
        <v>3461</v>
      </c>
      <c r="AA983" t="s">
        <v>3445</v>
      </c>
      <c r="AB983" t="s">
        <v>3445</v>
      </c>
      <c r="AC983" t="s">
        <v>3445</v>
      </c>
      <c r="AD983" t="s">
        <v>3445</v>
      </c>
      <c r="AE983" t="s">
        <v>3445</v>
      </c>
      <c r="AF983" t="s">
        <v>3445</v>
      </c>
    </row>
    <row r="984" spans="1:32" ht="17.25" customHeight="1" x14ac:dyDescent="0.25">
      <c r="A984">
        <v>338291</v>
      </c>
      <c r="B984" t="s">
        <v>1881</v>
      </c>
      <c r="C984" t="s">
        <v>333</v>
      </c>
      <c r="D984" t="s">
        <v>1882</v>
      </c>
      <c r="E984" t="s">
        <v>89</v>
      </c>
      <c r="F984">
        <v>35445</v>
      </c>
      <c r="G984" t="s">
        <v>31</v>
      </c>
      <c r="H984" t="s">
        <v>29</v>
      </c>
      <c r="I984" t="s">
        <v>144</v>
      </c>
      <c r="V984" t="s">
        <v>3461</v>
      </c>
      <c r="AC984" t="s">
        <v>3445</v>
      </c>
      <c r="AD984" t="s">
        <v>3445</v>
      </c>
      <c r="AE984" t="s">
        <v>3445</v>
      </c>
      <c r="AF984" t="s">
        <v>3445</v>
      </c>
    </row>
    <row r="985" spans="1:32" ht="17.25" customHeight="1" x14ac:dyDescent="0.25">
      <c r="A985">
        <v>338295</v>
      </c>
      <c r="B985" t="s">
        <v>1959</v>
      </c>
      <c r="C985" t="s">
        <v>597</v>
      </c>
      <c r="D985" t="s">
        <v>509</v>
      </c>
      <c r="E985" t="s">
        <v>89</v>
      </c>
      <c r="F985">
        <v>25940</v>
      </c>
      <c r="G985" t="s">
        <v>998</v>
      </c>
      <c r="H985" t="s">
        <v>29</v>
      </c>
      <c r="I985" t="s">
        <v>144</v>
      </c>
      <c r="V985" t="s">
        <v>3461</v>
      </c>
      <c r="AB985" t="s">
        <v>3445</v>
      </c>
      <c r="AC985" t="s">
        <v>3445</v>
      </c>
      <c r="AD985" t="s">
        <v>3445</v>
      </c>
      <c r="AE985" t="s">
        <v>3445</v>
      </c>
      <c r="AF985" t="s">
        <v>3445</v>
      </c>
    </row>
    <row r="986" spans="1:32" ht="17.25" customHeight="1" x14ac:dyDescent="0.25">
      <c r="A986">
        <v>338318</v>
      </c>
      <c r="B986" t="s">
        <v>2068</v>
      </c>
      <c r="C986" t="s">
        <v>2069</v>
      </c>
      <c r="D986" t="s">
        <v>658</v>
      </c>
      <c r="E986" t="s">
        <v>90</v>
      </c>
      <c r="F986">
        <v>28031</v>
      </c>
      <c r="G986" t="s">
        <v>31</v>
      </c>
      <c r="H986" t="s">
        <v>29</v>
      </c>
      <c r="I986" t="s">
        <v>144</v>
      </c>
      <c r="J986" t="s">
        <v>1112</v>
      </c>
      <c r="L986" t="s">
        <v>31</v>
      </c>
      <c r="V986" t="s">
        <v>3461</v>
      </c>
      <c r="AE986" t="s">
        <v>3445</v>
      </c>
      <c r="AF986" t="s">
        <v>3445</v>
      </c>
    </row>
    <row r="987" spans="1:32" ht="17.25" customHeight="1" x14ac:dyDescent="0.25">
      <c r="A987">
        <v>338341</v>
      </c>
      <c r="B987" t="s">
        <v>2153</v>
      </c>
      <c r="C987" t="s">
        <v>240</v>
      </c>
      <c r="D987" t="s">
        <v>243</v>
      </c>
      <c r="E987" t="s">
        <v>89</v>
      </c>
      <c r="H987" t="s">
        <v>29</v>
      </c>
      <c r="I987" t="s">
        <v>144</v>
      </c>
      <c r="V987" t="s">
        <v>3461</v>
      </c>
      <c r="AD987" t="s">
        <v>3445</v>
      </c>
      <c r="AE987" t="s">
        <v>3445</v>
      </c>
      <c r="AF987" t="s">
        <v>3445</v>
      </c>
    </row>
    <row r="988" spans="1:32" ht="17.25" customHeight="1" x14ac:dyDescent="0.25">
      <c r="A988">
        <v>311659</v>
      </c>
      <c r="B988" t="s">
        <v>1858</v>
      </c>
      <c r="C988" t="s">
        <v>1859</v>
      </c>
      <c r="D988" t="s">
        <v>1860</v>
      </c>
      <c r="E988" t="s">
        <v>89</v>
      </c>
      <c r="F988">
        <v>24361</v>
      </c>
      <c r="G988" t="s">
        <v>225</v>
      </c>
      <c r="H988" t="s">
        <v>29</v>
      </c>
      <c r="I988" t="s">
        <v>144</v>
      </c>
      <c r="J988" t="s">
        <v>1112</v>
      </c>
      <c r="L988" t="s">
        <v>31</v>
      </c>
      <c r="V988" t="s">
        <v>3467</v>
      </c>
    </row>
    <row r="989" spans="1:32" ht="17.25" customHeight="1" x14ac:dyDescent="0.25">
      <c r="A989">
        <v>319395</v>
      </c>
      <c r="B989" t="s">
        <v>2038</v>
      </c>
      <c r="C989" t="s">
        <v>282</v>
      </c>
      <c r="D989" t="s">
        <v>235</v>
      </c>
      <c r="E989" t="s">
        <v>89</v>
      </c>
      <c r="F989">
        <v>33742</v>
      </c>
      <c r="G989" t="s">
        <v>668</v>
      </c>
      <c r="H989" t="s">
        <v>29</v>
      </c>
      <c r="I989" t="s">
        <v>144</v>
      </c>
      <c r="V989" t="s">
        <v>3467</v>
      </c>
    </row>
    <row r="990" spans="1:32" ht="17.25" customHeight="1" x14ac:dyDescent="0.25">
      <c r="A990">
        <v>319960</v>
      </c>
      <c r="B990" t="s">
        <v>2040</v>
      </c>
      <c r="C990" t="s">
        <v>256</v>
      </c>
      <c r="D990" t="s">
        <v>1114</v>
      </c>
      <c r="E990" t="s">
        <v>90</v>
      </c>
      <c r="H990" t="s">
        <v>29</v>
      </c>
      <c r="I990" t="s">
        <v>144</v>
      </c>
      <c r="V990" t="s">
        <v>3467</v>
      </c>
    </row>
    <row r="991" spans="1:32" ht="17.25" customHeight="1" x14ac:dyDescent="0.25">
      <c r="A991">
        <v>320272</v>
      </c>
      <c r="B991" t="s">
        <v>1698</v>
      </c>
      <c r="C991" t="s">
        <v>302</v>
      </c>
      <c r="D991" t="s">
        <v>280</v>
      </c>
      <c r="E991" t="s">
        <v>89</v>
      </c>
      <c r="F991">
        <v>30564</v>
      </c>
      <c r="G991" t="s">
        <v>31</v>
      </c>
      <c r="H991" t="s">
        <v>29</v>
      </c>
      <c r="I991" t="s">
        <v>144</v>
      </c>
      <c r="J991" t="s">
        <v>1112</v>
      </c>
      <c r="L991" t="s">
        <v>31</v>
      </c>
      <c r="V991" t="s">
        <v>3467</v>
      </c>
    </row>
    <row r="992" spans="1:32" ht="17.25" customHeight="1" x14ac:dyDescent="0.25">
      <c r="A992">
        <v>320381</v>
      </c>
      <c r="B992" t="s">
        <v>1856</v>
      </c>
      <c r="C992" t="s">
        <v>368</v>
      </c>
      <c r="D992" t="s">
        <v>1857</v>
      </c>
      <c r="E992" t="s">
        <v>89</v>
      </c>
      <c r="F992">
        <v>33158</v>
      </c>
      <c r="G992" t="s">
        <v>31</v>
      </c>
      <c r="H992" t="s">
        <v>29</v>
      </c>
      <c r="I992" t="s">
        <v>144</v>
      </c>
      <c r="V992" t="s">
        <v>3467</v>
      </c>
    </row>
    <row r="993" spans="1:22" ht="17.25" customHeight="1" x14ac:dyDescent="0.25">
      <c r="A993">
        <v>320713</v>
      </c>
      <c r="B993" t="s">
        <v>1938</v>
      </c>
      <c r="C993" t="s">
        <v>389</v>
      </c>
      <c r="D993" t="s">
        <v>317</v>
      </c>
      <c r="E993" t="s">
        <v>89</v>
      </c>
      <c r="F993">
        <v>32874</v>
      </c>
      <c r="G993" t="s">
        <v>31</v>
      </c>
      <c r="H993" t="s">
        <v>29</v>
      </c>
      <c r="I993" t="s">
        <v>144</v>
      </c>
      <c r="J993" t="s">
        <v>1112</v>
      </c>
      <c r="L993" t="s">
        <v>31</v>
      </c>
      <c r="V993" t="s">
        <v>3467</v>
      </c>
    </row>
    <row r="994" spans="1:22" ht="17.25" customHeight="1" x14ac:dyDescent="0.25">
      <c r="A994">
        <v>321671</v>
      </c>
      <c r="B994" t="s">
        <v>1944</v>
      </c>
      <c r="C994" t="s">
        <v>966</v>
      </c>
      <c r="D994" t="s">
        <v>1945</v>
      </c>
      <c r="E994" t="s">
        <v>89</v>
      </c>
      <c r="F994">
        <v>26276</v>
      </c>
      <c r="H994" t="s">
        <v>29</v>
      </c>
      <c r="I994" t="s">
        <v>144</v>
      </c>
      <c r="V994" t="s">
        <v>3467</v>
      </c>
    </row>
    <row r="995" spans="1:22" ht="17.25" customHeight="1" x14ac:dyDescent="0.25">
      <c r="A995">
        <v>324133</v>
      </c>
      <c r="B995" t="s">
        <v>2031</v>
      </c>
      <c r="C995" t="s">
        <v>240</v>
      </c>
      <c r="D995" t="s">
        <v>2032</v>
      </c>
      <c r="E995" t="s">
        <v>90</v>
      </c>
      <c r="F995">
        <v>30682</v>
      </c>
      <c r="G995" t="s">
        <v>31</v>
      </c>
      <c r="H995" t="s">
        <v>29</v>
      </c>
      <c r="I995" t="s">
        <v>144</v>
      </c>
      <c r="J995" t="s">
        <v>1112</v>
      </c>
      <c r="L995" t="s">
        <v>31</v>
      </c>
      <c r="V995" t="s">
        <v>3467</v>
      </c>
    </row>
    <row r="996" spans="1:22" ht="17.25" customHeight="1" x14ac:dyDescent="0.25">
      <c r="A996">
        <v>324356</v>
      </c>
      <c r="B996" t="s">
        <v>1948</v>
      </c>
      <c r="C996" t="s">
        <v>391</v>
      </c>
      <c r="D996" t="s">
        <v>1115</v>
      </c>
      <c r="E996" t="s">
        <v>90</v>
      </c>
      <c r="H996" t="s">
        <v>29</v>
      </c>
      <c r="I996" t="s">
        <v>144</v>
      </c>
      <c r="V996" t="s">
        <v>3467</v>
      </c>
    </row>
    <row r="997" spans="1:22" ht="17.25" customHeight="1" x14ac:dyDescent="0.25">
      <c r="A997">
        <v>324395</v>
      </c>
      <c r="B997" t="s">
        <v>1482</v>
      </c>
      <c r="C997" t="s">
        <v>868</v>
      </c>
      <c r="D997" t="s">
        <v>523</v>
      </c>
      <c r="E997" t="s">
        <v>90</v>
      </c>
      <c r="F997">
        <v>33730</v>
      </c>
      <c r="G997" t="s">
        <v>31</v>
      </c>
      <c r="H997" t="s">
        <v>29</v>
      </c>
      <c r="I997" t="s">
        <v>144</v>
      </c>
      <c r="J997" t="s">
        <v>27</v>
      </c>
      <c r="L997" t="s">
        <v>31</v>
      </c>
      <c r="V997" t="s">
        <v>3467</v>
      </c>
    </row>
    <row r="998" spans="1:22" ht="17.25" customHeight="1" x14ac:dyDescent="0.25">
      <c r="A998">
        <v>324399</v>
      </c>
      <c r="B998" t="s">
        <v>1861</v>
      </c>
      <c r="C998" t="s">
        <v>793</v>
      </c>
      <c r="D998" t="s">
        <v>1779</v>
      </c>
      <c r="E998" t="s">
        <v>90</v>
      </c>
      <c r="F998">
        <v>28126</v>
      </c>
      <c r="G998" t="s">
        <v>31</v>
      </c>
      <c r="H998" t="s">
        <v>29</v>
      </c>
      <c r="I998" t="s">
        <v>144</v>
      </c>
      <c r="J998" t="s">
        <v>1112</v>
      </c>
      <c r="L998" t="s">
        <v>31</v>
      </c>
      <c r="V998" t="s">
        <v>3467</v>
      </c>
    </row>
    <row r="999" spans="1:22" ht="17.25" customHeight="1" x14ac:dyDescent="0.25">
      <c r="A999">
        <v>325550</v>
      </c>
      <c r="B999" t="s">
        <v>1589</v>
      </c>
      <c r="C999" t="s">
        <v>342</v>
      </c>
      <c r="D999" t="s">
        <v>815</v>
      </c>
      <c r="E999" t="s">
        <v>89</v>
      </c>
      <c r="F999">
        <v>35961</v>
      </c>
      <c r="G999" t="s">
        <v>31</v>
      </c>
      <c r="H999" t="s">
        <v>29</v>
      </c>
      <c r="I999" t="s">
        <v>144</v>
      </c>
      <c r="J999" t="s">
        <v>1112</v>
      </c>
      <c r="L999" t="s">
        <v>31</v>
      </c>
      <c r="V999" t="s">
        <v>3467</v>
      </c>
    </row>
    <row r="1000" spans="1:22" ht="17.25" customHeight="1" x14ac:dyDescent="0.25">
      <c r="A1000">
        <v>325725</v>
      </c>
      <c r="B1000" t="s">
        <v>1139</v>
      </c>
      <c r="C1000" t="s">
        <v>684</v>
      </c>
      <c r="D1000" t="s">
        <v>235</v>
      </c>
      <c r="E1000" t="s">
        <v>90</v>
      </c>
      <c r="F1000">
        <v>26679</v>
      </c>
      <c r="G1000" t="s">
        <v>31</v>
      </c>
      <c r="H1000" t="s">
        <v>29</v>
      </c>
      <c r="I1000" t="s">
        <v>144</v>
      </c>
      <c r="J1000" t="s">
        <v>1112</v>
      </c>
      <c r="L1000" t="s">
        <v>43</v>
      </c>
      <c r="V1000" t="s">
        <v>3467</v>
      </c>
    </row>
    <row r="1001" spans="1:22" ht="17.25" customHeight="1" x14ac:dyDescent="0.25">
      <c r="A1001">
        <v>325777</v>
      </c>
      <c r="B1001" t="s">
        <v>2034</v>
      </c>
      <c r="C1001" t="s">
        <v>533</v>
      </c>
      <c r="D1001" t="s">
        <v>711</v>
      </c>
      <c r="E1001" t="s">
        <v>90</v>
      </c>
      <c r="H1001" t="s">
        <v>29</v>
      </c>
      <c r="I1001" t="s">
        <v>144</v>
      </c>
      <c r="V1001" t="s">
        <v>3467</v>
      </c>
    </row>
    <row r="1002" spans="1:22" ht="17.25" customHeight="1" x14ac:dyDescent="0.25">
      <c r="A1002">
        <v>326275</v>
      </c>
      <c r="B1002" t="s">
        <v>2026</v>
      </c>
      <c r="C1002" t="s">
        <v>1110</v>
      </c>
      <c r="D1002" t="s">
        <v>277</v>
      </c>
      <c r="E1002" t="s">
        <v>89</v>
      </c>
      <c r="F1002">
        <v>31922</v>
      </c>
      <c r="G1002" t="s">
        <v>2027</v>
      </c>
      <c r="H1002" t="s">
        <v>29</v>
      </c>
      <c r="I1002" t="s">
        <v>144</v>
      </c>
      <c r="J1002" t="s">
        <v>1112</v>
      </c>
      <c r="L1002" t="s">
        <v>71</v>
      </c>
      <c r="V1002" t="s">
        <v>3467</v>
      </c>
    </row>
    <row r="1003" spans="1:22" ht="17.25" customHeight="1" x14ac:dyDescent="0.25">
      <c r="A1003">
        <v>326409</v>
      </c>
      <c r="B1003" t="s">
        <v>1484</v>
      </c>
      <c r="C1003" t="s">
        <v>553</v>
      </c>
      <c r="D1003" t="s">
        <v>407</v>
      </c>
      <c r="E1003" t="s">
        <v>90</v>
      </c>
      <c r="F1003">
        <v>33999</v>
      </c>
      <c r="G1003" t="s">
        <v>31</v>
      </c>
      <c r="H1003" t="s">
        <v>29</v>
      </c>
      <c r="I1003" t="s">
        <v>144</v>
      </c>
      <c r="J1003" t="s">
        <v>1112</v>
      </c>
      <c r="L1003" t="s">
        <v>43</v>
      </c>
      <c r="V1003" t="s">
        <v>3467</v>
      </c>
    </row>
    <row r="1004" spans="1:22" ht="17.25" customHeight="1" x14ac:dyDescent="0.25">
      <c r="A1004">
        <v>328169</v>
      </c>
      <c r="B1004" t="s">
        <v>1133</v>
      </c>
      <c r="C1004" t="s">
        <v>1134</v>
      </c>
      <c r="D1004" t="s">
        <v>482</v>
      </c>
      <c r="E1004" t="s">
        <v>90</v>
      </c>
      <c r="F1004">
        <v>33970</v>
      </c>
      <c r="G1004" t="s">
        <v>403</v>
      </c>
      <c r="H1004" t="s">
        <v>29</v>
      </c>
      <c r="I1004" t="s">
        <v>144</v>
      </c>
      <c r="J1004" t="s">
        <v>1112</v>
      </c>
      <c r="L1004" t="s">
        <v>43</v>
      </c>
      <c r="V1004" t="s">
        <v>3467</v>
      </c>
    </row>
    <row r="1005" spans="1:22" ht="17.25" customHeight="1" x14ac:dyDescent="0.25">
      <c r="A1005">
        <v>328527</v>
      </c>
      <c r="B1005" t="s">
        <v>1208</v>
      </c>
      <c r="C1005" t="s">
        <v>342</v>
      </c>
      <c r="D1005" t="s">
        <v>1209</v>
      </c>
      <c r="E1005" t="s">
        <v>89</v>
      </c>
      <c r="F1005">
        <v>31414</v>
      </c>
      <c r="G1005" t="s">
        <v>1210</v>
      </c>
      <c r="H1005" t="s">
        <v>29</v>
      </c>
      <c r="I1005" t="s">
        <v>144</v>
      </c>
      <c r="J1005" t="s">
        <v>1112</v>
      </c>
      <c r="L1005" t="s">
        <v>31</v>
      </c>
      <c r="V1005" t="s">
        <v>3467</v>
      </c>
    </row>
    <row r="1006" spans="1:22" ht="17.25" customHeight="1" x14ac:dyDescent="0.25">
      <c r="A1006">
        <v>328565</v>
      </c>
      <c r="B1006" t="s">
        <v>1588</v>
      </c>
      <c r="C1006" t="s">
        <v>318</v>
      </c>
      <c r="D1006" t="s">
        <v>587</v>
      </c>
      <c r="E1006" t="s">
        <v>90</v>
      </c>
      <c r="F1006">
        <v>34700</v>
      </c>
      <c r="G1006" t="s">
        <v>255</v>
      </c>
      <c r="H1006" t="s">
        <v>29</v>
      </c>
      <c r="I1006" t="s">
        <v>144</v>
      </c>
      <c r="J1006" t="s">
        <v>1112</v>
      </c>
      <c r="L1006" t="s">
        <v>40</v>
      </c>
      <c r="V1006" t="s">
        <v>3467</v>
      </c>
    </row>
    <row r="1007" spans="1:22" ht="17.25" customHeight="1" x14ac:dyDescent="0.25">
      <c r="A1007">
        <v>328960</v>
      </c>
      <c r="B1007" t="s">
        <v>1699</v>
      </c>
      <c r="C1007" t="s">
        <v>256</v>
      </c>
      <c r="D1007" t="s">
        <v>243</v>
      </c>
      <c r="E1007" t="s">
        <v>90</v>
      </c>
      <c r="F1007">
        <v>32573</v>
      </c>
      <c r="G1007" t="s">
        <v>332</v>
      </c>
      <c r="H1007" t="s">
        <v>29</v>
      </c>
      <c r="I1007" t="s">
        <v>144</v>
      </c>
      <c r="J1007" t="s">
        <v>1112</v>
      </c>
      <c r="L1007" t="s">
        <v>43</v>
      </c>
      <c r="V1007" t="s">
        <v>3467</v>
      </c>
    </row>
    <row r="1008" spans="1:22" ht="17.25" customHeight="1" x14ac:dyDescent="0.25">
      <c r="A1008">
        <v>329534</v>
      </c>
      <c r="B1008" t="s">
        <v>1592</v>
      </c>
      <c r="C1008" t="s">
        <v>1593</v>
      </c>
      <c r="D1008" t="s">
        <v>779</v>
      </c>
      <c r="E1008" t="s">
        <v>90</v>
      </c>
      <c r="F1008">
        <v>35964</v>
      </c>
      <c r="G1008" t="s">
        <v>225</v>
      </c>
      <c r="H1008" t="s">
        <v>29</v>
      </c>
      <c r="I1008" t="s">
        <v>144</v>
      </c>
      <c r="J1008" t="s">
        <v>1112</v>
      </c>
      <c r="L1008" t="s">
        <v>31</v>
      </c>
      <c r="V1008" t="s">
        <v>3467</v>
      </c>
    </row>
    <row r="1009" spans="1:22" ht="17.25" customHeight="1" x14ac:dyDescent="0.25">
      <c r="A1009">
        <v>329717</v>
      </c>
      <c r="B1009" t="s">
        <v>1480</v>
      </c>
      <c r="C1009" t="s">
        <v>240</v>
      </c>
      <c r="D1009" t="s">
        <v>429</v>
      </c>
      <c r="E1009" t="s">
        <v>90</v>
      </c>
      <c r="H1009" t="s">
        <v>29</v>
      </c>
      <c r="I1009" t="s">
        <v>144</v>
      </c>
      <c r="V1009" t="s">
        <v>3467</v>
      </c>
    </row>
    <row r="1010" spans="1:22" ht="17.25" customHeight="1" x14ac:dyDescent="0.25">
      <c r="A1010">
        <v>329778</v>
      </c>
      <c r="B1010" t="s">
        <v>1784</v>
      </c>
      <c r="C1010" t="s">
        <v>777</v>
      </c>
      <c r="D1010" t="s">
        <v>1463</v>
      </c>
      <c r="E1010" t="s">
        <v>90</v>
      </c>
      <c r="F1010">
        <v>28505</v>
      </c>
      <c r="G1010" t="s">
        <v>400</v>
      </c>
      <c r="H1010" t="s">
        <v>32</v>
      </c>
      <c r="I1010" t="s">
        <v>144</v>
      </c>
      <c r="J1010" t="s">
        <v>1112</v>
      </c>
      <c r="L1010" t="s">
        <v>31</v>
      </c>
      <c r="V1010" t="s">
        <v>3467</v>
      </c>
    </row>
    <row r="1011" spans="1:22" ht="17.25" customHeight="1" x14ac:dyDescent="0.25">
      <c r="A1011">
        <v>329923</v>
      </c>
      <c r="B1011" t="s">
        <v>1488</v>
      </c>
      <c r="C1011" t="s">
        <v>568</v>
      </c>
      <c r="D1011" t="s">
        <v>1489</v>
      </c>
      <c r="E1011" t="s">
        <v>89</v>
      </c>
      <c r="F1011">
        <v>32874</v>
      </c>
      <c r="G1011" t="s">
        <v>31</v>
      </c>
      <c r="H1011" t="s">
        <v>29</v>
      </c>
      <c r="I1011" t="s">
        <v>144</v>
      </c>
      <c r="J1011" t="s">
        <v>1112</v>
      </c>
      <c r="L1011" t="s">
        <v>31</v>
      </c>
      <c r="V1011" t="s">
        <v>3467</v>
      </c>
    </row>
    <row r="1012" spans="1:22" ht="17.25" customHeight="1" x14ac:dyDescent="0.25">
      <c r="A1012">
        <v>330109</v>
      </c>
      <c r="B1012" t="s">
        <v>1283</v>
      </c>
      <c r="C1012" t="s">
        <v>666</v>
      </c>
      <c r="D1012" t="s">
        <v>1284</v>
      </c>
      <c r="E1012" t="s">
        <v>89</v>
      </c>
      <c r="F1012">
        <v>36161</v>
      </c>
      <c r="G1012" t="s">
        <v>917</v>
      </c>
      <c r="H1012" t="s">
        <v>29</v>
      </c>
      <c r="I1012" t="s">
        <v>144</v>
      </c>
      <c r="V1012" t="s">
        <v>3467</v>
      </c>
    </row>
    <row r="1013" spans="1:22" ht="17.25" customHeight="1" x14ac:dyDescent="0.25">
      <c r="A1013">
        <v>330221</v>
      </c>
      <c r="B1013" t="s">
        <v>1354</v>
      </c>
      <c r="C1013" t="s">
        <v>492</v>
      </c>
      <c r="D1013" t="s">
        <v>473</v>
      </c>
      <c r="E1013" t="s">
        <v>89</v>
      </c>
      <c r="F1013">
        <v>30425</v>
      </c>
      <c r="G1013" t="s">
        <v>1355</v>
      </c>
      <c r="H1013" t="s">
        <v>29</v>
      </c>
      <c r="I1013" t="s">
        <v>144</v>
      </c>
      <c r="J1013" t="s">
        <v>1112</v>
      </c>
      <c r="L1013" t="s">
        <v>31</v>
      </c>
      <c r="V1013" t="s">
        <v>3467</v>
      </c>
    </row>
    <row r="1014" spans="1:22" ht="17.25" customHeight="1" x14ac:dyDescent="0.25">
      <c r="A1014">
        <v>330576</v>
      </c>
      <c r="B1014" t="s">
        <v>2039</v>
      </c>
      <c r="C1014" t="s">
        <v>240</v>
      </c>
      <c r="D1014" t="s">
        <v>1364</v>
      </c>
      <c r="E1014" t="s">
        <v>89</v>
      </c>
      <c r="F1014">
        <v>35092</v>
      </c>
      <c r="G1014" t="s">
        <v>1355</v>
      </c>
      <c r="H1014" t="s">
        <v>29</v>
      </c>
      <c r="I1014" t="s">
        <v>144</v>
      </c>
      <c r="J1014" t="s">
        <v>27</v>
      </c>
      <c r="L1014" t="s">
        <v>43</v>
      </c>
      <c r="V1014" t="s">
        <v>3467</v>
      </c>
    </row>
    <row r="1015" spans="1:22" ht="17.25" customHeight="1" x14ac:dyDescent="0.25">
      <c r="A1015">
        <v>330720</v>
      </c>
      <c r="B1015" t="s">
        <v>1862</v>
      </c>
      <c r="C1015" t="s">
        <v>389</v>
      </c>
      <c r="D1015" t="s">
        <v>866</v>
      </c>
      <c r="E1015" t="s">
        <v>89</v>
      </c>
      <c r="H1015" t="s">
        <v>29</v>
      </c>
      <c r="I1015" t="s">
        <v>144</v>
      </c>
      <c r="V1015" t="s">
        <v>3467</v>
      </c>
    </row>
    <row r="1016" spans="1:22" ht="17.25" customHeight="1" x14ac:dyDescent="0.25">
      <c r="A1016">
        <v>330898</v>
      </c>
      <c r="B1016" t="s">
        <v>1781</v>
      </c>
      <c r="C1016" t="s">
        <v>1782</v>
      </c>
      <c r="D1016" t="s">
        <v>478</v>
      </c>
      <c r="E1016" t="s">
        <v>90</v>
      </c>
      <c r="F1016">
        <v>34149</v>
      </c>
      <c r="G1016" t="s">
        <v>31</v>
      </c>
      <c r="H1016" t="s">
        <v>29</v>
      </c>
      <c r="I1016" t="s">
        <v>144</v>
      </c>
      <c r="J1016" t="s">
        <v>1112</v>
      </c>
      <c r="L1016" t="s">
        <v>31</v>
      </c>
      <c r="V1016" t="s">
        <v>3467</v>
      </c>
    </row>
    <row r="1017" spans="1:22" ht="17.25" customHeight="1" x14ac:dyDescent="0.25">
      <c r="A1017">
        <v>330928</v>
      </c>
      <c r="B1017" t="s">
        <v>1700</v>
      </c>
      <c r="C1017" t="s">
        <v>585</v>
      </c>
      <c r="D1017" t="s">
        <v>320</v>
      </c>
      <c r="E1017" t="s">
        <v>90</v>
      </c>
      <c r="F1017">
        <v>36227</v>
      </c>
      <c r="G1017" t="s">
        <v>1701</v>
      </c>
      <c r="H1017" t="s">
        <v>29</v>
      </c>
      <c r="I1017" t="s">
        <v>144</v>
      </c>
      <c r="J1017" t="s">
        <v>27</v>
      </c>
      <c r="L1017" t="s">
        <v>74</v>
      </c>
      <c r="V1017" t="s">
        <v>3467</v>
      </c>
    </row>
    <row r="1018" spans="1:22" ht="17.25" customHeight="1" x14ac:dyDescent="0.25">
      <c r="A1018">
        <v>331093</v>
      </c>
      <c r="B1018" t="s">
        <v>1135</v>
      </c>
      <c r="C1018" t="s">
        <v>295</v>
      </c>
      <c r="D1018" t="s">
        <v>1136</v>
      </c>
      <c r="E1018" t="s">
        <v>90</v>
      </c>
      <c r="F1018">
        <v>32064</v>
      </c>
      <c r="G1018" t="s">
        <v>31</v>
      </c>
      <c r="H1018" t="s">
        <v>29</v>
      </c>
      <c r="I1018" t="s">
        <v>144</v>
      </c>
      <c r="J1018" t="s">
        <v>1112</v>
      </c>
      <c r="L1018" t="s">
        <v>31</v>
      </c>
      <c r="V1018" t="s">
        <v>3467</v>
      </c>
    </row>
    <row r="1019" spans="1:22" ht="17.25" customHeight="1" x14ac:dyDescent="0.25">
      <c r="A1019">
        <v>331157</v>
      </c>
      <c r="B1019" t="s">
        <v>1942</v>
      </c>
      <c r="C1019" t="s">
        <v>324</v>
      </c>
      <c r="D1019" t="s">
        <v>280</v>
      </c>
      <c r="E1019" t="s">
        <v>90</v>
      </c>
      <c r="F1019">
        <v>33970</v>
      </c>
      <c r="G1019" t="s">
        <v>31</v>
      </c>
      <c r="H1019" t="s">
        <v>29</v>
      </c>
      <c r="I1019" t="s">
        <v>144</v>
      </c>
      <c r="J1019" t="s">
        <v>1112</v>
      </c>
      <c r="L1019" t="s">
        <v>31</v>
      </c>
      <c r="V1019" t="s">
        <v>3467</v>
      </c>
    </row>
    <row r="1020" spans="1:22" ht="17.25" customHeight="1" x14ac:dyDescent="0.25">
      <c r="A1020">
        <v>331707</v>
      </c>
      <c r="B1020" t="s">
        <v>1137</v>
      </c>
      <c r="C1020" t="s">
        <v>950</v>
      </c>
      <c r="D1020" t="s">
        <v>674</v>
      </c>
      <c r="E1020" t="s">
        <v>89</v>
      </c>
      <c r="F1020">
        <v>35906</v>
      </c>
      <c r="G1020" t="s">
        <v>31</v>
      </c>
      <c r="H1020" t="s">
        <v>29</v>
      </c>
      <c r="I1020" t="s">
        <v>144</v>
      </c>
      <c r="J1020" t="s">
        <v>27</v>
      </c>
      <c r="L1020" t="s">
        <v>31</v>
      </c>
      <c r="V1020" t="s">
        <v>3467</v>
      </c>
    </row>
    <row r="1021" spans="1:22" ht="17.25" customHeight="1" x14ac:dyDescent="0.25">
      <c r="A1021">
        <v>331903</v>
      </c>
      <c r="B1021" t="s">
        <v>1356</v>
      </c>
      <c r="C1021" t="s">
        <v>342</v>
      </c>
      <c r="D1021" t="s">
        <v>235</v>
      </c>
      <c r="E1021" t="s">
        <v>90</v>
      </c>
      <c r="F1021">
        <v>35527</v>
      </c>
      <c r="G1021" t="s">
        <v>1121</v>
      </c>
      <c r="H1021" t="s">
        <v>29</v>
      </c>
      <c r="I1021" t="s">
        <v>144</v>
      </c>
      <c r="J1021" t="s">
        <v>27</v>
      </c>
      <c r="L1021" t="s">
        <v>74</v>
      </c>
      <c r="V1021" t="s">
        <v>3467</v>
      </c>
    </row>
    <row r="1022" spans="1:22" ht="17.25" customHeight="1" x14ac:dyDescent="0.25">
      <c r="A1022">
        <v>332238</v>
      </c>
      <c r="B1022" t="s">
        <v>1206</v>
      </c>
      <c r="C1022" t="s">
        <v>368</v>
      </c>
      <c r="D1022" t="s">
        <v>779</v>
      </c>
      <c r="E1022" t="s">
        <v>89</v>
      </c>
      <c r="F1022">
        <v>36161</v>
      </c>
      <c r="G1022" t="s">
        <v>403</v>
      </c>
      <c r="H1022" t="s">
        <v>29</v>
      </c>
      <c r="I1022" t="s">
        <v>144</v>
      </c>
      <c r="J1022" t="s">
        <v>1142</v>
      </c>
      <c r="L1022" t="s">
        <v>31</v>
      </c>
      <c r="V1022" t="s">
        <v>3467</v>
      </c>
    </row>
    <row r="1023" spans="1:22" ht="17.25" customHeight="1" x14ac:dyDescent="0.25">
      <c r="A1023">
        <v>332332</v>
      </c>
      <c r="B1023" t="s">
        <v>1129</v>
      </c>
      <c r="C1023" t="s">
        <v>828</v>
      </c>
      <c r="D1023" t="s">
        <v>1130</v>
      </c>
      <c r="E1023" t="s">
        <v>89</v>
      </c>
      <c r="F1023">
        <v>28210</v>
      </c>
      <c r="G1023" t="s">
        <v>31</v>
      </c>
      <c r="H1023" t="s">
        <v>29</v>
      </c>
      <c r="I1023" t="s">
        <v>144</v>
      </c>
      <c r="J1023" t="s">
        <v>1112</v>
      </c>
      <c r="L1023" t="s">
        <v>83</v>
      </c>
      <c r="V1023" t="s">
        <v>3467</v>
      </c>
    </row>
    <row r="1024" spans="1:22" ht="17.25" customHeight="1" x14ac:dyDescent="0.25">
      <c r="A1024">
        <v>332378</v>
      </c>
      <c r="B1024" t="s">
        <v>1131</v>
      </c>
      <c r="C1024" t="s">
        <v>380</v>
      </c>
      <c r="D1024" t="s">
        <v>1132</v>
      </c>
      <c r="E1024" t="s">
        <v>90</v>
      </c>
      <c r="F1024">
        <v>33396</v>
      </c>
      <c r="G1024" t="s">
        <v>789</v>
      </c>
      <c r="H1024" t="s">
        <v>29</v>
      </c>
      <c r="I1024" t="s">
        <v>144</v>
      </c>
      <c r="V1024" t="s">
        <v>3467</v>
      </c>
    </row>
    <row r="1025" spans="1:32" ht="17.25" customHeight="1" x14ac:dyDescent="0.25">
      <c r="A1025">
        <v>332585</v>
      </c>
      <c r="B1025" t="s">
        <v>1590</v>
      </c>
      <c r="C1025" t="s">
        <v>684</v>
      </c>
      <c r="D1025" t="s">
        <v>227</v>
      </c>
      <c r="E1025" t="s">
        <v>90</v>
      </c>
      <c r="F1025">
        <v>36568</v>
      </c>
      <c r="G1025" t="s">
        <v>31</v>
      </c>
      <c r="H1025" t="s">
        <v>29</v>
      </c>
      <c r="I1025" t="s">
        <v>144</v>
      </c>
      <c r="J1025" t="s">
        <v>1112</v>
      </c>
      <c r="L1025" t="s">
        <v>31</v>
      </c>
      <c r="V1025" t="s">
        <v>3467</v>
      </c>
    </row>
    <row r="1026" spans="1:32" ht="17.25" customHeight="1" x14ac:dyDescent="0.25">
      <c r="A1026">
        <v>332858</v>
      </c>
      <c r="B1026" t="s">
        <v>1138</v>
      </c>
      <c r="C1026" t="s">
        <v>382</v>
      </c>
      <c r="D1026" t="s">
        <v>462</v>
      </c>
      <c r="E1026" t="s">
        <v>89</v>
      </c>
      <c r="F1026">
        <v>35302</v>
      </c>
      <c r="G1026" t="s">
        <v>225</v>
      </c>
      <c r="H1026" t="s">
        <v>29</v>
      </c>
      <c r="I1026" t="s">
        <v>144</v>
      </c>
      <c r="J1026" t="s">
        <v>1112</v>
      </c>
      <c r="L1026" t="s">
        <v>31</v>
      </c>
      <c r="V1026" t="s">
        <v>3467</v>
      </c>
    </row>
    <row r="1027" spans="1:32" ht="17.25" customHeight="1" x14ac:dyDescent="0.25">
      <c r="A1027">
        <v>332911</v>
      </c>
      <c r="B1027" t="s">
        <v>1205</v>
      </c>
      <c r="C1027" t="s">
        <v>306</v>
      </c>
      <c r="D1027" t="s">
        <v>383</v>
      </c>
      <c r="E1027" t="s">
        <v>89</v>
      </c>
      <c r="F1027">
        <v>36534</v>
      </c>
      <c r="G1027" t="s">
        <v>225</v>
      </c>
      <c r="H1027" t="s">
        <v>29</v>
      </c>
      <c r="I1027" t="s">
        <v>144</v>
      </c>
      <c r="J1027" t="s">
        <v>27</v>
      </c>
      <c r="L1027" t="s">
        <v>31</v>
      </c>
      <c r="V1027" t="s">
        <v>3467</v>
      </c>
    </row>
    <row r="1028" spans="1:32" ht="17.25" customHeight="1" x14ac:dyDescent="0.25">
      <c r="A1028">
        <v>333206</v>
      </c>
      <c r="B1028" t="s">
        <v>1596</v>
      </c>
      <c r="C1028" t="s">
        <v>590</v>
      </c>
      <c r="D1028" t="s">
        <v>287</v>
      </c>
      <c r="E1028" t="s">
        <v>89</v>
      </c>
      <c r="F1028">
        <v>35358</v>
      </c>
      <c r="G1028" t="s">
        <v>902</v>
      </c>
      <c r="H1028" t="s">
        <v>29</v>
      </c>
      <c r="I1028" t="s">
        <v>144</v>
      </c>
      <c r="J1028" t="s">
        <v>1112</v>
      </c>
      <c r="L1028" t="s">
        <v>43</v>
      </c>
      <c r="V1028" t="s">
        <v>3467</v>
      </c>
    </row>
    <row r="1029" spans="1:32" ht="17.25" customHeight="1" x14ac:dyDescent="0.25">
      <c r="A1029">
        <v>334520</v>
      </c>
      <c r="B1029" t="s">
        <v>1485</v>
      </c>
      <c r="C1029" t="s">
        <v>460</v>
      </c>
      <c r="D1029" t="s">
        <v>281</v>
      </c>
      <c r="E1029" t="s">
        <v>89</v>
      </c>
      <c r="F1029">
        <v>32356</v>
      </c>
      <c r="G1029" t="s">
        <v>1486</v>
      </c>
      <c r="H1029" t="s">
        <v>29</v>
      </c>
      <c r="I1029" t="s">
        <v>144</v>
      </c>
      <c r="J1029" t="s">
        <v>27</v>
      </c>
      <c r="L1029" t="s">
        <v>43</v>
      </c>
      <c r="V1029" t="s">
        <v>3467</v>
      </c>
    </row>
    <row r="1030" spans="1:32" ht="17.25" customHeight="1" x14ac:dyDescent="0.25">
      <c r="A1030">
        <v>334790</v>
      </c>
      <c r="B1030" t="s">
        <v>2142</v>
      </c>
      <c r="C1030" t="s">
        <v>733</v>
      </c>
      <c r="D1030" t="s">
        <v>502</v>
      </c>
      <c r="E1030" t="s">
        <v>90</v>
      </c>
      <c r="F1030">
        <v>35282</v>
      </c>
      <c r="G1030" t="s">
        <v>86</v>
      </c>
      <c r="H1030" t="s">
        <v>29</v>
      </c>
      <c r="I1030" t="s">
        <v>144</v>
      </c>
      <c r="J1030" t="s">
        <v>27</v>
      </c>
      <c r="L1030" t="s">
        <v>50</v>
      </c>
      <c r="V1030" t="s">
        <v>3467</v>
      </c>
    </row>
    <row r="1031" spans="1:32" ht="17.25" customHeight="1" x14ac:dyDescent="0.25">
      <c r="A1031">
        <v>302790</v>
      </c>
      <c r="B1031" t="s">
        <v>2033</v>
      </c>
      <c r="C1031" t="s">
        <v>226</v>
      </c>
      <c r="D1031" t="s">
        <v>874</v>
      </c>
      <c r="E1031" t="s">
        <v>89</v>
      </c>
      <c r="F1031">
        <v>26770</v>
      </c>
      <c r="G1031" t="s">
        <v>31</v>
      </c>
      <c r="H1031" t="s">
        <v>29</v>
      </c>
      <c r="I1031" t="s">
        <v>144</v>
      </c>
      <c r="J1031" t="s">
        <v>1112</v>
      </c>
      <c r="L1031" t="s">
        <v>31</v>
      </c>
      <c r="V1031" t="s">
        <v>3467</v>
      </c>
      <c r="AE1031" t="s">
        <v>3445</v>
      </c>
      <c r="AF1031" t="s">
        <v>3445</v>
      </c>
    </row>
    <row r="1032" spans="1:32" ht="17.25" customHeight="1" x14ac:dyDescent="0.25">
      <c r="A1032">
        <v>302851</v>
      </c>
      <c r="B1032" t="s">
        <v>1946</v>
      </c>
      <c r="C1032" t="s">
        <v>351</v>
      </c>
      <c r="D1032" t="s">
        <v>1947</v>
      </c>
      <c r="E1032" t="s">
        <v>89</v>
      </c>
      <c r="F1032">
        <v>31341</v>
      </c>
      <c r="G1032" t="s">
        <v>31</v>
      </c>
      <c r="H1032" t="s">
        <v>29</v>
      </c>
      <c r="I1032" t="s">
        <v>144</v>
      </c>
      <c r="V1032" t="s">
        <v>3467</v>
      </c>
      <c r="AD1032" t="s">
        <v>3445</v>
      </c>
      <c r="AE1032" t="s">
        <v>3445</v>
      </c>
      <c r="AF1032" t="s">
        <v>3445</v>
      </c>
    </row>
    <row r="1033" spans="1:32" ht="17.25" customHeight="1" x14ac:dyDescent="0.25">
      <c r="A1033">
        <v>312557</v>
      </c>
      <c r="B1033" t="s">
        <v>2140</v>
      </c>
      <c r="C1033" t="s">
        <v>240</v>
      </c>
      <c r="D1033" t="s">
        <v>1115</v>
      </c>
      <c r="E1033" t="s">
        <v>90</v>
      </c>
      <c r="H1033" t="s">
        <v>29</v>
      </c>
      <c r="I1033" t="s">
        <v>144</v>
      </c>
      <c r="V1033" t="s">
        <v>3467</v>
      </c>
      <c r="AD1033" t="s">
        <v>3445</v>
      </c>
      <c r="AE1033" t="s">
        <v>3445</v>
      </c>
      <c r="AF1033" t="s">
        <v>3445</v>
      </c>
    </row>
    <row r="1034" spans="1:32" ht="17.25" customHeight="1" x14ac:dyDescent="0.25">
      <c r="A1034">
        <v>318261</v>
      </c>
      <c r="B1034" t="s">
        <v>2029</v>
      </c>
      <c r="C1034" t="s">
        <v>912</v>
      </c>
      <c r="D1034" t="s">
        <v>2030</v>
      </c>
      <c r="E1034" t="s">
        <v>90</v>
      </c>
      <c r="F1034">
        <v>33974</v>
      </c>
      <c r="G1034" t="s">
        <v>255</v>
      </c>
      <c r="H1034" t="s">
        <v>29</v>
      </c>
      <c r="I1034" t="s">
        <v>144</v>
      </c>
      <c r="V1034" t="s">
        <v>3467</v>
      </c>
      <c r="AD1034" t="s">
        <v>3445</v>
      </c>
      <c r="AE1034" t="s">
        <v>3445</v>
      </c>
      <c r="AF1034" t="s">
        <v>3445</v>
      </c>
    </row>
    <row r="1035" spans="1:32" ht="17.25" customHeight="1" x14ac:dyDescent="0.25">
      <c r="A1035">
        <v>318619</v>
      </c>
      <c r="B1035" t="s">
        <v>2037</v>
      </c>
      <c r="C1035" t="s">
        <v>726</v>
      </c>
      <c r="D1035" t="s">
        <v>1115</v>
      </c>
      <c r="E1035" t="s">
        <v>89</v>
      </c>
      <c r="H1035" t="s">
        <v>29</v>
      </c>
      <c r="I1035" t="s">
        <v>144</v>
      </c>
      <c r="V1035" t="s">
        <v>3467</v>
      </c>
      <c r="AD1035" t="s">
        <v>3445</v>
      </c>
      <c r="AE1035" t="s">
        <v>3445</v>
      </c>
      <c r="AF1035" t="s">
        <v>3445</v>
      </c>
    </row>
    <row r="1036" spans="1:32" ht="17.25" customHeight="1" x14ac:dyDescent="0.25">
      <c r="A1036">
        <v>319101</v>
      </c>
      <c r="B1036" t="s">
        <v>2036</v>
      </c>
      <c r="C1036" t="s">
        <v>333</v>
      </c>
      <c r="D1036" t="s">
        <v>440</v>
      </c>
      <c r="E1036" t="s">
        <v>89</v>
      </c>
      <c r="F1036">
        <v>33482</v>
      </c>
      <c r="G1036" t="s">
        <v>778</v>
      </c>
      <c r="H1036" t="s">
        <v>29</v>
      </c>
      <c r="I1036" t="s">
        <v>144</v>
      </c>
      <c r="J1036" t="s">
        <v>27</v>
      </c>
      <c r="L1036" t="s">
        <v>43</v>
      </c>
      <c r="V1036" t="s">
        <v>3467</v>
      </c>
      <c r="AE1036" t="s">
        <v>3445</v>
      </c>
      <c r="AF1036" t="s">
        <v>3445</v>
      </c>
    </row>
    <row r="1037" spans="1:32" ht="17.25" customHeight="1" x14ac:dyDescent="0.25">
      <c r="A1037">
        <v>319128</v>
      </c>
      <c r="B1037" t="s">
        <v>1591</v>
      </c>
      <c r="C1037" t="s">
        <v>333</v>
      </c>
      <c r="D1037" t="s">
        <v>1115</v>
      </c>
      <c r="E1037" t="s">
        <v>89</v>
      </c>
      <c r="H1037" t="s">
        <v>29</v>
      </c>
      <c r="I1037" t="s">
        <v>144</v>
      </c>
      <c r="V1037" t="s">
        <v>3467</v>
      </c>
      <c r="AF1037" t="s">
        <v>3445</v>
      </c>
    </row>
    <row r="1038" spans="1:32" ht="17.25" customHeight="1" x14ac:dyDescent="0.25">
      <c r="A1038">
        <v>319788</v>
      </c>
      <c r="B1038" t="s">
        <v>1702</v>
      </c>
      <c r="C1038" t="s">
        <v>1703</v>
      </c>
      <c r="D1038" t="s">
        <v>1115</v>
      </c>
      <c r="E1038" t="s">
        <v>90</v>
      </c>
      <c r="H1038" t="s">
        <v>29</v>
      </c>
      <c r="I1038" t="s">
        <v>144</v>
      </c>
      <c r="V1038" t="s">
        <v>3467</v>
      </c>
      <c r="AD1038" t="s">
        <v>3445</v>
      </c>
      <c r="AE1038" t="s">
        <v>3445</v>
      </c>
      <c r="AF1038" t="s">
        <v>3445</v>
      </c>
    </row>
    <row r="1039" spans="1:32" ht="17.25" customHeight="1" x14ac:dyDescent="0.25">
      <c r="A1039">
        <v>320312</v>
      </c>
      <c r="B1039" t="s">
        <v>1935</v>
      </c>
      <c r="C1039" t="s">
        <v>484</v>
      </c>
      <c r="D1039" t="s">
        <v>1936</v>
      </c>
      <c r="E1039" t="s">
        <v>89</v>
      </c>
      <c r="F1039">
        <v>33989</v>
      </c>
      <c r="G1039" t="s">
        <v>1937</v>
      </c>
      <c r="H1039" t="s">
        <v>29</v>
      </c>
      <c r="I1039" t="s">
        <v>144</v>
      </c>
      <c r="J1039" t="s">
        <v>1112</v>
      </c>
      <c r="L1039" t="s">
        <v>80</v>
      </c>
      <c r="V1039" t="s">
        <v>3467</v>
      </c>
      <c r="AE1039" t="s">
        <v>3445</v>
      </c>
      <c r="AF1039" t="s">
        <v>3445</v>
      </c>
    </row>
    <row r="1040" spans="1:32" ht="17.25" customHeight="1" x14ac:dyDescent="0.25">
      <c r="A1040">
        <v>323568</v>
      </c>
      <c r="B1040" t="s">
        <v>1783</v>
      </c>
      <c r="C1040" t="s">
        <v>335</v>
      </c>
      <c r="D1040" t="s">
        <v>652</v>
      </c>
      <c r="E1040" t="s">
        <v>90</v>
      </c>
      <c r="F1040">
        <v>34401</v>
      </c>
      <c r="G1040" t="s">
        <v>31</v>
      </c>
      <c r="H1040" t="s">
        <v>29</v>
      </c>
      <c r="I1040" t="s">
        <v>144</v>
      </c>
      <c r="V1040" t="s">
        <v>3467</v>
      </c>
      <c r="AD1040" t="s">
        <v>3445</v>
      </c>
      <c r="AE1040" t="s">
        <v>3445</v>
      </c>
      <c r="AF1040" t="s">
        <v>3445</v>
      </c>
    </row>
    <row r="1041" spans="1:32" ht="17.25" customHeight="1" x14ac:dyDescent="0.25">
      <c r="A1041">
        <v>325089</v>
      </c>
      <c r="B1041" t="s">
        <v>2102</v>
      </c>
      <c r="C1041" t="s">
        <v>2103</v>
      </c>
      <c r="D1041" t="s">
        <v>1115</v>
      </c>
      <c r="E1041" t="s">
        <v>90</v>
      </c>
      <c r="H1041" t="s">
        <v>29</v>
      </c>
      <c r="I1041" t="s">
        <v>144</v>
      </c>
      <c r="V1041" t="s">
        <v>3467</v>
      </c>
      <c r="AD1041" t="s">
        <v>3445</v>
      </c>
      <c r="AE1041" t="s">
        <v>3445</v>
      </c>
      <c r="AF1041" t="s">
        <v>3445</v>
      </c>
    </row>
    <row r="1042" spans="1:32" ht="17.25" customHeight="1" x14ac:dyDescent="0.25">
      <c r="A1042">
        <v>325252</v>
      </c>
      <c r="B1042" t="s">
        <v>2144</v>
      </c>
      <c r="C1042" t="s">
        <v>240</v>
      </c>
      <c r="D1042" t="s">
        <v>930</v>
      </c>
      <c r="E1042" t="s">
        <v>89</v>
      </c>
      <c r="F1042">
        <v>33193</v>
      </c>
      <c r="G1042" t="s">
        <v>928</v>
      </c>
      <c r="H1042" t="s">
        <v>29</v>
      </c>
      <c r="I1042" t="s">
        <v>144</v>
      </c>
      <c r="V1042" t="s">
        <v>3467</v>
      </c>
      <c r="AD1042" t="s">
        <v>3445</v>
      </c>
      <c r="AE1042" t="s">
        <v>3445</v>
      </c>
      <c r="AF1042" t="s">
        <v>3445</v>
      </c>
    </row>
    <row r="1043" spans="1:32" ht="17.25" customHeight="1" x14ac:dyDescent="0.25">
      <c r="A1043">
        <v>326358</v>
      </c>
      <c r="B1043" t="s">
        <v>1853</v>
      </c>
      <c r="C1043" t="s">
        <v>448</v>
      </c>
      <c r="D1043" t="s">
        <v>1854</v>
      </c>
      <c r="E1043" t="s">
        <v>90</v>
      </c>
      <c r="F1043">
        <v>34854</v>
      </c>
      <c r="G1043" t="s">
        <v>1855</v>
      </c>
      <c r="H1043" t="s">
        <v>29</v>
      </c>
      <c r="I1043" t="s">
        <v>144</v>
      </c>
      <c r="V1043" t="s">
        <v>3467</v>
      </c>
      <c r="AD1043" t="s">
        <v>3445</v>
      </c>
      <c r="AE1043" t="s">
        <v>3445</v>
      </c>
      <c r="AF1043" t="s">
        <v>3445</v>
      </c>
    </row>
    <row r="1044" spans="1:32" ht="17.25" customHeight="1" x14ac:dyDescent="0.25">
      <c r="A1044">
        <v>326399</v>
      </c>
      <c r="B1044" t="s">
        <v>1481</v>
      </c>
      <c r="C1044" t="s">
        <v>662</v>
      </c>
      <c r="D1044" t="s">
        <v>243</v>
      </c>
      <c r="E1044" t="s">
        <v>89</v>
      </c>
      <c r="H1044" t="s">
        <v>29</v>
      </c>
      <c r="I1044" t="s">
        <v>144</v>
      </c>
      <c r="V1044" t="s">
        <v>3467</v>
      </c>
      <c r="AD1044" t="s">
        <v>3445</v>
      </c>
      <c r="AE1044" t="s">
        <v>3445</v>
      </c>
      <c r="AF1044" t="s">
        <v>3445</v>
      </c>
    </row>
    <row r="1045" spans="1:32" ht="17.25" customHeight="1" x14ac:dyDescent="0.25">
      <c r="A1045">
        <v>326910</v>
      </c>
      <c r="B1045" t="s">
        <v>1487</v>
      </c>
      <c r="C1045" t="s">
        <v>306</v>
      </c>
      <c r="D1045" t="s">
        <v>284</v>
      </c>
      <c r="E1045" t="s">
        <v>90</v>
      </c>
      <c r="F1045">
        <v>34700</v>
      </c>
      <c r="G1045" t="s">
        <v>31</v>
      </c>
      <c r="H1045" t="s">
        <v>29</v>
      </c>
      <c r="I1045" t="s">
        <v>144</v>
      </c>
      <c r="J1045" t="s">
        <v>27</v>
      </c>
      <c r="L1045" t="s">
        <v>31</v>
      </c>
      <c r="V1045" t="s">
        <v>3467</v>
      </c>
      <c r="AE1045" t="s">
        <v>3445</v>
      </c>
      <c r="AF1045" t="s">
        <v>3445</v>
      </c>
    </row>
    <row r="1046" spans="1:32" ht="17.25" customHeight="1" x14ac:dyDescent="0.25">
      <c r="A1046">
        <v>327148</v>
      </c>
      <c r="B1046" t="s">
        <v>2024</v>
      </c>
      <c r="C1046" t="s">
        <v>705</v>
      </c>
      <c r="D1046" t="s">
        <v>1417</v>
      </c>
      <c r="E1046" t="s">
        <v>89</v>
      </c>
      <c r="H1046" t="s">
        <v>29</v>
      </c>
      <c r="I1046" t="s">
        <v>144</v>
      </c>
      <c r="V1046" t="s">
        <v>3467</v>
      </c>
      <c r="AD1046" t="s">
        <v>3445</v>
      </c>
      <c r="AE1046" t="s">
        <v>3445</v>
      </c>
      <c r="AF1046" t="s">
        <v>3445</v>
      </c>
    </row>
    <row r="1047" spans="1:32" ht="17.25" customHeight="1" x14ac:dyDescent="0.25">
      <c r="A1047">
        <v>327188</v>
      </c>
      <c r="B1047" t="s">
        <v>2025</v>
      </c>
      <c r="C1047" t="s">
        <v>299</v>
      </c>
      <c r="D1047" t="s">
        <v>755</v>
      </c>
      <c r="E1047" t="s">
        <v>90</v>
      </c>
      <c r="F1047">
        <v>32901</v>
      </c>
      <c r="G1047" t="s">
        <v>31</v>
      </c>
      <c r="H1047" t="s">
        <v>29</v>
      </c>
      <c r="I1047" t="s">
        <v>144</v>
      </c>
      <c r="J1047" t="s">
        <v>1112</v>
      </c>
      <c r="L1047" t="s">
        <v>31</v>
      </c>
      <c r="V1047" t="s">
        <v>3467</v>
      </c>
      <c r="AE1047" t="s">
        <v>3445</v>
      </c>
      <c r="AF1047" t="s">
        <v>3445</v>
      </c>
    </row>
    <row r="1048" spans="1:32" ht="17.25" customHeight="1" x14ac:dyDescent="0.25">
      <c r="A1048">
        <v>327424</v>
      </c>
      <c r="B1048" t="s">
        <v>1939</v>
      </c>
      <c r="C1048" t="s">
        <v>1940</v>
      </c>
      <c r="D1048" t="s">
        <v>810</v>
      </c>
      <c r="E1048" t="s">
        <v>89</v>
      </c>
      <c r="F1048">
        <v>35435</v>
      </c>
      <c r="G1048" t="s">
        <v>1941</v>
      </c>
      <c r="H1048" t="s">
        <v>29</v>
      </c>
      <c r="I1048" t="s">
        <v>144</v>
      </c>
      <c r="J1048" t="s">
        <v>1112</v>
      </c>
      <c r="L1048" t="s">
        <v>86</v>
      </c>
      <c r="V1048" t="s">
        <v>3467</v>
      </c>
      <c r="AE1048" t="s">
        <v>3445</v>
      </c>
      <c r="AF1048" t="s">
        <v>3445</v>
      </c>
    </row>
    <row r="1049" spans="1:32" ht="17.25" customHeight="1" x14ac:dyDescent="0.25">
      <c r="A1049">
        <v>328473</v>
      </c>
      <c r="B1049" t="s">
        <v>2141</v>
      </c>
      <c r="C1049" t="s">
        <v>1019</v>
      </c>
      <c r="D1049" t="s">
        <v>511</v>
      </c>
      <c r="E1049" t="s">
        <v>90</v>
      </c>
      <c r="H1049" t="s">
        <v>29</v>
      </c>
      <c r="I1049" t="s">
        <v>144</v>
      </c>
      <c r="V1049" t="s">
        <v>3467</v>
      </c>
      <c r="AD1049" t="s">
        <v>3445</v>
      </c>
      <c r="AE1049" t="s">
        <v>3445</v>
      </c>
      <c r="AF1049" t="s">
        <v>3445</v>
      </c>
    </row>
    <row r="1050" spans="1:32" ht="17.25" customHeight="1" x14ac:dyDescent="0.25">
      <c r="A1050">
        <v>329423</v>
      </c>
      <c r="B1050" t="s">
        <v>1943</v>
      </c>
      <c r="C1050" t="s">
        <v>585</v>
      </c>
      <c r="D1050" t="s">
        <v>587</v>
      </c>
      <c r="E1050" t="s">
        <v>89</v>
      </c>
      <c r="H1050" t="s">
        <v>29</v>
      </c>
      <c r="I1050" t="s">
        <v>144</v>
      </c>
      <c r="V1050" t="s">
        <v>3467</v>
      </c>
      <c r="AD1050" t="s">
        <v>3445</v>
      </c>
      <c r="AE1050" t="s">
        <v>3445</v>
      </c>
      <c r="AF1050" t="s">
        <v>3445</v>
      </c>
    </row>
    <row r="1051" spans="1:32" ht="17.25" customHeight="1" x14ac:dyDescent="0.25">
      <c r="A1051">
        <v>329697</v>
      </c>
      <c r="B1051" t="s">
        <v>1140</v>
      </c>
      <c r="C1051" t="s">
        <v>923</v>
      </c>
      <c r="D1051" t="s">
        <v>435</v>
      </c>
      <c r="E1051" t="s">
        <v>90</v>
      </c>
      <c r="F1051">
        <v>29221</v>
      </c>
      <c r="G1051" t="s">
        <v>394</v>
      </c>
      <c r="H1051" t="s">
        <v>29</v>
      </c>
      <c r="I1051" t="s">
        <v>144</v>
      </c>
      <c r="J1051" t="s">
        <v>27</v>
      </c>
      <c r="L1051" t="s">
        <v>43</v>
      </c>
      <c r="V1051" t="s">
        <v>3467</v>
      </c>
      <c r="AE1051" t="s">
        <v>3445</v>
      </c>
      <c r="AF1051" t="s">
        <v>3445</v>
      </c>
    </row>
    <row r="1052" spans="1:32" ht="17.25" customHeight="1" x14ac:dyDescent="0.25">
      <c r="A1052">
        <v>329737</v>
      </c>
      <c r="B1052" t="s">
        <v>1483</v>
      </c>
      <c r="C1052" t="s">
        <v>240</v>
      </c>
      <c r="D1052" t="s">
        <v>677</v>
      </c>
      <c r="E1052" t="s">
        <v>90</v>
      </c>
      <c r="F1052">
        <v>35712</v>
      </c>
      <c r="G1052" t="s">
        <v>637</v>
      </c>
      <c r="H1052" t="s">
        <v>29</v>
      </c>
      <c r="I1052" t="s">
        <v>144</v>
      </c>
      <c r="J1052" t="s">
        <v>27</v>
      </c>
      <c r="L1052" t="s">
        <v>53</v>
      </c>
      <c r="V1052" t="s">
        <v>3467</v>
      </c>
      <c r="AE1052" t="s">
        <v>3445</v>
      </c>
      <c r="AF1052" t="s">
        <v>3445</v>
      </c>
    </row>
    <row r="1053" spans="1:32" ht="17.25" customHeight="1" x14ac:dyDescent="0.25">
      <c r="A1053">
        <v>331670</v>
      </c>
      <c r="B1053" t="s">
        <v>1207</v>
      </c>
      <c r="C1053" t="s">
        <v>492</v>
      </c>
      <c r="D1053" t="s">
        <v>784</v>
      </c>
      <c r="E1053" t="s">
        <v>90</v>
      </c>
      <c r="H1053" t="s">
        <v>29</v>
      </c>
      <c r="I1053" t="s">
        <v>144</v>
      </c>
      <c r="V1053" t="s">
        <v>3467</v>
      </c>
      <c r="AD1053" t="s">
        <v>3445</v>
      </c>
      <c r="AE1053" t="s">
        <v>3445</v>
      </c>
      <c r="AF1053" t="s">
        <v>3445</v>
      </c>
    </row>
    <row r="1054" spans="1:32" ht="17.25" customHeight="1" x14ac:dyDescent="0.25">
      <c r="A1054">
        <v>333169</v>
      </c>
      <c r="B1054" t="s">
        <v>1490</v>
      </c>
      <c r="C1054" t="s">
        <v>226</v>
      </c>
      <c r="D1054" t="s">
        <v>468</v>
      </c>
      <c r="E1054" t="s">
        <v>90</v>
      </c>
      <c r="F1054">
        <v>35065</v>
      </c>
      <c r="G1054" t="s">
        <v>31</v>
      </c>
      <c r="H1054" t="s">
        <v>29</v>
      </c>
      <c r="I1054" t="s">
        <v>144</v>
      </c>
      <c r="J1054" t="s">
        <v>1112</v>
      </c>
      <c r="L1054" t="s">
        <v>86</v>
      </c>
      <c r="V1054" t="s">
        <v>3467</v>
      </c>
      <c r="AE1054" t="s">
        <v>3445</v>
      </c>
      <c r="AF1054" t="s">
        <v>3445</v>
      </c>
    </row>
    <row r="1055" spans="1:32" ht="17.25" customHeight="1" x14ac:dyDescent="0.25">
      <c r="A1055">
        <v>333291</v>
      </c>
      <c r="B1055" t="s">
        <v>2143</v>
      </c>
      <c r="C1055" t="s">
        <v>450</v>
      </c>
      <c r="D1055" t="s">
        <v>310</v>
      </c>
      <c r="E1055" t="s">
        <v>90</v>
      </c>
      <c r="H1055" t="s">
        <v>29</v>
      </c>
      <c r="I1055" t="s">
        <v>144</v>
      </c>
      <c r="V1055" t="s">
        <v>3467</v>
      </c>
      <c r="AD1055" t="s">
        <v>3445</v>
      </c>
      <c r="AE1055" t="s">
        <v>3445</v>
      </c>
      <c r="AF1055" t="s">
        <v>3445</v>
      </c>
    </row>
    <row r="1056" spans="1:32" ht="17.25" customHeight="1" x14ac:dyDescent="0.25">
      <c r="A1056">
        <v>326169</v>
      </c>
      <c r="B1056" t="s">
        <v>2042</v>
      </c>
      <c r="C1056" t="s">
        <v>240</v>
      </c>
      <c r="D1056" t="s">
        <v>991</v>
      </c>
      <c r="E1056" t="s">
        <v>90</v>
      </c>
      <c r="F1056">
        <v>34895</v>
      </c>
      <c r="G1056" t="s">
        <v>31</v>
      </c>
      <c r="H1056" t="s">
        <v>29</v>
      </c>
      <c r="I1056" t="s">
        <v>144</v>
      </c>
      <c r="J1056" t="s">
        <v>1112</v>
      </c>
      <c r="L1056" t="s">
        <v>31</v>
      </c>
      <c r="V1056" t="s">
        <v>3470</v>
      </c>
    </row>
    <row r="1057" spans="1:32" ht="17.25" customHeight="1" x14ac:dyDescent="0.25">
      <c r="A1057">
        <v>330499</v>
      </c>
      <c r="B1057" t="s">
        <v>1717</v>
      </c>
      <c r="C1057" t="s">
        <v>324</v>
      </c>
      <c r="D1057" t="s">
        <v>1718</v>
      </c>
      <c r="E1057" t="s">
        <v>89</v>
      </c>
      <c r="F1057">
        <v>31199</v>
      </c>
      <c r="G1057" t="s">
        <v>31</v>
      </c>
      <c r="H1057" t="s">
        <v>29</v>
      </c>
      <c r="I1057" t="s">
        <v>144</v>
      </c>
      <c r="J1057" t="s">
        <v>1112</v>
      </c>
      <c r="L1057" t="s">
        <v>31</v>
      </c>
      <c r="V1057" t="s">
        <v>3470</v>
      </c>
    </row>
    <row r="1058" spans="1:32" ht="17.25" customHeight="1" x14ac:dyDescent="0.25">
      <c r="A1058">
        <v>335295</v>
      </c>
      <c r="B1058" t="s">
        <v>1493</v>
      </c>
      <c r="C1058" t="s">
        <v>1494</v>
      </c>
      <c r="D1058" t="s">
        <v>935</v>
      </c>
      <c r="E1058" t="s">
        <v>89</v>
      </c>
      <c r="F1058">
        <v>34335</v>
      </c>
      <c r="G1058" t="s">
        <v>60</v>
      </c>
      <c r="H1058" t="s">
        <v>29</v>
      </c>
      <c r="I1058" t="s">
        <v>144</v>
      </c>
      <c r="J1058" t="s">
        <v>1112</v>
      </c>
      <c r="L1058" t="s">
        <v>60</v>
      </c>
      <c r="V1058" t="s">
        <v>3470</v>
      </c>
    </row>
    <row r="1059" spans="1:32" ht="17.25" customHeight="1" x14ac:dyDescent="0.25">
      <c r="A1059">
        <v>336749</v>
      </c>
      <c r="B1059" t="s">
        <v>1789</v>
      </c>
      <c r="C1059" t="s">
        <v>1340</v>
      </c>
      <c r="D1059" t="s">
        <v>250</v>
      </c>
      <c r="E1059" t="s">
        <v>89</v>
      </c>
      <c r="F1059">
        <v>33612</v>
      </c>
      <c r="G1059" t="s">
        <v>608</v>
      </c>
      <c r="H1059" t="s">
        <v>29</v>
      </c>
      <c r="I1059" t="s">
        <v>144</v>
      </c>
      <c r="J1059" t="s">
        <v>1112</v>
      </c>
      <c r="L1059" t="s">
        <v>53</v>
      </c>
      <c r="V1059" t="s">
        <v>3470</v>
      </c>
    </row>
    <row r="1060" spans="1:32" ht="17.25" customHeight="1" x14ac:dyDescent="0.25">
      <c r="A1060">
        <v>336889</v>
      </c>
      <c r="B1060" t="s">
        <v>1788</v>
      </c>
      <c r="C1060" t="s">
        <v>256</v>
      </c>
      <c r="D1060" t="s">
        <v>802</v>
      </c>
      <c r="E1060" t="s">
        <v>90</v>
      </c>
      <c r="F1060">
        <v>36039</v>
      </c>
      <c r="G1060" t="s">
        <v>1625</v>
      </c>
      <c r="H1060" t="s">
        <v>29</v>
      </c>
      <c r="I1060" t="s">
        <v>144</v>
      </c>
      <c r="J1060" t="s">
        <v>1112</v>
      </c>
      <c r="L1060" t="s">
        <v>43</v>
      </c>
      <c r="V1060" t="s">
        <v>3470</v>
      </c>
    </row>
    <row r="1061" spans="1:32" ht="17.25" customHeight="1" x14ac:dyDescent="0.25">
      <c r="A1061">
        <v>336936</v>
      </c>
      <c r="B1061" t="s">
        <v>1608</v>
      </c>
      <c r="C1061" t="s">
        <v>259</v>
      </c>
      <c r="D1061" t="s">
        <v>320</v>
      </c>
      <c r="E1061" t="s">
        <v>89</v>
      </c>
      <c r="F1061">
        <v>36577</v>
      </c>
      <c r="G1061" t="s">
        <v>31</v>
      </c>
      <c r="H1061" t="s">
        <v>29</v>
      </c>
      <c r="I1061" t="s">
        <v>144</v>
      </c>
      <c r="J1061" t="s">
        <v>1112</v>
      </c>
      <c r="L1061" t="s">
        <v>31</v>
      </c>
      <c r="V1061" t="s">
        <v>3470</v>
      </c>
    </row>
    <row r="1062" spans="1:32" ht="17.25" customHeight="1" x14ac:dyDescent="0.25">
      <c r="A1062">
        <v>336966</v>
      </c>
      <c r="B1062" t="s">
        <v>1602</v>
      </c>
      <c r="C1062" t="s">
        <v>999</v>
      </c>
      <c r="D1062" t="s">
        <v>234</v>
      </c>
      <c r="E1062" t="s">
        <v>89</v>
      </c>
      <c r="F1062">
        <v>36403</v>
      </c>
      <c r="G1062" t="s">
        <v>1603</v>
      </c>
      <c r="H1062" t="s">
        <v>29</v>
      </c>
      <c r="I1062" t="s">
        <v>144</v>
      </c>
      <c r="J1062" t="s">
        <v>1112</v>
      </c>
      <c r="L1062" t="s">
        <v>31</v>
      </c>
      <c r="V1062" t="s">
        <v>3470</v>
      </c>
    </row>
    <row r="1063" spans="1:32" ht="17.25" customHeight="1" x14ac:dyDescent="0.25">
      <c r="A1063">
        <v>325907</v>
      </c>
      <c r="B1063" t="s">
        <v>1492</v>
      </c>
      <c r="C1063" t="s">
        <v>256</v>
      </c>
      <c r="D1063" t="s">
        <v>524</v>
      </c>
      <c r="E1063" t="s">
        <v>89</v>
      </c>
      <c r="F1063">
        <v>34335</v>
      </c>
      <c r="G1063" t="s">
        <v>834</v>
      </c>
      <c r="H1063" t="s">
        <v>29</v>
      </c>
      <c r="I1063" t="s">
        <v>144</v>
      </c>
      <c r="J1063" t="s">
        <v>1112</v>
      </c>
      <c r="K1063">
        <v>2011</v>
      </c>
      <c r="L1063" t="s">
        <v>31</v>
      </c>
      <c r="V1063" t="s">
        <v>3470</v>
      </c>
      <c r="AE1063" t="s">
        <v>3445</v>
      </c>
      <c r="AF1063" t="s">
        <v>3445</v>
      </c>
    </row>
    <row r="1064" spans="1:32" ht="17.25" customHeight="1" x14ac:dyDescent="0.25">
      <c r="A1064">
        <v>326321</v>
      </c>
      <c r="B1064" t="s">
        <v>2044</v>
      </c>
      <c r="C1064" t="s">
        <v>1359</v>
      </c>
      <c r="D1064" t="s">
        <v>227</v>
      </c>
      <c r="E1064" t="s">
        <v>89</v>
      </c>
      <c r="F1064">
        <v>35437</v>
      </c>
      <c r="G1064" t="s">
        <v>31</v>
      </c>
      <c r="H1064" t="s">
        <v>29</v>
      </c>
      <c r="I1064" t="s">
        <v>144</v>
      </c>
      <c r="J1064" t="s">
        <v>1112</v>
      </c>
      <c r="L1064" t="s">
        <v>31</v>
      </c>
      <c r="V1064" t="s">
        <v>3470</v>
      </c>
      <c r="AE1064" t="s">
        <v>3445</v>
      </c>
      <c r="AF1064" t="s">
        <v>3445</v>
      </c>
    </row>
    <row r="1065" spans="1:32" ht="17.25" customHeight="1" x14ac:dyDescent="0.25">
      <c r="A1065">
        <v>330742</v>
      </c>
      <c r="B1065" t="s">
        <v>1360</v>
      </c>
      <c r="C1065" t="s">
        <v>240</v>
      </c>
      <c r="D1065" t="s">
        <v>650</v>
      </c>
      <c r="E1065" t="s">
        <v>90</v>
      </c>
      <c r="F1065">
        <v>32724</v>
      </c>
      <c r="G1065" t="s">
        <v>31</v>
      </c>
      <c r="H1065" t="s">
        <v>29</v>
      </c>
      <c r="I1065" t="s">
        <v>144</v>
      </c>
      <c r="J1065" t="s">
        <v>1112</v>
      </c>
      <c r="L1065" t="s">
        <v>31</v>
      </c>
      <c r="V1065" t="s">
        <v>3470</v>
      </c>
      <c r="AE1065" t="s">
        <v>3445</v>
      </c>
      <c r="AF1065" t="s">
        <v>3445</v>
      </c>
    </row>
    <row r="1066" spans="1:32" ht="17.25" customHeight="1" x14ac:dyDescent="0.25">
      <c r="A1066">
        <v>331704</v>
      </c>
      <c r="B1066" t="s">
        <v>1949</v>
      </c>
      <c r="C1066" t="s">
        <v>1478</v>
      </c>
      <c r="D1066" t="s">
        <v>1463</v>
      </c>
      <c r="E1066" t="s">
        <v>89</v>
      </c>
      <c r="F1066">
        <v>31941</v>
      </c>
      <c r="G1066" t="s">
        <v>31</v>
      </c>
      <c r="H1066" t="s">
        <v>29</v>
      </c>
      <c r="I1066" t="s">
        <v>144</v>
      </c>
      <c r="J1066" t="s">
        <v>1112</v>
      </c>
      <c r="L1066" t="s">
        <v>31</v>
      </c>
      <c r="V1066" t="s">
        <v>3470</v>
      </c>
      <c r="AF1066" t="s">
        <v>3445</v>
      </c>
    </row>
    <row r="1067" spans="1:32" ht="17.25" customHeight="1" x14ac:dyDescent="0.25">
      <c r="A1067">
        <v>335080</v>
      </c>
      <c r="B1067" t="s">
        <v>1496</v>
      </c>
      <c r="C1067" t="s">
        <v>570</v>
      </c>
      <c r="D1067" t="s">
        <v>243</v>
      </c>
      <c r="E1067" t="s">
        <v>89</v>
      </c>
      <c r="F1067">
        <v>34339</v>
      </c>
      <c r="G1067" t="s">
        <v>1497</v>
      </c>
      <c r="H1067" t="s">
        <v>29</v>
      </c>
      <c r="I1067" t="s">
        <v>144</v>
      </c>
      <c r="J1067" t="s">
        <v>1112</v>
      </c>
      <c r="L1067" t="s">
        <v>31</v>
      </c>
      <c r="V1067" t="s">
        <v>3470</v>
      </c>
      <c r="AE1067" t="s">
        <v>3445</v>
      </c>
      <c r="AF1067" t="s">
        <v>3445</v>
      </c>
    </row>
    <row r="1068" spans="1:32" ht="17.25" customHeight="1" x14ac:dyDescent="0.25">
      <c r="A1068">
        <v>336518</v>
      </c>
      <c r="B1068" t="s">
        <v>1604</v>
      </c>
      <c r="C1068" t="s">
        <v>869</v>
      </c>
      <c r="D1068" t="s">
        <v>1605</v>
      </c>
      <c r="E1068" t="s">
        <v>90</v>
      </c>
      <c r="F1068">
        <v>35808</v>
      </c>
      <c r="G1068" t="s">
        <v>1606</v>
      </c>
      <c r="H1068" t="s">
        <v>29</v>
      </c>
      <c r="I1068" t="s">
        <v>144</v>
      </c>
      <c r="J1068" t="s">
        <v>1112</v>
      </c>
      <c r="L1068" t="s">
        <v>43</v>
      </c>
      <c r="V1068" t="s">
        <v>3470</v>
      </c>
      <c r="AE1068" t="s">
        <v>3445</v>
      </c>
      <c r="AF1068" t="s">
        <v>3445</v>
      </c>
    </row>
    <row r="1069" spans="1:32" ht="17.25" customHeight="1" x14ac:dyDescent="0.25">
      <c r="A1069">
        <v>336944</v>
      </c>
      <c r="B1069" t="s">
        <v>1609</v>
      </c>
      <c r="C1069" t="s">
        <v>503</v>
      </c>
      <c r="D1069" t="s">
        <v>331</v>
      </c>
      <c r="E1069" t="s">
        <v>89</v>
      </c>
      <c r="F1069">
        <v>35727</v>
      </c>
      <c r="G1069" t="s">
        <v>31</v>
      </c>
      <c r="H1069" t="s">
        <v>29</v>
      </c>
      <c r="I1069" t="s">
        <v>144</v>
      </c>
      <c r="J1069" t="s">
        <v>1112</v>
      </c>
      <c r="L1069" t="s">
        <v>31</v>
      </c>
      <c r="V1069" t="s">
        <v>3470</v>
      </c>
      <c r="AF1069" t="s">
        <v>3445</v>
      </c>
    </row>
    <row r="1070" spans="1:32" ht="17.25" customHeight="1" x14ac:dyDescent="0.25">
      <c r="A1070">
        <v>337105</v>
      </c>
      <c r="B1070" t="s">
        <v>1212</v>
      </c>
      <c r="C1070" t="s">
        <v>240</v>
      </c>
      <c r="D1070" t="s">
        <v>377</v>
      </c>
      <c r="E1070" t="s">
        <v>89</v>
      </c>
      <c r="F1070">
        <v>35431</v>
      </c>
      <c r="G1070" t="s">
        <v>459</v>
      </c>
      <c r="H1070" t="s">
        <v>29</v>
      </c>
      <c r="I1070" t="s">
        <v>144</v>
      </c>
      <c r="J1070" t="s">
        <v>1112</v>
      </c>
      <c r="L1070" t="s">
        <v>43</v>
      </c>
      <c r="V1070" t="s">
        <v>3470</v>
      </c>
      <c r="AE1070" t="s">
        <v>3445</v>
      </c>
      <c r="AF1070" t="s">
        <v>3445</v>
      </c>
    </row>
    <row r="1071" spans="1:32" ht="17.25" customHeight="1" x14ac:dyDescent="0.25">
      <c r="A1071">
        <v>331036</v>
      </c>
      <c r="B1071" t="s">
        <v>1826</v>
      </c>
      <c r="C1071" t="s">
        <v>223</v>
      </c>
      <c r="D1071" t="s">
        <v>251</v>
      </c>
      <c r="E1071" t="s">
        <v>90</v>
      </c>
      <c r="H1071" t="s">
        <v>29</v>
      </c>
      <c r="I1071" t="s">
        <v>144</v>
      </c>
      <c r="V1071" t="s">
        <v>3686</v>
      </c>
    </row>
    <row r="1072" spans="1:32" ht="17.25" customHeight="1" x14ac:dyDescent="0.25">
      <c r="A1072">
        <v>337147</v>
      </c>
      <c r="B1072" t="s">
        <v>1910</v>
      </c>
      <c r="C1072" t="s">
        <v>688</v>
      </c>
      <c r="D1072" t="s">
        <v>246</v>
      </c>
      <c r="E1072" t="s">
        <v>90</v>
      </c>
      <c r="H1072" t="s">
        <v>29</v>
      </c>
      <c r="I1072" t="s">
        <v>144</v>
      </c>
      <c r="V1072" t="s">
        <v>3686</v>
      </c>
    </row>
    <row r="1073" spans="1:32" ht="17.25" customHeight="1" x14ac:dyDescent="0.25">
      <c r="A1073">
        <v>305771</v>
      </c>
      <c r="B1073" t="s">
        <v>2165</v>
      </c>
      <c r="C1073" t="s">
        <v>553</v>
      </c>
      <c r="D1073" t="s">
        <v>1115</v>
      </c>
      <c r="E1073" t="s">
        <v>90</v>
      </c>
      <c r="H1073" t="s">
        <v>29</v>
      </c>
      <c r="I1073" t="s">
        <v>144</v>
      </c>
      <c r="V1073" t="s">
        <v>3686</v>
      </c>
      <c r="Y1073" t="s">
        <v>3445</v>
      </c>
      <c r="AA1073" t="s">
        <v>3445</v>
      </c>
      <c r="AB1073" t="s">
        <v>3445</v>
      </c>
      <c r="AC1073" t="s">
        <v>3445</v>
      </c>
      <c r="AD1073" t="s">
        <v>3445</v>
      </c>
      <c r="AE1073" t="s">
        <v>3445</v>
      </c>
      <c r="AF1073" t="s">
        <v>3445</v>
      </c>
    </row>
    <row r="1074" spans="1:32" ht="17.25" customHeight="1" x14ac:dyDescent="0.25">
      <c r="A1074">
        <v>315402</v>
      </c>
      <c r="B1074" t="s">
        <v>1320</v>
      </c>
      <c r="C1074" t="s">
        <v>256</v>
      </c>
      <c r="D1074" t="s">
        <v>235</v>
      </c>
      <c r="E1074" t="s">
        <v>90</v>
      </c>
      <c r="H1074" t="s">
        <v>29</v>
      </c>
      <c r="I1074" t="s">
        <v>144</v>
      </c>
      <c r="V1074" t="s">
        <v>3686</v>
      </c>
      <c r="AA1074" t="s">
        <v>3445</v>
      </c>
      <c r="AB1074" t="s">
        <v>3445</v>
      </c>
      <c r="AC1074" t="s">
        <v>3445</v>
      </c>
      <c r="AD1074" t="s">
        <v>3445</v>
      </c>
      <c r="AE1074" t="s">
        <v>3445</v>
      </c>
      <c r="AF1074" t="s">
        <v>3445</v>
      </c>
    </row>
    <row r="1075" spans="1:32" ht="17.25" customHeight="1" x14ac:dyDescent="0.25">
      <c r="A1075">
        <v>316922</v>
      </c>
      <c r="B1075" t="s">
        <v>1820</v>
      </c>
      <c r="C1075" t="s">
        <v>585</v>
      </c>
      <c r="D1075" t="s">
        <v>1115</v>
      </c>
      <c r="E1075" t="s">
        <v>89</v>
      </c>
      <c r="H1075" t="s">
        <v>29</v>
      </c>
      <c r="I1075" t="s">
        <v>144</v>
      </c>
      <c r="V1075" t="s">
        <v>3686</v>
      </c>
      <c r="W1075" t="s">
        <v>3445</v>
      </c>
      <c r="Y1075" t="s">
        <v>3445</v>
      </c>
      <c r="Z1075" t="s">
        <v>3445</v>
      </c>
      <c r="AA1075" t="s">
        <v>3445</v>
      </c>
      <c r="AB1075" t="s">
        <v>3445</v>
      </c>
      <c r="AC1075" t="s">
        <v>3445</v>
      </c>
      <c r="AD1075" t="s">
        <v>3445</v>
      </c>
      <c r="AE1075" t="s">
        <v>3445</v>
      </c>
      <c r="AF1075" t="s">
        <v>3445</v>
      </c>
    </row>
    <row r="1076" spans="1:32" ht="17.25" customHeight="1" x14ac:dyDescent="0.25">
      <c r="A1076">
        <v>318400</v>
      </c>
      <c r="B1076" t="s">
        <v>1251</v>
      </c>
      <c r="C1076" t="s">
        <v>256</v>
      </c>
      <c r="D1076" t="s">
        <v>271</v>
      </c>
      <c r="E1076" t="s">
        <v>89</v>
      </c>
      <c r="H1076" t="s">
        <v>29</v>
      </c>
      <c r="I1076" t="s">
        <v>144</v>
      </c>
      <c r="V1076" t="s">
        <v>3686</v>
      </c>
      <c r="AA1076" t="s">
        <v>3445</v>
      </c>
      <c r="AB1076" t="s">
        <v>3445</v>
      </c>
      <c r="AC1076" t="s">
        <v>3445</v>
      </c>
      <c r="AD1076" t="s">
        <v>3445</v>
      </c>
      <c r="AE1076" t="s">
        <v>3445</v>
      </c>
      <c r="AF1076" t="s">
        <v>3445</v>
      </c>
    </row>
    <row r="1077" spans="1:32" ht="17.25" customHeight="1" x14ac:dyDescent="0.25">
      <c r="A1077">
        <v>319177</v>
      </c>
      <c r="B1077" t="s">
        <v>1254</v>
      </c>
      <c r="C1077" t="s">
        <v>389</v>
      </c>
      <c r="D1077" t="s">
        <v>1255</v>
      </c>
      <c r="E1077" t="s">
        <v>89</v>
      </c>
      <c r="H1077" t="s">
        <v>29</v>
      </c>
      <c r="I1077" t="s">
        <v>144</v>
      </c>
      <c r="V1077" t="s">
        <v>3686</v>
      </c>
      <c r="AA1077" t="s">
        <v>3445</v>
      </c>
      <c r="AB1077" t="s">
        <v>3445</v>
      </c>
      <c r="AC1077" t="s">
        <v>3445</v>
      </c>
      <c r="AD1077" t="s">
        <v>3445</v>
      </c>
      <c r="AE1077" t="s">
        <v>3445</v>
      </c>
      <c r="AF1077" t="s">
        <v>3445</v>
      </c>
    </row>
    <row r="1078" spans="1:32" ht="17.25" customHeight="1" x14ac:dyDescent="0.25">
      <c r="A1078">
        <v>320162</v>
      </c>
      <c r="B1078" t="s">
        <v>1396</v>
      </c>
      <c r="C1078" t="s">
        <v>366</v>
      </c>
      <c r="D1078" t="s">
        <v>1115</v>
      </c>
      <c r="E1078" t="s">
        <v>89</v>
      </c>
      <c r="H1078" t="s">
        <v>29</v>
      </c>
      <c r="I1078" t="s">
        <v>144</v>
      </c>
      <c r="V1078" t="s">
        <v>3686</v>
      </c>
      <c r="AA1078" t="s">
        <v>3445</v>
      </c>
      <c r="AB1078" t="s">
        <v>3445</v>
      </c>
      <c r="AC1078" t="s">
        <v>3445</v>
      </c>
      <c r="AD1078" t="s">
        <v>3445</v>
      </c>
      <c r="AE1078" t="s">
        <v>3445</v>
      </c>
      <c r="AF1078" t="s">
        <v>3445</v>
      </c>
    </row>
    <row r="1079" spans="1:32" ht="17.25" customHeight="1" x14ac:dyDescent="0.25">
      <c r="A1079">
        <v>320773</v>
      </c>
      <c r="B1079" t="s">
        <v>558</v>
      </c>
      <c r="C1079" t="s">
        <v>270</v>
      </c>
      <c r="D1079" t="s">
        <v>271</v>
      </c>
      <c r="E1079" t="s">
        <v>89</v>
      </c>
      <c r="H1079" t="s">
        <v>29</v>
      </c>
      <c r="I1079" t="s">
        <v>144</v>
      </c>
      <c r="V1079" t="s">
        <v>3686</v>
      </c>
      <c r="AA1079" t="s">
        <v>3445</v>
      </c>
      <c r="AB1079" t="s">
        <v>3445</v>
      </c>
      <c r="AC1079" t="s">
        <v>3445</v>
      </c>
      <c r="AD1079" t="s">
        <v>3445</v>
      </c>
      <c r="AE1079" t="s">
        <v>3445</v>
      </c>
      <c r="AF1079" t="s">
        <v>3445</v>
      </c>
    </row>
    <row r="1080" spans="1:32" ht="17.25" customHeight="1" x14ac:dyDescent="0.25">
      <c r="A1080">
        <v>321097</v>
      </c>
      <c r="B1080" t="s">
        <v>2123</v>
      </c>
      <c r="C1080" t="s">
        <v>726</v>
      </c>
      <c r="D1080" t="s">
        <v>1115</v>
      </c>
      <c r="E1080" t="s">
        <v>89</v>
      </c>
      <c r="H1080" t="s">
        <v>29</v>
      </c>
      <c r="I1080" t="s">
        <v>144</v>
      </c>
      <c r="V1080" t="s">
        <v>3686</v>
      </c>
      <c r="W1080" t="s">
        <v>3445</v>
      </c>
      <c r="Z1080" t="s">
        <v>3445</v>
      </c>
      <c r="AA1080" t="s">
        <v>3445</v>
      </c>
      <c r="AB1080" t="s">
        <v>3445</v>
      </c>
      <c r="AC1080" t="s">
        <v>3445</v>
      </c>
      <c r="AD1080" t="s">
        <v>3445</v>
      </c>
      <c r="AE1080" t="s">
        <v>3445</v>
      </c>
      <c r="AF1080" t="s">
        <v>3445</v>
      </c>
    </row>
    <row r="1081" spans="1:32" ht="17.25" customHeight="1" x14ac:dyDescent="0.25">
      <c r="A1081">
        <v>321111</v>
      </c>
      <c r="B1081" t="s">
        <v>1993</v>
      </c>
      <c r="C1081" t="s">
        <v>484</v>
      </c>
      <c r="D1081" t="s">
        <v>810</v>
      </c>
      <c r="E1081" t="s">
        <v>89</v>
      </c>
      <c r="F1081">
        <v>33477</v>
      </c>
      <c r="G1081" t="s">
        <v>554</v>
      </c>
      <c r="H1081" t="s">
        <v>29</v>
      </c>
      <c r="I1081" t="s">
        <v>144</v>
      </c>
      <c r="V1081" t="s">
        <v>3686</v>
      </c>
      <c r="AB1081" t="s">
        <v>3445</v>
      </c>
      <c r="AC1081" t="s">
        <v>3445</v>
      </c>
      <c r="AD1081" t="s">
        <v>3445</v>
      </c>
      <c r="AE1081" t="s">
        <v>3445</v>
      </c>
      <c r="AF1081" t="s">
        <v>3445</v>
      </c>
    </row>
    <row r="1082" spans="1:32" ht="17.25" customHeight="1" x14ac:dyDescent="0.25">
      <c r="A1082">
        <v>321267</v>
      </c>
      <c r="B1082" t="s">
        <v>1906</v>
      </c>
      <c r="C1082" t="s">
        <v>397</v>
      </c>
      <c r="D1082" t="s">
        <v>1907</v>
      </c>
      <c r="E1082" t="s">
        <v>90</v>
      </c>
      <c r="F1082">
        <v>30519</v>
      </c>
      <c r="G1082" t="s">
        <v>31</v>
      </c>
      <c r="H1082" t="s">
        <v>29</v>
      </c>
      <c r="I1082" t="s">
        <v>144</v>
      </c>
      <c r="V1082" t="s">
        <v>3686</v>
      </c>
      <c r="AB1082" t="s">
        <v>3445</v>
      </c>
      <c r="AC1082" t="s">
        <v>3445</v>
      </c>
      <c r="AD1082" t="s">
        <v>3445</v>
      </c>
      <c r="AE1082" t="s">
        <v>3445</v>
      </c>
      <c r="AF1082" t="s">
        <v>3445</v>
      </c>
    </row>
    <row r="1083" spans="1:32" ht="17.25" customHeight="1" x14ac:dyDescent="0.25">
      <c r="A1083">
        <v>321702</v>
      </c>
      <c r="B1083" t="s">
        <v>1266</v>
      </c>
      <c r="C1083" t="s">
        <v>455</v>
      </c>
      <c r="D1083" t="s">
        <v>886</v>
      </c>
      <c r="E1083" t="s">
        <v>89</v>
      </c>
      <c r="H1083" t="s">
        <v>29</v>
      </c>
      <c r="I1083" t="s">
        <v>144</v>
      </c>
      <c r="V1083" t="s">
        <v>3686</v>
      </c>
      <c r="W1083" t="s">
        <v>3445</v>
      </c>
      <c r="Z1083" t="s">
        <v>3445</v>
      </c>
      <c r="AA1083" t="s">
        <v>3445</v>
      </c>
      <c r="AB1083" t="s">
        <v>3445</v>
      </c>
      <c r="AC1083" t="s">
        <v>3445</v>
      </c>
      <c r="AD1083" t="s">
        <v>3445</v>
      </c>
      <c r="AE1083" t="s">
        <v>3445</v>
      </c>
      <c r="AF1083" t="s">
        <v>3445</v>
      </c>
    </row>
    <row r="1084" spans="1:32" ht="17.25" customHeight="1" x14ac:dyDescent="0.25">
      <c r="A1084">
        <v>324992</v>
      </c>
      <c r="B1084" t="s">
        <v>1657</v>
      </c>
      <c r="C1084" t="s">
        <v>240</v>
      </c>
      <c r="D1084" t="s">
        <v>731</v>
      </c>
      <c r="E1084" t="s">
        <v>90</v>
      </c>
      <c r="H1084" t="s">
        <v>29</v>
      </c>
      <c r="I1084" t="s">
        <v>144</v>
      </c>
      <c r="V1084" t="s">
        <v>3686</v>
      </c>
      <c r="AA1084" t="s">
        <v>3445</v>
      </c>
      <c r="AB1084" t="s">
        <v>3445</v>
      </c>
      <c r="AC1084" t="s">
        <v>3445</v>
      </c>
      <c r="AD1084" t="s">
        <v>3445</v>
      </c>
      <c r="AE1084" t="s">
        <v>3445</v>
      </c>
      <c r="AF1084" t="s">
        <v>3445</v>
      </c>
    </row>
    <row r="1085" spans="1:32" ht="17.25" customHeight="1" x14ac:dyDescent="0.25">
      <c r="A1085">
        <v>325356</v>
      </c>
      <c r="B1085" t="s">
        <v>1259</v>
      </c>
      <c r="C1085" t="s">
        <v>337</v>
      </c>
      <c r="D1085" t="s">
        <v>661</v>
      </c>
      <c r="E1085" t="s">
        <v>89</v>
      </c>
      <c r="H1085" t="s">
        <v>29</v>
      </c>
      <c r="I1085" t="s">
        <v>144</v>
      </c>
      <c r="V1085" t="s">
        <v>3686</v>
      </c>
      <c r="AA1085" t="s">
        <v>3445</v>
      </c>
      <c r="AB1085" t="s">
        <v>3445</v>
      </c>
      <c r="AC1085" t="s">
        <v>3445</v>
      </c>
      <c r="AD1085" t="s">
        <v>3445</v>
      </c>
      <c r="AE1085" t="s">
        <v>3445</v>
      </c>
      <c r="AF1085" t="s">
        <v>3445</v>
      </c>
    </row>
    <row r="1086" spans="1:32" ht="17.25" customHeight="1" x14ac:dyDescent="0.25">
      <c r="A1086">
        <v>325505</v>
      </c>
      <c r="B1086" t="s">
        <v>1260</v>
      </c>
      <c r="C1086" t="s">
        <v>291</v>
      </c>
      <c r="D1086" t="s">
        <v>297</v>
      </c>
      <c r="E1086" t="s">
        <v>89</v>
      </c>
      <c r="H1086" t="s">
        <v>29</v>
      </c>
      <c r="I1086" t="s">
        <v>144</v>
      </c>
      <c r="V1086" t="s">
        <v>3686</v>
      </c>
      <c r="Y1086" t="s">
        <v>3445</v>
      </c>
      <c r="AA1086" t="s">
        <v>3445</v>
      </c>
      <c r="AB1086" t="s">
        <v>3445</v>
      </c>
      <c r="AC1086" t="s">
        <v>3445</v>
      </c>
      <c r="AD1086" t="s">
        <v>3445</v>
      </c>
      <c r="AE1086" t="s">
        <v>3445</v>
      </c>
      <c r="AF1086" t="s">
        <v>3445</v>
      </c>
    </row>
    <row r="1087" spans="1:32" ht="17.25" customHeight="1" x14ac:dyDescent="0.25">
      <c r="A1087">
        <v>325791</v>
      </c>
      <c r="B1087" t="s">
        <v>1179</v>
      </c>
      <c r="C1087" t="s">
        <v>240</v>
      </c>
      <c r="D1087" t="s">
        <v>612</v>
      </c>
      <c r="E1087" t="s">
        <v>90</v>
      </c>
      <c r="H1087" t="s">
        <v>29</v>
      </c>
      <c r="I1087" t="s">
        <v>144</v>
      </c>
      <c r="V1087" t="s">
        <v>3686</v>
      </c>
      <c r="Y1087" t="s">
        <v>3445</v>
      </c>
      <c r="AA1087" t="s">
        <v>3445</v>
      </c>
      <c r="AB1087" t="s">
        <v>3445</v>
      </c>
      <c r="AC1087" t="s">
        <v>3445</v>
      </c>
      <c r="AD1087" t="s">
        <v>3445</v>
      </c>
      <c r="AE1087" t="s">
        <v>3445</v>
      </c>
      <c r="AF1087" t="s">
        <v>3445</v>
      </c>
    </row>
    <row r="1088" spans="1:32" ht="17.25" customHeight="1" x14ac:dyDescent="0.25">
      <c r="A1088">
        <v>326205</v>
      </c>
      <c r="B1088" t="s">
        <v>1261</v>
      </c>
      <c r="C1088" t="s">
        <v>614</v>
      </c>
      <c r="D1088" t="s">
        <v>963</v>
      </c>
      <c r="E1088" t="s">
        <v>89</v>
      </c>
      <c r="H1088" t="s">
        <v>29</v>
      </c>
      <c r="I1088" t="s">
        <v>144</v>
      </c>
      <c r="V1088" t="s">
        <v>3686</v>
      </c>
      <c r="W1088" t="s">
        <v>3445</v>
      </c>
      <c r="Z1088" t="s">
        <v>3445</v>
      </c>
      <c r="AA1088" t="s">
        <v>3445</v>
      </c>
      <c r="AB1088" t="s">
        <v>3445</v>
      </c>
      <c r="AC1088" t="s">
        <v>3445</v>
      </c>
      <c r="AD1088" t="s">
        <v>3445</v>
      </c>
      <c r="AE1088" t="s">
        <v>3445</v>
      </c>
      <c r="AF1088" t="s">
        <v>3445</v>
      </c>
    </row>
    <row r="1089" spans="1:32" ht="17.25" customHeight="1" x14ac:dyDescent="0.25">
      <c r="A1089">
        <v>326401</v>
      </c>
      <c r="B1089" t="s">
        <v>1325</v>
      </c>
      <c r="C1089" t="s">
        <v>1326</v>
      </c>
      <c r="D1089" t="s">
        <v>358</v>
      </c>
      <c r="E1089" t="s">
        <v>89</v>
      </c>
      <c r="H1089" t="s">
        <v>29</v>
      </c>
      <c r="I1089" t="s">
        <v>144</v>
      </c>
      <c r="V1089" t="s">
        <v>3686</v>
      </c>
      <c r="AD1089" t="s">
        <v>3445</v>
      </c>
      <c r="AE1089" t="s">
        <v>3445</v>
      </c>
      <c r="AF1089" t="s">
        <v>3445</v>
      </c>
    </row>
    <row r="1090" spans="1:32" ht="17.25" customHeight="1" x14ac:dyDescent="0.25">
      <c r="A1090">
        <v>326688</v>
      </c>
      <c r="B1090" t="s">
        <v>1390</v>
      </c>
      <c r="C1090" t="s">
        <v>240</v>
      </c>
      <c r="D1090" t="s">
        <v>916</v>
      </c>
      <c r="E1090" t="s">
        <v>89</v>
      </c>
      <c r="H1090" t="s">
        <v>29</v>
      </c>
      <c r="I1090" t="s">
        <v>144</v>
      </c>
      <c r="V1090" t="s">
        <v>3686</v>
      </c>
      <c r="AB1090" t="s">
        <v>3445</v>
      </c>
      <c r="AC1090" t="s">
        <v>3445</v>
      </c>
      <c r="AD1090" t="s">
        <v>3445</v>
      </c>
      <c r="AE1090" t="s">
        <v>3445</v>
      </c>
      <c r="AF1090" t="s">
        <v>3445</v>
      </c>
    </row>
    <row r="1091" spans="1:32" ht="17.25" customHeight="1" x14ac:dyDescent="0.25">
      <c r="A1091">
        <v>327277</v>
      </c>
      <c r="B1091" t="s">
        <v>1314</v>
      </c>
      <c r="C1091" t="s">
        <v>958</v>
      </c>
      <c r="D1091" t="s">
        <v>672</v>
      </c>
      <c r="E1091" t="s">
        <v>89</v>
      </c>
      <c r="F1091">
        <v>34803</v>
      </c>
      <c r="G1091" t="s">
        <v>31</v>
      </c>
      <c r="H1091" t="s">
        <v>29</v>
      </c>
      <c r="I1091" t="s">
        <v>144</v>
      </c>
      <c r="V1091" t="s">
        <v>3686</v>
      </c>
      <c r="AB1091" t="s">
        <v>3445</v>
      </c>
      <c r="AC1091" t="s">
        <v>3445</v>
      </c>
      <c r="AD1091" t="s">
        <v>3445</v>
      </c>
      <c r="AE1091" t="s">
        <v>3445</v>
      </c>
      <c r="AF1091" t="s">
        <v>3445</v>
      </c>
    </row>
    <row r="1092" spans="1:32" ht="17.25" customHeight="1" x14ac:dyDescent="0.25">
      <c r="A1092">
        <v>327330</v>
      </c>
      <c r="B1092" t="s">
        <v>1185</v>
      </c>
      <c r="C1092" t="s">
        <v>1186</v>
      </c>
      <c r="D1092" t="s">
        <v>319</v>
      </c>
      <c r="E1092" t="s">
        <v>90</v>
      </c>
      <c r="H1092" t="s">
        <v>29</v>
      </c>
      <c r="I1092" t="s">
        <v>144</v>
      </c>
      <c r="V1092" t="s">
        <v>3686</v>
      </c>
      <c r="AA1092" t="s">
        <v>3445</v>
      </c>
      <c r="AB1092" t="s">
        <v>3445</v>
      </c>
      <c r="AC1092" t="s">
        <v>3445</v>
      </c>
      <c r="AD1092" t="s">
        <v>3445</v>
      </c>
      <c r="AE1092" t="s">
        <v>3445</v>
      </c>
      <c r="AF1092" t="s">
        <v>3445</v>
      </c>
    </row>
    <row r="1093" spans="1:32" ht="17.25" customHeight="1" x14ac:dyDescent="0.25">
      <c r="A1093">
        <v>327809</v>
      </c>
      <c r="B1093" t="s">
        <v>1315</v>
      </c>
      <c r="C1093" t="s">
        <v>489</v>
      </c>
      <c r="D1093" t="s">
        <v>561</v>
      </c>
      <c r="E1093" t="s">
        <v>89</v>
      </c>
      <c r="H1093" t="s">
        <v>29</v>
      </c>
      <c r="I1093" t="s">
        <v>144</v>
      </c>
      <c r="V1093" t="s">
        <v>3686</v>
      </c>
      <c r="Y1093" t="s">
        <v>3445</v>
      </c>
      <c r="AA1093" t="s">
        <v>3445</v>
      </c>
      <c r="AB1093" t="s">
        <v>3445</v>
      </c>
      <c r="AC1093" t="s">
        <v>3445</v>
      </c>
      <c r="AD1093" t="s">
        <v>3445</v>
      </c>
      <c r="AE1093" t="s">
        <v>3445</v>
      </c>
      <c r="AF1093" t="s">
        <v>3445</v>
      </c>
    </row>
    <row r="1094" spans="1:32" ht="17.25" customHeight="1" x14ac:dyDescent="0.25">
      <c r="A1094">
        <v>327957</v>
      </c>
      <c r="B1094" t="s">
        <v>1267</v>
      </c>
      <c r="C1094" t="s">
        <v>1268</v>
      </c>
      <c r="D1094" t="s">
        <v>874</v>
      </c>
      <c r="E1094" t="s">
        <v>89</v>
      </c>
      <c r="H1094" t="s">
        <v>29</v>
      </c>
      <c r="I1094" t="s">
        <v>144</v>
      </c>
      <c r="V1094" t="s">
        <v>3686</v>
      </c>
      <c r="W1094" t="s">
        <v>3445</v>
      </c>
      <c r="Z1094" t="s">
        <v>3445</v>
      </c>
      <c r="AA1094" t="s">
        <v>3445</v>
      </c>
      <c r="AB1094" t="s">
        <v>3445</v>
      </c>
      <c r="AC1094" t="s">
        <v>3445</v>
      </c>
      <c r="AD1094" t="s">
        <v>3445</v>
      </c>
      <c r="AE1094" t="s">
        <v>3445</v>
      </c>
      <c r="AF1094" t="s">
        <v>3445</v>
      </c>
    </row>
    <row r="1095" spans="1:32" ht="17.25" customHeight="1" x14ac:dyDescent="0.25">
      <c r="A1095">
        <v>327991</v>
      </c>
      <c r="B1095" t="s">
        <v>1761</v>
      </c>
      <c r="C1095" t="s">
        <v>226</v>
      </c>
      <c r="D1095" t="s">
        <v>280</v>
      </c>
      <c r="E1095" t="s">
        <v>89</v>
      </c>
      <c r="F1095">
        <v>35431</v>
      </c>
      <c r="G1095" t="s">
        <v>669</v>
      </c>
      <c r="H1095" t="s">
        <v>29</v>
      </c>
      <c r="I1095" t="s">
        <v>144</v>
      </c>
      <c r="J1095" t="s">
        <v>1112</v>
      </c>
      <c r="L1095" t="s">
        <v>86</v>
      </c>
      <c r="V1095" t="s">
        <v>3686</v>
      </c>
      <c r="AF1095" t="s">
        <v>3445</v>
      </c>
    </row>
    <row r="1096" spans="1:32" ht="17.25" customHeight="1" x14ac:dyDescent="0.25">
      <c r="A1096">
        <v>328093</v>
      </c>
      <c r="B1096" t="s">
        <v>1825</v>
      </c>
      <c r="C1096" t="s">
        <v>337</v>
      </c>
      <c r="D1096" t="s">
        <v>772</v>
      </c>
      <c r="E1096" t="s">
        <v>90</v>
      </c>
      <c r="H1096" t="s">
        <v>29</v>
      </c>
      <c r="I1096" t="s">
        <v>144</v>
      </c>
      <c r="V1096" t="s">
        <v>3686</v>
      </c>
      <c r="Y1096" t="s">
        <v>3445</v>
      </c>
      <c r="AA1096" t="s">
        <v>3445</v>
      </c>
      <c r="AB1096" t="s">
        <v>3445</v>
      </c>
      <c r="AC1096" t="s">
        <v>3445</v>
      </c>
      <c r="AD1096" t="s">
        <v>3445</v>
      </c>
      <c r="AE1096" t="s">
        <v>3445</v>
      </c>
      <c r="AF1096" t="s">
        <v>3445</v>
      </c>
    </row>
    <row r="1097" spans="1:32" ht="17.25" customHeight="1" x14ac:dyDescent="0.25">
      <c r="A1097">
        <v>328095</v>
      </c>
      <c r="B1097" t="s">
        <v>1180</v>
      </c>
      <c r="C1097" t="s">
        <v>838</v>
      </c>
      <c r="D1097" t="s">
        <v>447</v>
      </c>
      <c r="E1097" t="s">
        <v>90</v>
      </c>
      <c r="H1097" t="s">
        <v>29</v>
      </c>
      <c r="I1097" t="s">
        <v>144</v>
      </c>
      <c r="V1097" t="s">
        <v>3686</v>
      </c>
      <c r="Y1097" t="s">
        <v>3445</v>
      </c>
      <c r="AA1097" t="s">
        <v>3445</v>
      </c>
      <c r="AB1097" t="s">
        <v>3445</v>
      </c>
      <c r="AC1097" t="s">
        <v>3445</v>
      </c>
      <c r="AD1097" t="s">
        <v>3445</v>
      </c>
      <c r="AE1097" t="s">
        <v>3445</v>
      </c>
      <c r="AF1097" t="s">
        <v>3445</v>
      </c>
    </row>
    <row r="1098" spans="1:32" ht="17.25" customHeight="1" x14ac:dyDescent="0.25">
      <c r="A1098">
        <v>328550</v>
      </c>
      <c r="B1098" t="s">
        <v>1183</v>
      </c>
      <c r="C1098" t="s">
        <v>226</v>
      </c>
      <c r="D1098" t="s">
        <v>1115</v>
      </c>
      <c r="E1098" t="s">
        <v>89</v>
      </c>
      <c r="H1098" t="s">
        <v>29</v>
      </c>
      <c r="I1098" t="s">
        <v>144</v>
      </c>
      <c r="V1098" t="s">
        <v>3686</v>
      </c>
      <c r="W1098" t="s">
        <v>3445</v>
      </c>
      <c r="Y1098" t="s">
        <v>3445</v>
      </c>
      <c r="Z1098" t="s">
        <v>3445</v>
      </c>
      <c r="AA1098" t="s">
        <v>3445</v>
      </c>
      <c r="AB1098" t="s">
        <v>3445</v>
      </c>
      <c r="AC1098" t="s">
        <v>3445</v>
      </c>
      <c r="AD1098" t="s">
        <v>3445</v>
      </c>
      <c r="AE1098" t="s">
        <v>3445</v>
      </c>
      <c r="AF1098" t="s">
        <v>3445</v>
      </c>
    </row>
    <row r="1099" spans="1:32" ht="17.25" customHeight="1" x14ac:dyDescent="0.25">
      <c r="A1099">
        <v>329294</v>
      </c>
      <c r="B1099" t="s">
        <v>1193</v>
      </c>
      <c r="C1099" t="s">
        <v>451</v>
      </c>
      <c r="D1099" t="s">
        <v>329</v>
      </c>
      <c r="E1099" t="s">
        <v>90</v>
      </c>
      <c r="H1099" t="s">
        <v>29</v>
      </c>
      <c r="I1099" t="s">
        <v>144</v>
      </c>
      <c r="V1099" t="s">
        <v>3686</v>
      </c>
      <c r="Y1099" t="s">
        <v>3445</v>
      </c>
      <c r="AA1099" t="s">
        <v>3445</v>
      </c>
      <c r="AB1099" t="s">
        <v>3445</v>
      </c>
      <c r="AC1099" t="s">
        <v>3445</v>
      </c>
      <c r="AD1099" t="s">
        <v>3445</v>
      </c>
      <c r="AE1099" t="s">
        <v>3445</v>
      </c>
      <c r="AF1099" t="s">
        <v>3445</v>
      </c>
    </row>
    <row r="1100" spans="1:32" ht="17.25" customHeight="1" x14ac:dyDescent="0.25">
      <c r="A1100">
        <v>329575</v>
      </c>
      <c r="B1100" t="s">
        <v>1316</v>
      </c>
      <c r="C1100" t="s">
        <v>504</v>
      </c>
      <c r="D1100" t="s">
        <v>404</v>
      </c>
      <c r="E1100" t="s">
        <v>90</v>
      </c>
      <c r="H1100" t="s">
        <v>29</v>
      </c>
      <c r="I1100" t="s">
        <v>144</v>
      </c>
      <c r="V1100" t="s">
        <v>3686</v>
      </c>
      <c r="AA1100" t="s">
        <v>3445</v>
      </c>
      <c r="AB1100" t="s">
        <v>3445</v>
      </c>
      <c r="AC1100" t="s">
        <v>3445</v>
      </c>
      <c r="AD1100" t="s">
        <v>3445</v>
      </c>
      <c r="AE1100" t="s">
        <v>3445</v>
      </c>
      <c r="AF1100" t="s">
        <v>3445</v>
      </c>
    </row>
    <row r="1101" spans="1:32" ht="17.25" customHeight="1" x14ac:dyDescent="0.25">
      <c r="A1101">
        <v>329619</v>
      </c>
      <c r="B1101" t="s">
        <v>1658</v>
      </c>
      <c r="C1101" t="s">
        <v>1027</v>
      </c>
      <c r="D1101" t="s">
        <v>1420</v>
      </c>
      <c r="E1101" t="s">
        <v>90</v>
      </c>
      <c r="H1101" t="s">
        <v>29</v>
      </c>
      <c r="I1101" t="s">
        <v>144</v>
      </c>
      <c r="V1101" t="s">
        <v>3686</v>
      </c>
      <c r="AB1101" t="s">
        <v>3445</v>
      </c>
      <c r="AC1101" t="s">
        <v>3445</v>
      </c>
      <c r="AD1101" t="s">
        <v>3445</v>
      </c>
      <c r="AE1101" t="s">
        <v>3445</v>
      </c>
      <c r="AF1101" t="s">
        <v>3445</v>
      </c>
    </row>
    <row r="1102" spans="1:32" ht="17.25" customHeight="1" x14ac:dyDescent="0.25">
      <c r="A1102">
        <v>329858</v>
      </c>
      <c r="B1102" t="s">
        <v>1461</v>
      </c>
      <c r="C1102" t="s">
        <v>283</v>
      </c>
      <c r="D1102" t="s">
        <v>804</v>
      </c>
      <c r="E1102" t="s">
        <v>90</v>
      </c>
      <c r="H1102" t="s">
        <v>29</v>
      </c>
      <c r="I1102" t="s">
        <v>144</v>
      </c>
      <c r="V1102" t="s">
        <v>3686</v>
      </c>
      <c r="AA1102" t="s">
        <v>3445</v>
      </c>
      <c r="AB1102" t="s">
        <v>3445</v>
      </c>
      <c r="AC1102" t="s">
        <v>3445</v>
      </c>
      <c r="AD1102" t="s">
        <v>3445</v>
      </c>
      <c r="AE1102" t="s">
        <v>3445</v>
      </c>
      <c r="AF1102" t="s">
        <v>3445</v>
      </c>
    </row>
    <row r="1103" spans="1:32" ht="17.25" customHeight="1" x14ac:dyDescent="0.25">
      <c r="A1103">
        <v>329945</v>
      </c>
      <c r="B1103" t="s">
        <v>1389</v>
      </c>
      <c r="C1103" t="s">
        <v>283</v>
      </c>
      <c r="D1103" t="s">
        <v>250</v>
      </c>
      <c r="E1103" t="s">
        <v>90</v>
      </c>
      <c r="H1103" t="s">
        <v>29</v>
      </c>
      <c r="I1103" t="s">
        <v>144</v>
      </c>
      <c r="V1103" t="s">
        <v>3686</v>
      </c>
      <c r="X1103" t="s">
        <v>3445</v>
      </c>
      <c r="AA1103" t="s">
        <v>3445</v>
      </c>
      <c r="AB1103" t="s">
        <v>3445</v>
      </c>
      <c r="AC1103" t="s">
        <v>3445</v>
      </c>
      <c r="AD1103" t="s">
        <v>3445</v>
      </c>
      <c r="AE1103" t="s">
        <v>3445</v>
      </c>
      <c r="AF1103" t="s">
        <v>3445</v>
      </c>
    </row>
    <row r="1104" spans="1:32" ht="17.25" customHeight="1" x14ac:dyDescent="0.25">
      <c r="A1104">
        <v>330525</v>
      </c>
      <c r="B1104" t="s">
        <v>1262</v>
      </c>
      <c r="C1104" t="s">
        <v>380</v>
      </c>
      <c r="D1104" t="s">
        <v>1263</v>
      </c>
      <c r="E1104" t="s">
        <v>89</v>
      </c>
      <c r="H1104" t="s">
        <v>29</v>
      </c>
      <c r="I1104" t="s">
        <v>144</v>
      </c>
      <c r="V1104" t="s">
        <v>3686</v>
      </c>
      <c r="AA1104" t="s">
        <v>3445</v>
      </c>
      <c r="AB1104" t="s">
        <v>3445</v>
      </c>
      <c r="AC1104" t="s">
        <v>3445</v>
      </c>
      <c r="AD1104" t="s">
        <v>3445</v>
      </c>
      <c r="AE1104" t="s">
        <v>3445</v>
      </c>
      <c r="AF1104" t="s">
        <v>3445</v>
      </c>
    </row>
    <row r="1105" spans="1:32" ht="17.25" customHeight="1" x14ac:dyDescent="0.25">
      <c r="A1105">
        <v>330564</v>
      </c>
      <c r="B1105" t="s">
        <v>1187</v>
      </c>
      <c r="C1105" t="s">
        <v>516</v>
      </c>
      <c r="D1105" t="s">
        <v>445</v>
      </c>
      <c r="E1105" t="s">
        <v>89</v>
      </c>
      <c r="H1105" t="s">
        <v>29</v>
      </c>
      <c r="I1105" t="s">
        <v>144</v>
      </c>
      <c r="V1105" t="s">
        <v>3686</v>
      </c>
      <c r="AA1105" t="s">
        <v>3445</v>
      </c>
      <c r="AB1105" t="s">
        <v>3445</v>
      </c>
      <c r="AC1105" t="s">
        <v>3445</v>
      </c>
      <c r="AD1105" t="s">
        <v>3445</v>
      </c>
      <c r="AE1105" t="s">
        <v>3445</v>
      </c>
      <c r="AF1105" t="s">
        <v>3445</v>
      </c>
    </row>
    <row r="1106" spans="1:32" ht="17.25" customHeight="1" x14ac:dyDescent="0.25">
      <c r="A1106">
        <v>330953</v>
      </c>
      <c r="B1106" t="s">
        <v>1253</v>
      </c>
      <c r="C1106" t="s">
        <v>240</v>
      </c>
      <c r="D1106" t="s">
        <v>243</v>
      </c>
      <c r="E1106" t="s">
        <v>89</v>
      </c>
      <c r="H1106" t="s">
        <v>29</v>
      </c>
      <c r="I1106" t="s">
        <v>144</v>
      </c>
      <c r="V1106" t="s">
        <v>3686</v>
      </c>
      <c r="AA1106" t="s">
        <v>3445</v>
      </c>
      <c r="AB1106" t="s">
        <v>3445</v>
      </c>
      <c r="AC1106" t="s">
        <v>3445</v>
      </c>
      <c r="AD1106" t="s">
        <v>3445</v>
      </c>
      <c r="AE1106" t="s">
        <v>3445</v>
      </c>
      <c r="AF1106" t="s">
        <v>3445</v>
      </c>
    </row>
    <row r="1107" spans="1:32" ht="17.25" customHeight="1" x14ac:dyDescent="0.25">
      <c r="A1107">
        <v>331364</v>
      </c>
      <c r="B1107" t="s">
        <v>1395</v>
      </c>
      <c r="C1107" t="s">
        <v>240</v>
      </c>
      <c r="D1107" t="s">
        <v>265</v>
      </c>
      <c r="E1107" t="s">
        <v>89</v>
      </c>
      <c r="H1107" t="s">
        <v>29</v>
      </c>
      <c r="I1107" t="s">
        <v>144</v>
      </c>
      <c r="V1107" t="s">
        <v>3686</v>
      </c>
      <c r="AC1107" t="s">
        <v>3445</v>
      </c>
      <c r="AD1107" t="s">
        <v>3445</v>
      </c>
      <c r="AE1107" t="s">
        <v>3445</v>
      </c>
      <c r="AF1107" t="s">
        <v>3445</v>
      </c>
    </row>
    <row r="1108" spans="1:32" ht="17.25" customHeight="1" x14ac:dyDescent="0.25">
      <c r="A1108">
        <v>331489</v>
      </c>
      <c r="B1108" t="s">
        <v>2127</v>
      </c>
      <c r="C1108" t="s">
        <v>256</v>
      </c>
      <c r="D1108" t="s">
        <v>2128</v>
      </c>
      <c r="E1108" t="s">
        <v>90</v>
      </c>
      <c r="F1108">
        <v>33644</v>
      </c>
      <c r="G1108" t="s">
        <v>31</v>
      </c>
      <c r="H1108" t="s">
        <v>29</v>
      </c>
      <c r="I1108" t="s">
        <v>144</v>
      </c>
      <c r="V1108" t="s">
        <v>3686</v>
      </c>
      <c r="AB1108" t="s">
        <v>3445</v>
      </c>
      <c r="AC1108" t="s">
        <v>3445</v>
      </c>
      <c r="AD1108" t="s">
        <v>3445</v>
      </c>
      <c r="AE1108" t="s">
        <v>3445</v>
      </c>
      <c r="AF1108" t="s">
        <v>3445</v>
      </c>
    </row>
    <row r="1109" spans="1:32" ht="17.25" customHeight="1" x14ac:dyDescent="0.25">
      <c r="A1109">
        <v>331566</v>
      </c>
      <c r="B1109" t="s">
        <v>1188</v>
      </c>
      <c r="C1109" t="s">
        <v>858</v>
      </c>
      <c r="D1109" t="s">
        <v>384</v>
      </c>
      <c r="E1109" t="s">
        <v>89</v>
      </c>
      <c r="H1109" t="s">
        <v>29</v>
      </c>
      <c r="I1109" t="s">
        <v>144</v>
      </c>
      <c r="V1109" t="s">
        <v>3686</v>
      </c>
      <c r="AA1109" t="s">
        <v>3445</v>
      </c>
      <c r="AB1109" t="s">
        <v>3445</v>
      </c>
      <c r="AC1109" t="s">
        <v>3445</v>
      </c>
      <c r="AD1109" t="s">
        <v>3445</v>
      </c>
      <c r="AE1109" t="s">
        <v>3445</v>
      </c>
      <c r="AF1109" t="s">
        <v>3445</v>
      </c>
    </row>
    <row r="1110" spans="1:32" ht="17.25" customHeight="1" x14ac:dyDescent="0.25">
      <c r="A1110">
        <v>332517</v>
      </c>
      <c r="B1110" t="s">
        <v>1655</v>
      </c>
      <c r="C1110" t="s">
        <v>233</v>
      </c>
      <c r="D1110" t="s">
        <v>1656</v>
      </c>
      <c r="E1110" t="s">
        <v>89</v>
      </c>
      <c r="H1110" t="s">
        <v>29</v>
      </c>
      <c r="I1110" t="s">
        <v>144</v>
      </c>
      <c r="V1110" t="s">
        <v>3686</v>
      </c>
      <c r="AA1110" t="s">
        <v>3445</v>
      </c>
      <c r="AB1110" t="s">
        <v>3445</v>
      </c>
      <c r="AC1110" t="s">
        <v>3445</v>
      </c>
      <c r="AD1110" t="s">
        <v>3445</v>
      </c>
      <c r="AE1110" t="s">
        <v>3445</v>
      </c>
      <c r="AF1110" t="s">
        <v>3445</v>
      </c>
    </row>
    <row r="1111" spans="1:32" ht="17.25" customHeight="1" x14ac:dyDescent="0.25">
      <c r="A1111">
        <v>332525</v>
      </c>
      <c r="B1111" t="s">
        <v>1388</v>
      </c>
      <c r="C1111" t="s">
        <v>256</v>
      </c>
      <c r="D1111" t="s">
        <v>801</v>
      </c>
      <c r="E1111" t="s">
        <v>89</v>
      </c>
      <c r="H1111" t="s">
        <v>29</v>
      </c>
      <c r="I1111" t="s">
        <v>144</v>
      </c>
      <c r="V1111" t="s">
        <v>3686</v>
      </c>
      <c r="AA1111" t="s">
        <v>3445</v>
      </c>
      <c r="AB1111" t="s">
        <v>3445</v>
      </c>
      <c r="AC1111" t="s">
        <v>3445</v>
      </c>
      <c r="AD1111" t="s">
        <v>3445</v>
      </c>
      <c r="AE1111" t="s">
        <v>3445</v>
      </c>
      <c r="AF1111" t="s">
        <v>3445</v>
      </c>
    </row>
    <row r="1112" spans="1:32" ht="17.25" customHeight="1" x14ac:dyDescent="0.25">
      <c r="A1112">
        <v>332649</v>
      </c>
      <c r="B1112" t="s">
        <v>1189</v>
      </c>
      <c r="C1112" t="s">
        <v>342</v>
      </c>
      <c r="D1112" t="s">
        <v>1014</v>
      </c>
      <c r="E1112" t="s">
        <v>89</v>
      </c>
      <c r="H1112" t="s">
        <v>29</v>
      </c>
      <c r="I1112" t="s">
        <v>144</v>
      </c>
      <c r="V1112" t="s">
        <v>3686</v>
      </c>
      <c r="AA1112" t="s">
        <v>3445</v>
      </c>
      <c r="AB1112" t="s">
        <v>3445</v>
      </c>
      <c r="AC1112" t="s">
        <v>3445</v>
      </c>
      <c r="AD1112" t="s">
        <v>3445</v>
      </c>
      <c r="AE1112" t="s">
        <v>3445</v>
      </c>
      <c r="AF1112" t="s">
        <v>3445</v>
      </c>
    </row>
    <row r="1113" spans="1:32" ht="17.25" customHeight="1" x14ac:dyDescent="0.25">
      <c r="A1113">
        <v>332760</v>
      </c>
      <c r="B1113" t="s">
        <v>298</v>
      </c>
      <c r="C1113" t="s">
        <v>226</v>
      </c>
      <c r="D1113" t="s">
        <v>235</v>
      </c>
      <c r="E1113" t="s">
        <v>89</v>
      </c>
      <c r="H1113" t="s">
        <v>29</v>
      </c>
      <c r="I1113" t="s">
        <v>144</v>
      </c>
      <c r="V1113" t="s">
        <v>3686</v>
      </c>
      <c r="AA1113" t="s">
        <v>3445</v>
      </c>
      <c r="AB1113" t="s">
        <v>3445</v>
      </c>
      <c r="AC1113" t="s">
        <v>3445</v>
      </c>
      <c r="AD1113" t="s">
        <v>3445</v>
      </c>
      <c r="AE1113" t="s">
        <v>3445</v>
      </c>
      <c r="AF1113" t="s">
        <v>3445</v>
      </c>
    </row>
    <row r="1114" spans="1:32" ht="17.25" customHeight="1" x14ac:dyDescent="0.25">
      <c r="A1114">
        <v>332793</v>
      </c>
      <c r="B1114" t="s">
        <v>962</v>
      </c>
      <c r="C1114" t="s">
        <v>1181</v>
      </c>
      <c r="D1114" t="s">
        <v>786</v>
      </c>
      <c r="E1114" t="s">
        <v>89</v>
      </c>
      <c r="H1114" t="s">
        <v>29</v>
      </c>
      <c r="I1114" t="s">
        <v>144</v>
      </c>
      <c r="V1114" t="s">
        <v>3686</v>
      </c>
      <c r="AA1114" t="s">
        <v>3445</v>
      </c>
      <c r="AB1114" t="s">
        <v>3445</v>
      </c>
      <c r="AC1114" t="s">
        <v>3445</v>
      </c>
      <c r="AD1114" t="s">
        <v>3445</v>
      </c>
      <c r="AE1114" t="s">
        <v>3445</v>
      </c>
      <c r="AF1114" t="s">
        <v>3445</v>
      </c>
    </row>
    <row r="1115" spans="1:32" ht="17.25" customHeight="1" x14ac:dyDescent="0.25">
      <c r="A1115">
        <v>332837</v>
      </c>
      <c r="B1115" t="s">
        <v>1182</v>
      </c>
      <c r="C1115" t="s">
        <v>912</v>
      </c>
      <c r="D1115" t="s">
        <v>409</v>
      </c>
      <c r="E1115" t="s">
        <v>89</v>
      </c>
      <c r="H1115" t="s">
        <v>29</v>
      </c>
      <c r="I1115" t="s">
        <v>144</v>
      </c>
      <c r="V1115" t="s">
        <v>3686</v>
      </c>
      <c r="AA1115" t="s">
        <v>3445</v>
      </c>
      <c r="AB1115" t="s">
        <v>3445</v>
      </c>
      <c r="AC1115" t="s">
        <v>3445</v>
      </c>
      <c r="AD1115" t="s">
        <v>3445</v>
      </c>
      <c r="AE1115" t="s">
        <v>3445</v>
      </c>
      <c r="AF1115" t="s">
        <v>3445</v>
      </c>
    </row>
    <row r="1116" spans="1:32" ht="17.25" customHeight="1" x14ac:dyDescent="0.25">
      <c r="A1116">
        <v>333093</v>
      </c>
      <c r="B1116" t="s">
        <v>1264</v>
      </c>
      <c r="C1116" t="s">
        <v>611</v>
      </c>
      <c r="D1116" t="s">
        <v>623</v>
      </c>
      <c r="E1116" t="s">
        <v>90</v>
      </c>
      <c r="H1116" t="s">
        <v>29</v>
      </c>
      <c r="I1116" t="s">
        <v>144</v>
      </c>
      <c r="V1116" t="s">
        <v>3686</v>
      </c>
      <c r="AA1116" t="s">
        <v>3445</v>
      </c>
      <c r="AB1116" t="s">
        <v>3445</v>
      </c>
      <c r="AC1116" t="s">
        <v>3445</v>
      </c>
      <c r="AD1116" t="s">
        <v>3445</v>
      </c>
      <c r="AE1116" t="s">
        <v>3445</v>
      </c>
      <c r="AF1116" t="s">
        <v>3445</v>
      </c>
    </row>
    <row r="1117" spans="1:32" ht="17.25" customHeight="1" x14ac:dyDescent="0.25">
      <c r="A1117">
        <v>333364</v>
      </c>
      <c r="B1117" t="s">
        <v>1252</v>
      </c>
      <c r="C1117" t="s">
        <v>507</v>
      </c>
      <c r="D1117" t="s">
        <v>320</v>
      </c>
      <c r="E1117" t="s">
        <v>89</v>
      </c>
      <c r="H1117" t="s">
        <v>29</v>
      </c>
      <c r="I1117" t="s">
        <v>144</v>
      </c>
      <c r="V1117" t="s">
        <v>3686</v>
      </c>
      <c r="AA1117" t="s">
        <v>3445</v>
      </c>
      <c r="AB1117" t="s">
        <v>3445</v>
      </c>
      <c r="AC1117" t="s">
        <v>3445</v>
      </c>
      <c r="AD1117" t="s">
        <v>3445</v>
      </c>
      <c r="AE1117" t="s">
        <v>3445</v>
      </c>
      <c r="AF1117" t="s">
        <v>3445</v>
      </c>
    </row>
    <row r="1118" spans="1:32" ht="17.25" customHeight="1" x14ac:dyDescent="0.25">
      <c r="A1118">
        <v>333668</v>
      </c>
      <c r="B1118" t="s">
        <v>1317</v>
      </c>
      <c r="C1118" t="s">
        <v>726</v>
      </c>
      <c r="D1118" t="s">
        <v>419</v>
      </c>
      <c r="E1118" t="s">
        <v>89</v>
      </c>
      <c r="H1118" t="s">
        <v>29</v>
      </c>
      <c r="I1118" t="s">
        <v>144</v>
      </c>
      <c r="V1118" t="s">
        <v>3686</v>
      </c>
      <c r="AA1118" t="s">
        <v>3445</v>
      </c>
      <c r="AB1118" t="s">
        <v>3445</v>
      </c>
      <c r="AC1118" t="s">
        <v>3445</v>
      </c>
      <c r="AD1118" t="s">
        <v>3445</v>
      </c>
      <c r="AE1118" t="s">
        <v>3445</v>
      </c>
      <c r="AF1118" t="s">
        <v>3445</v>
      </c>
    </row>
    <row r="1119" spans="1:32" ht="17.25" customHeight="1" x14ac:dyDescent="0.25">
      <c r="A1119">
        <v>333848</v>
      </c>
      <c r="B1119" t="s">
        <v>1190</v>
      </c>
      <c r="C1119" t="s">
        <v>1191</v>
      </c>
      <c r="D1119" t="s">
        <v>1192</v>
      </c>
      <c r="E1119" t="s">
        <v>90</v>
      </c>
      <c r="H1119" t="s">
        <v>29</v>
      </c>
      <c r="I1119" t="s">
        <v>144</v>
      </c>
      <c r="V1119" t="s">
        <v>3686</v>
      </c>
      <c r="Y1119" t="s">
        <v>3445</v>
      </c>
      <c r="AA1119" t="s">
        <v>3445</v>
      </c>
      <c r="AB1119" t="s">
        <v>3445</v>
      </c>
      <c r="AC1119" t="s">
        <v>3445</v>
      </c>
      <c r="AD1119" t="s">
        <v>3445</v>
      </c>
      <c r="AE1119" t="s">
        <v>3445</v>
      </c>
      <c r="AF1119" t="s">
        <v>3445</v>
      </c>
    </row>
    <row r="1120" spans="1:32" ht="17.25" customHeight="1" x14ac:dyDescent="0.25">
      <c r="A1120">
        <v>333972</v>
      </c>
      <c r="B1120" t="s">
        <v>1256</v>
      </c>
      <c r="C1120" t="s">
        <v>240</v>
      </c>
      <c r="D1120" t="s">
        <v>1257</v>
      </c>
      <c r="E1120" t="s">
        <v>89</v>
      </c>
      <c r="H1120" t="s">
        <v>29</v>
      </c>
      <c r="I1120" t="s">
        <v>144</v>
      </c>
      <c r="V1120" t="s">
        <v>3686</v>
      </c>
      <c r="AA1120" t="s">
        <v>3445</v>
      </c>
      <c r="AB1120" t="s">
        <v>3445</v>
      </c>
      <c r="AC1120" t="s">
        <v>3445</v>
      </c>
      <c r="AD1120" t="s">
        <v>3445</v>
      </c>
      <c r="AE1120" t="s">
        <v>3445</v>
      </c>
      <c r="AF1120" t="s">
        <v>3445</v>
      </c>
    </row>
    <row r="1121" spans="1:32" ht="17.25" customHeight="1" x14ac:dyDescent="0.25">
      <c r="A1121">
        <v>333988</v>
      </c>
      <c r="B1121" t="s">
        <v>1665</v>
      </c>
      <c r="C1121" t="s">
        <v>261</v>
      </c>
      <c r="D1121" t="s">
        <v>1171</v>
      </c>
      <c r="E1121" t="s">
        <v>89</v>
      </c>
      <c r="H1121" t="s">
        <v>29</v>
      </c>
      <c r="I1121" t="s">
        <v>144</v>
      </c>
      <c r="V1121" t="s">
        <v>3686</v>
      </c>
      <c r="AB1121" t="s">
        <v>3445</v>
      </c>
      <c r="AC1121" t="s">
        <v>3445</v>
      </c>
      <c r="AD1121" t="s">
        <v>3445</v>
      </c>
      <c r="AE1121" t="s">
        <v>3445</v>
      </c>
      <c r="AF1121" t="s">
        <v>3445</v>
      </c>
    </row>
    <row r="1122" spans="1:32" ht="17.25" customHeight="1" x14ac:dyDescent="0.25">
      <c r="A1122">
        <v>334098</v>
      </c>
      <c r="B1122" t="s">
        <v>1329</v>
      </c>
      <c r="C1122" t="s">
        <v>578</v>
      </c>
      <c r="D1122" t="s">
        <v>960</v>
      </c>
      <c r="E1122" t="s">
        <v>90</v>
      </c>
      <c r="H1122" t="s">
        <v>29</v>
      </c>
      <c r="I1122" t="s">
        <v>144</v>
      </c>
      <c r="V1122" t="s">
        <v>3686</v>
      </c>
      <c r="AA1122" t="s">
        <v>3445</v>
      </c>
      <c r="AB1122" t="s">
        <v>3445</v>
      </c>
      <c r="AC1122" t="s">
        <v>3445</v>
      </c>
      <c r="AD1122" t="s">
        <v>3445</v>
      </c>
      <c r="AE1122" t="s">
        <v>3445</v>
      </c>
      <c r="AF1122" t="s">
        <v>3445</v>
      </c>
    </row>
    <row r="1123" spans="1:32" ht="17.25" customHeight="1" x14ac:dyDescent="0.25">
      <c r="A1123">
        <v>334184</v>
      </c>
      <c r="B1123" t="s">
        <v>1821</v>
      </c>
      <c r="C1123" t="s">
        <v>432</v>
      </c>
      <c r="D1123" t="s">
        <v>317</v>
      </c>
      <c r="E1123" t="s">
        <v>90</v>
      </c>
      <c r="H1123" t="s">
        <v>29</v>
      </c>
      <c r="I1123" t="s">
        <v>144</v>
      </c>
      <c r="V1123" t="s">
        <v>3686</v>
      </c>
      <c r="AA1123" t="s">
        <v>3445</v>
      </c>
      <c r="AB1123" t="s">
        <v>3445</v>
      </c>
      <c r="AC1123" t="s">
        <v>3445</v>
      </c>
      <c r="AD1123" t="s">
        <v>3445</v>
      </c>
      <c r="AE1123" t="s">
        <v>3445</v>
      </c>
      <c r="AF1123" t="s">
        <v>3445</v>
      </c>
    </row>
    <row r="1124" spans="1:32" ht="17.25" customHeight="1" x14ac:dyDescent="0.25">
      <c r="A1124">
        <v>334288</v>
      </c>
      <c r="B1124" t="s">
        <v>1908</v>
      </c>
      <c r="C1124" t="s">
        <v>279</v>
      </c>
      <c r="D1124" t="s">
        <v>243</v>
      </c>
      <c r="E1124" t="s">
        <v>89</v>
      </c>
      <c r="H1124" t="s">
        <v>29</v>
      </c>
      <c r="I1124" t="s">
        <v>144</v>
      </c>
      <c r="V1124" t="s">
        <v>3686</v>
      </c>
      <c r="AD1124" t="s">
        <v>3445</v>
      </c>
      <c r="AE1124" t="s">
        <v>3445</v>
      </c>
      <c r="AF1124" t="s">
        <v>3445</v>
      </c>
    </row>
    <row r="1125" spans="1:32" ht="17.25" customHeight="1" x14ac:dyDescent="0.25">
      <c r="A1125">
        <v>334296</v>
      </c>
      <c r="B1125" t="s">
        <v>638</v>
      </c>
      <c r="C1125" t="s">
        <v>1258</v>
      </c>
      <c r="D1125" t="s">
        <v>509</v>
      </c>
      <c r="E1125" t="s">
        <v>90</v>
      </c>
      <c r="H1125" t="s">
        <v>29</v>
      </c>
      <c r="I1125" t="s">
        <v>144</v>
      </c>
      <c r="V1125" t="s">
        <v>3686</v>
      </c>
      <c r="Y1125" t="s">
        <v>3445</v>
      </c>
      <c r="AA1125" t="s">
        <v>3445</v>
      </c>
      <c r="AB1125" t="s">
        <v>3445</v>
      </c>
      <c r="AC1125" t="s">
        <v>3445</v>
      </c>
      <c r="AD1125" t="s">
        <v>3445</v>
      </c>
      <c r="AE1125" t="s">
        <v>3445</v>
      </c>
      <c r="AF1125" t="s">
        <v>3445</v>
      </c>
    </row>
    <row r="1126" spans="1:32" ht="17.25" customHeight="1" x14ac:dyDescent="0.25">
      <c r="A1126">
        <v>334387</v>
      </c>
      <c r="B1126" t="s">
        <v>1330</v>
      </c>
      <c r="C1126" t="s">
        <v>291</v>
      </c>
      <c r="D1126" t="s">
        <v>582</v>
      </c>
      <c r="E1126" t="s">
        <v>89</v>
      </c>
      <c r="H1126" t="s">
        <v>29</v>
      </c>
      <c r="I1126" t="s">
        <v>144</v>
      </c>
      <c r="V1126" t="s">
        <v>3686</v>
      </c>
      <c r="AA1126" t="s">
        <v>3445</v>
      </c>
      <c r="AB1126" t="s">
        <v>3445</v>
      </c>
      <c r="AC1126" t="s">
        <v>3445</v>
      </c>
      <c r="AD1126" t="s">
        <v>3445</v>
      </c>
      <c r="AE1126" t="s">
        <v>3445</v>
      </c>
      <c r="AF1126" t="s">
        <v>3445</v>
      </c>
    </row>
    <row r="1127" spans="1:32" ht="17.25" customHeight="1" x14ac:dyDescent="0.25">
      <c r="A1127">
        <v>334395</v>
      </c>
      <c r="B1127" t="s">
        <v>1386</v>
      </c>
      <c r="C1127" t="s">
        <v>283</v>
      </c>
      <c r="D1127" t="s">
        <v>1387</v>
      </c>
      <c r="E1127" t="s">
        <v>90</v>
      </c>
      <c r="F1127">
        <v>32689</v>
      </c>
      <c r="G1127" t="s">
        <v>31</v>
      </c>
      <c r="H1127" t="s">
        <v>32</v>
      </c>
      <c r="I1127" t="s">
        <v>144</v>
      </c>
      <c r="V1127" t="s">
        <v>3686</v>
      </c>
      <c r="AC1127" t="s">
        <v>3445</v>
      </c>
      <c r="AD1127" t="s">
        <v>3445</v>
      </c>
      <c r="AE1127" t="s">
        <v>3445</v>
      </c>
      <c r="AF1127" t="s">
        <v>3445</v>
      </c>
    </row>
    <row r="1128" spans="1:32" ht="17.25" customHeight="1" x14ac:dyDescent="0.25">
      <c r="A1128">
        <v>334412</v>
      </c>
      <c r="B1128" t="s">
        <v>1321</v>
      </c>
      <c r="C1128" t="s">
        <v>578</v>
      </c>
      <c r="D1128" t="s">
        <v>913</v>
      </c>
      <c r="E1128" t="s">
        <v>89</v>
      </c>
      <c r="H1128" t="s">
        <v>29</v>
      </c>
      <c r="I1128" t="s">
        <v>144</v>
      </c>
      <c r="V1128" t="s">
        <v>3686</v>
      </c>
      <c r="AA1128" t="s">
        <v>3445</v>
      </c>
      <c r="AB1128" t="s">
        <v>3445</v>
      </c>
      <c r="AC1128" t="s">
        <v>3445</v>
      </c>
      <c r="AD1128" t="s">
        <v>3445</v>
      </c>
      <c r="AE1128" t="s">
        <v>3445</v>
      </c>
      <c r="AF1128" t="s">
        <v>3445</v>
      </c>
    </row>
    <row r="1129" spans="1:32" ht="17.25" customHeight="1" x14ac:dyDescent="0.25">
      <c r="A1129">
        <v>334436</v>
      </c>
      <c r="B1129" t="s">
        <v>1822</v>
      </c>
      <c r="C1129" t="s">
        <v>278</v>
      </c>
      <c r="D1129" t="s">
        <v>1823</v>
      </c>
      <c r="E1129" t="s">
        <v>89</v>
      </c>
      <c r="H1129" t="s">
        <v>29</v>
      </c>
      <c r="I1129" t="s">
        <v>144</v>
      </c>
      <c r="V1129" t="s">
        <v>3686</v>
      </c>
      <c r="AA1129" t="s">
        <v>3445</v>
      </c>
      <c r="AB1129" t="s">
        <v>3445</v>
      </c>
      <c r="AC1129" t="s">
        <v>3445</v>
      </c>
      <c r="AD1129" t="s">
        <v>3445</v>
      </c>
      <c r="AE1129" t="s">
        <v>3445</v>
      </c>
      <c r="AF1129" t="s">
        <v>3445</v>
      </c>
    </row>
    <row r="1130" spans="1:32" ht="17.25" customHeight="1" x14ac:dyDescent="0.25">
      <c r="A1130">
        <v>334473</v>
      </c>
      <c r="B1130" t="s">
        <v>1756</v>
      </c>
      <c r="C1130" t="s">
        <v>436</v>
      </c>
      <c r="D1130" t="s">
        <v>445</v>
      </c>
      <c r="E1130" t="s">
        <v>89</v>
      </c>
      <c r="H1130" t="s">
        <v>29</v>
      </c>
      <c r="I1130" t="s">
        <v>144</v>
      </c>
      <c r="V1130" t="s">
        <v>3686</v>
      </c>
      <c r="AA1130" t="s">
        <v>3445</v>
      </c>
      <c r="AB1130" t="s">
        <v>3445</v>
      </c>
      <c r="AC1130" t="s">
        <v>3445</v>
      </c>
      <c r="AD1130" t="s">
        <v>3445</v>
      </c>
      <c r="AE1130" t="s">
        <v>3445</v>
      </c>
      <c r="AF1130" t="s">
        <v>3445</v>
      </c>
    </row>
    <row r="1131" spans="1:32" ht="17.25" customHeight="1" x14ac:dyDescent="0.25">
      <c r="A1131">
        <v>334485</v>
      </c>
      <c r="B1131" t="s">
        <v>1319</v>
      </c>
      <c r="C1131" t="s">
        <v>374</v>
      </c>
      <c r="D1131" t="s">
        <v>582</v>
      </c>
      <c r="E1131" t="s">
        <v>89</v>
      </c>
      <c r="H1131" t="s">
        <v>29</v>
      </c>
      <c r="I1131" t="s">
        <v>144</v>
      </c>
      <c r="V1131" t="s">
        <v>3686</v>
      </c>
      <c r="Y1131" t="s">
        <v>3445</v>
      </c>
      <c r="AA1131" t="s">
        <v>3445</v>
      </c>
      <c r="AB1131" t="s">
        <v>3445</v>
      </c>
      <c r="AC1131" t="s">
        <v>3445</v>
      </c>
      <c r="AD1131" t="s">
        <v>3445</v>
      </c>
      <c r="AE1131" t="s">
        <v>3445</v>
      </c>
      <c r="AF1131" t="s">
        <v>3445</v>
      </c>
    </row>
    <row r="1132" spans="1:32" ht="17.25" customHeight="1" x14ac:dyDescent="0.25">
      <c r="A1132">
        <v>334498</v>
      </c>
      <c r="B1132" t="s">
        <v>1331</v>
      </c>
      <c r="C1132" t="s">
        <v>322</v>
      </c>
      <c r="D1132" t="s">
        <v>680</v>
      </c>
      <c r="E1132" t="s">
        <v>89</v>
      </c>
      <c r="H1132" t="s">
        <v>29</v>
      </c>
      <c r="I1132" t="s">
        <v>144</v>
      </c>
      <c r="V1132" t="s">
        <v>3686</v>
      </c>
      <c r="AA1132" t="s">
        <v>3445</v>
      </c>
      <c r="AB1132" t="s">
        <v>3445</v>
      </c>
      <c r="AC1132" t="s">
        <v>3445</v>
      </c>
      <c r="AD1132" t="s">
        <v>3445</v>
      </c>
      <c r="AE1132" t="s">
        <v>3445</v>
      </c>
      <c r="AF1132" t="s">
        <v>3445</v>
      </c>
    </row>
    <row r="1133" spans="1:32" ht="17.25" customHeight="1" x14ac:dyDescent="0.25">
      <c r="A1133">
        <v>334530</v>
      </c>
      <c r="B1133" t="s">
        <v>1318</v>
      </c>
      <c r="C1133" t="s">
        <v>301</v>
      </c>
      <c r="D1133" t="s">
        <v>509</v>
      </c>
      <c r="E1133" t="s">
        <v>89</v>
      </c>
      <c r="H1133" t="s">
        <v>29</v>
      </c>
      <c r="I1133" t="s">
        <v>144</v>
      </c>
      <c r="V1133" t="s">
        <v>3686</v>
      </c>
      <c r="AA1133" t="s">
        <v>3445</v>
      </c>
      <c r="AB1133" t="s">
        <v>3445</v>
      </c>
      <c r="AC1133" t="s">
        <v>3445</v>
      </c>
      <c r="AD1133" t="s">
        <v>3445</v>
      </c>
      <c r="AE1133" t="s">
        <v>3445</v>
      </c>
      <c r="AF1133" t="s">
        <v>3445</v>
      </c>
    </row>
    <row r="1134" spans="1:32" ht="17.25" customHeight="1" x14ac:dyDescent="0.25">
      <c r="A1134">
        <v>334633</v>
      </c>
      <c r="B1134" t="s">
        <v>2080</v>
      </c>
      <c r="C1134" t="s">
        <v>233</v>
      </c>
      <c r="D1134" t="s">
        <v>659</v>
      </c>
      <c r="E1134" t="s">
        <v>89</v>
      </c>
      <c r="H1134" t="s">
        <v>29</v>
      </c>
      <c r="I1134" t="s">
        <v>144</v>
      </c>
      <c r="V1134" t="s">
        <v>3686</v>
      </c>
      <c r="AB1134" t="s">
        <v>3445</v>
      </c>
      <c r="AC1134" t="s">
        <v>3445</v>
      </c>
      <c r="AD1134" t="s">
        <v>3445</v>
      </c>
      <c r="AE1134" t="s">
        <v>3445</v>
      </c>
      <c r="AF1134" t="s">
        <v>3445</v>
      </c>
    </row>
    <row r="1135" spans="1:32" ht="17.25" customHeight="1" x14ac:dyDescent="0.25">
      <c r="A1135">
        <v>334637</v>
      </c>
      <c r="B1135" t="s">
        <v>1323</v>
      </c>
      <c r="C1135" t="s">
        <v>1324</v>
      </c>
      <c r="D1135" t="s">
        <v>514</v>
      </c>
      <c r="E1135" t="s">
        <v>89</v>
      </c>
      <c r="H1135" t="s">
        <v>29</v>
      </c>
      <c r="I1135" t="s">
        <v>144</v>
      </c>
      <c r="V1135" t="s">
        <v>3686</v>
      </c>
      <c r="AA1135" t="s">
        <v>3445</v>
      </c>
      <c r="AB1135" t="s">
        <v>3445</v>
      </c>
      <c r="AC1135" t="s">
        <v>3445</v>
      </c>
      <c r="AD1135" t="s">
        <v>3445</v>
      </c>
      <c r="AE1135" t="s">
        <v>3445</v>
      </c>
      <c r="AF1135" t="s">
        <v>3445</v>
      </c>
    </row>
    <row r="1136" spans="1:32" ht="17.25" customHeight="1" x14ac:dyDescent="0.25">
      <c r="A1136">
        <v>334686</v>
      </c>
      <c r="B1136" t="s">
        <v>1322</v>
      </c>
      <c r="C1136" t="s">
        <v>508</v>
      </c>
      <c r="D1136" t="s">
        <v>241</v>
      </c>
      <c r="E1136" t="s">
        <v>90</v>
      </c>
      <c r="H1136" t="s">
        <v>29</v>
      </c>
      <c r="I1136" t="s">
        <v>144</v>
      </c>
      <c r="V1136" t="s">
        <v>3686</v>
      </c>
      <c r="Y1136" t="s">
        <v>3445</v>
      </c>
      <c r="AA1136" t="s">
        <v>3445</v>
      </c>
      <c r="AB1136" t="s">
        <v>3445</v>
      </c>
      <c r="AC1136" t="s">
        <v>3445</v>
      </c>
      <c r="AD1136" t="s">
        <v>3445</v>
      </c>
      <c r="AE1136" t="s">
        <v>3445</v>
      </c>
      <c r="AF1136" t="s">
        <v>3445</v>
      </c>
    </row>
    <row r="1137" spans="1:32" ht="17.25" customHeight="1" x14ac:dyDescent="0.25">
      <c r="A1137">
        <v>334697</v>
      </c>
      <c r="B1137" t="s">
        <v>1551</v>
      </c>
      <c r="C1137" t="s">
        <v>223</v>
      </c>
      <c r="D1137" t="s">
        <v>524</v>
      </c>
      <c r="E1137" t="s">
        <v>90</v>
      </c>
      <c r="H1137" t="s">
        <v>29</v>
      </c>
      <c r="I1137" t="s">
        <v>144</v>
      </c>
      <c r="V1137" t="s">
        <v>3686</v>
      </c>
      <c r="Y1137" t="s">
        <v>3445</v>
      </c>
      <c r="AA1137" t="s">
        <v>3445</v>
      </c>
      <c r="AB1137" t="s">
        <v>3445</v>
      </c>
      <c r="AC1137" t="s">
        <v>3445</v>
      </c>
      <c r="AD1137" t="s">
        <v>3445</v>
      </c>
      <c r="AE1137" t="s">
        <v>3445</v>
      </c>
      <c r="AF1137" t="s">
        <v>3445</v>
      </c>
    </row>
    <row r="1138" spans="1:32" ht="17.25" customHeight="1" x14ac:dyDescent="0.25">
      <c r="A1138">
        <v>335007</v>
      </c>
      <c r="B1138" t="s">
        <v>1755</v>
      </c>
      <c r="C1138" t="s">
        <v>550</v>
      </c>
      <c r="D1138" t="s">
        <v>1115</v>
      </c>
      <c r="E1138" t="s">
        <v>90</v>
      </c>
      <c r="H1138" t="s">
        <v>29</v>
      </c>
      <c r="I1138" t="s">
        <v>144</v>
      </c>
      <c r="V1138" t="s">
        <v>3686</v>
      </c>
      <c r="AA1138" t="s">
        <v>3445</v>
      </c>
      <c r="AB1138" t="s">
        <v>3445</v>
      </c>
      <c r="AC1138" t="s">
        <v>3445</v>
      </c>
      <c r="AD1138" t="s">
        <v>3445</v>
      </c>
      <c r="AE1138" t="s">
        <v>3445</v>
      </c>
      <c r="AF1138" t="s">
        <v>3445</v>
      </c>
    </row>
    <row r="1139" spans="1:32" ht="17.25" customHeight="1" x14ac:dyDescent="0.25">
      <c r="A1139">
        <v>337028</v>
      </c>
      <c r="B1139" t="s">
        <v>2084</v>
      </c>
      <c r="C1139" t="s">
        <v>259</v>
      </c>
      <c r="D1139" t="s">
        <v>502</v>
      </c>
      <c r="E1139" t="s">
        <v>89</v>
      </c>
      <c r="F1139">
        <v>34367</v>
      </c>
      <c r="G1139" t="s">
        <v>1313</v>
      </c>
      <c r="H1139" t="s">
        <v>29</v>
      </c>
      <c r="I1139" t="s">
        <v>144</v>
      </c>
      <c r="V1139" t="s">
        <v>3686</v>
      </c>
      <c r="AF1139" t="s">
        <v>3445</v>
      </c>
    </row>
    <row r="1140" spans="1:32" ht="17.25" customHeight="1" x14ac:dyDescent="0.25">
      <c r="A1140">
        <v>337041</v>
      </c>
      <c r="B1140" t="s">
        <v>2090</v>
      </c>
      <c r="C1140" t="s">
        <v>276</v>
      </c>
      <c r="D1140" t="s">
        <v>441</v>
      </c>
      <c r="E1140" t="s">
        <v>90</v>
      </c>
      <c r="H1140" t="s">
        <v>29</v>
      </c>
      <c r="I1140" t="s">
        <v>144</v>
      </c>
      <c r="V1140" t="s">
        <v>3686</v>
      </c>
      <c r="AA1140" t="s">
        <v>3445</v>
      </c>
      <c r="AB1140" t="s">
        <v>3445</v>
      </c>
      <c r="AC1140" t="s">
        <v>3445</v>
      </c>
      <c r="AD1140" t="s">
        <v>3445</v>
      </c>
      <c r="AE1140" t="s">
        <v>3445</v>
      </c>
      <c r="AF1140" t="s">
        <v>3445</v>
      </c>
    </row>
    <row r="1141" spans="1:32" ht="17.25" customHeight="1" x14ac:dyDescent="0.25">
      <c r="A1141">
        <v>337042</v>
      </c>
      <c r="B1141" t="s">
        <v>1757</v>
      </c>
      <c r="C1141" t="s">
        <v>1758</v>
      </c>
      <c r="D1141" t="s">
        <v>502</v>
      </c>
      <c r="E1141" t="s">
        <v>90</v>
      </c>
      <c r="H1141" t="s">
        <v>29</v>
      </c>
      <c r="I1141" t="s">
        <v>144</v>
      </c>
      <c r="V1141" t="s">
        <v>3686</v>
      </c>
      <c r="AB1141" t="s">
        <v>3445</v>
      </c>
      <c r="AC1141" t="s">
        <v>3445</v>
      </c>
      <c r="AD1141" t="s">
        <v>3445</v>
      </c>
      <c r="AE1141" t="s">
        <v>3445</v>
      </c>
      <c r="AF1141" t="s">
        <v>3445</v>
      </c>
    </row>
    <row r="1142" spans="1:32" ht="17.25" customHeight="1" x14ac:dyDescent="0.25">
      <c r="A1142">
        <v>337045</v>
      </c>
      <c r="B1142" t="s">
        <v>2091</v>
      </c>
      <c r="C1142" t="s">
        <v>240</v>
      </c>
      <c r="D1142" t="s">
        <v>235</v>
      </c>
      <c r="E1142" t="s">
        <v>89</v>
      </c>
      <c r="F1142">
        <v>34838</v>
      </c>
      <c r="G1142" t="s">
        <v>31</v>
      </c>
      <c r="H1142" t="s">
        <v>29</v>
      </c>
      <c r="I1142" t="s">
        <v>144</v>
      </c>
      <c r="V1142" t="s">
        <v>3686</v>
      </c>
      <c r="AB1142" t="s">
        <v>3445</v>
      </c>
      <c r="AC1142" t="s">
        <v>3445</v>
      </c>
      <c r="AD1142" t="s">
        <v>3445</v>
      </c>
      <c r="AE1142" t="s">
        <v>3445</v>
      </c>
      <c r="AF1142" t="s">
        <v>3445</v>
      </c>
    </row>
    <row r="1143" spans="1:32" ht="17.25" customHeight="1" x14ac:dyDescent="0.25">
      <c r="A1143">
        <v>337048</v>
      </c>
      <c r="B1143" t="s">
        <v>2125</v>
      </c>
      <c r="C1143" t="s">
        <v>1003</v>
      </c>
      <c r="D1143" t="s">
        <v>569</v>
      </c>
      <c r="E1143" t="s">
        <v>89</v>
      </c>
      <c r="H1143" t="s">
        <v>29</v>
      </c>
      <c r="I1143" t="s">
        <v>144</v>
      </c>
      <c r="V1143" t="s">
        <v>3686</v>
      </c>
      <c r="AA1143" t="s">
        <v>3445</v>
      </c>
      <c r="AB1143" t="s">
        <v>3445</v>
      </c>
      <c r="AC1143" t="s">
        <v>3445</v>
      </c>
      <c r="AD1143" t="s">
        <v>3445</v>
      </c>
      <c r="AE1143" t="s">
        <v>3445</v>
      </c>
      <c r="AF1143" t="s">
        <v>3445</v>
      </c>
    </row>
    <row r="1144" spans="1:32" ht="17.25" customHeight="1" x14ac:dyDescent="0.25">
      <c r="A1144">
        <v>337054</v>
      </c>
      <c r="B1144" t="s">
        <v>2122</v>
      </c>
      <c r="C1144" t="s">
        <v>359</v>
      </c>
      <c r="D1144" t="s">
        <v>444</v>
      </c>
      <c r="E1144" t="s">
        <v>90</v>
      </c>
      <c r="H1144" t="s">
        <v>29</v>
      </c>
      <c r="I1144" t="s">
        <v>144</v>
      </c>
      <c r="V1144" t="s">
        <v>3686</v>
      </c>
      <c r="AA1144" t="s">
        <v>3445</v>
      </c>
      <c r="AB1144" t="s">
        <v>3445</v>
      </c>
      <c r="AC1144" t="s">
        <v>3445</v>
      </c>
      <c r="AD1144" t="s">
        <v>3445</v>
      </c>
      <c r="AE1144" t="s">
        <v>3445</v>
      </c>
      <c r="AF1144" t="s">
        <v>3445</v>
      </c>
    </row>
    <row r="1145" spans="1:32" ht="17.25" customHeight="1" x14ac:dyDescent="0.25">
      <c r="A1145">
        <v>337066</v>
      </c>
      <c r="B1145" t="s">
        <v>2119</v>
      </c>
      <c r="C1145" t="s">
        <v>600</v>
      </c>
      <c r="D1145" t="s">
        <v>320</v>
      </c>
      <c r="E1145" t="s">
        <v>89</v>
      </c>
      <c r="F1145">
        <v>31168</v>
      </c>
      <c r="G1145" t="s">
        <v>602</v>
      </c>
      <c r="H1145" t="s">
        <v>29</v>
      </c>
      <c r="I1145" t="s">
        <v>144</v>
      </c>
      <c r="V1145" t="s">
        <v>3686</v>
      </c>
      <c r="AB1145" t="s">
        <v>3445</v>
      </c>
      <c r="AC1145" t="s">
        <v>3445</v>
      </c>
      <c r="AD1145" t="s">
        <v>3445</v>
      </c>
      <c r="AE1145" t="s">
        <v>3445</v>
      </c>
      <c r="AF1145" t="s">
        <v>3445</v>
      </c>
    </row>
    <row r="1146" spans="1:32" ht="17.25" customHeight="1" x14ac:dyDescent="0.25">
      <c r="A1146">
        <v>337069</v>
      </c>
      <c r="B1146" t="s">
        <v>2085</v>
      </c>
      <c r="C1146" t="s">
        <v>360</v>
      </c>
      <c r="D1146" t="s">
        <v>2086</v>
      </c>
      <c r="E1146" t="s">
        <v>89</v>
      </c>
      <c r="H1146" t="s">
        <v>29</v>
      </c>
      <c r="I1146" t="s">
        <v>144</v>
      </c>
      <c r="V1146" t="s">
        <v>3686</v>
      </c>
      <c r="AA1146" t="s">
        <v>3445</v>
      </c>
      <c r="AB1146" t="s">
        <v>3445</v>
      </c>
      <c r="AC1146" t="s">
        <v>3445</v>
      </c>
      <c r="AD1146" t="s">
        <v>3445</v>
      </c>
      <c r="AE1146" t="s">
        <v>3445</v>
      </c>
      <c r="AF1146" t="s">
        <v>3445</v>
      </c>
    </row>
    <row r="1147" spans="1:32" ht="17.25" customHeight="1" x14ac:dyDescent="0.25">
      <c r="A1147">
        <v>337094</v>
      </c>
      <c r="B1147" t="s">
        <v>1986</v>
      </c>
      <c r="C1147" t="s">
        <v>1987</v>
      </c>
      <c r="D1147" t="s">
        <v>323</v>
      </c>
      <c r="E1147" t="s">
        <v>89</v>
      </c>
      <c r="H1147" t="s">
        <v>29</v>
      </c>
      <c r="I1147" t="s">
        <v>144</v>
      </c>
      <c r="V1147" t="s">
        <v>3686</v>
      </c>
      <c r="AA1147" t="s">
        <v>3445</v>
      </c>
      <c r="AB1147" t="s">
        <v>3445</v>
      </c>
      <c r="AC1147" t="s">
        <v>3445</v>
      </c>
      <c r="AD1147" t="s">
        <v>3445</v>
      </c>
      <c r="AE1147" t="s">
        <v>3445</v>
      </c>
      <c r="AF1147" t="s">
        <v>3445</v>
      </c>
    </row>
    <row r="1148" spans="1:32" ht="17.25" customHeight="1" x14ac:dyDescent="0.25">
      <c r="A1148">
        <v>337106</v>
      </c>
      <c r="B1148" t="s">
        <v>2087</v>
      </c>
      <c r="C1148" t="s">
        <v>365</v>
      </c>
      <c r="D1148" t="s">
        <v>509</v>
      </c>
      <c r="E1148" t="s">
        <v>89</v>
      </c>
      <c r="H1148" t="s">
        <v>29</v>
      </c>
      <c r="I1148" t="s">
        <v>144</v>
      </c>
      <c r="V1148" t="s">
        <v>3686</v>
      </c>
      <c r="AA1148" t="s">
        <v>3445</v>
      </c>
      <c r="AB1148" t="s">
        <v>3445</v>
      </c>
      <c r="AC1148" t="s">
        <v>3445</v>
      </c>
      <c r="AD1148" t="s">
        <v>3445</v>
      </c>
      <c r="AE1148" t="s">
        <v>3445</v>
      </c>
      <c r="AF1148" t="s">
        <v>3445</v>
      </c>
    </row>
    <row r="1149" spans="1:32" ht="17.25" customHeight="1" x14ac:dyDescent="0.25">
      <c r="A1149">
        <v>337110</v>
      </c>
      <c r="B1149" t="s">
        <v>1819</v>
      </c>
      <c r="C1149" t="s">
        <v>256</v>
      </c>
      <c r="D1149" t="s">
        <v>331</v>
      </c>
      <c r="E1149" t="s">
        <v>89</v>
      </c>
      <c r="H1149" t="s">
        <v>29</v>
      </c>
      <c r="I1149" t="s">
        <v>144</v>
      </c>
      <c r="V1149" t="s">
        <v>3686</v>
      </c>
      <c r="AA1149" t="s">
        <v>3445</v>
      </c>
      <c r="AB1149" t="s">
        <v>3445</v>
      </c>
      <c r="AC1149" t="s">
        <v>3445</v>
      </c>
      <c r="AD1149" t="s">
        <v>3445</v>
      </c>
      <c r="AE1149" t="s">
        <v>3445</v>
      </c>
      <c r="AF1149" t="s">
        <v>3445</v>
      </c>
    </row>
    <row r="1150" spans="1:32" ht="17.25" customHeight="1" x14ac:dyDescent="0.25">
      <c r="A1150">
        <v>337135</v>
      </c>
      <c r="B1150" t="s">
        <v>1265</v>
      </c>
      <c r="C1150" t="s">
        <v>989</v>
      </c>
      <c r="D1150" t="s">
        <v>377</v>
      </c>
      <c r="E1150" t="s">
        <v>89</v>
      </c>
      <c r="H1150" t="s">
        <v>29</v>
      </c>
      <c r="I1150" t="s">
        <v>144</v>
      </c>
      <c r="V1150" t="s">
        <v>3686</v>
      </c>
      <c r="AA1150" t="s">
        <v>3445</v>
      </c>
      <c r="AB1150" t="s">
        <v>3445</v>
      </c>
      <c r="AC1150" t="s">
        <v>3445</v>
      </c>
      <c r="AD1150" t="s">
        <v>3445</v>
      </c>
      <c r="AE1150" t="s">
        <v>3445</v>
      </c>
      <c r="AF1150" t="s">
        <v>3445</v>
      </c>
    </row>
    <row r="1151" spans="1:32" ht="17.25" customHeight="1" x14ac:dyDescent="0.25">
      <c r="A1151">
        <v>337155</v>
      </c>
      <c r="B1151" t="s">
        <v>1332</v>
      </c>
      <c r="C1151" t="s">
        <v>278</v>
      </c>
      <c r="D1151" t="s">
        <v>873</v>
      </c>
      <c r="E1151" t="s">
        <v>89</v>
      </c>
      <c r="H1151" t="s">
        <v>29</v>
      </c>
      <c r="I1151" t="s">
        <v>144</v>
      </c>
      <c r="V1151" t="s">
        <v>3686</v>
      </c>
      <c r="AA1151" t="s">
        <v>3445</v>
      </c>
      <c r="AB1151" t="s">
        <v>3445</v>
      </c>
      <c r="AC1151" t="s">
        <v>3445</v>
      </c>
      <c r="AD1151" t="s">
        <v>3445</v>
      </c>
      <c r="AE1151" t="s">
        <v>3445</v>
      </c>
      <c r="AF1151" t="s">
        <v>3445</v>
      </c>
    </row>
    <row r="1152" spans="1:32" ht="17.25" customHeight="1" x14ac:dyDescent="0.25">
      <c r="A1152">
        <v>337206</v>
      </c>
      <c r="B1152" t="s">
        <v>1827</v>
      </c>
      <c r="C1152" t="s">
        <v>233</v>
      </c>
      <c r="D1152" t="s">
        <v>517</v>
      </c>
      <c r="E1152" t="s">
        <v>89</v>
      </c>
      <c r="H1152" t="s">
        <v>29</v>
      </c>
      <c r="I1152" t="s">
        <v>144</v>
      </c>
      <c r="V1152" t="s">
        <v>3686</v>
      </c>
      <c r="AA1152" t="s">
        <v>3445</v>
      </c>
      <c r="AB1152" t="s">
        <v>3445</v>
      </c>
      <c r="AC1152" t="s">
        <v>3445</v>
      </c>
      <c r="AD1152" t="s">
        <v>3445</v>
      </c>
      <c r="AE1152" t="s">
        <v>3445</v>
      </c>
      <c r="AF1152" t="s">
        <v>3445</v>
      </c>
    </row>
    <row r="1153" spans="1:32" ht="17.25" customHeight="1" x14ac:dyDescent="0.25">
      <c r="A1153">
        <v>337256</v>
      </c>
      <c r="B1153" t="s">
        <v>1760</v>
      </c>
      <c r="C1153" t="s">
        <v>240</v>
      </c>
      <c r="D1153" t="s">
        <v>411</v>
      </c>
      <c r="E1153" t="s">
        <v>89</v>
      </c>
      <c r="H1153" t="s">
        <v>29</v>
      </c>
      <c r="I1153" t="s">
        <v>144</v>
      </c>
      <c r="V1153" t="s">
        <v>3686</v>
      </c>
      <c r="AA1153" t="s">
        <v>3445</v>
      </c>
      <c r="AB1153" t="s">
        <v>3445</v>
      </c>
      <c r="AC1153" t="s">
        <v>3445</v>
      </c>
      <c r="AD1153" t="s">
        <v>3445</v>
      </c>
      <c r="AE1153" t="s">
        <v>3445</v>
      </c>
      <c r="AF1153" t="s">
        <v>3445</v>
      </c>
    </row>
    <row r="1154" spans="1:32" ht="17.25" customHeight="1" x14ac:dyDescent="0.25">
      <c r="A1154">
        <v>337257</v>
      </c>
      <c r="B1154" t="s">
        <v>1666</v>
      </c>
      <c r="C1154" t="s">
        <v>360</v>
      </c>
      <c r="D1154" t="s">
        <v>821</v>
      </c>
      <c r="E1154" t="s">
        <v>90</v>
      </c>
      <c r="H1154" t="s">
        <v>29</v>
      </c>
      <c r="I1154" t="s">
        <v>144</v>
      </c>
      <c r="V1154" t="s">
        <v>3686</v>
      </c>
      <c r="AA1154" t="s">
        <v>3445</v>
      </c>
      <c r="AB1154" t="s">
        <v>3445</v>
      </c>
      <c r="AC1154" t="s">
        <v>3445</v>
      </c>
      <c r="AD1154" t="s">
        <v>3445</v>
      </c>
      <c r="AE1154" t="s">
        <v>3445</v>
      </c>
      <c r="AF1154" t="s">
        <v>3445</v>
      </c>
    </row>
    <row r="1155" spans="1:32" ht="17.25" customHeight="1" x14ac:dyDescent="0.25">
      <c r="A1155">
        <v>337282</v>
      </c>
      <c r="B1155" t="s">
        <v>1557</v>
      </c>
      <c r="C1155" t="s">
        <v>1558</v>
      </c>
      <c r="D1155" t="s">
        <v>799</v>
      </c>
      <c r="E1155" t="s">
        <v>90</v>
      </c>
      <c r="H1155" t="s">
        <v>29</v>
      </c>
      <c r="I1155" t="s">
        <v>144</v>
      </c>
      <c r="V1155" t="s">
        <v>3686</v>
      </c>
      <c r="AA1155" t="s">
        <v>3445</v>
      </c>
      <c r="AB1155" t="s">
        <v>3445</v>
      </c>
      <c r="AC1155" t="s">
        <v>3445</v>
      </c>
      <c r="AD1155" t="s">
        <v>3445</v>
      </c>
      <c r="AE1155" t="s">
        <v>3445</v>
      </c>
      <c r="AF1155" t="s">
        <v>3445</v>
      </c>
    </row>
    <row r="1156" spans="1:32" ht="17.25" customHeight="1" x14ac:dyDescent="0.25">
      <c r="A1156">
        <v>304960</v>
      </c>
      <c r="B1156" t="s">
        <v>3677</v>
      </c>
      <c r="C1156" t="s">
        <v>3678</v>
      </c>
      <c r="D1156" t="s">
        <v>349</v>
      </c>
      <c r="I1156" t="s">
        <v>144</v>
      </c>
      <c r="V1156" t="s">
        <v>3471</v>
      </c>
    </row>
    <row r="1157" spans="1:32" ht="17.25" customHeight="1" x14ac:dyDescent="0.25">
      <c r="A1157">
        <v>305293</v>
      </c>
      <c r="B1157" t="s">
        <v>3674</v>
      </c>
      <c r="C1157" t="s">
        <v>3675</v>
      </c>
      <c r="D1157" t="s">
        <v>3676</v>
      </c>
      <c r="I1157" t="s">
        <v>144</v>
      </c>
      <c r="V1157" t="s">
        <v>3471</v>
      </c>
    </row>
    <row r="1158" spans="1:32" ht="17.25" customHeight="1" x14ac:dyDescent="0.25">
      <c r="A1158">
        <v>305400</v>
      </c>
      <c r="B1158" t="s">
        <v>3673</v>
      </c>
      <c r="C1158" t="s">
        <v>521</v>
      </c>
      <c r="D1158" t="s">
        <v>287</v>
      </c>
      <c r="I1158" t="s">
        <v>144</v>
      </c>
      <c r="V1158" t="s">
        <v>3471</v>
      </c>
    </row>
    <row r="1159" spans="1:32" ht="17.25" customHeight="1" x14ac:dyDescent="0.25">
      <c r="A1159">
        <v>306048</v>
      </c>
      <c r="B1159" t="s">
        <v>3672</v>
      </c>
      <c r="C1159" t="s">
        <v>333</v>
      </c>
      <c r="D1159" t="s">
        <v>441</v>
      </c>
      <c r="I1159" t="s">
        <v>144</v>
      </c>
    </row>
    <row r="1160" spans="1:32" ht="17.25" customHeight="1" x14ac:dyDescent="0.25">
      <c r="A1160">
        <v>307429</v>
      </c>
      <c r="B1160" t="s">
        <v>3671</v>
      </c>
      <c r="C1160" t="s">
        <v>240</v>
      </c>
      <c r="D1160" t="s">
        <v>369</v>
      </c>
      <c r="I1160" t="s">
        <v>144</v>
      </c>
      <c r="V1160" t="s">
        <v>3468</v>
      </c>
    </row>
    <row r="1161" spans="1:32" ht="17.25" customHeight="1" x14ac:dyDescent="0.25">
      <c r="A1161">
        <v>307816</v>
      </c>
      <c r="B1161" t="s">
        <v>3670</v>
      </c>
      <c r="C1161" t="s">
        <v>226</v>
      </c>
      <c r="D1161" t="s">
        <v>234</v>
      </c>
      <c r="I1161" t="s">
        <v>144</v>
      </c>
      <c r="V1161" t="s">
        <v>3468</v>
      </c>
    </row>
    <row r="1162" spans="1:32" ht="17.25" customHeight="1" x14ac:dyDescent="0.25">
      <c r="A1162">
        <v>308365</v>
      </c>
      <c r="B1162" t="s">
        <v>3668</v>
      </c>
      <c r="C1162" t="s">
        <v>393</v>
      </c>
      <c r="D1162" t="s">
        <v>3669</v>
      </c>
      <c r="I1162" t="s">
        <v>144</v>
      </c>
      <c r="V1162" t="s">
        <v>3468</v>
      </c>
    </row>
    <row r="1163" spans="1:32" ht="17.25" customHeight="1" x14ac:dyDescent="0.25">
      <c r="A1163">
        <v>309034</v>
      </c>
      <c r="B1163" t="s">
        <v>3667</v>
      </c>
      <c r="C1163" t="s">
        <v>616</v>
      </c>
      <c r="D1163" t="s">
        <v>243</v>
      </c>
      <c r="I1163" t="s">
        <v>144</v>
      </c>
      <c r="V1163" t="s">
        <v>3471</v>
      </c>
    </row>
    <row r="1164" spans="1:32" ht="17.25" customHeight="1" x14ac:dyDescent="0.25">
      <c r="A1164">
        <v>310687</v>
      </c>
      <c r="B1164" t="s">
        <v>3666</v>
      </c>
      <c r="C1164" t="s">
        <v>657</v>
      </c>
      <c r="D1164" t="s">
        <v>926</v>
      </c>
      <c r="I1164" t="s">
        <v>144</v>
      </c>
      <c r="V1164" t="s">
        <v>3468</v>
      </c>
    </row>
    <row r="1165" spans="1:32" ht="17.25" customHeight="1" x14ac:dyDescent="0.25">
      <c r="A1165">
        <v>310879</v>
      </c>
      <c r="B1165" t="s">
        <v>2277</v>
      </c>
      <c r="C1165" t="s">
        <v>283</v>
      </c>
      <c r="D1165" t="s">
        <v>3665</v>
      </c>
      <c r="I1165" t="s">
        <v>144</v>
      </c>
      <c r="V1165" t="s">
        <v>3471</v>
      </c>
    </row>
    <row r="1166" spans="1:32" ht="17.25" customHeight="1" x14ac:dyDescent="0.25">
      <c r="A1166">
        <v>312682</v>
      </c>
      <c r="B1166" t="s">
        <v>3664</v>
      </c>
      <c r="C1166" t="s">
        <v>374</v>
      </c>
      <c r="D1166" t="s">
        <v>377</v>
      </c>
      <c r="I1166" t="s">
        <v>144</v>
      </c>
      <c r="V1166" t="s">
        <v>3468</v>
      </c>
    </row>
    <row r="1167" spans="1:32" ht="17.25" customHeight="1" x14ac:dyDescent="0.25">
      <c r="A1167">
        <v>313085</v>
      </c>
      <c r="B1167" t="s">
        <v>3663</v>
      </c>
      <c r="C1167" t="s">
        <v>226</v>
      </c>
      <c r="D1167" t="s">
        <v>3417</v>
      </c>
      <c r="I1167" t="s">
        <v>144</v>
      </c>
      <c r="V1167" t="s">
        <v>3468</v>
      </c>
    </row>
    <row r="1168" spans="1:32" ht="17.25" customHeight="1" x14ac:dyDescent="0.25">
      <c r="A1168">
        <v>313484</v>
      </c>
      <c r="B1168" t="s">
        <v>2217</v>
      </c>
      <c r="C1168" t="s">
        <v>278</v>
      </c>
      <c r="D1168" t="s">
        <v>251</v>
      </c>
      <c r="I1168" t="s">
        <v>144</v>
      </c>
      <c r="V1168" t="s">
        <v>3471</v>
      </c>
    </row>
    <row r="1169" spans="1:22" ht="17.25" customHeight="1" x14ac:dyDescent="0.25">
      <c r="A1169">
        <v>313560</v>
      </c>
      <c r="B1169" t="s">
        <v>3661</v>
      </c>
      <c r="C1169" t="s">
        <v>763</v>
      </c>
      <c r="D1169" t="s">
        <v>3662</v>
      </c>
      <c r="I1169" t="s">
        <v>144</v>
      </c>
      <c r="V1169" t="s">
        <v>3468</v>
      </c>
    </row>
    <row r="1170" spans="1:22" ht="17.25" customHeight="1" x14ac:dyDescent="0.25">
      <c r="A1170">
        <v>314568</v>
      </c>
      <c r="B1170" t="s">
        <v>3659</v>
      </c>
      <c r="C1170" t="s">
        <v>3660</v>
      </c>
      <c r="D1170" t="s">
        <v>970</v>
      </c>
      <c r="I1170" t="s">
        <v>144</v>
      </c>
      <c r="V1170" t="s">
        <v>3470</v>
      </c>
    </row>
    <row r="1171" spans="1:22" ht="17.25" customHeight="1" x14ac:dyDescent="0.25">
      <c r="A1171">
        <v>317020</v>
      </c>
      <c r="B1171" t="s">
        <v>3656</v>
      </c>
      <c r="C1171" t="s">
        <v>233</v>
      </c>
      <c r="D1171" t="s">
        <v>971</v>
      </c>
      <c r="I1171" t="s">
        <v>144</v>
      </c>
      <c r="V1171" t="s">
        <v>3468</v>
      </c>
    </row>
    <row r="1172" spans="1:22" ht="17.25" customHeight="1" x14ac:dyDescent="0.25">
      <c r="A1172">
        <v>317676</v>
      </c>
      <c r="B1172" t="s">
        <v>3654</v>
      </c>
      <c r="C1172" t="s">
        <v>808</v>
      </c>
      <c r="D1172" t="s">
        <v>979</v>
      </c>
      <c r="I1172" t="s">
        <v>144</v>
      </c>
      <c r="V1172" t="s">
        <v>3468</v>
      </c>
    </row>
    <row r="1173" spans="1:22" ht="17.25" customHeight="1" x14ac:dyDescent="0.25">
      <c r="A1173">
        <v>318611</v>
      </c>
      <c r="B1173" t="s">
        <v>3652</v>
      </c>
      <c r="C1173" t="s">
        <v>256</v>
      </c>
      <c r="D1173" t="s">
        <v>475</v>
      </c>
      <c r="I1173" t="s">
        <v>144</v>
      </c>
      <c r="V1173" t="s">
        <v>3470</v>
      </c>
    </row>
    <row r="1174" spans="1:22" ht="17.25" customHeight="1" x14ac:dyDescent="0.25">
      <c r="A1174">
        <v>318875</v>
      </c>
      <c r="B1174" t="s">
        <v>3651</v>
      </c>
      <c r="C1174" t="s">
        <v>648</v>
      </c>
      <c r="D1174" t="s">
        <v>2164</v>
      </c>
      <c r="I1174" t="s">
        <v>144</v>
      </c>
      <c r="V1174" t="s">
        <v>3468</v>
      </c>
    </row>
    <row r="1175" spans="1:22" ht="17.25" customHeight="1" x14ac:dyDescent="0.25">
      <c r="A1175">
        <v>319353</v>
      </c>
      <c r="B1175" t="s">
        <v>3650</v>
      </c>
      <c r="C1175" t="s">
        <v>920</v>
      </c>
      <c r="D1175" t="s">
        <v>3395</v>
      </c>
      <c r="I1175" t="s">
        <v>144</v>
      </c>
      <c r="V1175" t="s">
        <v>3468</v>
      </c>
    </row>
    <row r="1176" spans="1:22" ht="17.25" customHeight="1" x14ac:dyDescent="0.25">
      <c r="A1176">
        <v>319593</v>
      </c>
      <c r="B1176" t="s">
        <v>3648</v>
      </c>
      <c r="C1176" t="s">
        <v>351</v>
      </c>
      <c r="D1176" t="s">
        <v>3649</v>
      </c>
      <c r="I1176" t="s">
        <v>144</v>
      </c>
      <c r="V1176" t="s">
        <v>3467</v>
      </c>
    </row>
    <row r="1177" spans="1:22" ht="17.25" customHeight="1" x14ac:dyDescent="0.25">
      <c r="A1177">
        <v>319817</v>
      </c>
      <c r="B1177" t="s">
        <v>3647</v>
      </c>
      <c r="C1177" t="s">
        <v>258</v>
      </c>
      <c r="D1177" t="s">
        <v>345</v>
      </c>
      <c r="I1177" t="s">
        <v>144</v>
      </c>
      <c r="V1177" t="s">
        <v>3468</v>
      </c>
    </row>
    <row r="1178" spans="1:22" ht="17.25" customHeight="1" x14ac:dyDescent="0.25">
      <c r="A1178">
        <v>320064</v>
      </c>
      <c r="B1178" t="s">
        <v>3646</v>
      </c>
      <c r="C1178" t="s">
        <v>2002</v>
      </c>
      <c r="D1178" t="s">
        <v>431</v>
      </c>
      <c r="I1178" t="s">
        <v>144</v>
      </c>
      <c r="V1178" t="s">
        <v>3467</v>
      </c>
    </row>
    <row r="1179" spans="1:22" ht="17.25" customHeight="1" x14ac:dyDescent="0.25">
      <c r="A1179">
        <v>320297</v>
      </c>
      <c r="B1179" t="s">
        <v>3645</v>
      </c>
      <c r="C1179" t="s">
        <v>600</v>
      </c>
      <c r="D1179" t="s">
        <v>419</v>
      </c>
      <c r="I1179" t="s">
        <v>144</v>
      </c>
      <c r="V1179" t="s">
        <v>3468</v>
      </c>
    </row>
    <row r="1180" spans="1:22" ht="17.25" customHeight="1" x14ac:dyDescent="0.25">
      <c r="A1180">
        <v>320382</v>
      </c>
      <c r="B1180" t="s">
        <v>3644</v>
      </c>
      <c r="C1180" t="s">
        <v>1713</v>
      </c>
      <c r="D1180" t="s">
        <v>369</v>
      </c>
      <c r="I1180" t="s">
        <v>144</v>
      </c>
      <c r="V1180" t="s">
        <v>3468</v>
      </c>
    </row>
    <row r="1181" spans="1:22" ht="17.25" customHeight="1" x14ac:dyDescent="0.25">
      <c r="A1181">
        <v>320565</v>
      </c>
      <c r="B1181" t="s">
        <v>3643</v>
      </c>
      <c r="C1181" t="s">
        <v>240</v>
      </c>
      <c r="D1181" t="s">
        <v>524</v>
      </c>
      <c r="I1181" t="s">
        <v>144</v>
      </c>
      <c r="V1181" t="s">
        <v>3468</v>
      </c>
    </row>
    <row r="1182" spans="1:22" ht="17.25" customHeight="1" x14ac:dyDescent="0.25">
      <c r="A1182">
        <v>320671</v>
      </c>
      <c r="B1182" t="s">
        <v>3642</v>
      </c>
      <c r="C1182" t="s">
        <v>333</v>
      </c>
      <c r="D1182" t="s">
        <v>1505</v>
      </c>
      <c r="I1182" t="s">
        <v>144</v>
      </c>
      <c r="V1182" t="s">
        <v>3468</v>
      </c>
    </row>
    <row r="1183" spans="1:22" ht="17.25" customHeight="1" x14ac:dyDescent="0.25">
      <c r="A1183">
        <v>320868</v>
      </c>
      <c r="B1183" t="s">
        <v>3641</v>
      </c>
      <c r="C1183" t="s">
        <v>1531</v>
      </c>
      <c r="D1183" t="s">
        <v>1115</v>
      </c>
      <c r="I1183" t="s">
        <v>144</v>
      </c>
      <c r="V1183" t="s">
        <v>3468</v>
      </c>
    </row>
    <row r="1184" spans="1:22" ht="17.25" customHeight="1" x14ac:dyDescent="0.25">
      <c r="A1184">
        <v>321302</v>
      </c>
      <c r="B1184" t="s">
        <v>3640</v>
      </c>
      <c r="C1184" t="s">
        <v>240</v>
      </c>
      <c r="D1184" t="s">
        <v>248</v>
      </c>
      <c r="I1184" t="s">
        <v>144</v>
      </c>
      <c r="V1184" t="s">
        <v>3472</v>
      </c>
    </row>
    <row r="1185" spans="1:22" ht="17.25" customHeight="1" x14ac:dyDescent="0.25">
      <c r="A1185">
        <v>321482</v>
      </c>
      <c r="B1185" t="s">
        <v>3207</v>
      </c>
      <c r="C1185" t="s">
        <v>2191</v>
      </c>
      <c r="D1185" t="s">
        <v>321</v>
      </c>
      <c r="E1185" t="s">
        <v>90</v>
      </c>
      <c r="F1185">
        <v>32197</v>
      </c>
      <c r="G1185" t="s">
        <v>823</v>
      </c>
      <c r="H1185" t="s">
        <v>29</v>
      </c>
      <c r="I1185" t="s">
        <v>144</v>
      </c>
      <c r="J1185" t="s">
        <v>1112</v>
      </c>
      <c r="L1185" t="s">
        <v>31</v>
      </c>
    </row>
    <row r="1186" spans="1:22" ht="17.25" customHeight="1" x14ac:dyDescent="0.25">
      <c r="A1186">
        <v>321566</v>
      </c>
      <c r="B1186" t="s">
        <v>3639</v>
      </c>
      <c r="C1186" t="s">
        <v>1025</v>
      </c>
      <c r="D1186" t="s">
        <v>2245</v>
      </c>
      <c r="I1186" t="s">
        <v>144</v>
      </c>
      <c r="V1186" t="s">
        <v>3467</v>
      </c>
    </row>
    <row r="1187" spans="1:22" ht="17.25" customHeight="1" x14ac:dyDescent="0.25">
      <c r="A1187">
        <v>321849</v>
      </c>
      <c r="B1187" t="s">
        <v>3638</v>
      </c>
      <c r="C1187" t="s">
        <v>259</v>
      </c>
      <c r="D1187" t="s">
        <v>595</v>
      </c>
      <c r="I1187" t="s">
        <v>144</v>
      </c>
      <c r="V1187" t="s">
        <v>3467</v>
      </c>
    </row>
    <row r="1188" spans="1:22" ht="17.25" customHeight="1" x14ac:dyDescent="0.25">
      <c r="A1188">
        <v>322614</v>
      </c>
      <c r="B1188" t="s">
        <v>3637</v>
      </c>
      <c r="C1188" t="s">
        <v>240</v>
      </c>
      <c r="D1188" t="s">
        <v>314</v>
      </c>
      <c r="I1188" t="s">
        <v>144</v>
      </c>
      <c r="V1188" t="s">
        <v>3467</v>
      </c>
    </row>
    <row r="1189" spans="1:22" ht="17.25" customHeight="1" x14ac:dyDescent="0.25">
      <c r="A1189">
        <v>322937</v>
      </c>
      <c r="B1189" t="s">
        <v>3635</v>
      </c>
      <c r="C1189" t="s">
        <v>261</v>
      </c>
      <c r="D1189" t="s">
        <v>3636</v>
      </c>
      <c r="I1189" t="s">
        <v>144</v>
      </c>
      <c r="V1189" t="s">
        <v>3471</v>
      </c>
    </row>
    <row r="1190" spans="1:22" ht="17.25" customHeight="1" x14ac:dyDescent="0.25">
      <c r="A1190">
        <v>323011</v>
      </c>
      <c r="B1190" t="s">
        <v>942</v>
      </c>
      <c r="C1190" t="s">
        <v>635</v>
      </c>
      <c r="D1190" t="s">
        <v>1747</v>
      </c>
      <c r="I1190" t="s">
        <v>144</v>
      </c>
      <c r="V1190" t="s">
        <v>3468</v>
      </c>
    </row>
    <row r="1191" spans="1:22" ht="17.25" customHeight="1" x14ac:dyDescent="0.25">
      <c r="A1191">
        <v>323361</v>
      </c>
      <c r="B1191" t="s">
        <v>3634</v>
      </c>
      <c r="C1191" t="s">
        <v>240</v>
      </c>
      <c r="D1191" t="s">
        <v>1285</v>
      </c>
      <c r="I1191" t="s">
        <v>144</v>
      </c>
      <c r="V1191" t="s">
        <v>3468</v>
      </c>
    </row>
    <row r="1192" spans="1:22" ht="17.25" customHeight="1" x14ac:dyDescent="0.25">
      <c r="A1192">
        <v>323366</v>
      </c>
      <c r="B1192" t="s">
        <v>3633</v>
      </c>
      <c r="C1192" t="s">
        <v>397</v>
      </c>
      <c r="D1192" t="s">
        <v>3626</v>
      </c>
      <c r="I1192" t="s">
        <v>144</v>
      </c>
      <c r="V1192" t="s">
        <v>3467</v>
      </c>
    </row>
    <row r="1193" spans="1:22" ht="17.25" customHeight="1" x14ac:dyDescent="0.25">
      <c r="A1193">
        <v>323515</v>
      </c>
      <c r="B1193" t="s">
        <v>3632</v>
      </c>
      <c r="C1193" t="s">
        <v>679</v>
      </c>
      <c r="D1193" t="s">
        <v>3569</v>
      </c>
      <c r="I1193" t="s">
        <v>144</v>
      </c>
      <c r="V1193" t="s">
        <v>3472</v>
      </c>
    </row>
    <row r="1194" spans="1:22" ht="17.25" customHeight="1" x14ac:dyDescent="0.25">
      <c r="A1194">
        <v>323667</v>
      </c>
      <c r="B1194" t="s">
        <v>3630</v>
      </c>
      <c r="C1194" t="s">
        <v>737</v>
      </c>
      <c r="D1194" t="s">
        <v>3631</v>
      </c>
      <c r="I1194" t="s">
        <v>144</v>
      </c>
      <c r="V1194" t="s">
        <v>3471</v>
      </c>
    </row>
    <row r="1195" spans="1:22" ht="17.25" customHeight="1" x14ac:dyDescent="0.25">
      <c r="A1195">
        <v>323744</v>
      </c>
      <c r="B1195" t="s">
        <v>3629</v>
      </c>
      <c r="C1195" t="s">
        <v>333</v>
      </c>
      <c r="D1195" t="s">
        <v>407</v>
      </c>
      <c r="I1195" t="s">
        <v>144</v>
      </c>
      <c r="V1195" t="s">
        <v>3471</v>
      </c>
    </row>
    <row r="1196" spans="1:22" ht="17.25" customHeight="1" x14ac:dyDescent="0.25">
      <c r="A1196">
        <v>323775</v>
      </c>
      <c r="B1196" t="s">
        <v>3628</v>
      </c>
      <c r="C1196" t="s">
        <v>342</v>
      </c>
      <c r="D1196" t="s">
        <v>887</v>
      </c>
      <c r="I1196" t="s">
        <v>144</v>
      </c>
      <c r="V1196" t="s">
        <v>3468</v>
      </c>
    </row>
    <row r="1197" spans="1:22" ht="17.25" customHeight="1" x14ac:dyDescent="0.25">
      <c r="A1197">
        <v>323791</v>
      </c>
      <c r="B1197" t="s">
        <v>3627</v>
      </c>
      <c r="C1197" t="s">
        <v>418</v>
      </c>
      <c r="D1197" t="s">
        <v>3290</v>
      </c>
      <c r="I1197" t="s">
        <v>144</v>
      </c>
      <c r="V1197" t="s">
        <v>3467</v>
      </c>
    </row>
    <row r="1198" spans="1:22" ht="17.25" customHeight="1" x14ac:dyDescent="0.25">
      <c r="A1198">
        <v>324039</v>
      </c>
      <c r="B1198" t="s">
        <v>3625</v>
      </c>
      <c r="C1198" t="s">
        <v>380</v>
      </c>
      <c r="D1198" t="s">
        <v>3626</v>
      </c>
      <c r="I1198" t="s">
        <v>144</v>
      </c>
      <c r="V1198" t="s">
        <v>3470</v>
      </c>
    </row>
    <row r="1199" spans="1:22" ht="17.25" customHeight="1" x14ac:dyDescent="0.25">
      <c r="A1199">
        <v>324064</v>
      </c>
      <c r="B1199" t="s">
        <v>3624</v>
      </c>
      <c r="C1199" t="s">
        <v>342</v>
      </c>
      <c r="D1199" t="s">
        <v>717</v>
      </c>
      <c r="I1199" t="s">
        <v>144</v>
      </c>
      <c r="V1199" t="s">
        <v>3467</v>
      </c>
    </row>
    <row r="1200" spans="1:22" ht="17.25" customHeight="1" x14ac:dyDescent="0.25">
      <c r="A1200">
        <v>324107</v>
      </c>
      <c r="B1200" t="s">
        <v>3623</v>
      </c>
      <c r="C1200" t="s">
        <v>322</v>
      </c>
      <c r="D1200" t="s">
        <v>699</v>
      </c>
      <c r="I1200" t="s">
        <v>144</v>
      </c>
      <c r="V1200" t="s">
        <v>3471</v>
      </c>
    </row>
    <row r="1201" spans="1:22" ht="17.25" customHeight="1" x14ac:dyDescent="0.25">
      <c r="A1201">
        <v>324360</v>
      </c>
      <c r="B1201" t="s">
        <v>3622</v>
      </c>
      <c r="C1201" t="s">
        <v>391</v>
      </c>
      <c r="D1201" t="s">
        <v>416</v>
      </c>
      <c r="I1201" t="s">
        <v>144</v>
      </c>
      <c r="V1201" t="s">
        <v>3472</v>
      </c>
    </row>
    <row r="1202" spans="1:22" ht="17.25" customHeight="1" x14ac:dyDescent="0.25">
      <c r="A1202">
        <v>324441</v>
      </c>
      <c r="B1202" t="s">
        <v>3620</v>
      </c>
      <c r="C1202" t="s">
        <v>3621</v>
      </c>
      <c r="D1202" t="s">
        <v>689</v>
      </c>
      <c r="I1202" t="s">
        <v>144</v>
      </c>
      <c r="V1202" t="s">
        <v>3471</v>
      </c>
    </row>
    <row r="1203" spans="1:22" ht="17.25" customHeight="1" x14ac:dyDescent="0.25">
      <c r="A1203">
        <v>324702</v>
      </c>
      <c r="B1203" t="s">
        <v>3619</v>
      </c>
      <c r="C1203" t="s">
        <v>654</v>
      </c>
      <c r="D1203" t="s">
        <v>224</v>
      </c>
      <c r="I1203" t="s">
        <v>144</v>
      </c>
      <c r="V1203" t="s">
        <v>3467</v>
      </c>
    </row>
    <row r="1204" spans="1:22" ht="17.25" customHeight="1" x14ac:dyDescent="0.25">
      <c r="A1204">
        <v>324900</v>
      </c>
      <c r="B1204" t="s">
        <v>3618</v>
      </c>
      <c r="C1204" t="s">
        <v>337</v>
      </c>
      <c r="D1204" t="s">
        <v>539</v>
      </c>
      <c r="I1204" t="s">
        <v>144</v>
      </c>
      <c r="V1204" t="s">
        <v>3467</v>
      </c>
    </row>
    <row r="1205" spans="1:22" ht="17.25" customHeight="1" x14ac:dyDescent="0.25">
      <c r="A1205">
        <v>325112</v>
      </c>
      <c r="B1205" t="s">
        <v>3617</v>
      </c>
      <c r="C1205" t="s">
        <v>726</v>
      </c>
      <c r="D1205" t="s">
        <v>224</v>
      </c>
      <c r="I1205" t="s">
        <v>144</v>
      </c>
      <c r="V1205" t="s">
        <v>3468</v>
      </c>
    </row>
    <row r="1206" spans="1:22" ht="17.25" customHeight="1" x14ac:dyDescent="0.25">
      <c r="A1206">
        <v>325261</v>
      </c>
      <c r="B1206" t="s">
        <v>3616</v>
      </c>
      <c r="C1206" t="s">
        <v>226</v>
      </c>
      <c r="D1206" t="s">
        <v>1529</v>
      </c>
      <c r="I1206" t="s">
        <v>144</v>
      </c>
      <c r="V1206" t="s">
        <v>3468</v>
      </c>
    </row>
    <row r="1207" spans="1:22" ht="17.25" customHeight="1" x14ac:dyDescent="0.25">
      <c r="A1207">
        <v>325293</v>
      </c>
      <c r="B1207" t="s">
        <v>3615</v>
      </c>
      <c r="C1207" t="s">
        <v>226</v>
      </c>
      <c r="D1207" t="s">
        <v>517</v>
      </c>
      <c r="I1207" t="s">
        <v>144</v>
      </c>
      <c r="V1207" t="s">
        <v>3468</v>
      </c>
    </row>
    <row r="1208" spans="1:22" ht="17.25" customHeight="1" x14ac:dyDescent="0.25">
      <c r="A1208">
        <v>325361</v>
      </c>
      <c r="B1208" t="s">
        <v>3613</v>
      </c>
      <c r="C1208" t="s">
        <v>233</v>
      </c>
      <c r="D1208" t="s">
        <v>3614</v>
      </c>
      <c r="I1208" t="s">
        <v>144</v>
      </c>
      <c r="V1208" t="s">
        <v>3467</v>
      </c>
    </row>
    <row r="1209" spans="1:22" ht="17.25" customHeight="1" x14ac:dyDescent="0.25">
      <c r="A1209">
        <v>325731</v>
      </c>
      <c r="B1209" t="s">
        <v>3611</v>
      </c>
      <c r="C1209" t="s">
        <v>3612</v>
      </c>
      <c r="D1209" t="s">
        <v>483</v>
      </c>
      <c r="I1209" t="s">
        <v>144</v>
      </c>
      <c r="V1209" t="s">
        <v>3686</v>
      </c>
    </row>
    <row r="1210" spans="1:22" ht="17.25" customHeight="1" x14ac:dyDescent="0.25">
      <c r="A1210">
        <v>325767</v>
      </c>
      <c r="B1210" t="s">
        <v>3609</v>
      </c>
      <c r="C1210" t="s">
        <v>1471</v>
      </c>
      <c r="D1210" t="s">
        <v>3610</v>
      </c>
      <c r="I1210" t="s">
        <v>144</v>
      </c>
      <c r="V1210" t="s">
        <v>3468</v>
      </c>
    </row>
    <row r="1211" spans="1:22" ht="17.25" customHeight="1" x14ac:dyDescent="0.25">
      <c r="A1211">
        <v>325898</v>
      </c>
      <c r="B1211" t="s">
        <v>3608</v>
      </c>
      <c r="C1211" t="s">
        <v>723</v>
      </c>
      <c r="D1211" t="s">
        <v>320</v>
      </c>
      <c r="I1211" t="s">
        <v>144</v>
      </c>
      <c r="V1211" t="s">
        <v>3471</v>
      </c>
    </row>
    <row r="1212" spans="1:22" ht="17.25" customHeight="1" x14ac:dyDescent="0.25">
      <c r="A1212">
        <v>326060</v>
      </c>
      <c r="B1212" t="s">
        <v>3606</v>
      </c>
      <c r="C1212" t="s">
        <v>3607</v>
      </c>
      <c r="D1212" t="s">
        <v>587</v>
      </c>
      <c r="I1212" t="s">
        <v>144</v>
      </c>
      <c r="V1212" t="s">
        <v>3467</v>
      </c>
    </row>
    <row r="1213" spans="1:22" ht="17.25" customHeight="1" x14ac:dyDescent="0.25">
      <c r="A1213">
        <v>326083</v>
      </c>
      <c r="B1213" t="s">
        <v>3604</v>
      </c>
      <c r="C1213" t="s">
        <v>492</v>
      </c>
      <c r="D1213" t="s">
        <v>331</v>
      </c>
      <c r="I1213" t="s">
        <v>144</v>
      </c>
      <c r="V1213" t="s">
        <v>3468</v>
      </c>
    </row>
    <row r="1214" spans="1:22" ht="17.25" customHeight="1" x14ac:dyDescent="0.25">
      <c r="A1214">
        <v>326294</v>
      </c>
      <c r="B1214" t="s">
        <v>936</v>
      </c>
      <c r="C1214" t="s">
        <v>333</v>
      </c>
      <c r="D1214" t="s">
        <v>331</v>
      </c>
      <c r="I1214" t="s">
        <v>144</v>
      </c>
      <c r="V1214" t="s">
        <v>3468</v>
      </c>
    </row>
    <row r="1215" spans="1:22" ht="17.25" customHeight="1" x14ac:dyDescent="0.25">
      <c r="A1215">
        <v>326741</v>
      </c>
      <c r="B1215" t="s">
        <v>3601</v>
      </c>
      <c r="C1215" t="s">
        <v>226</v>
      </c>
      <c r="D1215" t="s">
        <v>3602</v>
      </c>
      <c r="I1215" t="s">
        <v>144</v>
      </c>
      <c r="V1215" t="s">
        <v>3468</v>
      </c>
    </row>
    <row r="1216" spans="1:22" ht="17.25" customHeight="1" x14ac:dyDescent="0.25">
      <c r="A1216">
        <v>326966</v>
      </c>
      <c r="B1216" t="s">
        <v>3599</v>
      </c>
      <c r="C1216" t="s">
        <v>240</v>
      </c>
      <c r="D1216" t="s">
        <v>1716</v>
      </c>
      <c r="I1216" t="s">
        <v>144</v>
      </c>
      <c r="V1216" t="s">
        <v>3467</v>
      </c>
    </row>
    <row r="1217" spans="1:22" ht="17.25" customHeight="1" x14ac:dyDescent="0.25">
      <c r="A1217">
        <v>327185</v>
      </c>
      <c r="B1217" t="s">
        <v>3598</v>
      </c>
      <c r="C1217" t="s">
        <v>641</v>
      </c>
      <c r="D1217" t="s">
        <v>263</v>
      </c>
      <c r="I1217" t="s">
        <v>144</v>
      </c>
      <c r="V1217" t="s">
        <v>3467</v>
      </c>
    </row>
    <row r="1218" spans="1:22" ht="17.25" customHeight="1" x14ac:dyDescent="0.25">
      <c r="A1218">
        <v>327460</v>
      </c>
      <c r="B1218" t="s">
        <v>3597</v>
      </c>
      <c r="C1218" t="s">
        <v>223</v>
      </c>
      <c r="D1218" t="s">
        <v>1115</v>
      </c>
      <c r="I1218" t="s">
        <v>144</v>
      </c>
      <c r="V1218" t="s">
        <v>3468</v>
      </c>
    </row>
    <row r="1219" spans="1:22" ht="17.25" customHeight="1" x14ac:dyDescent="0.25">
      <c r="A1219">
        <v>327864</v>
      </c>
      <c r="B1219" t="s">
        <v>3596</v>
      </c>
      <c r="C1219" t="s">
        <v>484</v>
      </c>
      <c r="D1219" t="s">
        <v>320</v>
      </c>
      <c r="I1219" t="s">
        <v>144</v>
      </c>
      <c r="V1219" t="s">
        <v>3468</v>
      </c>
    </row>
    <row r="1220" spans="1:22" ht="17.25" customHeight="1" x14ac:dyDescent="0.25">
      <c r="A1220">
        <v>327888</v>
      </c>
      <c r="B1220" t="s">
        <v>3595</v>
      </c>
      <c r="C1220" t="s">
        <v>553</v>
      </c>
      <c r="D1220" t="s">
        <v>502</v>
      </c>
      <c r="I1220" t="s">
        <v>144</v>
      </c>
      <c r="V1220" t="s">
        <v>3468</v>
      </c>
    </row>
    <row r="1221" spans="1:22" ht="17.25" customHeight="1" x14ac:dyDescent="0.25">
      <c r="A1221">
        <v>327980</v>
      </c>
      <c r="B1221" t="s">
        <v>3594</v>
      </c>
      <c r="C1221" t="s">
        <v>343</v>
      </c>
      <c r="D1221" t="s">
        <v>473</v>
      </c>
      <c r="I1221" t="s">
        <v>144</v>
      </c>
      <c r="V1221" t="s">
        <v>3467</v>
      </c>
    </row>
    <row r="1222" spans="1:22" ht="17.25" customHeight="1" x14ac:dyDescent="0.25">
      <c r="A1222">
        <v>328111</v>
      </c>
      <c r="B1222" t="s">
        <v>3593</v>
      </c>
      <c r="C1222" t="s">
        <v>226</v>
      </c>
      <c r="D1222" t="s">
        <v>801</v>
      </c>
      <c r="I1222" t="s">
        <v>144</v>
      </c>
      <c r="V1222" t="s">
        <v>3468</v>
      </c>
    </row>
    <row r="1223" spans="1:22" ht="17.25" customHeight="1" x14ac:dyDescent="0.25">
      <c r="A1223">
        <v>328398</v>
      </c>
      <c r="B1223" t="s">
        <v>3592</v>
      </c>
      <c r="C1223" t="s">
        <v>740</v>
      </c>
      <c r="D1223" t="s">
        <v>314</v>
      </c>
      <c r="I1223" t="s">
        <v>144</v>
      </c>
      <c r="V1223" t="s">
        <v>3467</v>
      </c>
    </row>
    <row r="1224" spans="1:22" ht="17.25" customHeight="1" x14ac:dyDescent="0.25">
      <c r="A1224">
        <v>328958</v>
      </c>
      <c r="B1224" t="s">
        <v>3586</v>
      </c>
      <c r="C1224" t="s">
        <v>791</v>
      </c>
      <c r="D1224" t="s">
        <v>3587</v>
      </c>
      <c r="I1224" t="s">
        <v>144</v>
      </c>
      <c r="V1224" t="s">
        <v>3468</v>
      </c>
    </row>
    <row r="1225" spans="1:22" ht="17.25" customHeight="1" x14ac:dyDescent="0.25">
      <c r="A1225">
        <v>329099</v>
      </c>
      <c r="B1225" t="s">
        <v>3585</v>
      </c>
      <c r="C1225" t="s">
        <v>574</v>
      </c>
      <c r="D1225" t="s">
        <v>300</v>
      </c>
      <c r="I1225" t="s">
        <v>144</v>
      </c>
      <c r="V1225" t="s">
        <v>3467</v>
      </c>
    </row>
    <row r="1226" spans="1:22" ht="17.25" customHeight="1" x14ac:dyDescent="0.25">
      <c r="A1226">
        <v>329589</v>
      </c>
      <c r="B1226" t="s">
        <v>3584</v>
      </c>
      <c r="C1226" t="s">
        <v>259</v>
      </c>
      <c r="D1226" t="s">
        <v>700</v>
      </c>
      <c r="I1226" t="s">
        <v>144</v>
      </c>
      <c r="V1226" t="s">
        <v>3467</v>
      </c>
    </row>
    <row r="1227" spans="1:22" ht="17.25" customHeight="1" x14ac:dyDescent="0.25">
      <c r="A1227">
        <v>329591</v>
      </c>
      <c r="B1227" t="s">
        <v>3583</v>
      </c>
      <c r="C1227" t="s">
        <v>240</v>
      </c>
      <c r="D1227" t="s">
        <v>411</v>
      </c>
      <c r="I1227" t="s">
        <v>144</v>
      </c>
      <c r="V1227" t="s">
        <v>3468</v>
      </c>
    </row>
    <row r="1228" spans="1:22" ht="17.25" customHeight="1" x14ac:dyDescent="0.25">
      <c r="A1228">
        <v>330019</v>
      </c>
      <c r="B1228" t="s">
        <v>3582</v>
      </c>
      <c r="C1228" t="s">
        <v>296</v>
      </c>
      <c r="D1228" t="s">
        <v>320</v>
      </c>
      <c r="I1228" t="s">
        <v>144</v>
      </c>
      <c r="V1228" t="s">
        <v>3470</v>
      </c>
    </row>
    <row r="1229" spans="1:22" ht="17.25" customHeight="1" x14ac:dyDescent="0.25">
      <c r="A1229">
        <v>330040</v>
      </c>
      <c r="B1229" t="s">
        <v>2357</v>
      </c>
      <c r="C1229" t="s">
        <v>1324</v>
      </c>
      <c r="D1229" t="s">
        <v>419</v>
      </c>
      <c r="E1229" t="s">
        <v>89</v>
      </c>
      <c r="H1229" t="s">
        <v>29</v>
      </c>
      <c r="I1229" t="s">
        <v>144</v>
      </c>
    </row>
    <row r="1230" spans="1:22" ht="17.25" customHeight="1" x14ac:dyDescent="0.25">
      <c r="A1230">
        <v>330049</v>
      </c>
      <c r="B1230" t="s">
        <v>3581</v>
      </c>
      <c r="C1230" t="s">
        <v>333</v>
      </c>
      <c r="D1230" t="s">
        <v>1641</v>
      </c>
      <c r="I1230" t="s">
        <v>144</v>
      </c>
      <c r="V1230" t="s">
        <v>3471</v>
      </c>
    </row>
    <row r="1231" spans="1:22" ht="17.25" customHeight="1" x14ac:dyDescent="0.25">
      <c r="A1231">
        <v>331016</v>
      </c>
      <c r="B1231" t="s">
        <v>3579</v>
      </c>
      <c r="C1231" t="s">
        <v>688</v>
      </c>
      <c r="D1231" t="s">
        <v>739</v>
      </c>
      <c r="I1231" t="s">
        <v>144</v>
      </c>
      <c r="V1231" t="s">
        <v>3467</v>
      </c>
    </row>
    <row r="1232" spans="1:22" ht="17.25" customHeight="1" x14ac:dyDescent="0.25">
      <c r="A1232">
        <v>331543</v>
      </c>
      <c r="B1232" t="s">
        <v>2606</v>
      </c>
      <c r="C1232" t="s">
        <v>226</v>
      </c>
      <c r="D1232" t="s">
        <v>277</v>
      </c>
      <c r="E1232" t="s">
        <v>90</v>
      </c>
      <c r="F1232">
        <v>35796</v>
      </c>
      <c r="G1232" t="s">
        <v>31</v>
      </c>
      <c r="H1232" t="s">
        <v>29</v>
      </c>
      <c r="I1232" t="s">
        <v>144</v>
      </c>
      <c r="J1232" t="s">
        <v>1112</v>
      </c>
      <c r="L1232" t="s">
        <v>31</v>
      </c>
      <c r="V1232" t="s">
        <v>3687</v>
      </c>
    </row>
    <row r="1233" spans="1:22" ht="17.25" customHeight="1" x14ac:dyDescent="0.25">
      <c r="A1233">
        <v>331558</v>
      </c>
      <c r="B1233" t="s">
        <v>3019</v>
      </c>
      <c r="C1233" t="s">
        <v>304</v>
      </c>
      <c r="D1233" t="s">
        <v>449</v>
      </c>
      <c r="E1233" t="s">
        <v>90</v>
      </c>
      <c r="F1233">
        <v>35276</v>
      </c>
      <c r="G1233" t="s">
        <v>31</v>
      </c>
      <c r="H1233" t="s">
        <v>29</v>
      </c>
      <c r="I1233" t="s">
        <v>144</v>
      </c>
      <c r="J1233" t="s">
        <v>27</v>
      </c>
      <c r="L1233" t="s">
        <v>31</v>
      </c>
      <c r="V1233" t="s">
        <v>3687</v>
      </c>
    </row>
    <row r="1234" spans="1:22" ht="17.25" customHeight="1" x14ac:dyDescent="0.25">
      <c r="A1234">
        <v>332399</v>
      </c>
      <c r="B1234" t="s">
        <v>859</v>
      </c>
      <c r="C1234" t="s">
        <v>226</v>
      </c>
      <c r="D1234" t="s">
        <v>303</v>
      </c>
      <c r="I1234" t="s">
        <v>144</v>
      </c>
      <c r="V1234" t="s">
        <v>3472</v>
      </c>
    </row>
    <row r="1235" spans="1:22" ht="17.25" customHeight="1" x14ac:dyDescent="0.25">
      <c r="A1235">
        <v>332736</v>
      </c>
      <c r="B1235" t="s">
        <v>938</v>
      </c>
      <c r="C1235" t="s">
        <v>437</v>
      </c>
      <c r="D1235" t="s">
        <v>2224</v>
      </c>
      <c r="E1235" t="s">
        <v>89</v>
      </c>
      <c r="F1235">
        <v>34335</v>
      </c>
      <c r="G1235" t="s">
        <v>31</v>
      </c>
      <c r="H1235" t="s">
        <v>29</v>
      </c>
      <c r="I1235" t="s">
        <v>144</v>
      </c>
      <c r="J1235" t="s">
        <v>1112</v>
      </c>
      <c r="L1235" t="s">
        <v>43</v>
      </c>
    </row>
    <row r="1236" spans="1:22" ht="17.25" customHeight="1" x14ac:dyDescent="0.25">
      <c r="A1236">
        <v>333113</v>
      </c>
      <c r="B1236" t="s">
        <v>2867</v>
      </c>
      <c r="C1236" t="s">
        <v>553</v>
      </c>
      <c r="D1236" t="s">
        <v>2868</v>
      </c>
      <c r="E1236" t="s">
        <v>90</v>
      </c>
      <c r="F1236">
        <v>35965</v>
      </c>
      <c r="G1236" t="s">
        <v>2869</v>
      </c>
      <c r="H1236" t="s">
        <v>29</v>
      </c>
      <c r="I1236" t="s">
        <v>144</v>
      </c>
      <c r="J1236" t="s">
        <v>1112</v>
      </c>
      <c r="L1236" t="s">
        <v>83</v>
      </c>
    </row>
    <row r="1237" spans="1:22" ht="17.25" customHeight="1" x14ac:dyDescent="0.25">
      <c r="A1237">
        <v>333135</v>
      </c>
      <c r="B1237" t="s">
        <v>3572</v>
      </c>
      <c r="C1237" t="s">
        <v>240</v>
      </c>
      <c r="D1237" t="s">
        <v>3573</v>
      </c>
      <c r="I1237" t="s">
        <v>144</v>
      </c>
      <c r="V1237" t="s">
        <v>3467</v>
      </c>
    </row>
    <row r="1238" spans="1:22" ht="17.25" customHeight="1" x14ac:dyDescent="0.25">
      <c r="A1238">
        <v>333510</v>
      </c>
      <c r="B1238" t="s">
        <v>3570</v>
      </c>
      <c r="C1238" t="s">
        <v>3571</v>
      </c>
      <c r="D1238" t="s">
        <v>246</v>
      </c>
      <c r="I1238" t="s">
        <v>144</v>
      </c>
      <c r="V1238" t="s">
        <v>3468</v>
      </c>
    </row>
    <row r="1239" spans="1:22" ht="17.25" customHeight="1" x14ac:dyDescent="0.25">
      <c r="A1239">
        <v>333985</v>
      </c>
      <c r="B1239" t="s">
        <v>3200</v>
      </c>
      <c r="C1239" t="s">
        <v>256</v>
      </c>
      <c r="D1239" t="s">
        <v>812</v>
      </c>
      <c r="E1239" t="s">
        <v>89</v>
      </c>
      <c r="F1239">
        <v>33671</v>
      </c>
      <c r="G1239" t="s">
        <v>40</v>
      </c>
      <c r="H1239" t="s">
        <v>29</v>
      </c>
      <c r="I1239" t="s">
        <v>144</v>
      </c>
    </row>
    <row r="1240" spans="1:22" ht="17.25" customHeight="1" x14ac:dyDescent="0.25">
      <c r="A1240">
        <v>334077</v>
      </c>
      <c r="B1240" t="s">
        <v>2576</v>
      </c>
      <c r="C1240" t="s">
        <v>226</v>
      </c>
      <c r="D1240" t="s">
        <v>488</v>
      </c>
      <c r="E1240" t="s">
        <v>90</v>
      </c>
      <c r="F1240">
        <v>35204</v>
      </c>
      <c r="G1240" t="s">
        <v>637</v>
      </c>
      <c r="H1240" t="s">
        <v>29</v>
      </c>
      <c r="I1240" t="s">
        <v>144</v>
      </c>
      <c r="J1240" t="s">
        <v>1112</v>
      </c>
      <c r="L1240" t="s">
        <v>31</v>
      </c>
      <c r="V1240" t="s">
        <v>3687</v>
      </c>
    </row>
    <row r="1241" spans="1:22" ht="17.25" customHeight="1" x14ac:dyDescent="0.25">
      <c r="A1241">
        <v>334700</v>
      </c>
      <c r="B1241" t="s">
        <v>2916</v>
      </c>
      <c r="C1241" t="s">
        <v>460</v>
      </c>
      <c r="D1241" t="s">
        <v>1517</v>
      </c>
      <c r="E1241" t="s">
        <v>90</v>
      </c>
      <c r="F1241">
        <v>34894</v>
      </c>
      <c r="G1241" t="s">
        <v>225</v>
      </c>
      <c r="H1241" t="s">
        <v>29</v>
      </c>
      <c r="I1241" t="s">
        <v>144</v>
      </c>
      <c r="J1241" t="s">
        <v>27</v>
      </c>
      <c r="L1241" t="s">
        <v>43</v>
      </c>
    </row>
    <row r="1242" spans="1:22" ht="17.25" customHeight="1" x14ac:dyDescent="0.25">
      <c r="A1242">
        <v>335083</v>
      </c>
      <c r="B1242" t="s">
        <v>2371</v>
      </c>
      <c r="C1242" t="s">
        <v>283</v>
      </c>
      <c r="D1242" t="s">
        <v>579</v>
      </c>
      <c r="E1242" t="s">
        <v>89</v>
      </c>
      <c r="F1242">
        <v>35819</v>
      </c>
      <c r="G1242" t="s">
        <v>31</v>
      </c>
      <c r="H1242" t="s">
        <v>29</v>
      </c>
      <c r="I1242" t="s">
        <v>144</v>
      </c>
      <c r="J1242" t="s">
        <v>1112</v>
      </c>
      <c r="L1242" t="s">
        <v>86</v>
      </c>
    </row>
    <row r="1243" spans="1:22" ht="17.25" customHeight="1" x14ac:dyDescent="0.25">
      <c r="A1243">
        <v>335101</v>
      </c>
      <c r="B1243" t="s">
        <v>2195</v>
      </c>
      <c r="C1243" t="s">
        <v>599</v>
      </c>
      <c r="D1243" t="s">
        <v>831</v>
      </c>
      <c r="E1243" t="s">
        <v>89</v>
      </c>
      <c r="F1243">
        <v>27457</v>
      </c>
      <c r="G1243" t="s">
        <v>2196</v>
      </c>
      <c r="H1243" t="s">
        <v>29</v>
      </c>
      <c r="I1243" t="s">
        <v>144</v>
      </c>
    </row>
    <row r="1244" spans="1:22" ht="17.25" customHeight="1" x14ac:dyDescent="0.25">
      <c r="A1244">
        <v>335162</v>
      </c>
      <c r="B1244" t="s">
        <v>3408</v>
      </c>
      <c r="C1244" t="s">
        <v>880</v>
      </c>
      <c r="D1244" t="s">
        <v>847</v>
      </c>
      <c r="E1244" t="s">
        <v>89</v>
      </c>
      <c r="F1244">
        <v>32552</v>
      </c>
      <c r="G1244" t="s">
        <v>225</v>
      </c>
      <c r="H1244" t="s">
        <v>29</v>
      </c>
      <c r="I1244" t="s">
        <v>144</v>
      </c>
      <c r="J1244" t="s">
        <v>1112</v>
      </c>
      <c r="L1244" t="s">
        <v>31</v>
      </c>
    </row>
    <row r="1245" spans="1:22" ht="17.25" customHeight="1" x14ac:dyDescent="0.25">
      <c r="A1245">
        <v>335216</v>
      </c>
      <c r="B1245" t="s">
        <v>2620</v>
      </c>
      <c r="C1245" t="s">
        <v>256</v>
      </c>
      <c r="D1245" t="s">
        <v>234</v>
      </c>
      <c r="E1245" t="s">
        <v>89</v>
      </c>
      <c r="F1245">
        <v>34260</v>
      </c>
      <c r="G1245" t="s">
        <v>31</v>
      </c>
      <c r="H1245" t="s">
        <v>29</v>
      </c>
      <c r="I1245" t="s">
        <v>144</v>
      </c>
      <c r="J1245" t="s">
        <v>1112</v>
      </c>
      <c r="L1245" t="s">
        <v>86</v>
      </c>
    </row>
    <row r="1246" spans="1:22" ht="17.25" customHeight="1" x14ac:dyDescent="0.25">
      <c r="A1246">
        <v>335274</v>
      </c>
      <c r="B1246" t="s">
        <v>2288</v>
      </c>
      <c r="C1246" t="s">
        <v>634</v>
      </c>
      <c r="D1246" t="s">
        <v>378</v>
      </c>
      <c r="E1246" t="s">
        <v>90</v>
      </c>
      <c r="F1246">
        <v>34574</v>
      </c>
      <c r="G1246" t="s">
        <v>31</v>
      </c>
      <c r="H1246" t="s">
        <v>29</v>
      </c>
      <c r="I1246" t="s">
        <v>144</v>
      </c>
      <c r="J1246" t="s">
        <v>1112</v>
      </c>
      <c r="L1246" t="s">
        <v>31</v>
      </c>
    </row>
    <row r="1247" spans="1:22" ht="17.25" customHeight="1" x14ac:dyDescent="0.25">
      <c r="A1247">
        <v>335323</v>
      </c>
      <c r="B1247" t="s">
        <v>2384</v>
      </c>
      <c r="C1247" t="s">
        <v>679</v>
      </c>
      <c r="D1247" t="s">
        <v>772</v>
      </c>
      <c r="E1247" t="s">
        <v>90</v>
      </c>
      <c r="F1247">
        <v>28888</v>
      </c>
      <c r="G1247" t="s">
        <v>2385</v>
      </c>
      <c r="H1247" t="s">
        <v>29</v>
      </c>
      <c r="I1247" t="s">
        <v>144</v>
      </c>
      <c r="J1247" t="s">
        <v>1112</v>
      </c>
      <c r="L1247" t="s">
        <v>60</v>
      </c>
    </row>
    <row r="1248" spans="1:22" ht="17.25" customHeight="1" x14ac:dyDescent="0.25">
      <c r="A1248">
        <v>335356</v>
      </c>
      <c r="B1248" t="s">
        <v>2441</v>
      </c>
      <c r="C1248" t="s">
        <v>240</v>
      </c>
      <c r="D1248" t="s">
        <v>243</v>
      </c>
      <c r="E1248" t="s">
        <v>89</v>
      </c>
      <c r="F1248">
        <v>34110</v>
      </c>
      <c r="G1248" t="s">
        <v>1479</v>
      </c>
      <c r="H1248" t="s">
        <v>29</v>
      </c>
      <c r="I1248" t="s">
        <v>144</v>
      </c>
      <c r="J1248" t="s">
        <v>1112</v>
      </c>
      <c r="L1248" t="s">
        <v>43</v>
      </c>
    </row>
    <row r="1249" spans="1:22" ht="17.25" customHeight="1" x14ac:dyDescent="0.25">
      <c r="A1249">
        <v>335430</v>
      </c>
      <c r="B1249" t="s">
        <v>2506</v>
      </c>
      <c r="C1249" t="s">
        <v>570</v>
      </c>
      <c r="D1249" t="s">
        <v>281</v>
      </c>
      <c r="E1249" t="s">
        <v>89</v>
      </c>
      <c r="H1249" t="s">
        <v>29</v>
      </c>
      <c r="I1249" t="s">
        <v>144</v>
      </c>
    </row>
    <row r="1250" spans="1:22" ht="17.25" customHeight="1" x14ac:dyDescent="0.25">
      <c r="A1250">
        <v>335605</v>
      </c>
      <c r="B1250" t="s">
        <v>2520</v>
      </c>
      <c r="C1250" t="s">
        <v>825</v>
      </c>
      <c r="D1250" t="s">
        <v>441</v>
      </c>
      <c r="E1250" t="s">
        <v>90</v>
      </c>
      <c r="F1250">
        <v>35462</v>
      </c>
      <c r="G1250" t="s">
        <v>2521</v>
      </c>
      <c r="H1250" t="s">
        <v>32</v>
      </c>
      <c r="I1250" t="s">
        <v>144</v>
      </c>
      <c r="J1250" t="s">
        <v>27</v>
      </c>
      <c r="L1250" t="s">
        <v>43</v>
      </c>
    </row>
    <row r="1251" spans="1:22" ht="17.25" customHeight="1" x14ac:dyDescent="0.25">
      <c r="A1251">
        <v>335651</v>
      </c>
      <c r="B1251" t="s">
        <v>3168</v>
      </c>
      <c r="C1251" t="s">
        <v>3169</v>
      </c>
      <c r="D1251" t="s">
        <v>1111</v>
      </c>
      <c r="E1251" t="s">
        <v>90</v>
      </c>
      <c r="F1251">
        <v>30682</v>
      </c>
      <c r="G1251" t="s">
        <v>3170</v>
      </c>
      <c r="H1251" t="s">
        <v>29</v>
      </c>
      <c r="I1251" t="s">
        <v>144</v>
      </c>
      <c r="J1251" t="s">
        <v>1112</v>
      </c>
      <c r="L1251" t="s">
        <v>31</v>
      </c>
    </row>
    <row r="1252" spans="1:22" ht="17.25" customHeight="1" x14ac:dyDescent="0.25">
      <c r="A1252">
        <v>335707</v>
      </c>
      <c r="B1252" t="s">
        <v>2464</v>
      </c>
      <c r="C1252" t="s">
        <v>324</v>
      </c>
      <c r="D1252" t="s">
        <v>2465</v>
      </c>
      <c r="E1252" t="s">
        <v>89</v>
      </c>
      <c r="F1252">
        <v>25621</v>
      </c>
      <c r="G1252" t="s">
        <v>288</v>
      </c>
      <c r="H1252" t="s">
        <v>29</v>
      </c>
      <c r="I1252" t="s">
        <v>144</v>
      </c>
      <c r="J1252" t="s">
        <v>1112</v>
      </c>
      <c r="L1252" t="s">
        <v>31</v>
      </c>
      <c r="P1252" t="s">
        <v>2244</v>
      </c>
    </row>
    <row r="1253" spans="1:22" ht="17.25" customHeight="1" x14ac:dyDescent="0.25">
      <c r="A1253">
        <v>335750</v>
      </c>
      <c r="B1253" t="s">
        <v>2218</v>
      </c>
      <c r="C1253" t="s">
        <v>327</v>
      </c>
      <c r="D1253" t="s">
        <v>1595</v>
      </c>
      <c r="E1253" t="s">
        <v>90</v>
      </c>
      <c r="F1253">
        <v>24112</v>
      </c>
      <c r="G1253" t="s">
        <v>83</v>
      </c>
      <c r="H1253" t="s">
        <v>29</v>
      </c>
      <c r="I1253" t="s">
        <v>144</v>
      </c>
      <c r="J1253" t="s">
        <v>1112</v>
      </c>
      <c r="L1253" t="s">
        <v>31</v>
      </c>
    </row>
    <row r="1254" spans="1:22" ht="17.25" customHeight="1" x14ac:dyDescent="0.25">
      <c r="A1254">
        <v>335764</v>
      </c>
      <c r="B1254" t="s">
        <v>2212</v>
      </c>
      <c r="C1254" t="s">
        <v>333</v>
      </c>
      <c r="D1254" t="s">
        <v>265</v>
      </c>
      <c r="E1254" t="s">
        <v>90</v>
      </c>
      <c r="F1254">
        <v>30128</v>
      </c>
      <c r="G1254" t="s">
        <v>2213</v>
      </c>
      <c r="H1254" t="s">
        <v>29</v>
      </c>
      <c r="I1254" t="s">
        <v>144</v>
      </c>
      <c r="J1254" t="s">
        <v>1112</v>
      </c>
      <c r="L1254" t="s">
        <v>83</v>
      </c>
    </row>
    <row r="1255" spans="1:22" ht="17.25" customHeight="1" x14ac:dyDescent="0.25">
      <c r="A1255">
        <v>335801</v>
      </c>
      <c r="B1255" t="s">
        <v>2420</v>
      </c>
      <c r="C1255" t="s">
        <v>309</v>
      </c>
      <c r="D1255" t="s">
        <v>2421</v>
      </c>
      <c r="E1255" t="s">
        <v>90</v>
      </c>
      <c r="F1255">
        <v>36281</v>
      </c>
      <c r="G1255" t="s">
        <v>2422</v>
      </c>
      <c r="H1255" t="s">
        <v>29</v>
      </c>
      <c r="I1255" t="s">
        <v>144</v>
      </c>
      <c r="J1255" t="s">
        <v>1112</v>
      </c>
      <c r="L1255" t="s">
        <v>86</v>
      </c>
    </row>
    <row r="1256" spans="1:22" ht="17.25" customHeight="1" x14ac:dyDescent="0.25">
      <c r="A1256">
        <v>335927</v>
      </c>
      <c r="B1256" t="s">
        <v>3219</v>
      </c>
      <c r="C1256" t="s">
        <v>223</v>
      </c>
      <c r="D1256" t="s">
        <v>243</v>
      </c>
      <c r="E1256" t="s">
        <v>89</v>
      </c>
      <c r="F1256">
        <v>35527</v>
      </c>
      <c r="G1256" t="s">
        <v>3220</v>
      </c>
      <c r="H1256" t="s">
        <v>29</v>
      </c>
      <c r="I1256" t="s">
        <v>144</v>
      </c>
      <c r="J1256" t="s">
        <v>27</v>
      </c>
      <c r="L1256" t="s">
        <v>43</v>
      </c>
    </row>
    <row r="1257" spans="1:22" ht="17.25" customHeight="1" x14ac:dyDescent="0.25">
      <c r="A1257">
        <v>336150</v>
      </c>
      <c r="B1257" t="s">
        <v>2281</v>
      </c>
      <c r="C1257" t="s">
        <v>489</v>
      </c>
      <c r="D1257" t="s">
        <v>687</v>
      </c>
      <c r="E1257" t="s">
        <v>90</v>
      </c>
      <c r="F1257">
        <v>31778</v>
      </c>
      <c r="G1257" t="s">
        <v>357</v>
      </c>
      <c r="H1257" t="s">
        <v>29</v>
      </c>
      <c r="I1257" t="s">
        <v>144</v>
      </c>
      <c r="J1257" t="s">
        <v>1112</v>
      </c>
      <c r="L1257" t="s">
        <v>40</v>
      </c>
    </row>
    <row r="1258" spans="1:22" ht="17.25" customHeight="1" x14ac:dyDescent="0.25">
      <c r="A1258">
        <v>336164</v>
      </c>
      <c r="B1258" t="s">
        <v>2638</v>
      </c>
      <c r="C1258" t="s">
        <v>898</v>
      </c>
      <c r="D1258" t="s">
        <v>482</v>
      </c>
      <c r="E1258" t="s">
        <v>89</v>
      </c>
      <c r="F1258">
        <v>36527</v>
      </c>
      <c r="G1258" t="s">
        <v>31</v>
      </c>
      <c r="H1258" t="s">
        <v>29</v>
      </c>
      <c r="I1258" t="s">
        <v>144</v>
      </c>
    </row>
    <row r="1259" spans="1:22" ht="17.25" customHeight="1" x14ac:dyDescent="0.25">
      <c r="A1259">
        <v>336176</v>
      </c>
      <c r="B1259" t="s">
        <v>3088</v>
      </c>
      <c r="C1259" t="s">
        <v>240</v>
      </c>
      <c r="D1259" t="s">
        <v>243</v>
      </c>
      <c r="E1259" t="s">
        <v>89</v>
      </c>
      <c r="H1259" t="s">
        <v>29</v>
      </c>
      <c r="I1259" t="s">
        <v>144</v>
      </c>
    </row>
    <row r="1260" spans="1:22" ht="17.25" customHeight="1" x14ac:dyDescent="0.25">
      <c r="A1260">
        <v>336299</v>
      </c>
      <c r="B1260" t="s">
        <v>2600</v>
      </c>
      <c r="C1260" t="s">
        <v>848</v>
      </c>
      <c r="D1260" t="s">
        <v>1005</v>
      </c>
      <c r="E1260" t="s">
        <v>89</v>
      </c>
      <c r="F1260">
        <v>33878</v>
      </c>
      <c r="G1260" t="s">
        <v>325</v>
      </c>
      <c r="H1260" t="s">
        <v>29</v>
      </c>
      <c r="I1260" t="s">
        <v>144</v>
      </c>
      <c r="J1260" t="s">
        <v>1112</v>
      </c>
      <c r="L1260" t="s">
        <v>31</v>
      </c>
    </row>
    <row r="1261" spans="1:22" ht="17.25" customHeight="1" x14ac:dyDescent="0.25">
      <c r="A1261">
        <v>336344</v>
      </c>
      <c r="B1261" t="s">
        <v>2864</v>
      </c>
      <c r="C1261" t="s">
        <v>2865</v>
      </c>
      <c r="D1261" t="s">
        <v>2866</v>
      </c>
      <c r="E1261" t="s">
        <v>89</v>
      </c>
      <c r="H1261" t="s">
        <v>32</v>
      </c>
      <c r="I1261" t="s">
        <v>144</v>
      </c>
    </row>
    <row r="1262" spans="1:22" ht="17.25" customHeight="1" x14ac:dyDescent="0.25">
      <c r="A1262">
        <v>336568</v>
      </c>
      <c r="B1262" t="s">
        <v>2423</v>
      </c>
      <c r="C1262" t="s">
        <v>691</v>
      </c>
      <c r="D1262" t="s">
        <v>286</v>
      </c>
      <c r="E1262" t="s">
        <v>90</v>
      </c>
      <c r="F1262">
        <v>35743</v>
      </c>
      <c r="G1262" t="s">
        <v>792</v>
      </c>
      <c r="H1262" t="s">
        <v>29</v>
      </c>
      <c r="I1262" t="s">
        <v>144</v>
      </c>
      <c r="J1262" t="s">
        <v>27</v>
      </c>
      <c r="L1262" t="s">
        <v>1719</v>
      </c>
    </row>
    <row r="1263" spans="1:22" ht="17.25" customHeight="1" x14ac:dyDescent="0.25">
      <c r="A1263">
        <v>336726</v>
      </c>
      <c r="B1263" t="s">
        <v>2858</v>
      </c>
      <c r="C1263" t="s">
        <v>365</v>
      </c>
      <c r="D1263" t="s">
        <v>2859</v>
      </c>
      <c r="E1263" t="s">
        <v>89</v>
      </c>
      <c r="H1263" t="s">
        <v>29</v>
      </c>
      <c r="I1263" t="s">
        <v>144</v>
      </c>
      <c r="V1263" t="s">
        <v>3687</v>
      </c>
    </row>
    <row r="1264" spans="1:22" ht="17.25" customHeight="1" x14ac:dyDescent="0.25">
      <c r="A1264">
        <v>336802</v>
      </c>
      <c r="B1264" t="s">
        <v>3208</v>
      </c>
      <c r="C1264" t="s">
        <v>226</v>
      </c>
      <c r="D1264" t="s">
        <v>1533</v>
      </c>
      <c r="E1264" t="s">
        <v>89</v>
      </c>
      <c r="F1264">
        <v>36617</v>
      </c>
      <c r="G1264" t="s">
        <v>288</v>
      </c>
      <c r="H1264" t="s">
        <v>29</v>
      </c>
      <c r="I1264" t="s">
        <v>144</v>
      </c>
      <c r="J1264" t="s">
        <v>1112</v>
      </c>
      <c r="L1264" t="s">
        <v>31</v>
      </c>
    </row>
    <row r="1265" spans="1:22" ht="17.25" customHeight="1" x14ac:dyDescent="0.25">
      <c r="A1265">
        <v>336829</v>
      </c>
      <c r="B1265" t="s">
        <v>2802</v>
      </c>
      <c r="C1265" t="s">
        <v>858</v>
      </c>
      <c r="D1265" t="s">
        <v>757</v>
      </c>
      <c r="E1265" t="s">
        <v>89</v>
      </c>
      <c r="F1265">
        <v>36443</v>
      </c>
      <c r="G1265" t="s">
        <v>31</v>
      </c>
      <c r="H1265" t="s">
        <v>29</v>
      </c>
      <c r="I1265" t="s">
        <v>144</v>
      </c>
      <c r="J1265" t="s">
        <v>1112</v>
      </c>
      <c r="L1265" t="s">
        <v>31</v>
      </c>
    </row>
    <row r="1266" spans="1:22" ht="17.25" customHeight="1" x14ac:dyDescent="0.25">
      <c r="A1266">
        <v>336857</v>
      </c>
      <c r="B1266" t="s">
        <v>2496</v>
      </c>
      <c r="C1266" t="s">
        <v>240</v>
      </c>
      <c r="D1266" t="s">
        <v>482</v>
      </c>
      <c r="E1266" t="s">
        <v>89</v>
      </c>
      <c r="F1266">
        <v>36531</v>
      </c>
      <c r="G1266" t="s">
        <v>2497</v>
      </c>
      <c r="H1266" t="s">
        <v>29</v>
      </c>
      <c r="I1266" t="s">
        <v>144</v>
      </c>
      <c r="J1266" t="s">
        <v>1112</v>
      </c>
      <c r="L1266" t="s">
        <v>43</v>
      </c>
    </row>
    <row r="1267" spans="1:22" ht="17.25" customHeight="1" x14ac:dyDescent="0.25">
      <c r="A1267">
        <v>336910</v>
      </c>
      <c r="B1267" t="s">
        <v>2608</v>
      </c>
      <c r="C1267" t="s">
        <v>588</v>
      </c>
      <c r="D1267" t="s">
        <v>383</v>
      </c>
      <c r="E1267" t="s">
        <v>89</v>
      </c>
      <c r="F1267">
        <v>36892</v>
      </c>
      <c r="G1267" t="s">
        <v>2609</v>
      </c>
      <c r="H1267" t="s">
        <v>29</v>
      </c>
      <c r="I1267" t="s">
        <v>144</v>
      </c>
      <c r="J1267" t="s">
        <v>1112</v>
      </c>
      <c r="L1267" t="s">
        <v>43</v>
      </c>
    </row>
    <row r="1268" spans="1:22" ht="17.25" customHeight="1" x14ac:dyDescent="0.25">
      <c r="A1268">
        <v>336912</v>
      </c>
      <c r="B1268" t="s">
        <v>3145</v>
      </c>
      <c r="C1268" t="s">
        <v>330</v>
      </c>
      <c r="D1268" t="s">
        <v>468</v>
      </c>
      <c r="E1268" t="s">
        <v>90</v>
      </c>
      <c r="F1268">
        <v>36555</v>
      </c>
      <c r="G1268" t="s">
        <v>225</v>
      </c>
      <c r="H1268" t="s">
        <v>29</v>
      </c>
      <c r="I1268" t="s">
        <v>144</v>
      </c>
      <c r="J1268" t="s">
        <v>1112</v>
      </c>
      <c r="L1268" t="s">
        <v>31</v>
      </c>
    </row>
    <row r="1269" spans="1:22" ht="17.25" customHeight="1" x14ac:dyDescent="0.25">
      <c r="A1269">
        <v>336929</v>
      </c>
      <c r="B1269" t="s">
        <v>3132</v>
      </c>
      <c r="C1269" t="s">
        <v>3133</v>
      </c>
      <c r="D1269" t="s">
        <v>3134</v>
      </c>
      <c r="E1269" t="s">
        <v>89</v>
      </c>
      <c r="F1269">
        <v>36896</v>
      </c>
      <c r="G1269" t="s">
        <v>31</v>
      </c>
      <c r="H1269" t="s">
        <v>29</v>
      </c>
      <c r="I1269" t="s">
        <v>144</v>
      </c>
      <c r="J1269" t="s">
        <v>1112</v>
      </c>
      <c r="L1269" t="s">
        <v>31</v>
      </c>
    </row>
    <row r="1270" spans="1:22" ht="17.25" customHeight="1" x14ac:dyDescent="0.25">
      <c r="A1270">
        <v>336981</v>
      </c>
      <c r="B1270" t="s">
        <v>3413</v>
      </c>
      <c r="C1270" t="s">
        <v>1564</v>
      </c>
      <c r="D1270" t="s">
        <v>625</v>
      </c>
      <c r="E1270" t="s">
        <v>90</v>
      </c>
      <c r="F1270">
        <v>36408</v>
      </c>
      <c r="G1270" t="s">
        <v>288</v>
      </c>
      <c r="H1270" t="s">
        <v>29</v>
      </c>
      <c r="I1270" t="s">
        <v>144</v>
      </c>
      <c r="J1270" t="s">
        <v>27</v>
      </c>
      <c r="L1270" t="s">
        <v>31</v>
      </c>
      <c r="V1270" t="s">
        <v>3687</v>
      </c>
    </row>
    <row r="1271" spans="1:22" ht="17.25" customHeight="1" x14ac:dyDescent="0.25">
      <c r="A1271">
        <v>337019</v>
      </c>
      <c r="B1271" t="s">
        <v>2826</v>
      </c>
      <c r="C1271" t="s">
        <v>226</v>
      </c>
      <c r="D1271" t="s">
        <v>2827</v>
      </c>
      <c r="E1271" t="s">
        <v>89</v>
      </c>
      <c r="F1271">
        <v>36356</v>
      </c>
      <c r="G1271" t="s">
        <v>31</v>
      </c>
      <c r="H1271" t="s">
        <v>29</v>
      </c>
      <c r="I1271" t="s">
        <v>144</v>
      </c>
      <c r="J1271" t="s">
        <v>1112</v>
      </c>
      <c r="L1271" t="s">
        <v>31</v>
      </c>
    </row>
    <row r="1272" spans="1:22" ht="17.25" customHeight="1" x14ac:dyDescent="0.25">
      <c r="A1272">
        <v>337233</v>
      </c>
      <c r="B1272" t="s">
        <v>3016</v>
      </c>
      <c r="C1272" t="s">
        <v>993</v>
      </c>
      <c r="D1272" t="s">
        <v>667</v>
      </c>
      <c r="E1272" t="s">
        <v>90</v>
      </c>
      <c r="F1272">
        <v>26460</v>
      </c>
      <c r="G1272" t="s">
        <v>3017</v>
      </c>
      <c r="H1272" t="s">
        <v>29</v>
      </c>
      <c r="I1272" t="s">
        <v>144</v>
      </c>
      <c r="J1272" t="s">
        <v>1112</v>
      </c>
      <c r="L1272" t="s">
        <v>83</v>
      </c>
    </row>
    <row r="1273" spans="1:22" ht="17.25" customHeight="1" x14ac:dyDescent="0.25">
      <c r="A1273">
        <v>337309</v>
      </c>
      <c r="B1273" t="s">
        <v>3166</v>
      </c>
      <c r="C1273" t="s">
        <v>474</v>
      </c>
      <c r="D1273" t="s">
        <v>281</v>
      </c>
      <c r="E1273" t="s">
        <v>89</v>
      </c>
      <c r="F1273">
        <v>35671</v>
      </c>
      <c r="G1273" t="s">
        <v>255</v>
      </c>
      <c r="H1273" t="s">
        <v>29</v>
      </c>
      <c r="I1273" t="s">
        <v>144</v>
      </c>
      <c r="J1273" t="s">
        <v>1112</v>
      </c>
      <c r="L1273" t="s">
        <v>43</v>
      </c>
    </row>
    <row r="1274" spans="1:22" ht="17.25" customHeight="1" x14ac:dyDescent="0.25">
      <c r="A1274">
        <v>337314</v>
      </c>
      <c r="B1274" t="s">
        <v>3406</v>
      </c>
      <c r="C1274" t="s">
        <v>1831</v>
      </c>
      <c r="D1274" t="s">
        <v>419</v>
      </c>
      <c r="E1274" t="s">
        <v>90</v>
      </c>
      <c r="F1274">
        <v>34721</v>
      </c>
      <c r="G1274" t="s">
        <v>606</v>
      </c>
      <c r="H1274" t="s">
        <v>29</v>
      </c>
      <c r="I1274" t="s">
        <v>144</v>
      </c>
      <c r="J1274" t="s">
        <v>1112</v>
      </c>
      <c r="L1274" t="s">
        <v>43</v>
      </c>
    </row>
    <row r="1275" spans="1:22" ht="17.25" customHeight="1" x14ac:dyDescent="0.25">
      <c r="A1275">
        <v>337343</v>
      </c>
      <c r="B1275" t="s">
        <v>2960</v>
      </c>
      <c r="C1275" t="s">
        <v>393</v>
      </c>
      <c r="D1275" t="s">
        <v>639</v>
      </c>
      <c r="E1275" t="s">
        <v>89</v>
      </c>
      <c r="F1275">
        <v>35455</v>
      </c>
      <c r="G1275" t="s">
        <v>1338</v>
      </c>
      <c r="H1275" t="s">
        <v>29</v>
      </c>
      <c r="I1275" t="s">
        <v>144</v>
      </c>
    </row>
    <row r="1276" spans="1:22" ht="17.25" customHeight="1" x14ac:dyDescent="0.25">
      <c r="A1276">
        <v>337630</v>
      </c>
      <c r="B1276" t="s">
        <v>2656</v>
      </c>
      <c r="C1276" t="s">
        <v>646</v>
      </c>
      <c r="D1276" t="s">
        <v>986</v>
      </c>
      <c r="E1276" t="s">
        <v>90</v>
      </c>
      <c r="F1276">
        <v>32244</v>
      </c>
      <c r="G1276" t="s">
        <v>31</v>
      </c>
      <c r="H1276" t="s">
        <v>29</v>
      </c>
      <c r="I1276" t="s">
        <v>144</v>
      </c>
      <c r="J1276" t="s">
        <v>1112</v>
      </c>
      <c r="L1276" t="s">
        <v>43</v>
      </c>
    </row>
    <row r="1277" spans="1:22" ht="17.25" customHeight="1" x14ac:dyDescent="0.25">
      <c r="A1277">
        <v>337685</v>
      </c>
      <c r="B1277" t="s">
        <v>3037</v>
      </c>
      <c r="C1277" t="s">
        <v>261</v>
      </c>
      <c r="D1277" t="s">
        <v>3038</v>
      </c>
      <c r="E1277" t="s">
        <v>90</v>
      </c>
      <c r="F1277">
        <v>33516</v>
      </c>
      <c r="G1277" t="s">
        <v>31</v>
      </c>
      <c r="H1277" t="s">
        <v>29</v>
      </c>
      <c r="I1277" t="s">
        <v>144</v>
      </c>
      <c r="J1277" t="s">
        <v>1112</v>
      </c>
      <c r="L1277" t="s">
        <v>43</v>
      </c>
    </row>
    <row r="1278" spans="1:22" ht="17.25" customHeight="1" x14ac:dyDescent="0.25">
      <c r="A1278">
        <v>337755</v>
      </c>
      <c r="B1278" t="s">
        <v>2347</v>
      </c>
      <c r="C1278" t="s">
        <v>833</v>
      </c>
      <c r="D1278" t="s">
        <v>323</v>
      </c>
      <c r="E1278" t="s">
        <v>90</v>
      </c>
      <c r="F1278">
        <v>34020</v>
      </c>
      <c r="G1278" t="s">
        <v>1582</v>
      </c>
      <c r="H1278" t="s">
        <v>29</v>
      </c>
      <c r="I1278" t="s">
        <v>144</v>
      </c>
    </row>
    <row r="1279" spans="1:22" ht="17.25" customHeight="1" x14ac:dyDescent="0.25">
      <c r="A1279">
        <v>337858</v>
      </c>
      <c r="B1279" t="s">
        <v>2988</v>
      </c>
      <c r="C1279" t="s">
        <v>256</v>
      </c>
      <c r="D1279" t="s">
        <v>566</v>
      </c>
      <c r="E1279" t="s">
        <v>89</v>
      </c>
      <c r="F1279">
        <v>31503</v>
      </c>
      <c r="G1279" t="s">
        <v>31</v>
      </c>
      <c r="H1279" t="s">
        <v>29</v>
      </c>
      <c r="I1279" t="s">
        <v>144</v>
      </c>
      <c r="J1279" t="s">
        <v>27</v>
      </c>
      <c r="L1279" t="s">
        <v>86</v>
      </c>
    </row>
    <row r="1280" spans="1:22" ht="17.25" customHeight="1" x14ac:dyDescent="0.25">
      <c r="A1280">
        <v>337990</v>
      </c>
      <c r="B1280" t="s">
        <v>2277</v>
      </c>
      <c r="C1280" t="s">
        <v>813</v>
      </c>
      <c r="D1280" t="s">
        <v>1123</v>
      </c>
      <c r="E1280" t="s">
        <v>89</v>
      </c>
      <c r="F1280">
        <v>31024</v>
      </c>
      <c r="G1280" t="s">
        <v>803</v>
      </c>
      <c r="H1280" t="s">
        <v>29</v>
      </c>
      <c r="I1280" t="s">
        <v>144</v>
      </c>
      <c r="J1280" t="s">
        <v>27</v>
      </c>
      <c r="L1280" t="s">
        <v>40</v>
      </c>
    </row>
    <row r="1281" spans="1:12" ht="17.25" customHeight="1" x14ac:dyDescent="0.25">
      <c r="A1281">
        <v>338010</v>
      </c>
      <c r="B1281" t="s">
        <v>2737</v>
      </c>
      <c r="C1281" t="s">
        <v>342</v>
      </c>
      <c r="D1281" t="s">
        <v>798</v>
      </c>
      <c r="E1281" t="s">
        <v>90</v>
      </c>
      <c r="F1281">
        <v>37115</v>
      </c>
      <c r="G1281" t="s">
        <v>255</v>
      </c>
      <c r="H1281" t="s">
        <v>29</v>
      </c>
      <c r="I1281" t="s">
        <v>144</v>
      </c>
      <c r="J1281" t="s">
        <v>1112</v>
      </c>
      <c r="L1281" t="s">
        <v>40</v>
      </c>
    </row>
    <row r="1282" spans="1:12" ht="17.25" customHeight="1" x14ac:dyDescent="0.25">
      <c r="A1282">
        <v>338145</v>
      </c>
      <c r="B1282" t="s">
        <v>3186</v>
      </c>
      <c r="C1282" t="s">
        <v>256</v>
      </c>
      <c r="D1282" t="s">
        <v>246</v>
      </c>
      <c r="E1282" t="s">
        <v>90</v>
      </c>
      <c r="F1282">
        <v>34335</v>
      </c>
      <c r="G1282" t="s">
        <v>527</v>
      </c>
      <c r="H1282" t="s">
        <v>29</v>
      </c>
      <c r="I1282" t="s">
        <v>144</v>
      </c>
      <c r="J1282" t="s">
        <v>1112</v>
      </c>
      <c r="L1282" t="s">
        <v>53</v>
      </c>
    </row>
    <row r="1283" spans="1:12" ht="17.25" customHeight="1" x14ac:dyDescent="0.25">
      <c r="A1283">
        <v>338196</v>
      </c>
      <c r="B1283" t="s">
        <v>2472</v>
      </c>
      <c r="C1283" t="s">
        <v>236</v>
      </c>
      <c r="D1283" t="s">
        <v>320</v>
      </c>
      <c r="E1283" t="s">
        <v>90</v>
      </c>
      <c r="F1283">
        <v>31890</v>
      </c>
      <c r="G1283" t="s">
        <v>2280</v>
      </c>
      <c r="H1283" t="s">
        <v>29</v>
      </c>
      <c r="I1283" t="s">
        <v>144</v>
      </c>
    </row>
    <row r="1284" spans="1:12" ht="17.25" customHeight="1" x14ac:dyDescent="0.25">
      <c r="A1284">
        <v>338830</v>
      </c>
      <c r="B1284" t="s">
        <v>2805</v>
      </c>
      <c r="C1284" t="s">
        <v>1027</v>
      </c>
      <c r="D1284" t="s">
        <v>714</v>
      </c>
      <c r="E1284" t="s">
        <v>90</v>
      </c>
      <c r="F1284">
        <v>30897</v>
      </c>
      <c r="G1284" t="s">
        <v>2181</v>
      </c>
      <c r="H1284" t="s">
        <v>29</v>
      </c>
      <c r="I1284" t="s">
        <v>144</v>
      </c>
      <c r="J1284" t="s">
        <v>1112</v>
      </c>
      <c r="L1284" t="s">
        <v>31</v>
      </c>
    </row>
    <row r="1285" spans="1:12" ht="17.25" customHeight="1" x14ac:dyDescent="0.25">
      <c r="A1285">
        <v>339001</v>
      </c>
      <c r="B1285" t="s">
        <v>2187</v>
      </c>
      <c r="C1285" t="s">
        <v>2188</v>
      </c>
      <c r="D1285" t="s">
        <v>473</v>
      </c>
      <c r="E1285" t="s">
        <v>89</v>
      </c>
      <c r="F1285">
        <v>31778</v>
      </c>
      <c r="G1285" t="s">
        <v>2189</v>
      </c>
      <c r="H1285" t="s">
        <v>29</v>
      </c>
      <c r="I1285" t="s">
        <v>144</v>
      </c>
      <c r="J1285" t="s">
        <v>1112</v>
      </c>
      <c r="L1285" t="s">
        <v>71</v>
      </c>
    </row>
    <row r="1286" spans="1:12" ht="17.25" customHeight="1" x14ac:dyDescent="0.25">
      <c r="A1286">
        <v>339002</v>
      </c>
      <c r="B1286" t="s">
        <v>2293</v>
      </c>
      <c r="C1286" t="s">
        <v>351</v>
      </c>
      <c r="D1286" t="s">
        <v>617</v>
      </c>
      <c r="E1286" t="s">
        <v>89</v>
      </c>
      <c r="F1286">
        <v>29235</v>
      </c>
      <c r="G1286" t="s">
        <v>2294</v>
      </c>
      <c r="H1286" t="s">
        <v>29</v>
      </c>
      <c r="I1286" t="s">
        <v>144</v>
      </c>
      <c r="J1286" t="s">
        <v>1112</v>
      </c>
      <c r="K1286">
        <v>2013</v>
      </c>
      <c r="L1286" t="s">
        <v>71</v>
      </c>
    </row>
    <row r="1287" spans="1:12" ht="17.25" customHeight="1" x14ac:dyDescent="0.25">
      <c r="A1287">
        <v>339003</v>
      </c>
      <c r="B1287" t="s">
        <v>2694</v>
      </c>
      <c r="C1287" t="s">
        <v>256</v>
      </c>
      <c r="D1287" t="s">
        <v>755</v>
      </c>
      <c r="E1287" t="s">
        <v>89</v>
      </c>
      <c r="F1287">
        <v>36843</v>
      </c>
      <c r="G1287" t="s">
        <v>225</v>
      </c>
      <c r="H1287" t="s">
        <v>29</v>
      </c>
      <c r="I1287" t="s">
        <v>144</v>
      </c>
      <c r="J1287" t="s">
        <v>1112</v>
      </c>
      <c r="L1287" t="s">
        <v>43</v>
      </c>
    </row>
    <row r="1288" spans="1:12" ht="17.25" customHeight="1" x14ac:dyDescent="0.25">
      <c r="A1288">
        <v>339004</v>
      </c>
      <c r="B1288" t="s">
        <v>3301</v>
      </c>
      <c r="C1288" t="s">
        <v>259</v>
      </c>
      <c r="D1288" t="s">
        <v>429</v>
      </c>
      <c r="E1288" t="s">
        <v>89</v>
      </c>
      <c r="F1288">
        <v>28519</v>
      </c>
      <c r="G1288" t="s">
        <v>31</v>
      </c>
      <c r="H1288" t="s">
        <v>29</v>
      </c>
      <c r="I1288" t="s">
        <v>144</v>
      </c>
      <c r="J1288" t="s">
        <v>1112</v>
      </c>
      <c r="K1288">
        <v>2022</v>
      </c>
      <c r="L1288" t="s">
        <v>31</v>
      </c>
    </row>
    <row r="1289" spans="1:12" ht="17.25" customHeight="1" x14ac:dyDescent="0.25">
      <c r="A1289">
        <v>339006</v>
      </c>
      <c r="B1289" t="s">
        <v>3302</v>
      </c>
      <c r="C1289" t="s">
        <v>624</v>
      </c>
      <c r="D1289" t="s">
        <v>779</v>
      </c>
      <c r="E1289" t="s">
        <v>89</v>
      </c>
      <c r="F1289">
        <v>32362</v>
      </c>
      <c r="G1289" t="s">
        <v>2500</v>
      </c>
      <c r="H1289" t="s">
        <v>29</v>
      </c>
      <c r="I1289" t="s">
        <v>144</v>
      </c>
      <c r="J1289" t="s">
        <v>27</v>
      </c>
      <c r="K1289">
        <v>2005</v>
      </c>
      <c r="L1289" t="s">
        <v>43</v>
      </c>
    </row>
    <row r="1290" spans="1:12" ht="17.25" customHeight="1" x14ac:dyDescent="0.25">
      <c r="A1290">
        <v>339012</v>
      </c>
      <c r="B1290" t="s">
        <v>3303</v>
      </c>
      <c r="C1290" t="s">
        <v>283</v>
      </c>
      <c r="D1290" t="s">
        <v>772</v>
      </c>
      <c r="E1290" t="s">
        <v>89</v>
      </c>
      <c r="F1290">
        <v>30494</v>
      </c>
      <c r="G1290" t="s">
        <v>31</v>
      </c>
      <c r="H1290" t="s">
        <v>29</v>
      </c>
      <c r="I1290" t="s">
        <v>144</v>
      </c>
      <c r="J1290" t="s">
        <v>1112</v>
      </c>
      <c r="K1290">
        <v>2001</v>
      </c>
      <c r="L1290" t="s">
        <v>31</v>
      </c>
    </row>
    <row r="1291" spans="1:12" ht="17.25" customHeight="1" x14ac:dyDescent="0.25">
      <c r="A1291">
        <v>339019</v>
      </c>
      <c r="B1291" t="s">
        <v>2665</v>
      </c>
      <c r="C1291" t="s">
        <v>553</v>
      </c>
      <c r="D1291" t="s">
        <v>2666</v>
      </c>
      <c r="E1291" t="s">
        <v>89</v>
      </c>
      <c r="F1291">
        <v>35065</v>
      </c>
      <c r="G1291" t="s">
        <v>2667</v>
      </c>
      <c r="H1291" t="s">
        <v>29</v>
      </c>
      <c r="I1291" t="s">
        <v>144</v>
      </c>
      <c r="J1291" t="s">
        <v>1112</v>
      </c>
      <c r="K1291">
        <v>2013</v>
      </c>
      <c r="L1291" t="s">
        <v>68</v>
      </c>
    </row>
    <row r="1292" spans="1:12" ht="17.25" customHeight="1" x14ac:dyDescent="0.25">
      <c r="A1292">
        <v>339022</v>
      </c>
      <c r="B1292" t="s">
        <v>2371</v>
      </c>
      <c r="C1292" t="s">
        <v>266</v>
      </c>
      <c r="D1292" t="s">
        <v>1001</v>
      </c>
      <c r="E1292" t="s">
        <v>89</v>
      </c>
      <c r="F1292">
        <v>32693</v>
      </c>
      <c r="G1292" t="s">
        <v>3304</v>
      </c>
      <c r="H1292" t="s">
        <v>29</v>
      </c>
      <c r="I1292" t="s">
        <v>144</v>
      </c>
      <c r="J1292" t="s">
        <v>27</v>
      </c>
      <c r="K1292">
        <v>2008</v>
      </c>
      <c r="L1292" t="s">
        <v>31</v>
      </c>
    </row>
    <row r="1293" spans="1:12" ht="17.25" customHeight="1" x14ac:dyDescent="0.25">
      <c r="A1293">
        <v>339026</v>
      </c>
      <c r="B1293" t="s">
        <v>3223</v>
      </c>
      <c r="C1293" t="s">
        <v>648</v>
      </c>
      <c r="D1293" t="s">
        <v>2190</v>
      </c>
      <c r="E1293" t="s">
        <v>89</v>
      </c>
      <c r="F1293">
        <v>33674</v>
      </c>
      <c r="G1293" t="s">
        <v>60</v>
      </c>
      <c r="H1293" t="s">
        <v>29</v>
      </c>
      <c r="I1293" t="s">
        <v>144</v>
      </c>
      <c r="J1293" t="s">
        <v>1112</v>
      </c>
      <c r="K1293">
        <v>2010</v>
      </c>
      <c r="L1293" t="s">
        <v>60</v>
      </c>
    </row>
    <row r="1294" spans="1:12" ht="17.25" customHeight="1" x14ac:dyDescent="0.25">
      <c r="A1294">
        <v>339030</v>
      </c>
      <c r="B1294" t="s">
        <v>2783</v>
      </c>
      <c r="C1294" t="s">
        <v>701</v>
      </c>
      <c r="D1294" t="s">
        <v>761</v>
      </c>
      <c r="E1294" t="s">
        <v>90</v>
      </c>
      <c r="F1294">
        <v>34274</v>
      </c>
      <c r="G1294" t="s">
        <v>2784</v>
      </c>
      <c r="H1294" t="s">
        <v>29</v>
      </c>
      <c r="I1294" t="s">
        <v>144</v>
      </c>
      <c r="J1294" t="s">
        <v>1112</v>
      </c>
      <c r="K1294">
        <v>2012</v>
      </c>
      <c r="L1294" t="s">
        <v>80</v>
      </c>
    </row>
    <row r="1295" spans="1:12" ht="17.25" customHeight="1" x14ac:dyDescent="0.25">
      <c r="A1295">
        <v>339033</v>
      </c>
      <c r="B1295" t="s">
        <v>2789</v>
      </c>
      <c r="C1295" t="s">
        <v>324</v>
      </c>
      <c r="D1295" t="s">
        <v>321</v>
      </c>
      <c r="E1295" t="s">
        <v>90</v>
      </c>
      <c r="F1295">
        <v>31787</v>
      </c>
      <c r="G1295" t="s">
        <v>417</v>
      </c>
      <c r="H1295" t="s">
        <v>29</v>
      </c>
      <c r="I1295" t="s">
        <v>144</v>
      </c>
      <c r="J1295" t="s">
        <v>1112</v>
      </c>
      <c r="K1295">
        <v>2005</v>
      </c>
      <c r="L1295" t="s">
        <v>43</v>
      </c>
    </row>
    <row r="1296" spans="1:12" ht="17.25" customHeight="1" x14ac:dyDescent="0.25">
      <c r="A1296">
        <v>339036</v>
      </c>
      <c r="B1296" t="s">
        <v>2228</v>
      </c>
      <c r="C1296" t="s">
        <v>226</v>
      </c>
      <c r="D1296" t="s">
        <v>596</v>
      </c>
      <c r="E1296" t="s">
        <v>89</v>
      </c>
      <c r="F1296">
        <v>32549</v>
      </c>
      <c r="G1296" t="s">
        <v>31</v>
      </c>
      <c r="H1296" t="s">
        <v>29</v>
      </c>
      <c r="I1296" t="s">
        <v>144</v>
      </c>
      <c r="J1296" t="s">
        <v>1112</v>
      </c>
      <c r="K1296">
        <v>2007</v>
      </c>
      <c r="L1296" t="s">
        <v>31</v>
      </c>
    </row>
    <row r="1297" spans="1:12" ht="17.25" customHeight="1" x14ac:dyDescent="0.25">
      <c r="A1297">
        <v>339037</v>
      </c>
      <c r="B1297" t="s">
        <v>1913</v>
      </c>
      <c r="C1297" t="s">
        <v>1416</v>
      </c>
      <c r="D1297" t="s">
        <v>444</v>
      </c>
      <c r="E1297" t="s">
        <v>90</v>
      </c>
      <c r="F1297">
        <v>33807</v>
      </c>
      <c r="G1297" t="s">
        <v>80</v>
      </c>
      <c r="H1297" t="s">
        <v>29</v>
      </c>
      <c r="I1297" t="s">
        <v>144</v>
      </c>
      <c r="J1297" t="s">
        <v>1112</v>
      </c>
      <c r="L1297" t="s">
        <v>80</v>
      </c>
    </row>
    <row r="1298" spans="1:12" ht="17.25" customHeight="1" x14ac:dyDescent="0.25">
      <c r="A1298">
        <v>339039</v>
      </c>
      <c r="B1298" t="s">
        <v>2329</v>
      </c>
      <c r="C1298" t="s">
        <v>1890</v>
      </c>
      <c r="D1298" t="s">
        <v>243</v>
      </c>
      <c r="E1298" t="s">
        <v>90</v>
      </c>
      <c r="F1298">
        <v>28882</v>
      </c>
      <c r="G1298" t="s">
        <v>363</v>
      </c>
      <c r="H1298" t="s">
        <v>29</v>
      </c>
      <c r="I1298" t="s">
        <v>144</v>
      </c>
      <c r="J1298" t="s">
        <v>1112</v>
      </c>
      <c r="K1298">
        <v>2013</v>
      </c>
      <c r="L1298" t="s">
        <v>71</v>
      </c>
    </row>
    <row r="1299" spans="1:12" ht="17.25" customHeight="1" x14ac:dyDescent="0.25">
      <c r="A1299">
        <v>339040</v>
      </c>
      <c r="B1299" t="s">
        <v>1403</v>
      </c>
      <c r="C1299" t="s">
        <v>814</v>
      </c>
      <c r="D1299" t="s">
        <v>517</v>
      </c>
      <c r="E1299" t="s">
        <v>90</v>
      </c>
      <c r="F1299">
        <v>32886</v>
      </c>
      <c r="G1299" t="s">
        <v>225</v>
      </c>
      <c r="H1299" t="s">
        <v>29</v>
      </c>
      <c r="I1299" t="s">
        <v>144</v>
      </c>
      <c r="J1299" t="s">
        <v>1112</v>
      </c>
      <c r="L1299" t="s">
        <v>31</v>
      </c>
    </row>
    <row r="1300" spans="1:12" ht="17.25" customHeight="1" x14ac:dyDescent="0.25">
      <c r="A1300">
        <v>339041</v>
      </c>
      <c r="B1300" t="s">
        <v>3130</v>
      </c>
      <c r="C1300" t="s">
        <v>604</v>
      </c>
      <c r="D1300" t="s">
        <v>275</v>
      </c>
      <c r="E1300" t="s">
        <v>90</v>
      </c>
      <c r="F1300">
        <v>33804</v>
      </c>
      <c r="G1300" t="s">
        <v>3131</v>
      </c>
      <c r="H1300" t="s">
        <v>29</v>
      </c>
      <c r="I1300" t="s">
        <v>144</v>
      </c>
      <c r="J1300" t="s">
        <v>1112</v>
      </c>
      <c r="L1300" t="s">
        <v>53</v>
      </c>
    </row>
    <row r="1301" spans="1:12" ht="17.25" customHeight="1" x14ac:dyDescent="0.25">
      <c r="A1301">
        <v>339046</v>
      </c>
      <c r="B1301" t="s">
        <v>3305</v>
      </c>
      <c r="C1301" t="s">
        <v>337</v>
      </c>
      <c r="D1301" t="s">
        <v>764</v>
      </c>
      <c r="E1301" t="s">
        <v>90</v>
      </c>
      <c r="F1301">
        <v>33321</v>
      </c>
      <c r="G1301" t="s">
        <v>237</v>
      </c>
      <c r="H1301" t="s">
        <v>29</v>
      </c>
      <c r="I1301" t="s">
        <v>144</v>
      </c>
      <c r="J1301" t="s">
        <v>1112</v>
      </c>
      <c r="K1301">
        <v>2009</v>
      </c>
      <c r="L1301" t="s">
        <v>43</v>
      </c>
    </row>
    <row r="1302" spans="1:12" ht="17.25" customHeight="1" x14ac:dyDescent="0.25">
      <c r="A1302">
        <v>339050</v>
      </c>
      <c r="B1302" t="s">
        <v>3306</v>
      </c>
      <c r="C1302" t="s">
        <v>980</v>
      </c>
      <c r="D1302" t="s">
        <v>303</v>
      </c>
      <c r="E1302" t="s">
        <v>90</v>
      </c>
      <c r="F1302">
        <v>35739</v>
      </c>
      <c r="G1302" t="s">
        <v>1200</v>
      </c>
      <c r="H1302" t="s">
        <v>29</v>
      </c>
      <c r="I1302" t="s">
        <v>144</v>
      </c>
      <c r="J1302" t="s">
        <v>1112</v>
      </c>
      <c r="K1302">
        <v>2015</v>
      </c>
      <c r="L1302" t="s">
        <v>40</v>
      </c>
    </row>
    <row r="1303" spans="1:12" ht="17.25" customHeight="1" x14ac:dyDescent="0.25">
      <c r="A1303">
        <v>339058</v>
      </c>
      <c r="B1303" t="s">
        <v>3307</v>
      </c>
      <c r="C1303" t="s">
        <v>3308</v>
      </c>
      <c r="D1303" t="s">
        <v>250</v>
      </c>
      <c r="E1303" t="s">
        <v>90</v>
      </c>
      <c r="F1303">
        <v>32234</v>
      </c>
      <c r="G1303" t="s">
        <v>3309</v>
      </c>
      <c r="H1303" t="s">
        <v>29</v>
      </c>
      <c r="I1303" t="s">
        <v>144</v>
      </c>
      <c r="J1303" t="s">
        <v>1112</v>
      </c>
      <c r="K1303">
        <v>2006</v>
      </c>
      <c r="L1303" t="s">
        <v>31</v>
      </c>
    </row>
    <row r="1304" spans="1:12" ht="17.25" customHeight="1" x14ac:dyDescent="0.25">
      <c r="A1304">
        <v>339062</v>
      </c>
      <c r="B1304" t="s">
        <v>3310</v>
      </c>
      <c r="C1304" t="s">
        <v>240</v>
      </c>
      <c r="D1304" t="s">
        <v>491</v>
      </c>
      <c r="E1304" t="s">
        <v>90</v>
      </c>
      <c r="F1304">
        <v>34432</v>
      </c>
      <c r="G1304" t="s">
        <v>31</v>
      </c>
      <c r="H1304" t="s">
        <v>29</v>
      </c>
      <c r="I1304" t="s">
        <v>144</v>
      </c>
      <c r="J1304" t="s">
        <v>1112</v>
      </c>
      <c r="K1304">
        <v>2012</v>
      </c>
      <c r="L1304" t="s">
        <v>31</v>
      </c>
    </row>
    <row r="1305" spans="1:12" ht="17.25" customHeight="1" x14ac:dyDescent="0.25">
      <c r="A1305">
        <v>339063</v>
      </c>
      <c r="B1305" t="s">
        <v>2211</v>
      </c>
      <c r="C1305" t="s">
        <v>1455</v>
      </c>
      <c r="D1305" t="s">
        <v>672</v>
      </c>
      <c r="E1305" t="s">
        <v>90</v>
      </c>
      <c r="F1305">
        <v>37701</v>
      </c>
      <c r="G1305" t="s">
        <v>426</v>
      </c>
      <c r="H1305" t="s">
        <v>29</v>
      </c>
      <c r="I1305" t="s">
        <v>144</v>
      </c>
      <c r="J1305" t="s">
        <v>1112</v>
      </c>
      <c r="K1305">
        <v>2022</v>
      </c>
      <c r="L1305" t="s">
        <v>31</v>
      </c>
    </row>
    <row r="1306" spans="1:12" ht="17.25" customHeight="1" x14ac:dyDescent="0.25">
      <c r="A1306">
        <v>339066</v>
      </c>
      <c r="B1306" t="s">
        <v>3240</v>
      </c>
      <c r="C1306" t="s">
        <v>825</v>
      </c>
      <c r="D1306" t="s">
        <v>462</v>
      </c>
      <c r="E1306" t="s">
        <v>90</v>
      </c>
      <c r="F1306">
        <v>35977</v>
      </c>
      <c r="G1306" t="s">
        <v>225</v>
      </c>
      <c r="H1306" t="s">
        <v>29</v>
      </c>
      <c r="I1306" t="s">
        <v>144</v>
      </c>
      <c r="J1306" t="s">
        <v>27</v>
      </c>
      <c r="K1306">
        <v>2016</v>
      </c>
      <c r="L1306" t="s">
        <v>31</v>
      </c>
    </row>
    <row r="1307" spans="1:12" ht="17.25" customHeight="1" x14ac:dyDescent="0.25">
      <c r="A1307">
        <v>339073</v>
      </c>
      <c r="B1307" t="s">
        <v>3311</v>
      </c>
      <c r="C1307" t="s">
        <v>875</v>
      </c>
      <c r="D1307" t="s">
        <v>277</v>
      </c>
      <c r="E1307" t="s">
        <v>90</v>
      </c>
      <c r="F1307">
        <v>31674</v>
      </c>
      <c r="G1307" t="s">
        <v>50</v>
      </c>
      <c r="H1307" t="s">
        <v>29</v>
      </c>
      <c r="I1307" t="s">
        <v>144</v>
      </c>
      <c r="J1307" t="s">
        <v>1112</v>
      </c>
      <c r="K1307">
        <v>2004</v>
      </c>
      <c r="L1307" t="s">
        <v>50</v>
      </c>
    </row>
    <row r="1308" spans="1:12" ht="17.25" customHeight="1" x14ac:dyDescent="0.25">
      <c r="A1308">
        <v>339074</v>
      </c>
      <c r="B1308" t="s">
        <v>2701</v>
      </c>
      <c r="C1308" t="s">
        <v>256</v>
      </c>
      <c r="D1308" t="s">
        <v>2702</v>
      </c>
      <c r="E1308" t="s">
        <v>90</v>
      </c>
      <c r="G1308" t="s">
        <v>31</v>
      </c>
      <c r="H1308" t="s">
        <v>29</v>
      </c>
      <c r="I1308" t="s">
        <v>144</v>
      </c>
      <c r="J1308" t="s">
        <v>1112</v>
      </c>
      <c r="K1308">
        <v>2021</v>
      </c>
      <c r="L1308" t="s">
        <v>43</v>
      </c>
    </row>
    <row r="1309" spans="1:12" ht="17.25" customHeight="1" x14ac:dyDescent="0.25">
      <c r="A1309">
        <v>339075</v>
      </c>
      <c r="B1309" t="s">
        <v>2334</v>
      </c>
      <c r="C1309" t="s">
        <v>762</v>
      </c>
      <c r="D1309" t="s">
        <v>319</v>
      </c>
      <c r="E1309" t="s">
        <v>90</v>
      </c>
      <c r="F1309">
        <v>34425</v>
      </c>
      <c r="G1309" t="s">
        <v>31</v>
      </c>
      <c r="H1309" t="s">
        <v>29</v>
      </c>
      <c r="I1309" t="s">
        <v>144</v>
      </c>
      <c r="J1309" t="s">
        <v>1112</v>
      </c>
      <c r="K1309">
        <v>2014</v>
      </c>
      <c r="L1309" t="s">
        <v>31</v>
      </c>
    </row>
    <row r="1310" spans="1:12" ht="17.25" customHeight="1" x14ac:dyDescent="0.25">
      <c r="A1310">
        <v>339076</v>
      </c>
      <c r="B1310" t="s">
        <v>3241</v>
      </c>
      <c r="C1310" t="s">
        <v>258</v>
      </c>
      <c r="D1310" t="s">
        <v>243</v>
      </c>
      <c r="E1310" t="s">
        <v>90</v>
      </c>
      <c r="F1310">
        <v>35995</v>
      </c>
      <c r="G1310" t="s">
        <v>225</v>
      </c>
      <c r="H1310" t="s">
        <v>29</v>
      </c>
      <c r="I1310" t="s">
        <v>144</v>
      </c>
      <c r="J1310" t="s">
        <v>27</v>
      </c>
      <c r="K1310">
        <v>2016</v>
      </c>
      <c r="L1310" t="s">
        <v>43</v>
      </c>
    </row>
    <row r="1311" spans="1:12" ht="17.25" customHeight="1" x14ac:dyDescent="0.25">
      <c r="A1311">
        <v>339077</v>
      </c>
      <c r="B1311" t="s">
        <v>2746</v>
      </c>
      <c r="C1311" t="s">
        <v>226</v>
      </c>
      <c r="D1311" t="s">
        <v>411</v>
      </c>
      <c r="E1311" t="s">
        <v>90</v>
      </c>
      <c r="F1311">
        <v>37822</v>
      </c>
      <c r="G1311" t="s">
        <v>332</v>
      </c>
      <c r="H1311" t="s">
        <v>29</v>
      </c>
      <c r="I1311" t="s">
        <v>144</v>
      </c>
      <c r="J1311" t="s">
        <v>1112</v>
      </c>
      <c r="K1311">
        <v>2022</v>
      </c>
      <c r="L1311" t="s">
        <v>43</v>
      </c>
    </row>
    <row r="1312" spans="1:12" ht="17.25" customHeight="1" x14ac:dyDescent="0.25">
      <c r="A1312">
        <v>339079</v>
      </c>
      <c r="B1312" t="s">
        <v>3312</v>
      </c>
      <c r="C1312" t="s">
        <v>825</v>
      </c>
      <c r="D1312" t="s">
        <v>543</v>
      </c>
      <c r="E1312" t="s">
        <v>90</v>
      </c>
      <c r="F1312">
        <v>34344</v>
      </c>
      <c r="G1312" t="s">
        <v>2840</v>
      </c>
      <c r="H1312" t="s">
        <v>29</v>
      </c>
      <c r="I1312" t="s">
        <v>144</v>
      </c>
      <c r="J1312" t="s">
        <v>1112</v>
      </c>
      <c r="K1312">
        <v>2011</v>
      </c>
      <c r="L1312" t="s">
        <v>43</v>
      </c>
    </row>
    <row r="1313" spans="1:12" ht="17.25" customHeight="1" x14ac:dyDescent="0.25">
      <c r="A1313">
        <v>339084</v>
      </c>
      <c r="B1313" t="s">
        <v>3313</v>
      </c>
      <c r="C1313" t="s">
        <v>244</v>
      </c>
      <c r="D1313" t="s">
        <v>246</v>
      </c>
      <c r="E1313" t="s">
        <v>90</v>
      </c>
      <c r="F1313">
        <v>37313</v>
      </c>
      <c r="G1313" t="s">
        <v>385</v>
      </c>
      <c r="H1313" t="s">
        <v>29</v>
      </c>
      <c r="I1313" t="s">
        <v>144</v>
      </c>
      <c r="J1313" t="s">
        <v>27</v>
      </c>
      <c r="K1313">
        <v>2020</v>
      </c>
      <c r="L1313" t="s">
        <v>43</v>
      </c>
    </row>
    <row r="1314" spans="1:12" ht="17.25" customHeight="1" x14ac:dyDescent="0.25">
      <c r="A1314">
        <v>339085</v>
      </c>
      <c r="B1314" t="s">
        <v>2812</v>
      </c>
      <c r="C1314" t="s">
        <v>365</v>
      </c>
      <c r="D1314" t="s">
        <v>2813</v>
      </c>
      <c r="E1314" t="s">
        <v>90</v>
      </c>
      <c r="F1314">
        <v>37377</v>
      </c>
      <c r="G1314" t="s">
        <v>60</v>
      </c>
      <c r="H1314" t="s">
        <v>29</v>
      </c>
      <c r="I1314" t="s">
        <v>144</v>
      </c>
      <c r="J1314" t="s">
        <v>1112</v>
      </c>
      <c r="K1314">
        <v>2020</v>
      </c>
      <c r="L1314" t="s">
        <v>43</v>
      </c>
    </row>
    <row r="1315" spans="1:12" ht="17.25" customHeight="1" x14ac:dyDescent="0.25">
      <c r="A1315">
        <v>339090</v>
      </c>
      <c r="B1315" t="s">
        <v>2682</v>
      </c>
      <c r="C1315" t="s">
        <v>503</v>
      </c>
      <c r="D1315" t="s">
        <v>416</v>
      </c>
      <c r="E1315" t="s">
        <v>90</v>
      </c>
      <c r="F1315">
        <v>34176</v>
      </c>
      <c r="G1315" t="s">
        <v>31</v>
      </c>
      <c r="H1315" t="s">
        <v>72</v>
      </c>
      <c r="I1315" t="s">
        <v>144</v>
      </c>
      <c r="J1315" t="s">
        <v>1112</v>
      </c>
      <c r="K1315">
        <v>2013</v>
      </c>
      <c r="L1315" t="s">
        <v>31</v>
      </c>
    </row>
    <row r="1316" spans="1:12" ht="17.25" customHeight="1" x14ac:dyDescent="0.25">
      <c r="A1316">
        <v>339092</v>
      </c>
      <c r="B1316" t="s">
        <v>3242</v>
      </c>
      <c r="C1316" t="s">
        <v>324</v>
      </c>
      <c r="D1316" t="s">
        <v>3243</v>
      </c>
      <c r="E1316" t="s">
        <v>90</v>
      </c>
      <c r="G1316" t="s">
        <v>3244</v>
      </c>
      <c r="H1316" t="s">
        <v>32</v>
      </c>
      <c r="I1316" t="s">
        <v>144</v>
      </c>
      <c r="J1316" t="s">
        <v>1112</v>
      </c>
      <c r="K1316">
        <v>2022</v>
      </c>
      <c r="L1316" t="s">
        <v>86</v>
      </c>
    </row>
    <row r="1317" spans="1:12" ht="17.25" customHeight="1" x14ac:dyDescent="0.25">
      <c r="A1317">
        <v>339094</v>
      </c>
      <c r="B1317" t="s">
        <v>2516</v>
      </c>
      <c r="C1317" t="s">
        <v>233</v>
      </c>
      <c r="D1317" t="s">
        <v>281</v>
      </c>
      <c r="E1317" t="s">
        <v>90</v>
      </c>
      <c r="F1317">
        <v>32992</v>
      </c>
      <c r="G1317" t="s">
        <v>2517</v>
      </c>
      <c r="H1317" t="s">
        <v>29</v>
      </c>
      <c r="I1317" t="s">
        <v>144</v>
      </c>
      <c r="J1317" t="s">
        <v>1112</v>
      </c>
      <c r="K1317">
        <v>2013</v>
      </c>
      <c r="L1317" t="s">
        <v>86</v>
      </c>
    </row>
    <row r="1318" spans="1:12" ht="17.25" customHeight="1" x14ac:dyDescent="0.25">
      <c r="A1318">
        <v>339096</v>
      </c>
      <c r="B1318" t="s">
        <v>760</v>
      </c>
      <c r="C1318" t="s">
        <v>351</v>
      </c>
      <c r="D1318" t="s">
        <v>660</v>
      </c>
      <c r="E1318" t="s">
        <v>89</v>
      </c>
      <c r="F1318">
        <v>31778</v>
      </c>
      <c r="G1318" t="s">
        <v>637</v>
      </c>
      <c r="H1318" t="s">
        <v>29</v>
      </c>
      <c r="I1318" t="s">
        <v>144</v>
      </c>
      <c r="J1318" t="s">
        <v>1112</v>
      </c>
      <c r="K1318">
        <v>2022</v>
      </c>
      <c r="L1318" t="s">
        <v>31</v>
      </c>
    </row>
    <row r="1319" spans="1:12" ht="17.25" customHeight="1" x14ac:dyDescent="0.25">
      <c r="A1319">
        <v>339102</v>
      </c>
      <c r="B1319" t="s">
        <v>2325</v>
      </c>
      <c r="C1319" t="s">
        <v>256</v>
      </c>
      <c r="D1319" t="s">
        <v>378</v>
      </c>
      <c r="E1319" t="s">
        <v>90</v>
      </c>
      <c r="F1319">
        <v>33543</v>
      </c>
      <c r="G1319" t="s">
        <v>2326</v>
      </c>
      <c r="H1319" t="s">
        <v>29</v>
      </c>
      <c r="I1319" t="s">
        <v>144</v>
      </c>
      <c r="J1319" t="s">
        <v>1112</v>
      </c>
      <c r="L1319" t="s">
        <v>60</v>
      </c>
    </row>
    <row r="1320" spans="1:12" ht="17.25" customHeight="1" x14ac:dyDescent="0.25">
      <c r="A1320">
        <v>339103</v>
      </c>
      <c r="B1320" t="s">
        <v>2408</v>
      </c>
      <c r="C1320" t="s">
        <v>233</v>
      </c>
      <c r="D1320" t="s">
        <v>903</v>
      </c>
      <c r="E1320" t="s">
        <v>90</v>
      </c>
      <c r="F1320">
        <v>32657</v>
      </c>
      <c r="G1320" t="s">
        <v>229</v>
      </c>
      <c r="H1320" t="s">
        <v>29</v>
      </c>
      <c r="I1320" t="s">
        <v>144</v>
      </c>
      <c r="J1320" t="s">
        <v>1112</v>
      </c>
      <c r="K1320">
        <v>2007</v>
      </c>
      <c r="L1320" t="s">
        <v>31</v>
      </c>
    </row>
    <row r="1321" spans="1:12" ht="17.25" customHeight="1" x14ac:dyDescent="0.25">
      <c r="A1321">
        <v>339104</v>
      </c>
      <c r="B1321" t="s">
        <v>3245</v>
      </c>
      <c r="C1321" t="s">
        <v>585</v>
      </c>
      <c r="D1321" t="s">
        <v>609</v>
      </c>
      <c r="E1321" t="s">
        <v>90</v>
      </c>
      <c r="F1321">
        <v>35438</v>
      </c>
      <c r="G1321" t="s">
        <v>3246</v>
      </c>
      <c r="H1321" t="s">
        <v>29</v>
      </c>
      <c r="I1321" t="s">
        <v>144</v>
      </c>
      <c r="J1321" t="s">
        <v>1112</v>
      </c>
      <c r="K1321">
        <v>2015</v>
      </c>
      <c r="L1321" t="s">
        <v>31</v>
      </c>
    </row>
    <row r="1322" spans="1:12" ht="17.25" customHeight="1" x14ac:dyDescent="0.25">
      <c r="A1322">
        <v>339108</v>
      </c>
      <c r="B1322" t="s">
        <v>3314</v>
      </c>
      <c r="C1322" t="s">
        <v>771</v>
      </c>
      <c r="D1322" t="s">
        <v>243</v>
      </c>
      <c r="E1322" t="s">
        <v>89</v>
      </c>
      <c r="F1322">
        <v>37987</v>
      </c>
      <c r="G1322" t="s">
        <v>3315</v>
      </c>
      <c r="H1322" t="s">
        <v>29</v>
      </c>
      <c r="I1322" t="s">
        <v>144</v>
      </c>
      <c r="J1322" t="s">
        <v>27</v>
      </c>
      <c r="K1322">
        <v>2022</v>
      </c>
      <c r="L1322" t="s">
        <v>31</v>
      </c>
    </row>
    <row r="1323" spans="1:12" ht="17.25" customHeight="1" x14ac:dyDescent="0.25">
      <c r="A1323">
        <v>339109</v>
      </c>
      <c r="B1323" t="s">
        <v>3224</v>
      </c>
      <c r="C1323" t="s">
        <v>240</v>
      </c>
      <c r="D1323" t="s">
        <v>867</v>
      </c>
      <c r="E1323" t="s">
        <v>90</v>
      </c>
      <c r="F1323">
        <v>33284</v>
      </c>
      <c r="G1323" t="s">
        <v>749</v>
      </c>
      <c r="H1323" t="s">
        <v>29</v>
      </c>
      <c r="I1323" t="s">
        <v>144</v>
      </c>
      <c r="J1323" t="s">
        <v>27</v>
      </c>
      <c r="K1323">
        <v>2010</v>
      </c>
      <c r="L1323" t="s">
        <v>53</v>
      </c>
    </row>
    <row r="1324" spans="1:12" ht="17.25" customHeight="1" x14ac:dyDescent="0.25">
      <c r="A1324">
        <v>339111</v>
      </c>
      <c r="B1324" t="s">
        <v>2274</v>
      </c>
      <c r="C1324" t="s">
        <v>328</v>
      </c>
      <c r="D1324" t="s">
        <v>2275</v>
      </c>
      <c r="E1324" t="s">
        <v>90</v>
      </c>
      <c r="F1324">
        <v>37836</v>
      </c>
      <c r="G1324" t="s">
        <v>548</v>
      </c>
      <c r="H1324" t="s">
        <v>29</v>
      </c>
      <c r="I1324" t="s">
        <v>144</v>
      </c>
      <c r="J1324" t="s">
        <v>27</v>
      </c>
      <c r="K1324">
        <v>2021</v>
      </c>
      <c r="L1324" t="s">
        <v>31</v>
      </c>
    </row>
    <row r="1325" spans="1:12" ht="17.25" customHeight="1" x14ac:dyDescent="0.25">
      <c r="A1325">
        <v>339117</v>
      </c>
      <c r="B1325" t="s">
        <v>3231</v>
      </c>
      <c r="C1325" t="s">
        <v>259</v>
      </c>
      <c r="D1325" t="s">
        <v>3232</v>
      </c>
      <c r="E1325" t="s">
        <v>89</v>
      </c>
      <c r="F1325">
        <v>32509</v>
      </c>
      <c r="G1325" t="s">
        <v>3233</v>
      </c>
      <c r="H1325" t="s">
        <v>29</v>
      </c>
      <c r="I1325" t="s">
        <v>144</v>
      </c>
      <c r="J1325" t="s">
        <v>1112</v>
      </c>
      <c r="K1325">
        <v>2016</v>
      </c>
      <c r="L1325" t="s">
        <v>31</v>
      </c>
    </row>
    <row r="1326" spans="1:12" ht="17.25" customHeight="1" x14ac:dyDescent="0.25">
      <c r="A1326">
        <v>339118</v>
      </c>
      <c r="B1326" t="s">
        <v>3054</v>
      </c>
      <c r="C1326" t="s">
        <v>490</v>
      </c>
      <c r="D1326" t="s">
        <v>3055</v>
      </c>
      <c r="E1326" t="s">
        <v>89</v>
      </c>
      <c r="F1326">
        <v>34659</v>
      </c>
      <c r="G1326" t="s">
        <v>1357</v>
      </c>
      <c r="H1326" t="s">
        <v>29</v>
      </c>
      <c r="I1326" t="s">
        <v>144</v>
      </c>
      <c r="J1326" t="s">
        <v>1112</v>
      </c>
      <c r="L1326" t="s">
        <v>43</v>
      </c>
    </row>
    <row r="1327" spans="1:12" ht="17.25" customHeight="1" x14ac:dyDescent="0.25">
      <c r="A1327">
        <v>339123</v>
      </c>
      <c r="B1327" t="s">
        <v>2712</v>
      </c>
      <c r="C1327" t="s">
        <v>707</v>
      </c>
      <c r="D1327" t="s">
        <v>483</v>
      </c>
      <c r="E1327" t="s">
        <v>89</v>
      </c>
      <c r="F1327">
        <v>37257</v>
      </c>
      <c r="G1327" t="s">
        <v>1668</v>
      </c>
      <c r="H1327" t="s">
        <v>29</v>
      </c>
      <c r="I1327" t="s">
        <v>144</v>
      </c>
      <c r="J1327" t="s">
        <v>27</v>
      </c>
      <c r="L1327" t="s">
        <v>31</v>
      </c>
    </row>
    <row r="1328" spans="1:12" ht="17.25" customHeight="1" x14ac:dyDescent="0.25">
      <c r="A1328">
        <v>339124</v>
      </c>
      <c r="B1328" t="s">
        <v>2948</v>
      </c>
      <c r="C1328" t="s">
        <v>837</v>
      </c>
      <c r="D1328" t="s">
        <v>2949</v>
      </c>
      <c r="E1328" t="s">
        <v>90</v>
      </c>
      <c r="F1328">
        <v>36142</v>
      </c>
      <c r="G1328" t="s">
        <v>31</v>
      </c>
      <c r="H1328" t="s">
        <v>29</v>
      </c>
      <c r="I1328" t="s">
        <v>144</v>
      </c>
      <c r="J1328" t="s">
        <v>27</v>
      </c>
      <c r="K1328">
        <v>2016</v>
      </c>
      <c r="L1328" t="s">
        <v>53</v>
      </c>
    </row>
    <row r="1329" spans="1:12" ht="17.25" customHeight="1" x14ac:dyDescent="0.25">
      <c r="A1329">
        <v>339125</v>
      </c>
      <c r="B1329" t="s">
        <v>3316</v>
      </c>
      <c r="C1329" t="s">
        <v>876</v>
      </c>
      <c r="D1329" t="s">
        <v>845</v>
      </c>
      <c r="E1329" t="s">
        <v>90</v>
      </c>
      <c r="G1329" t="s">
        <v>31</v>
      </c>
      <c r="H1329" t="s">
        <v>29</v>
      </c>
      <c r="I1329" t="s">
        <v>144</v>
      </c>
      <c r="J1329" t="s">
        <v>1112</v>
      </c>
      <c r="K1329">
        <v>2022</v>
      </c>
      <c r="L1329" t="s">
        <v>31</v>
      </c>
    </row>
    <row r="1330" spans="1:12" ht="17.25" customHeight="1" x14ac:dyDescent="0.25">
      <c r="A1330">
        <v>339128</v>
      </c>
      <c r="B1330" t="s">
        <v>3317</v>
      </c>
      <c r="C1330" t="s">
        <v>414</v>
      </c>
      <c r="D1330" t="s">
        <v>794</v>
      </c>
      <c r="E1330" t="s">
        <v>89</v>
      </c>
      <c r="F1330">
        <v>26017</v>
      </c>
      <c r="G1330" t="s">
        <v>3318</v>
      </c>
      <c r="H1330" t="s">
        <v>29</v>
      </c>
      <c r="I1330" t="s">
        <v>144</v>
      </c>
      <c r="J1330" t="s">
        <v>27</v>
      </c>
      <c r="K1330">
        <v>1989</v>
      </c>
      <c r="L1330" t="s">
        <v>80</v>
      </c>
    </row>
    <row r="1331" spans="1:12" ht="17.25" customHeight="1" x14ac:dyDescent="0.25">
      <c r="A1331">
        <v>339129</v>
      </c>
      <c r="B1331" t="s">
        <v>2872</v>
      </c>
      <c r="C1331" t="s">
        <v>1312</v>
      </c>
      <c r="D1331" t="s">
        <v>1532</v>
      </c>
      <c r="E1331" t="s">
        <v>89</v>
      </c>
      <c r="F1331">
        <v>30635</v>
      </c>
      <c r="G1331" t="s">
        <v>1676</v>
      </c>
      <c r="H1331" t="s">
        <v>29</v>
      </c>
      <c r="I1331" t="s">
        <v>144</v>
      </c>
      <c r="J1331" t="s">
        <v>1112</v>
      </c>
      <c r="K1331">
        <v>2002</v>
      </c>
      <c r="L1331" t="s">
        <v>60</v>
      </c>
    </row>
    <row r="1332" spans="1:12" ht="17.25" customHeight="1" x14ac:dyDescent="0.25">
      <c r="A1332">
        <v>339130</v>
      </c>
      <c r="B1332" t="s">
        <v>704</v>
      </c>
      <c r="C1332" t="s">
        <v>259</v>
      </c>
      <c r="D1332" t="s">
        <v>358</v>
      </c>
      <c r="E1332" t="s">
        <v>89</v>
      </c>
      <c r="F1332">
        <v>36352</v>
      </c>
      <c r="G1332" t="s">
        <v>31</v>
      </c>
      <c r="H1332" t="s">
        <v>29</v>
      </c>
      <c r="I1332" t="s">
        <v>144</v>
      </c>
      <c r="J1332" t="s">
        <v>1112</v>
      </c>
      <c r="L1332" t="s">
        <v>31</v>
      </c>
    </row>
    <row r="1333" spans="1:12" ht="17.25" customHeight="1" x14ac:dyDescent="0.25">
      <c r="A1333">
        <v>339131</v>
      </c>
      <c r="B1333" t="s">
        <v>3319</v>
      </c>
      <c r="C1333" t="s">
        <v>256</v>
      </c>
      <c r="D1333" t="s">
        <v>329</v>
      </c>
      <c r="E1333" t="s">
        <v>89</v>
      </c>
      <c r="F1333">
        <v>32629</v>
      </c>
      <c r="G1333" t="s">
        <v>2346</v>
      </c>
      <c r="H1333" t="s">
        <v>29</v>
      </c>
      <c r="I1333" t="s">
        <v>144</v>
      </c>
      <c r="J1333" t="s">
        <v>1112</v>
      </c>
      <c r="K1333">
        <v>2008</v>
      </c>
      <c r="L1333" t="s">
        <v>50</v>
      </c>
    </row>
    <row r="1334" spans="1:12" ht="17.25" customHeight="1" x14ac:dyDescent="0.25">
      <c r="A1334">
        <v>339132</v>
      </c>
      <c r="B1334" t="s">
        <v>3320</v>
      </c>
      <c r="C1334" t="s">
        <v>351</v>
      </c>
      <c r="D1334" t="s">
        <v>378</v>
      </c>
      <c r="E1334" t="s">
        <v>90</v>
      </c>
      <c r="F1334">
        <v>32037</v>
      </c>
      <c r="G1334" t="s">
        <v>31</v>
      </c>
      <c r="H1334" t="s">
        <v>29</v>
      </c>
      <c r="I1334" t="s">
        <v>144</v>
      </c>
      <c r="J1334" t="s">
        <v>1112</v>
      </c>
      <c r="K1334">
        <v>2005</v>
      </c>
      <c r="L1334" t="s">
        <v>31</v>
      </c>
    </row>
    <row r="1335" spans="1:12" ht="17.25" customHeight="1" x14ac:dyDescent="0.25">
      <c r="A1335">
        <v>339134</v>
      </c>
      <c r="B1335" t="s">
        <v>2790</v>
      </c>
      <c r="C1335" t="s">
        <v>330</v>
      </c>
      <c r="D1335" t="s">
        <v>575</v>
      </c>
      <c r="E1335" t="s">
        <v>89</v>
      </c>
      <c r="F1335">
        <v>37519</v>
      </c>
      <c r="G1335" t="s">
        <v>835</v>
      </c>
      <c r="H1335" t="s">
        <v>29</v>
      </c>
      <c r="I1335" t="s">
        <v>144</v>
      </c>
      <c r="J1335" t="s">
        <v>27</v>
      </c>
      <c r="K1335">
        <v>2021</v>
      </c>
      <c r="L1335" t="s">
        <v>31</v>
      </c>
    </row>
    <row r="1336" spans="1:12" ht="17.25" customHeight="1" x14ac:dyDescent="0.25">
      <c r="A1336">
        <v>339135</v>
      </c>
      <c r="B1336" t="s">
        <v>3247</v>
      </c>
      <c r="C1336" t="s">
        <v>223</v>
      </c>
      <c r="D1336" t="s">
        <v>1675</v>
      </c>
      <c r="E1336" t="s">
        <v>89</v>
      </c>
      <c r="F1336">
        <v>35065</v>
      </c>
      <c r="G1336" t="s">
        <v>893</v>
      </c>
      <c r="H1336" t="s">
        <v>29</v>
      </c>
      <c r="I1336" t="s">
        <v>144</v>
      </c>
      <c r="J1336" t="s">
        <v>27</v>
      </c>
      <c r="K1336">
        <v>2013</v>
      </c>
      <c r="L1336" t="s">
        <v>68</v>
      </c>
    </row>
    <row r="1337" spans="1:12" ht="17.25" customHeight="1" x14ac:dyDescent="0.25">
      <c r="A1337">
        <v>339138</v>
      </c>
      <c r="B1337" t="s">
        <v>2806</v>
      </c>
      <c r="C1337" t="s">
        <v>2807</v>
      </c>
      <c r="D1337" t="s">
        <v>670</v>
      </c>
      <c r="E1337" t="s">
        <v>90</v>
      </c>
      <c r="F1337">
        <v>33604</v>
      </c>
      <c r="G1337" t="s">
        <v>2808</v>
      </c>
      <c r="H1337" t="s">
        <v>29</v>
      </c>
      <c r="I1337" t="s">
        <v>144</v>
      </c>
      <c r="J1337" t="s">
        <v>1112</v>
      </c>
      <c r="K1337">
        <v>2013</v>
      </c>
      <c r="L1337" t="s">
        <v>68</v>
      </c>
    </row>
    <row r="1338" spans="1:12" ht="17.25" customHeight="1" x14ac:dyDescent="0.25">
      <c r="A1338">
        <v>339139</v>
      </c>
      <c r="B1338" t="s">
        <v>2791</v>
      </c>
      <c r="C1338" t="s">
        <v>240</v>
      </c>
      <c r="D1338" t="s">
        <v>502</v>
      </c>
      <c r="E1338" t="s">
        <v>90</v>
      </c>
      <c r="F1338">
        <v>33797</v>
      </c>
      <c r="G1338" t="s">
        <v>31</v>
      </c>
      <c r="H1338" t="s">
        <v>29</v>
      </c>
      <c r="I1338" t="s">
        <v>144</v>
      </c>
      <c r="J1338" t="s">
        <v>27</v>
      </c>
      <c r="K1338">
        <v>2013</v>
      </c>
      <c r="L1338" t="s">
        <v>31</v>
      </c>
    </row>
    <row r="1339" spans="1:12" ht="17.25" customHeight="1" x14ac:dyDescent="0.25">
      <c r="A1339">
        <v>339141</v>
      </c>
      <c r="B1339" t="s">
        <v>3321</v>
      </c>
      <c r="C1339" t="s">
        <v>888</v>
      </c>
      <c r="D1339" t="s">
        <v>280</v>
      </c>
      <c r="E1339" t="s">
        <v>90</v>
      </c>
      <c r="F1339">
        <v>31427</v>
      </c>
      <c r="G1339" t="s">
        <v>225</v>
      </c>
      <c r="H1339" t="s">
        <v>29</v>
      </c>
      <c r="I1339" t="s">
        <v>144</v>
      </c>
      <c r="J1339" t="s">
        <v>1112</v>
      </c>
      <c r="K1339">
        <v>2019</v>
      </c>
      <c r="L1339" t="s">
        <v>31</v>
      </c>
    </row>
    <row r="1340" spans="1:12" ht="17.25" customHeight="1" x14ac:dyDescent="0.25">
      <c r="A1340">
        <v>339145</v>
      </c>
      <c r="B1340" t="s">
        <v>1454</v>
      </c>
      <c r="C1340" t="s">
        <v>311</v>
      </c>
      <c r="D1340" t="s">
        <v>2481</v>
      </c>
      <c r="E1340" t="s">
        <v>89</v>
      </c>
      <c r="F1340">
        <v>31432</v>
      </c>
      <c r="G1340" t="s">
        <v>2482</v>
      </c>
      <c r="H1340" t="s">
        <v>29</v>
      </c>
      <c r="I1340" t="s">
        <v>144</v>
      </c>
      <c r="J1340" t="s">
        <v>1112</v>
      </c>
      <c r="K1340">
        <v>2003</v>
      </c>
      <c r="L1340" t="s">
        <v>31</v>
      </c>
    </row>
    <row r="1341" spans="1:12" ht="17.25" customHeight="1" x14ac:dyDescent="0.25">
      <c r="A1341">
        <v>339146</v>
      </c>
      <c r="B1341" t="s">
        <v>2792</v>
      </c>
      <c r="C1341" t="s">
        <v>999</v>
      </c>
      <c r="D1341" t="s">
        <v>321</v>
      </c>
      <c r="E1341" t="s">
        <v>89</v>
      </c>
      <c r="F1341">
        <v>37749</v>
      </c>
      <c r="G1341" t="s">
        <v>31</v>
      </c>
      <c r="H1341" t="s">
        <v>29</v>
      </c>
      <c r="I1341" t="s">
        <v>144</v>
      </c>
      <c r="J1341" t="s">
        <v>27</v>
      </c>
      <c r="K1341">
        <v>2021</v>
      </c>
      <c r="L1341" t="s">
        <v>31</v>
      </c>
    </row>
    <row r="1342" spans="1:12" ht="17.25" customHeight="1" x14ac:dyDescent="0.25">
      <c r="A1342">
        <v>339149</v>
      </c>
      <c r="B1342" t="s">
        <v>2460</v>
      </c>
      <c r="C1342" t="s">
        <v>641</v>
      </c>
      <c r="D1342" t="s">
        <v>689</v>
      </c>
      <c r="E1342" t="s">
        <v>89</v>
      </c>
      <c r="F1342">
        <v>36555</v>
      </c>
      <c r="G1342" t="s">
        <v>272</v>
      </c>
      <c r="H1342" t="s">
        <v>29</v>
      </c>
      <c r="I1342" t="s">
        <v>144</v>
      </c>
      <c r="J1342" t="s">
        <v>1112</v>
      </c>
      <c r="L1342" t="s">
        <v>31</v>
      </c>
    </row>
    <row r="1343" spans="1:12" ht="17.25" customHeight="1" x14ac:dyDescent="0.25">
      <c r="A1343">
        <v>339153</v>
      </c>
      <c r="B1343" t="s">
        <v>3322</v>
      </c>
      <c r="C1343" t="s">
        <v>342</v>
      </c>
      <c r="D1343" t="s">
        <v>300</v>
      </c>
      <c r="E1343" t="s">
        <v>90</v>
      </c>
      <c r="F1343">
        <v>29199</v>
      </c>
      <c r="G1343" t="s">
        <v>74</v>
      </c>
      <c r="H1343" t="s">
        <v>29</v>
      </c>
      <c r="I1343" t="s">
        <v>144</v>
      </c>
      <c r="J1343" t="s">
        <v>27</v>
      </c>
      <c r="K1343">
        <v>1998</v>
      </c>
      <c r="L1343" t="s">
        <v>74</v>
      </c>
    </row>
    <row r="1344" spans="1:12" ht="17.25" customHeight="1" x14ac:dyDescent="0.25">
      <c r="A1344">
        <v>339156</v>
      </c>
      <c r="B1344" t="s">
        <v>3323</v>
      </c>
      <c r="C1344" t="s">
        <v>259</v>
      </c>
      <c r="D1344" t="s">
        <v>372</v>
      </c>
      <c r="E1344" t="s">
        <v>90</v>
      </c>
      <c r="F1344">
        <v>33628</v>
      </c>
      <c r="G1344" t="s">
        <v>534</v>
      </c>
      <c r="H1344" t="s">
        <v>32</v>
      </c>
      <c r="I1344" t="s">
        <v>144</v>
      </c>
      <c r="J1344" t="s">
        <v>1112</v>
      </c>
      <c r="K1344">
        <v>2009</v>
      </c>
      <c r="L1344" t="s">
        <v>31</v>
      </c>
    </row>
    <row r="1345" spans="1:12" ht="17.25" customHeight="1" x14ac:dyDescent="0.25">
      <c r="A1345">
        <v>339157</v>
      </c>
      <c r="B1345" t="s">
        <v>3324</v>
      </c>
      <c r="C1345" t="s">
        <v>342</v>
      </c>
      <c r="D1345" t="s">
        <v>681</v>
      </c>
      <c r="E1345" t="s">
        <v>90</v>
      </c>
      <c r="F1345">
        <v>33609</v>
      </c>
      <c r="G1345" t="s">
        <v>527</v>
      </c>
      <c r="H1345" t="s">
        <v>29</v>
      </c>
      <c r="I1345" t="s">
        <v>144</v>
      </c>
      <c r="J1345" t="s">
        <v>27</v>
      </c>
      <c r="K1345">
        <v>2011</v>
      </c>
      <c r="L1345" t="s">
        <v>53</v>
      </c>
    </row>
    <row r="1346" spans="1:12" ht="17.25" customHeight="1" x14ac:dyDescent="0.25">
      <c r="A1346">
        <v>339163</v>
      </c>
      <c r="B1346" t="s">
        <v>2821</v>
      </c>
      <c r="C1346" t="s">
        <v>949</v>
      </c>
      <c r="D1346" t="s">
        <v>411</v>
      </c>
      <c r="E1346" t="s">
        <v>90</v>
      </c>
      <c r="F1346">
        <v>35431</v>
      </c>
      <c r="G1346" t="s">
        <v>785</v>
      </c>
      <c r="H1346" t="s">
        <v>29</v>
      </c>
      <c r="I1346" t="s">
        <v>144</v>
      </c>
      <c r="J1346" t="s">
        <v>1112</v>
      </c>
      <c r="L1346" t="s">
        <v>43</v>
      </c>
    </row>
    <row r="1347" spans="1:12" ht="17.25" customHeight="1" x14ac:dyDescent="0.25">
      <c r="A1347">
        <v>339165</v>
      </c>
      <c r="B1347" t="s">
        <v>2793</v>
      </c>
      <c r="C1347" t="s">
        <v>240</v>
      </c>
      <c r="D1347" t="s">
        <v>381</v>
      </c>
      <c r="E1347" t="s">
        <v>90</v>
      </c>
      <c r="F1347">
        <v>35895</v>
      </c>
      <c r="G1347" t="s">
        <v>31</v>
      </c>
      <c r="H1347" t="s">
        <v>29</v>
      </c>
      <c r="I1347" t="s">
        <v>144</v>
      </c>
      <c r="J1347" t="s">
        <v>27</v>
      </c>
      <c r="K1347">
        <v>2017</v>
      </c>
      <c r="L1347" t="s">
        <v>31</v>
      </c>
    </row>
    <row r="1348" spans="1:12" ht="17.25" customHeight="1" x14ac:dyDescent="0.25">
      <c r="A1348">
        <v>339166</v>
      </c>
      <c r="B1348" t="s">
        <v>2794</v>
      </c>
      <c r="C1348" t="s">
        <v>510</v>
      </c>
      <c r="D1348" t="s">
        <v>2795</v>
      </c>
      <c r="E1348" t="s">
        <v>90</v>
      </c>
      <c r="F1348">
        <v>28927</v>
      </c>
      <c r="G1348" t="s">
        <v>31</v>
      </c>
      <c r="H1348" t="s">
        <v>29</v>
      </c>
      <c r="I1348" t="s">
        <v>144</v>
      </c>
      <c r="J1348" t="s">
        <v>1112</v>
      </c>
      <c r="K1348">
        <v>1998</v>
      </c>
      <c r="L1348" t="s">
        <v>31</v>
      </c>
    </row>
    <row r="1349" spans="1:12" ht="17.25" customHeight="1" x14ac:dyDescent="0.25">
      <c r="A1349">
        <v>339168</v>
      </c>
      <c r="B1349" t="s">
        <v>2814</v>
      </c>
      <c r="C1349" t="s">
        <v>256</v>
      </c>
      <c r="D1349" t="s">
        <v>772</v>
      </c>
      <c r="E1349" t="s">
        <v>90</v>
      </c>
      <c r="F1349">
        <v>32102</v>
      </c>
      <c r="G1349" t="s">
        <v>2815</v>
      </c>
      <c r="H1349" t="s">
        <v>29</v>
      </c>
      <c r="I1349" t="s">
        <v>144</v>
      </c>
      <c r="J1349" t="s">
        <v>27</v>
      </c>
    </row>
    <row r="1350" spans="1:12" ht="17.25" customHeight="1" x14ac:dyDescent="0.25">
      <c r="A1350">
        <v>339170</v>
      </c>
      <c r="B1350" t="s">
        <v>3221</v>
      </c>
      <c r="C1350" t="s">
        <v>1578</v>
      </c>
      <c r="D1350" t="s">
        <v>512</v>
      </c>
      <c r="E1350" t="s">
        <v>89</v>
      </c>
      <c r="F1350">
        <v>20090</v>
      </c>
      <c r="G1350" t="s">
        <v>71</v>
      </c>
      <c r="H1350" t="s">
        <v>29</v>
      </c>
      <c r="I1350" t="s">
        <v>144</v>
      </c>
      <c r="J1350" t="s">
        <v>1112</v>
      </c>
      <c r="L1350" t="s">
        <v>71</v>
      </c>
    </row>
    <row r="1351" spans="1:12" ht="17.25" customHeight="1" x14ac:dyDescent="0.25">
      <c r="A1351">
        <v>339171</v>
      </c>
      <c r="B1351" t="s">
        <v>2950</v>
      </c>
      <c r="E1351" t="s">
        <v>89</v>
      </c>
      <c r="H1351" t="s">
        <v>29</v>
      </c>
      <c r="I1351" t="s">
        <v>144</v>
      </c>
    </row>
    <row r="1352" spans="1:12" ht="17.25" customHeight="1" x14ac:dyDescent="0.25">
      <c r="A1352">
        <v>339173</v>
      </c>
      <c r="B1352" t="s">
        <v>3325</v>
      </c>
      <c r="C1352" t="s">
        <v>226</v>
      </c>
      <c r="D1352" t="s">
        <v>3326</v>
      </c>
      <c r="E1352" t="s">
        <v>90</v>
      </c>
      <c r="F1352">
        <v>29517</v>
      </c>
      <c r="G1352" t="s">
        <v>853</v>
      </c>
      <c r="H1352" t="s">
        <v>29</v>
      </c>
      <c r="I1352" t="s">
        <v>144</v>
      </c>
      <c r="J1352" t="s">
        <v>1112</v>
      </c>
      <c r="K1352">
        <v>1998</v>
      </c>
      <c r="L1352" t="s">
        <v>50</v>
      </c>
    </row>
    <row r="1353" spans="1:12" ht="17.25" customHeight="1" x14ac:dyDescent="0.25">
      <c r="A1353">
        <v>339175</v>
      </c>
      <c r="B1353" t="s">
        <v>3327</v>
      </c>
      <c r="C1353" t="s">
        <v>256</v>
      </c>
      <c r="D1353" t="s">
        <v>224</v>
      </c>
      <c r="E1353" t="s">
        <v>89</v>
      </c>
      <c r="F1353">
        <v>29239</v>
      </c>
      <c r="G1353" t="s">
        <v>31</v>
      </c>
      <c r="H1353" t="s">
        <v>29</v>
      </c>
      <c r="I1353" t="s">
        <v>144</v>
      </c>
      <c r="J1353" t="s">
        <v>27</v>
      </c>
      <c r="L1353" t="s">
        <v>31</v>
      </c>
    </row>
    <row r="1354" spans="1:12" ht="17.25" customHeight="1" x14ac:dyDescent="0.25">
      <c r="A1354">
        <v>339176</v>
      </c>
      <c r="B1354" t="s">
        <v>3225</v>
      </c>
      <c r="C1354" t="s">
        <v>2175</v>
      </c>
      <c r="D1354" t="s">
        <v>250</v>
      </c>
      <c r="E1354" t="s">
        <v>90</v>
      </c>
      <c r="F1354">
        <v>35874</v>
      </c>
      <c r="G1354" t="s">
        <v>255</v>
      </c>
      <c r="H1354" t="s">
        <v>29</v>
      </c>
      <c r="I1354" t="s">
        <v>144</v>
      </c>
      <c r="J1354" t="s">
        <v>27</v>
      </c>
      <c r="K1354">
        <v>2021</v>
      </c>
      <c r="L1354" t="s">
        <v>43</v>
      </c>
    </row>
    <row r="1355" spans="1:12" ht="17.25" customHeight="1" x14ac:dyDescent="0.25">
      <c r="A1355">
        <v>339178</v>
      </c>
      <c r="B1355" t="s">
        <v>2270</v>
      </c>
      <c r="C1355" t="s">
        <v>1439</v>
      </c>
      <c r="D1355" t="s">
        <v>2164</v>
      </c>
      <c r="E1355" t="s">
        <v>89</v>
      </c>
      <c r="F1355">
        <v>37846</v>
      </c>
      <c r="G1355" t="s">
        <v>738</v>
      </c>
      <c r="H1355" t="s">
        <v>29</v>
      </c>
      <c r="I1355" t="s">
        <v>144</v>
      </c>
      <c r="J1355" t="s">
        <v>1112</v>
      </c>
      <c r="K1355">
        <v>2020</v>
      </c>
      <c r="L1355" t="s">
        <v>60</v>
      </c>
    </row>
    <row r="1356" spans="1:12" ht="17.25" customHeight="1" x14ac:dyDescent="0.25">
      <c r="A1356">
        <v>339179</v>
      </c>
      <c r="B1356" t="s">
        <v>2683</v>
      </c>
      <c r="C1356" t="s">
        <v>2684</v>
      </c>
      <c r="D1356" t="s">
        <v>2685</v>
      </c>
      <c r="E1356" t="s">
        <v>90</v>
      </c>
      <c r="F1356">
        <v>34010</v>
      </c>
      <c r="G1356" t="s">
        <v>2686</v>
      </c>
      <c r="H1356" t="s">
        <v>29</v>
      </c>
      <c r="I1356" t="s">
        <v>144</v>
      </c>
      <c r="J1356" t="s">
        <v>1112</v>
      </c>
      <c r="K1356">
        <v>2012</v>
      </c>
      <c r="L1356" t="s">
        <v>80</v>
      </c>
    </row>
    <row r="1357" spans="1:12" ht="17.25" customHeight="1" x14ac:dyDescent="0.25">
      <c r="A1357">
        <v>339182</v>
      </c>
      <c r="B1357" t="s">
        <v>2687</v>
      </c>
      <c r="C1357" t="s">
        <v>365</v>
      </c>
      <c r="D1357" t="s">
        <v>435</v>
      </c>
      <c r="E1357" t="s">
        <v>90</v>
      </c>
      <c r="F1357">
        <v>33273</v>
      </c>
      <c r="G1357" t="s">
        <v>255</v>
      </c>
      <c r="H1357" t="s">
        <v>29</v>
      </c>
      <c r="I1357" t="s">
        <v>144</v>
      </c>
      <c r="J1357" t="s">
        <v>27</v>
      </c>
      <c r="K1357">
        <v>2008</v>
      </c>
      <c r="L1357" t="s">
        <v>43</v>
      </c>
    </row>
    <row r="1358" spans="1:12" ht="17.25" customHeight="1" x14ac:dyDescent="0.25">
      <c r="A1358">
        <v>339184</v>
      </c>
      <c r="B1358" t="s">
        <v>2747</v>
      </c>
      <c r="C1358" t="s">
        <v>436</v>
      </c>
      <c r="D1358" t="s">
        <v>780</v>
      </c>
      <c r="E1358" t="s">
        <v>90</v>
      </c>
      <c r="F1358">
        <v>36712</v>
      </c>
      <c r="G1358" t="s">
        <v>31</v>
      </c>
      <c r="H1358" t="s">
        <v>29</v>
      </c>
      <c r="I1358" t="s">
        <v>144</v>
      </c>
      <c r="J1358" t="s">
        <v>1112</v>
      </c>
      <c r="L1358" t="s">
        <v>31</v>
      </c>
    </row>
    <row r="1359" spans="1:12" ht="17.25" customHeight="1" x14ac:dyDescent="0.25">
      <c r="A1359">
        <v>339185</v>
      </c>
      <c r="B1359" t="s">
        <v>3248</v>
      </c>
      <c r="C1359" t="s">
        <v>537</v>
      </c>
      <c r="D1359" t="s">
        <v>711</v>
      </c>
      <c r="E1359" t="s">
        <v>90</v>
      </c>
      <c r="F1359">
        <v>33606</v>
      </c>
      <c r="G1359" t="s">
        <v>3249</v>
      </c>
      <c r="H1359" t="s">
        <v>29</v>
      </c>
      <c r="I1359" t="s">
        <v>144</v>
      </c>
      <c r="J1359" t="s">
        <v>1112</v>
      </c>
      <c r="K1359">
        <v>2017</v>
      </c>
      <c r="L1359" t="s">
        <v>43</v>
      </c>
    </row>
    <row r="1360" spans="1:12" ht="17.25" customHeight="1" x14ac:dyDescent="0.25">
      <c r="A1360">
        <v>339187</v>
      </c>
      <c r="B1360" t="s">
        <v>3328</v>
      </c>
      <c r="C1360" t="s">
        <v>236</v>
      </c>
      <c r="D1360" t="s">
        <v>444</v>
      </c>
      <c r="E1360" t="s">
        <v>90</v>
      </c>
      <c r="F1360">
        <v>36230</v>
      </c>
      <c r="G1360" t="s">
        <v>3329</v>
      </c>
      <c r="H1360" t="s">
        <v>29</v>
      </c>
      <c r="I1360" t="s">
        <v>144</v>
      </c>
      <c r="J1360" t="s">
        <v>27</v>
      </c>
      <c r="K1360">
        <v>2017</v>
      </c>
      <c r="L1360" t="s">
        <v>31</v>
      </c>
    </row>
    <row r="1361" spans="1:12" ht="17.25" customHeight="1" x14ac:dyDescent="0.25">
      <c r="A1361">
        <v>339188</v>
      </c>
      <c r="B1361" t="s">
        <v>2166</v>
      </c>
      <c r="C1361" t="s">
        <v>226</v>
      </c>
      <c r="D1361" t="s">
        <v>2167</v>
      </c>
      <c r="E1361" t="s">
        <v>89</v>
      </c>
      <c r="F1361">
        <v>37340</v>
      </c>
      <c r="G1361" t="s">
        <v>1001</v>
      </c>
      <c r="H1361" t="s">
        <v>29</v>
      </c>
      <c r="I1361" t="s">
        <v>144</v>
      </c>
      <c r="J1361" t="s">
        <v>1112</v>
      </c>
      <c r="L1361" t="s">
        <v>31</v>
      </c>
    </row>
    <row r="1362" spans="1:12" ht="17.25" customHeight="1" x14ac:dyDescent="0.25">
      <c r="A1362">
        <v>339189</v>
      </c>
      <c r="B1362" t="s">
        <v>3300</v>
      </c>
      <c r="C1362" t="s">
        <v>2015</v>
      </c>
      <c r="D1362" t="s">
        <v>275</v>
      </c>
      <c r="E1362" t="s">
        <v>90</v>
      </c>
      <c r="F1362">
        <v>24361</v>
      </c>
      <c r="G1362" t="s">
        <v>31</v>
      </c>
      <c r="H1362" t="s">
        <v>29</v>
      </c>
      <c r="I1362" t="s">
        <v>144</v>
      </c>
      <c r="J1362" t="s">
        <v>27</v>
      </c>
      <c r="K1362">
        <v>1983</v>
      </c>
      <c r="L1362" t="s">
        <v>31</v>
      </c>
    </row>
    <row r="1363" spans="1:12" ht="17.25" customHeight="1" x14ac:dyDescent="0.25">
      <c r="A1363">
        <v>339194</v>
      </c>
      <c r="B1363" t="s">
        <v>3330</v>
      </c>
      <c r="C1363" t="s">
        <v>500</v>
      </c>
      <c r="D1363" t="s">
        <v>560</v>
      </c>
      <c r="E1363" t="s">
        <v>90</v>
      </c>
      <c r="G1363" t="s">
        <v>736</v>
      </c>
      <c r="H1363" t="s">
        <v>29</v>
      </c>
      <c r="I1363" t="s">
        <v>144</v>
      </c>
      <c r="J1363" t="s">
        <v>27</v>
      </c>
      <c r="K1363">
        <v>2022</v>
      </c>
      <c r="L1363" t="s">
        <v>31</v>
      </c>
    </row>
    <row r="1364" spans="1:12" ht="17.25" customHeight="1" x14ac:dyDescent="0.25">
      <c r="A1364">
        <v>339197</v>
      </c>
      <c r="B1364" t="s">
        <v>3331</v>
      </c>
      <c r="C1364" t="s">
        <v>242</v>
      </c>
      <c r="D1364" t="s">
        <v>512</v>
      </c>
      <c r="E1364" t="s">
        <v>90</v>
      </c>
      <c r="F1364">
        <v>32926</v>
      </c>
      <c r="G1364" t="s">
        <v>31</v>
      </c>
      <c r="H1364" t="s">
        <v>29</v>
      </c>
      <c r="I1364" t="s">
        <v>144</v>
      </c>
      <c r="J1364" t="s">
        <v>1112</v>
      </c>
      <c r="K1364">
        <v>2008</v>
      </c>
      <c r="L1364" t="s">
        <v>31</v>
      </c>
    </row>
    <row r="1365" spans="1:12" ht="17.25" customHeight="1" x14ac:dyDescent="0.25">
      <c r="A1365">
        <v>339201</v>
      </c>
      <c r="B1365" t="s">
        <v>2926</v>
      </c>
      <c r="C1365" t="s">
        <v>223</v>
      </c>
      <c r="D1365" t="s">
        <v>287</v>
      </c>
      <c r="E1365" t="s">
        <v>90</v>
      </c>
      <c r="F1365">
        <v>34523</v>
      </c>
      <c r="G1365" t="s">
        <v>2927</v>
      </c>
      <c r="H1365" t="s">
        <v>29</v>
      </c>
      <c r="I1365" t="s">
        <v>144</v>
      </c>
      <c r="J1365" t="s">
        <v>1112</v>
      </c>
      <c r="K1365">
        <v>2013</v>
      </c>
      <c r="L1365" t="s">
        <v>86</v>
      </c>
    </row>
    <row r="1366" spans="1:12" ht="17.25" customHeight="1" x14ac:dyDescent="0.25">
      <c r="A1366">
        <v>339203</v>
      </c>
      <c r="B1366" t="s">
        <v>2236</v>
      </c>
      <c r="C1366" t="s">
        <v>833</v>
      </c>
      <c r="D1366" t="s">
        <v>280</v>
      </c>
      <c r="E1366" t="s">
        <v>90</v>
      </c>
      <c r="F1366">
        <v>35455</v>
      </c>
      <c r="G1366" t="s">
        <v>43</v>
      </c>
      <c r="H1366" t="s">
        <v>29</v>
      </c>
      <c r="I1366" t="s">
        <v>144</v>
      </c>
      <c r="J1366" t="s">
        <v>1112</v>
      </c>
      <c r="K1366">
        <v>2014</v>
      </c>
      <c r="L1366" t="s">
        <v>43</v>
      </c>
    </row>
    <row r="1367" spans="1:12" ht="17.25" customHeight="1" x14ac:dyDescent="0.25">
      <c r="A1367">
        <v>339205</v>
      </c>
      <c r="B1367" t="s">
        <v>3174</v>
      </c>
      <c r="C1367" t="s">
        <v>266</v>
      </c>
      <c r="D1367" t="s">
        <v>273</v>
      </c>
      <c r="E1367" t="s">
        <v>90</v>
      </c>
      <c r="F1367">
        <v>37463</v>
      </c>
      <c r="G1367" t="s">
        <v>31</v>
      </c>
      <c r="H1367" t="s">
        <v>29</v>
      </c>
      <c r="I1367" t="s">
        <v>144</v>
      </c>
      <c r="J1367" t="s">
        <v>1112</v>
      </c>
      <c r="K1367">
        <v>2021</v>
      </c>
      <c r="L1367" t="s">
        <v>43</v>
      </c>
    </row>
    <row r="1368" spans="1:12" ht="17.25" customHeight="1" x14ac:dyDescent="0.25">
      <c r="A1368">
        <v>339209</v>
      </c>
      <c r="B1368" t="s">
        <v>2912</v>
      </c>
      <c r="C1368" t="s">
        <v>240</v>
      </c>
      <c r="D1368" t="s">
        <v>320</v>
      </c>
      <c r="E1368" t="s">
        <v>90</v>
      </c>
      <c r="F1368">
        <v>37566</v>
      </c>
      <c r="G1368" t="s">
        <v>31</v>
      </c>
      <c r="H1368" t="s">
        <v>29</v>
      </c>
      <c r="I1368" t="s">
        <v>144</v>
      </c>
      <c r="J1368" t="s">
        <v>1112</v>
      </c>
      <c r="K1368">
        <v>2020</v>
      </c>
      <c r="L1368" t="s">
        <v>86</v>
      </c>
    </row>
    <row r="1369" spans="1:12" ht="17.25" customHeight="1" x14ac:dyDescent="0.25">
      <c r="A1369">
        <v>339212</v>
      </c>
      <c r="B1369" t="s">
        <v>2533</v>
      </c>
      <c r="C1369" t="s">
        <v>2534</v>
      </c>
      <c r="D1369" t="s">
        <v>264</v>
      </c>
      <c r="E1369" t="s">
        <v>90</v>
      </c>
      <c r="F1369">
        <v>34715</v>
      </c>
      <c r="G1369" t="s">
        <v>2535</v>
      </c>
      <c r="H1369" t="s">
        <v>29</v>
      </c>
      <c r="I1369" t="s">
        <v>144</v>
      </c>
      <c r="J1369" t="s">
        <v>27</v>
      </c>
      <c r="K1369">
        <v>2012</v>
      </c>
      <c r="L1369" t="s">
        <v>80</v>
      </c>
    </row>
    <row r="1370" spans="1:12" ht="17.25" customHeight="1" x14ac:dyDescent="0.25">
      <c r="A1370">
        <v>339213</v>
      </c>
      <c r="B1370" t="s">
        <v>3332</v>
      </c>
      <c r="C1370" t="s">
        <v>345</v>
      </c>
      <c r="D1370" t="s">
        <v>361</v>
      </c>
      <c r="E1370" t="s">
        <v>90</v>
      </c>
      <c r="F1370">
        <v>37696</v>
      </c>
      <c r="G1370" t="s">
        <v>628</v>
      </c>
      <c r="H1370" t="s">
        <v>29</v>
      </c>
      <c r="I1370" t="s">
        <v>144</v>
      </c>
      <c r="J1370" t="s">
        <v>1112</v>
      </c>
      <c r="K1370">
        <v>2022</v>
      </c>
      <c r="L1370" t="s">
        <v>43</v>
      </c>
    </row>
    <row r="1371" spans="1:12" ht="17.25" customHeight="1" x14ac:dyDescent="0.25">
      <c r="A1371">
        <v>339217</v>
      </c>
      <c r="B1371" t="s">
        <v>3250</v>
      </c>
      <c r="C1371" t="s">
        <v>380</v>
      </c>
      <c r="D1371" t="s">
        <v>361</v>
      </c>
      <c r="E1371" t="s">
        <v>90</v>
      </c>
      <c r="F1371">
        <v>34359</v>
      </c>
      <c r="G1371" t="s">
        <v>40</v>
      </c>
      <c r="H1371" t="s">
        <v>29</v>
      </c>
      <c r="I1371" t="s">
        <v>144</v>
      </c>
      <c r="J1371" t="s">
        <v>1112</v>
      </c>
      <c r="K1371">
        <v>2011</v>
      </c>
      <c r="L1371" t="s">
        <v>31</v>
      </c>
    </row>
    <row r="1372" spans="1:12" ht="17.25" customHeight="1" x14ac:dyDescent="0.25">
      <c r="A1372">
        <v>339219</v>
      </c>
      <c r="B1372" t="s">
        <v>2796</v>
      </c>
      <c r="C1372" t="s">
        <v>240</v>
      </c>
      <c r="D1372" t="s">
        <v>243</v>
      </c>
      <c r="E1372" t="s">
        <v>90</v>
      </c>
      <c r="F1372">
        <v>34632</v>
      </c>
      <c r="G1372" t="s">
        <v>2246</v>
      </c>
      <c r="H1372" t="s">
        <v>29</v>
      </c>
      <c r="I1372" t="s">
        <v>144</v>
      </c>
      <c r="J1372" t="s">
        <v>1112</v>
      </c>
      <c r="K1372">
        <v>2013</v>
      </c>
      <c r="L1372" t="s">
        <v>43</v>
      </c>
    </row>
    <row r="1373" spans="1:12" ht="17.25" customHeight="1" x14ac:dyDescent="0.25">
      <c r="A1373">
        <v>339220</v>
      </c>
      <c r="B1373" t="s">
        <v>2673</v>
      </c>
      <c r="C1373" t="s">
        <v>1023</v>
      </c>
      <c r="D1373" t="s">
        <v>377</v>
      </c>
      <c r="E1373" t="s">
        <v>90</v>
      </c>
      <c r="G1373" t="s">
        <v>2280</v>
      </c>
      <c r="H1373" t="s">
        <v>29</v>
      </c>
      <c r="I1373" t="s">
        <v>144</v>
      </c>
      <c r="J1373" t="s">
        <v>1112</v>
      </c>
      <c r="K1373">
        <v>2006</v>
      </c>
      <c r="L1373" t="s">
        <v>31</v>
      </c>
    </row>
    <row r="1374" spans="1:12" ht="17.25" customHeight="1" x14ac:dyDescent="0.25">
      <c r="A1374">
        <v>339221</v>
      </c>
      <c r="B1374" t="s">
        <v>2688</v>
      </c>
      <c r="C1374" t="s">
        <v>2689</v>
      </c>
      <c r="D1374" t="s">
        <v>687</v>
      </c>
      <c r="E1374" t="s">
        <v>90</v>
      </c>
      <c r="F1374">
        <v>36008</v>
      </c>
      <c r="G1374" t="s">
        <v>2690</v>
      </c>
      <c r="H1374" t="s">
        <v>29</v>
      </c>
      <c r="I1374" t="s">
        <v>144</v>
      </c>
      <c r="J1374" t="s">
        <v>27</v>
      </c>
      <c r="K1374">
        <v>2016</v>
      </c>
      <c r="L1374" t="s">
        <v>31</v>
      </c>
    </row>
    <row r="1375" spans="1:12" ht="17.25" customHeight="1" x14ac:dyDescent="0.25">
      <c r="A1375">
        <v>339224</v>
      </c>
      <c r="B1375" t="s">
        <v>1534</v>
      </c>
      <c r="C1375" t="s">
        <v>1027</v>
      </c>
      <c r="D1375" t="s">
        <v>805</v>
      </c>
      <c r="E1375" t="s">
        <v>89</v>
      </c>
      <c r="F1375">
        <v>29953</v>
      </c>
      <c r="G1375" t="s">
        <v>74</v>
      </c>
      <c r="H1375" t="s">
        <v>29</v>
      </c>
      <c r="I1375" t="s">
        <v>144</v>
      </c>
      <c r="J1375" t="s">
        <v>1112</v>
      </c>
      <c r="K1375">
        <v>1999</v>
      </c>
      <c r="L1375" t="s">
        <v>74</v>
      </c>
    </row>
    <row r="1376" spans="1:12" ht="17.25" customHeight="1" x14ac:dyDescent="0.25">
      <c r="A1376">
        <v>339227</v>
      </c>
      <c r="B1376" t="s">
        <v>2232</v>
      </c>
      <c r="C1376" t="s">
        <v>480</v>
      </c>
      <c r="D1376" t="s">
        <v>579</v>
      </c>
      <c r="E1376" t="s">
        <v>90</v>
      </c>
      <c r="F1376">
        <v>31003</v>
      </c>
      <c r="G1376" t="s">
        <v>630</v>
      </c>
      <c r="H1376" t="s">
        <v>29</v>
      </c>
      <c r="I1376" t="s">
        <v>144</v>
      </c>
      <c r="J1376" t="s">
        <v>1112</v>
      </c>
      <c r="K1376">
        <v>2021</v>
      </c>
      <c r="L1376" t="s">
        <v>31</v>
      </c>
    </row>
    <row r="1377" spans="1:12" ht="17.25" customHeight="1" x14ac:dyDescent="0.25">
      <c r="A1377">
        <v>339228</v>
      </c>
      <c r="B1377" t="s">
        <v>3333</v>
      </c>
      <c r="C1377" t="s">
        <v>553</v>
      </c>
      <c r="D1377" t="s">
        <v>957</v>
      </c>
      <c r="E1377" t="s">
        <v>90</v>
      </c>
      <c r="F1377">
        <v>31233</v>
      </c>
      <c r="G1377" t="s">
        <v>893</v>
      </c>
      <c r="H1377" t="s">
        <v>29</v>
      </c>
      <c r="I1377" t="s">
        <v>144</v>
      </c>
      <c r="J1377" t="s">
        <v>1112</v>
      </c>
      <c r="K1377">
        <v>2005</v>
      </c>
      <c r="L1377" t="s">
        <v>68</v>
      </c>
    </row>
    <row r="1378" spans="1:12" ht="17.25" customHeight="1" x14ac:dyDescent="0.25">
      <c r="A1378">
        <v>339231</v>
      </c>
      <c r="B1378" t="s">
        <v>2227</v>
      </c>
      <c r="C1378" t="s">
        <v>226</v>
      </c>
      <c r="D1378" t="s">
        <v>3222</v>
      </c>
      <c r="E1378" t="s">
        <v>90</v>
      </c>
      <c r="F1378">
        <v>29239</v>
      </c>
      <c r="G1378" t="s">
        <v>917</v>
      </c>
      <c r="H1378" t="s">
        <v>29</v>
      </c>
      <c r="I1378" t="s">
        <v>144</v>
      </c>
      <c r="J1378" t="s">
        <v>1112</v>
      </c>
      <c r="L1378" t="s">
        <v>86</v>
      </c>
    </row>
    <row r="1379" spans="1:12" ht="17.25" customHeight="1" x14ac:dyDescent="0.25">
      <c r="A1379">
        <v>339241</v>
      </c>
      <c r="B1379" t="s">
        <v>3334</v>
      </c>
      <c r="C1379" t="s">
        <v>340</v>
      </c>
      <c r="D1379" t="s">
        <v>1346</v>
      </c>
      <c r="E1379" t="s">
        <v>90</v>
      </c>
      <c r="F1379">
        <v>35431</v>
      </c>
      <c r="G1379" t="s">
        <v>31</v>
      </c>
      <c r="H1379" t="s">
        <v>29</v>
      </c>
      <c r="I1379" t="s">
        <v>144</v>
      </c>
      <c r="J1379" t="s">
        <v>1112</v>
      </c>
      <c r="K1379">
        <v>2014</v>
      </c>
      <c r="L1379" t="s">
        <v>43</v>
      </c>
    </row>
    <row r="1380" spans="1:12" ht="17.25" customHeight="1" x14ac:dyDescent="0.25">
      <c r="A1380">
        <v>339242</v>
      </c>
      <c r="B1380" t="s">
        <v>2650</v>
      </c>
      <c r="C1380" t="s">
        <v>2176</v>
      </c>
      <c r="D1380" t="s">
        <v>617</v>
      </c>
      <c r="E1380" t="s">
        <v>89</v>
      </c>
      <c r="F1380">
        <v>33258</v>
      </c>
      <c r="G1380" t="s">
        <v>2651</v>
      </c>
      <c r="H1380" t="s">
        <v>29</v>
      </c>
      <c r="I1380" t="s">
        <v>144</v>
      </c>
      <c r="J1380" t="s">
        <v>1112</v>
      </c>
      <c r="K1380">
        <v>2008</v>
      </c>
      <c r="L1380" t="s">
        <v>77</v>
      </c>
    </row>
    <row r="1381" spans="1:12" ht="17.25" customHeight="1" x14ac:dyDescent="0.25">
      <c r="A1381">
        <v>339245</v>
      </c>
      <c r="B1381" t="s">
        <v>3226</v>
      </c>
      <c r="C1381" t="s">
        <v>666</v>
      </c>
      <c r="D1381" t="s">
        <v>722</v>
      </c>
      <c r="E1381" t="s">
        <v>90</v>
      </c>
      <c r="F1381">
        <v>36526</v>
      </c>
      <c r="G1381" t="s">
        <v>288</v>
      </c>
      <c r="H1381" t="s">
        <v>29</v>
      </c>
      <c r="I1381" t="s">
        <v>144</v>
      </c>
      <c r="J1381" t="s">
        <v>1112</v>
      </c>
      <c r="K1381">
        <v>2018</v>
      </c>
      <c r="L1381" t="s">
        <v>43</v>
      </c>
    </row>
    <row r="1382" spans="1:12" ht="17.25" customHeight="1" x14ac:dyDescent="0.25">
      <c r="A1382">
        <v>339246</v>
      </c>
      <c r="B1382" t="s">
        <v>2578</v>
      </c>
      <c r="C1382" t="s">
        <v>256</v>
      </c>
      <c r="D1382" t="s">
        <v>265</v>
      </c>
      <c r="E1382" t="s">
        <v>89</v>
      </c>
      <c r="F1382">
        <v>33183</v>
      </c>
      <c r="G1382" t="s">
        <v>50</v>
      </c>
      <c r="H1382" t="s">
        <v>29</v>
      </c>
      <c r="I1382" t="s">
        <v>144</v>
      </c>
      <c r="J1382" t="s">
        <v>27</v>
      </c>
      <c r="K1382">
        <v>2009</v>
      </c>
      <c r="L1382" t="s">
        <v>50</v>
      </c>
    </row>
    <row r="1383" spans="1:12" ht="17.25" customHeight="1" x14ac:dyDescent="0.25">
      <c r="A1383">
        <v>339248</v>
      </c>
      <c r="B1383" t="s">
        <v>2254</v>
      </c>
      <c r="C1383" t="s">
        <v>324</v>
      </c>
      <c r="D1383" t="s">
        <v>812</v>
      </c>
      <c r="E1383" t="s">
        <v>90</v>
      </c>
      <c r="F1383">
        <v>33014</v>
      </c>
      <c r="G1383" t="s">
        <v>80</v>
      </c>
      <c r="H1383" t="s">
        <v>29</v>
      </c>
      <c r="I1383" t="s">
        <v>144</v>
      </c>
      <c r="J1383" t="s">
        <v>1112</v>
      </c>
      <c r="K1383">
        <v>2009</v>
      </c>
      <c r="L1383" t="s">
        <v>80</v>
      </c>
    </row>
    <row r="1384" spans="1:12" ht="17.25" customHeight="1" x14ac:dyDescent="0.25">
      <c r="A1384">
        <v>339252</v>
      </c>
      <c r="B1384" t="s">
        <v>2537</v>
      </c>
      <c r="C1384" t="s">
        <v>765</v>
      </c>
      <c r="D1384" t="s">
        <v>2538</v>
      </c>
      <c r="E1384" t="s">
        <v>90</v>
      </c>
      <c r="F1384">
        <v>27496</v>
      </c>
      <c r="G1384" t="s">
        <v>50</v>
      </c>
      <c r="H1384" t="s">
        <v>29</v>
      </c>
      <c r="I1384" t="s">
        <v>144</v>
      </c>
      <c r="J1384" t="s">
        <v>1112</v>
      </c>
      <c r="K1384">
        <v>1997</v>
      </c>
      <c r="L1384" t="s">
        <v>50</v>
      </c>
    </row>
    <row r="1385" spans="1:12" ht="17.25" customHeight="1" x14ac:dyDescent="0.25">
      <c r="A1385">
        <v>339258</v>
      </c>
      <c r="B1385" t="s">
        <v>3251</v>
      </c>
      <c r="C1385" t="s">
        <v>3252</v>
      </c>
      <c r="D1385" t="s">
        <v>320</v>
      </c>
      <c r="E1385" t="s">
        <v>90</v>
      </c>
      <c r="F1385">
        <v>31844</v>
      </c>
      <c r="G1385" t="s">
        <v>31</v>
      </c>
      <c r="H1385" t="s">
        <v>29</v>
      </c>
      <c r="I1385" t="s">
        <v>144</v>
      </c>
      <c r="J1385" t="s">
        <v>27</v>
      </c>
      <c r="K1385">
        <v>2005</v>
      </c>
      <c r="L1385" t="s">
        <v>31</v>
      </c>
    </row>
    <row r="1386" spans="1:12" ht="17.25" customHeight="1" x14ac:dyDescent="0.25">
      <c r="A1386">
        <v>339259</v>
      </c>
      <c r="B1386" t="s">
        <v>3253</v>
      </c>
      <c r="C1386" t="s">
        <v>362</v>
      </c>
      <c r="D1386" t="s">
        <v>644</v>
      </c>
      <c r="E1386" t="s">
        <v>90</v>
      </c>
      <c r="F1386">
        <v>25674</v>
      </c>
      <c r="G1386" t="s">
        <v>819</v>
      </c>
      <c r="H1386" t="s">
        <v>29</v>
      </c>
      <c r="I1386" t="s">
        <v>144</v>
      </c>
      <c r="J1386" t="s">
        <v>27</v>
      </c>
      <c r="K1386">
        <v>1988</v>
      </c>
      <c r="L1386" t="s">
        <v>31</v>
      </c>
    </row>
    <row r="1387" spans="1:12" ht="17.25" customHeight="1" x14ac:dyDescent="0.25">
      <c r="A1387">
        <v>339261</v>
      </c>
      <c r="B1387" t="s">
        <v>2531</v>
      </c>
      <c r="C1387" t="s">
        <v>256</v>
      </c>
      <c r="D1387" t="s">
        <v>509</v>
      </c>
      <c r="E1387" t="s">
        <v>89</v>
      </c>
      <c r="F1387">
        <v>29767</v>
      </c>
      <c r="G1387" t="s">
        <v>31</v>
      </c>
      <c r="H1387" t="s">
        <v>29</v>
      </c>
      <c r="I1387" t="s">
        <v>144</v>
      </c>
      <c r="J1387" t="s">
        <v>1112</v>
      </c>
      <c r="K1387">
        <v>2000</v>
      </c>
      <c r="L1387" t="s">
        <v>31</v>
      </c>
    </row>
    <row r="1388" spans="1:12" ht="17.25" customHeight="1" x14ac:dyDescent="0.25">
      <c r="A1388">
        <v>339265</v>
      </c>
      <c r="B1388" t="s">
        <v>3335</v>
      </c>
      <c r="C1388" t="s">
        <v>259</v>
      </c>
      <c r="D1388" t="s">
        <v>601</v>
      </c>
      <c r="E1388" t="s">
        <v>90</v>
      </c>
      <c r="F1388">
        <v>33081</v>
      </c>
      <c r="G1388" t="s">
        <v>31</v>
      </c>
      <c r="H1388" t="s">
        <v>29</v>
      </c>
      <c r="I1388" t="s">
        <v>144</v>
      </c>
      <c r="J1388" t="s">
        <v>1112</v>
      </c>
      <c r="K1388">
        <v>2009</v>
      </c>
      <c r="L1388" t="s">
        <v>31</v>
      </c>
    </row>
    <row r="1389" spans="1:12" ht="17.25" customHeight="1" x14ac:dyDescent="0.25">
      <c r="A1389">
        <v>339267</v>
      </c>
      <c r="B1389" t="s">
        <v>1762</v>
      </c>
      <c r="C1389" t="s">
        <v>374</v>
      </c>
      <c r="D1389" t="s">
        <v>250</v>
      </c>
      <c r="E1389" t="s">
        <v>90</v>
      </c>
      <c r="F1389">
        <v>35796</v>
      </c>
      <c r="G1389" t="s">
        <v>417</v>
      </c>
      <c r="H1389" t="s">
        <v>29</v>
      </c>
      <c r="I1389" t="s">
        <v>144</v>
      </c>
      <c r="J1389" t="s">
        <v>1112</v>
      </c>
      <c r="L1389" t="s">
        <v>31</v>
      </c>
    </row>
    <row r="1390" spans="1:12" ht="17.25" customHeight="1" x14ac:dyDescent="0.25">
      <c r="A1390">
        <v>339270</v>
      </c>
      <c r="B1390" t="s">
        <v>3234</v>
      </c>
      <c r="C1390" t="s">
        <v>240</v>
      </c>
      <c r="D1390" t="s">
        <v>3235</v>
      </c>
      <c r="E1390" t="s">
        <v>89</v>
      </c>
      <c r="G1390" t="s">
        <v>31</v>
      </c>
      <c r="H1390" t="s">
        <v>29</v>
      </c>
      <c r="I1390" t="s">
        <v>144</v>
      </c>
      <c r="J1390" t="s">
        <v>27</v>
      </c>
      <c r="K1390">
        <v>2005</v>
      </c>
      <c r="L1390" t="s">
        <v>31</v>
      </c>
    </row>
    <row r="1391" spans="1:12" ht="17.25" customHeight="1" x14ac:dyDescent="0.25">
      <c r="A1391">
        <v>339271</v>
      </c>
      <c r="B1391" t="s">
        <v>3336</v>
      </c>
      <c r="C1391" t="s">
        <v>233</v>
      </c>
      <c r="D1391" t="s">
        <v>1540</v>
      </c>
      <c r="E1391" t="s">
        <v>90</v>
      </c>
      <c r="F1391">
        <v>29107</v>
      </c>
      <c r="G1391" t="s">
        <v>31</v>
      </c>
      <c r="H1391" t="s">
        <v>32</v>
      </c>
      <c r="I1391" t="s">
        <v>144</v>
      </c>
      <c r="J1391" t="s">
        <v>27</v>
      </c>
      <c r="K1391">
        <v>1996</v>
      </c>
      <c r="L1391" t="s">
        <v>31</v>
      </c>
    </row>
    <row r="1392" spans="1:12" ht="17.25" customHeight="1" x14ac:dyDescent="0.25">
      <c r="A1392">
        <v>339272</v>
      </c>
      <c r="B1392" t="s">
        <v>3337</v>
      </c>
      <c r="C1392" t="s">
        <v>1995</v>
      </c>
      <c r="D1392" t="s">
        <v>409</v>
      </c>
      <c r="E1392" t="s">
        <v>90</v>
      </c>
      <c r="F1392">
        <v>30529</v>
      </c>
      <c r="G1392" t="s">
        <v>3338</v>
      </c>
      <c r="H1392" t="s">
        <v>29</v>
      </c>
      <c r="I1392" t="s">
        <v>144</v>
      </c>
      <c r="J1392" t="s">
        <v>1112</v>
      </c>
      <c r="K1392">
        <v>2002</v>
      </c>
      <c r="L1392" t="s">
        <v>60</v>
      </c>
    </row>
    <row r="1393" spans="1:12" ht="17.25" customHeight="1" x14ac:dyDescent="0.25">
      <c r="A1393">
        <v>339274</v>
      </c>
      <c r="B1393" t="s">
        <v>3339</v>
      </c>
      <c r="C1393" t="s">
        <v>256</v>
      </c>
      <c r="D1393" t="s">
        <v>3340</v>
      </c>
      <c r="E1393" t="s">
        <v>90</v>
      </c>
      <c r="F1393">
        <v>31361</v>
      </c>
      <c r="G1393" t="s">
        <v>3341</v>
      </c>
      <c r="H1393" t="s">
        <v>29</v>
      </c>
      <c r="I1393" t="s">
        <v>144</v>
      </c>
      <c r="J1393" t="s">
        <v>1112</v>
      </c>
      <c r="K1393">
        <v>2012</v>
      </c>
      <c r="L1393" t="s">
        <v>43</v>
      </c>
    </row>
    <row r="1394" spans="1:12" ht="17.25" customHeight="1" x14ac:dyDescent="0.25">
      <c r="A1394">
        <v>339275</v>
      </c>
      <c r="B1394" t="s">
        <v>2563</v>
      </c>
      <c r="C1394" t="s">
        <v>1563</v>
      </c>
      <c r="D1394" t="s">
        <v>287</v>
      </c>
      <c r="E1394" t="s">
        <v>89</v>
      </c>
      <c r="F1394">
        <v>34326</v>
      </c>
      <c r="G1394" t="s">
        <v>2564</v>
      </c>
      <c r="H1394" t="s">
        <v>32</v>
      </c>
      <c r="I1394" t="s">
        <v>144</v>
      </c>
      <c r="J1394" t="s">
        <v>1112</v>
      </c>
      <c r="K1394">
        <v>2013</v>
      </c>
      <c r="L1394" t="s">
        <v>86</v>
      </c>
    </row>
    <row r="1395" spans="1:12" ht="17.25" customHeight="1" x14ac:dyDescent="0.25">
      <c r="A1395">
        <v>339278</v>
      </c>
      <c r="B1395" t="s">
        <v>1460</v>
      </c>
      <c r="C1395" t="s">
        <v>389</v>
      </c>
      <c r="D1395" t="s">
        <v>687</v>
      </c>
      <c r="E1395" t="s">
        <v>90</v>
      </c>
      <c r="F1395">
        <v>34714</v>
      </c>
      <c r="G1395" t="s">
        <v>3342</v>
      </c>
      <c r="H1395" t="s">
        <v>29</v>
      </c>
      <c r="I1395" t="s">
        <v>144</v>
      </c>
      <c r="J1395" t="s">
        <v>1112</v>
      </c>
      <c r="K1395">
        <v>2012</v>
      </c>
      <c r="L1395" t="s">
        <v>43</v>
      </c>
    </row>
    <row r="1396" spans="1:12" ht="17.25" customHeight="1" x14ac:dyDescent="0.25">
      <c r="A1396">
        <v>339279</v>
      </c>
      <c r="B1396" t="s">
        <v>3254</v>
      </c>
      <c r="C1396" t="s">
        <v>324</v>
      </c>
      <c r="D1396" t="s">
        <v>3255</v>
      </c>
      <c r="E1396" t="s">
        <v>90</v>
      </c>
      <c r="F1396">
        <v>35940</v>
      </c>
      <c r="G1396" t="s">
        <v>50</v>
      </c>
      <c r="H1396" t="s">
        <v>29</v>
      </c>
      <c r="I1396" t="s">
        <v>144</v>
      </c>
      <c r="J1396" t="s">
        <v>1112</v>
      </c>
      <c r="K1396">
        <v>2019</v>
      </c>
      <c r="L1396" t="s">
        <v>31</v>
      </c>
    </row>
    <row r="1397" spans="1:12" ht="17.25" customHeight="1" x14ac:dyDescent="0.25">
      <c r="A1397">
        <v>339281</v>
      </c>
      <c r="B1397" t="s">
        <v>3343</v>
      </c>
      <c r="C1397" t="s">
        <v>3344</v>
      </c>
      <c r="D1397" t="s">
        <v>539</v>
      </c>
      <c r="E1397" t="s">
        <v>89</v>
      </c>
      <c r="F1397">
        <v>37857</v>
      </c>
      <c r="G1397" t="s">
        <v>255</v>
      </c>
      <c r="H1397" t="s">
        <v>29</v>
      </c>
      <c r="I1397" t="s">
        <v>144</v>
      </c>
      <c r="J1397" t="s">
        <v>1112</v>
      </c>
      <c r="K1397">
        <v>2022</v>
      </c>
      <c r="L1397" t="s">
        <v>31</v>
      </c>
    </row>
    <row r="1398" spans="1:12" ht="17.25" customHeight="1" x14ac:dyDescent="0.25">
      <c r="A1398">
        <v>339282</v>
      </c>
      <c r="B1398" t="s">
        <v>2953</v>
      </c>
      <c r="C1398" t="s">
        <v>283</v>
      </c>
      <c r="D1398" t="s">
        <v>250</v>
      </c>
      <c r="E1398" t="s">
        <v>89</v>
      </c>
      <c r="F1398">
        <v>31778</v>
      </c>
      <c r="G1398" t="s">
        <v>83</v>
      </c>
      <c r="H1398" t="s">
        <v>29</v>
      </c>
      <c r="I1398" t="s">
        <v>144</v>
      </c>
      <c r="J1398" t="s">
        <v>1112</v>
      </c>
      <c r="K1398">
        <v>2009</v>
      </c>
      <c r="L1398" t="s">
        <v>83</v>
      </c>
    </row>
    <row r="1399" spans="1:12" ht="17.25" customHeight="1" x14ac:dyDescent="0.25">
      <c r="A1399">
        <v>339286</v>
      </c>
      <c r="B1399" t="s">
        <v>2330</v>
      </c>
      <c r="C1399" t="s">
        <v>1110</v>
      </c>
      <c r="D1399" t="s">
        <v>2331</v>
      </c>
      <c r="E1399" t="s">
        <v>89</v>
      </c>
      <c r="F1399">
        <v>26213</v>
      </c>
      <c r="G1399" t="s">
        <v>31</v>
      </c>
      <c r="H1399" t="s">
        <v>29</v>
      </c>
      <c r="I1399" t="s">
        <v>144</v>
      </c>
      <c r="J1399" t="s">
        <v>27</v>
      </c>
      <c r="K1399">
        <v>1989</v>
      </c>
      <c r="L1399" t="s">
        <v>31</v>
      </c>
    </row>
    <row r="1400" spans="1:12" ht="17.25" customHeight="1" x14ac:dyDescent="0.25">
      <c r="A1400">
        <v>339287</v>
      </c>
      <c r="B1400" t="s">
        <v>1828</v>
      </c>
      <c r="C1400" t="s">
        <v>1829</v>
      </c>
      <c r="D1400" t="s">
        <v>1468</v>
      </c>
      <c r="E1400" t="s">
        <v>89</v>
      </c>
      <c r="F1400">
        <v>24207</v>
      </c>
      <c r="G1400" t="s">
        <v>31</v>
      </c>
      <c r="H1400" t="s">
        <v>29</v>
      </c>
      <c r="I1400" t="s">
        <v>144</v>
      </c>
      <c r="J1400" t="s">
        <v>1112</v>
      </c>
      <c r="L1400" t="s">
        <v>43</v>
      </c>
    </row>
    <row r="1401" spans="1:12" ht="17.25" customHeight="1" x14ac:dyDescent="0.25">
      <c r="A1401">
        <v>339294</v>
      </c>
      <c r="B1401" t="s">
        <v>2171</v>
      </c>
      <c r="C1401" t="s">
        <v>333</v>
      </c>
      <c r="D1401" t="s">
        <v>768</v>
      </c>
      <c r="E1401" t="s">
        <v>89</v>
      </c>
      <c r="F1401">
        <v>35796</v>
      </c>
      <c r="G1401" t="s">
        <v>31</v>
      </c>
      <c r="H1401" t="s">
        <v>29</v>
      </c>
      <c r="I1401" t="s">
        <v>144</v>
      </c>
      <c r="J1401" t="s">
        <v>1112</v>
      </c>
      <c r="L1401" t="s">
        <v>43</v>
      </c>
    </row>
    <row r="1402" spans="1:12" ht="17.25" customHeight="1" x14ac:dyDescent="0.25">
      <c r="A1402">
        <v>339296</v>
      </c>
      <c r="B1402" t="s">
        <v>3296</v>
      </c>
      <c r="C1402" t="s">
        <v>337</v>
      </c>
      <c r="D1402" t="s">
        <v>3297</v>
      </c>
      <c r="E1402" t="s">
        <v>90</v>
      </c>
      <c r="F1402">
        <v>35942</v>
      </c>
      <c r="G1402" t="s">
        <v>77</v>
      </c>
      <c r="H1402" t="s">
        <v>29</v>
      </c>
      <c r="I1402" t="s">
        <v>144</v>
      </c>
      <c r="J1402" t="s">
        <v>27</v>
      </c>
      <c r="K1402">
        <v>2016</v>
      </c>
      <c r="L1402" t="s">
        <v>77</v>
      </c>
    </row>
    <row r="1403" spans="1:12" ht="17.25" customHeight="1" x14ac:dyDescent="0.25">
      <c r="A1403">
        <v>339298</v>
      </c>
      <c r="B1403" t="s">
        <v>2876</v>
      </c>
      <c r="C1403" t="s">
        <v>302</v>
      </c>
      <c r="D1403" t="s">
        <v>1000</v>
      </c>
      <c r="E1403" t="s">
        <v>89</v>
      </c>
      <c r="F1403">
        <v>34700</v>
      </c>
      <c r="G1403" t="s">
        <v>637</v>
      </c>
      <c r="H1403" t="s">
        <v>29</v>
      </c>
      <c r="I1403" t="s">
        <v>144</v>
      </c>
      <c r="J1403" t="s">
        <v>27</v>
      </c>
      <c r="K1403">
        <v>2012</v>
      </c>
      <c r="L1403" t="s">
        <v>53</v>
      </c>
    </row>
    <row r="1404" spans="1:12" ht="17.25" customHeight="1" x14ac:dyDescent="0.25">
      <c r="A1404">
        <v>339302</v>
      </c>
      <c r="B1404" t="s">
        <v>2711</v>
      </c>
      <c r="C1404" t="s">
        <v>1401</v>
      </c>
      <c r="D1404" t="s">
        <v>271</v>
      </c>
      <c r="E1404" t="s">
        <v>90</v>
      </c>
      <c r="F1404">
        <v>35618</v>
      </c>
      <c r="G1404" t="s">
        <v>225</v>
      </c>
      <c r="H1404" t="s">
        <v>29</v>
      </c>
      <c r="I1404" t="s">
        <v>144</v>
      </c>
      <c r="J1404" t="s">
        <v>27</v>
      </c>
      <c r="L1404" t="s">
        <v>31</v>
      </c>
    </row>
    <row r="1405" spans="1:12" ht="17.25" customHeight="1" x14ac:dyDescent="0.25">
      <c r="A1405">
        <v>339303</v>
      </c>
      <c r="B1405" t="s">
        <v>2233</v>
      </c>
      <c r="C1405" t="s">
        <v>978</v>
      </c>
      <c r="D1405" t="s">
        <v>287</v>
      </c>
      <c r="E1405" t="s">
        <v>90</v>
      </c>
      <c r="F1405">
        <v>32929</v>
      </c>
      <c r="G1405" t="s">
        <v>31</v>
      </c>
      <c r="H1405" t="s">
        <v>29</v>
      </c>
      <c r="I1405" t="s">
        <v>144</v>
      </c>
      <c r="J1405" t="s">
        <v>1112</v>
      </c>
      <c r="K1405">
        <v>2008</v>
      </c>
      <c r="L1405" t="s">
        <v>43</v>
      </c>
    </row>
    <row r="1406" spans="1:12" ht="17.25" customHeight="1" x14ac:dyDescent="0.25">
      <c r="A1406">
        <v>339304</v>
      </c>
      <c r="B1406" t="s">
        <v>2908</v>
      </c>
      <c r="C1406" t="s">
        <v>631</v>
      </c>
      <c r="D1406" t="s">
        <v>587</v>
      </c>
      <c r="E1406" t="s">
        <v>89</v>
      </c>
      <c r="F1406">
        <v>35796</v>
      </c>
      <c r="G1406" t="s">
        <v>2909</v>
      </c>
      <c r="H1406" t="s">
        <v>29</v>
      </c>
      <c r="I1406" t="s">
        <v>144</v>
      </c>
      <c r="J1406" t="s">
        <v>1112</v>
      </c>
      <c r="K1406">
        <v>2021</v>
      </c>
      <c r="L1406" t="s">
        <v>77</v>
      </c>
    </row>
    <row r="1407" spans="1:12" ht="17.25" customHeight="1" x14ac:dyDescent="0.25">
      <c r="A1407">
        <v>339312</v>
      </c>
      <c r="B1407" t="s">
        <v>638</v>
      </c>
      <c r="C1407" t="s">
        <v>1769</v>
      </c>
      <c r="D1407" t="s">
        <v>381</v>
      </c>
      <c r="E1407" t="s">
        <v>90</v>
      </c>
      <c r="F1407">
        <v>31352</v>
      </c>
      <c r="G1407" t="s">
        <v>729</v>
      </c>
      <c r="H1407" t="s">
        <v>29</v>
      </c>
      <c r="I1407" t="s">
        <v>144</v>
      </c>
      <c r="J1407" t="s">
        <v>27</v>
      </c>
    </row>
    <row r="1408" spans="1:12" ht="17.25" customHeight="1" x14ac:dyDescent="0.25">
      <c r="A1408">
        <v>339315</v>
      </c>
      <c r="B1408" t="s">
        <v>3345</v>
      </c>
      <c r="C1408" t="s">
        <v>759</v>
      </c>
      <c r="D1408" t="s">
        <v>3346</v>
      </c>
      <c r="E1408" t="s">
        <v>89</v>
      </c>
      <c r="F1408">
        <v>33148</v>
      </c>
      <c r="G1408" t="s">
        <v>929</v>
      </c>
      <c r="H1408" t="s">
        <v>29</v>
      </c>
      <c r="I1408" t="s">
        <v>144</v>
      </c>
      <c r="J1408" t="s">
        <v>1112</v>
      </c>
      <c r="K1408">
        <v>2008</v>
      </c>
      <c r="L1408" t="s">
        <v>60</v>
      </c>
    </row>
    <row r="1409" spans="1:12" ht="17.25" customHeight="1" x14ac:dyDescent="0.25">
      <c r="A1409">
        <v>339317</v>
      </c>
      <c r="B1409" t="s">
        <v>2255</v>
      </c>
      <c r="C1409" t="s">
        <v>570</v>
      </c>
      <c r="D1409" t="s">
        <v>250</v>
      </c>
      <c r="E1409" t="s">
        <v>89</v>
      </c>
      <c r="F1409">
        <v>36961</v>
      </c>
      <c r="G1409" t="s">
        <v>31</v>
      </c>
      <c r="H1409" t="s">
        <v>29</v>
      </c>
      <c r="I1409" t="s">
        <v>144</v>
      </c>
      <c r="J1409" t="s">
        <v>27</v>
      </c>
      <c r="K1409">
        <v>2021</v>
      </c>
      <c r="L1409" t="s">
        <v>31</v>
      </c>
    </row>
    <row r="1410" spans="1:12" ht="17.25" customHeight="1" x14ac:dyDescent="0.25">
      <c r="A1410">
        <v>339322</v>
      </c>
      <c r="B1410" t="s">
        <v>1419</v>
      </c>
      <c r="C1410" t="s">
        <v>576</v>
      </c>
      <c r="D1410" t="s">
        <v>994</v>
      </c>
      <c r="E1410" t="s">
        <v>89</v>
      </c>
      <c r="F1410">
        <v>35204</v>
      </c>
      <c r="G1410" t="s">
        <v>357</v>
      </c>
      <c r="H1410" t="s">
        <v>29</v>
      </c>
      <c r="I1410" t="s">
        <v>144</v>
      </c>
      <c r="J1410" t="s">
        <v>27</v>
      </c>
      <c r="L1410" t="s">
        <v>60</v>
      </c>
    </row>
    <row r="1411" spans="1:12" ht="17.25" customHeight="1" x14ac:dyDescent="0.25">
      <c r="A1411">
        <v>339323</v>
      </c>
      <c r="B1411" t="s">
        <v>3257</v>
      </c>
      <c r="C1411" t="s">
        <v>232</v>
      </c>
      <c r="D1411" t="s">
        <v>851</v>
      </c>
      <c r="E1411" t="s">
        <v>89</v>
      </c>
      <c r="F1411">
        <v>32763</v>
      </c>
      <c r="G1411" t="s">
        <v>74</v>
      </c>
      <c r="H1411" t="s">
        <v>29</v>
      </c>
      <c r="I1411" t="s">
        <v>144</v>
      </c>
      <c r="J1411" t="s">
        <v>1112</v>
      </c>
      <c r="K1411">
        <v>2008</v>
      </c>
      <c r="L1411" t="s">
        <v>40</v>
      </c>
    </row>
    <row r="1412" spans="1:12" ht="17.25" customHeight="1" x14ac:dyDescent="0.25">
      <c r="A1412">
        <v>339324</v>
      </c>
      <c r="B1412" t="s">
        <v>1462</v>
      </c>
      <c r="C1412" t="s">
        <v>342</v>
      </c>
      <c r="D1412" t="s">
        <v>317</v>
      </c>
      <c r="E1412" t="s">
        <v>89</v>
      </c>
      <c r="F1412">
        <v>29692</v>
      </c>
      <c r="G1412" t="s">
        <v>2500</v>
      </c>
      <c r="H1412" t="s">
        <v>29</v>
      </c>
      <c r="I1412" t="s">
        <v>144</v>
      </c>
      <c r="J1412" t="s">
        <v>1112</v>
      </c>
      <c r="L1412" t="s">
        <v>31</v>
      </c>
    </row>
    <row r="1413" spans="1:12" ht="17.25" customHeight="1" x14ac:dyDescent="0.25">
      <c r="A1413">
        <v>339337</v>
      </c>
      <c r="B1413" t="s">
        <v>3347</v>
      </c>
      <c r="C1413" t="s">
        <v>327</v>
      </c>
      <c r="D1413" t="s">
        <v>786</v>
      </c>
      <c r="E1413" t="s">
        <v>90</v>
      </c>
      <c r="F1413">
        <v>31385</v>
      </c>
      <c r="G1413" t="s">
        <v>68</v>
      </c>
      <c r="H1413" t="s">
        <v>29</v>
      </c>
      <c r="I1413" t="s">
        <v>144</v>
      </c>
      <c r="J1413" t="s">
        <v>1112</v>
      </c>
      <c r="K1413">
        <v>2008</v>
      </c>
      <c r="L1413" t="s">
        <v>68</v>
      </c>
    </row>
    <row r="1414" spans="1:12" ht="17.25" customHeight="1" x14ac:dyDescent="0.25">
      <c r="A1414">
        <v>339340</v>
      </c>
      <c r="B1414" t="s">
        <v>2733</v>
      </c>
      <c r="C1414" t="s">
        <v>1890</v>
      </c>
      <c r="D1414" t="s">
        <v>314</v>
      </c>
      <c r="E1414" t="s">
        <v>90</v>
      </c>
      <c r="F1414">
        <v>28217</v>
      </c>
      <c r="G1414" t="s">
        <v>694</v>
      </c>
      <c r="H1414" t="s">
        <v>29</v>
      </c>
      <c r="I1414" t="s">
        <v>144</v>
      </c>
      <c r="J1414" t="s">
        <v>1112</v>
      </c>
      <c r="K1414">
        <v>2011</v>
      </c>
      <c r="L1414" t="s">
        <v>71</v>
      </c>
    </row>
    <row r="1415" spans="1:12" ht="17.25" customHeight="1" x14ac:dyDescent="0.25">
      <c r="A1415">
        <v>339341</v>
      </c>
      <c r="B1415" t="s">
        <v>2816</v>
      </c>
      <c r="C1415" t="s">
        <v>245</v>
      </c>
      <c r="D1415" t="s">
        <v>234</v>
      </c>
      <c r="E1415" t="s">
        <v>90</v>
      </c>
      <c r="F1415">
        <v>38246</v>
      </c>
      <c r="G1415" t="s">
        <v>83</v>
      </c>
      <c r="H1415" t="s">
        <v>29</v>
      </c>
      <c r="I1415" t="s">
        <v>144</v>
      </c>
      <c r="J1415" t="s">
        <v>1112</v>
      </c>
      <c r="K1415">
        <v>2022</v>
      </c>
      <c r="L1415" t="s">
        <v>43</v>
      </c>
    </row>
    <row r="1416" spans="1:12" ht="17.25" customHeight="1" x14ac:dyDescent="0.25">
      <c r="A1416">
        <v>339343</v>
      </c>
      <c r="B1416" t="s">
        <v>3348</v>
      </c>
      <c r="C1416" t="s">
        <v>240</v>
      </c>
      <c r="D1416" t="s">
        <v>409</v>
      </c>
      <c r="E1416" t="s">
        <v>89</v>
      </c>
      <c r="F1416">
        <v>30768</v>
      </c>
      <c r="G1416" t="s">
        <v>31</v>
      </c>
      <c r="H1416" t="s">
        <v>29</v>
      </c>
      <c r="I1416" t="s">
        <v>144</v>
      </c>
      <c r="J1416" t="s">
        <v>1112</v>
      </c>
      <c r="K1416">
        <v>2005</v>
      </c>
      <c r="L1416" t="s">
        <v>31</v>
      </c>
    </row>
    <row r="1417" spans="1:12" ht="17.25" customHeight="1" x14ac:dyDescent="0.25">
      <c r="A1417">
        <v>339346</v>
      </c>
      <c r="B1417" t="s">
        <v>1467</v>
      </c>
      <c r="C1417" t="s">
        <v>3349</v>
      </c>
      <c r="D1417" t="s">
        <v>320</v>
      </c>
      <c r="E1417" t="s">
        <v>89</v>
      </c>
      <c r="F1417">
        <v>32449</v>
      </c>
      <c r="G1417" t="s">
        <v>74</v>
      </c>
      <c r="H1417" t="s">
        <v>29</v>
      </c>
      <c r="I1417" t="s">
        <v>144</v>
      </c>
      <c r="J1417" t="s">
        <v>27</v>
      </c>
      <c r="K1417">
        <v>2007</v>
      </c>
      <c r="L1417" t="s">
        <v>74</v>
      </c>
    </row>
    <row r="1418" spans="1:12" ht="17.25" customHeight="1" x14ac:dyDescent="0.25">
      <c r="A1418">
        <v>339347</v>
      </c>
      <c r="B1418" t="s">
        <v>3258</v>
      </c>
      <c r="C1418" t="s">
        <v>389</v>
      </c>
      <c r="D1418" t="s">
        <v>287</v>
      </c>
      <c r="E1418" t="s">
        <v>89</v>
      </c>
      <c r="F1418">
        <v>35204</v>
      </c>
      <c r="G1418" t="s">
        <v>3259</v>
      </c>
      <c r="H1418" t="s">
        <v>29</v>
      </c>
      <c r="I1418" t="s">
        <v>144</v>
      </c>
      <c r="J1418" t="s">
        <v>1112</v>
      </c>
      <c r="K1418">
        <v>2016</v>
      </c>
      <c r="L1418" t="s">
        <v>53</v>
      </c>
    </row>
    <row r="1419" spans="1:12" ht="17.25" customHeight="1" x14ac:dyDescent="0.25">
      <c r="A1419">
        <v>339356</v>
      </c>
      <c r="B1419" t="s">
        <v>3350</v>
      </c>
      <c r="C1419" t="s">
        <v>342</v>
      </c>
      <c r="D1419" t="s">
        <v>3351</v>
      </c>
      <c r="E1419" t="s">
        <v>90</v>
      </c>
      <c r="F1419">
        <v>28365</v>
      </c>
      <c r="G1419" t="s">
        <v>3352</v>
      </c>
      <c r="H1419" t="s">
        <v>29</v>
      </c>
      <c r="I1419" t="s">
        <v>144</v>
      </c>
      <c r="J1419" t="s">
        <v>1112</v>
      </c>
      <c r="K1419">
        <v>1995</v>
      </c>
      <c r="L1419" t="s">
        <v>31</v>
      </c>
    </row>
    <row r="1420" spans="1:12" ht="17.25" customHeight="1" x14ac:dyDescent="0.25">
      <c r="A1420">
        <v>339358</v>
      </c>
      <c r="B1420" t="s">
        <v>2658</v>
      </c>
      <c r="C1420" t="s">
        <v>649</v>
      </c>
      <c r="D1420" t="s">
        <v>772</v>
      </c>
      <c r="E1420" t="s">
        <v>90</v>
      </c>
      <c r="F1420">
        <v>35798</v>
      </c>
      <c r="G1420" t="s">
        <v>31</v>
      </c>
      <c r="H1420" t="s">
        <v>29</v>
      </c>
      <c r="I1420" t="s">
        <v>144</v>
      </c>
      <c r="J1420" t="s">
        <v>1112</v>
      </c>
      <c r="K1420">
        <v>2020</v>
      </c>
      <c r="L1420" t="s">
        <v>31</v>
      </c>
    </row>
    <row r="1421" spans="1:12" ht="17.25" customHeight="1" x14ac:dyDescent="0.25">
      <c r="A1421">
        <v>339359</v>
      </c>
      <c r="B1421" t="s">
        <v>3353</v>
      </c>
      <c r="C1421" t="s">
        <v>871</v>
      </c>
      <c r="D1421" t="s">
        <v>320</v>
      </c>
      <c r="E1421" t="s">
        <v>90</v>
      </c>
      <c r="F1421">
        <v>36349</v>
      </c>
      <c r="G1421" t="s">
        <v>783</v>
      </c>
      <c r="H1421" t="s">
        <v>29</v>
      </c>
      <c r="I1421" t="s">
        <v>144</v>
      </c>
      <c r="J1421" t="s">
        <v>27</v>
      </c>
      <c r="K1421">
        <v>2017</v>
      </c>
      <c r="L1421" t="s">
        <v>43</v>
      </c>
    </row>
    <row r="1422" spans="1:12" ht="17.25" customHeight="1" x14ac:dyDescent="0.25">
      <c r="A1422">
        <v>339360</v>
      </c>
      <c r="B1422" t="s">
        <v>3260</v>
      </c>
      <c r="C1422" t="s">
        <v>706</v>
      </c>
      <c r="D1422" t="s">
        <v>280</v>
      </c>
      <c r="E1422" t="s">
        <v>90</v>
      </c>
      <c r="F1422">
        <v>37017</v>
      </c>
      <c r="G1422" t="s">
        <v>31</v>
      </c>
      <c r="H1422" t="s">
        <v>29</v>
      </c>
      <c r="I1422" t="s">
        <v>144</v>
      </c>
      <c r="J1422" t="s">
        <v>27</v>
      </c>
      <c r="K1422">
        <v>2019</v>
      </c>
      <c r="L1422" t="s">
        <v>31</v>
      </c>
    </row>
    <row r="1423" spans="1:12" ht="17.25" customHeight="1" x14ac:dyDescent="0.25">
      <c r="A1423">
        <v>339361</v>
      </c>
      <c r="B1423" t="s">
        <v>3261</v>
      </c>
      <c r="C1423" t="s">
        <v>3262</v>
      </c>
      <c r="D1423" t="s">
        <v>251</v>
      </c>
      <c r="E1423" t="s">
        <v>89</v>
      </c>
      <c r="G1423" t="s">
        <v>31</v>
      </c>
      <c r="H1423" t="s">
        <v>29</v>
      </c>
      <c r="I1423" t="s">
        <v>144</v>
      </c>
      <c r="J1423" t="s">
        <v>1112</v>
      </c>
      <c r="K1423">
        <v>2005</v>
      </c>
      <c r="L1423" t="s">
        <v>31</v>
      </c>
    </row>
    <row r="1424" spans="1:12" ht="17.25" customHeight="1" x14ac:dyDescent="0.25">
      <c r="A1424">
        <v>339362</v>
      </c>
      <c r="B1424" t="s">
        <v>2234</v>
      </c>
      <c r="C1424" t="s">
        <v>770</v>
      </c>
      <c r="D1424" t="s">
        <v>2164</v>
      </c>
      <c r="E1424" t="s">
        <v>89</v>
      </c>
      <c r="F1424">
        <v>37424</v>
      </c>
      <c r="G1424" t="s">
        <v>31</v>
      </c>
      <c r="H1424" t="s">
        <v>29</v>
      </c>
      <c r="I1424" t="s">
        <v>144</v>
      </c>
      <c r="J1424" t="s">
        <v>27</v>
      </c>
      <c r="K1424">
        <v>2020</v>
      </c>
      <c r="L1424" t="s">
        <v>43</v>
      </c>
    </row>
    <row r="1425" spans="1:12" ht="17.25" customHeight="1" x14ac:dyDescent="0.25">
      <c r="A1425">
        <v>339368</v>
      </c>
      <c r="B1425" t="s">
        <v>2741</v>
      </c>
      <c r="C1425" t="s">
        <v>256</v>
      </c>
      <c r="D1425" t="s">
        <v>969</v>
      </c>
      <c r="E1425" t="s">
        <v>89</v>
      </c>
      <c r="F1425">
        <v>34608</v>
      </c>
      <c r="G1425" t="s">
        <v>738</v>
      </c>
      <c r="H1425" t="s">
        <v>29</v>
      </c>
      <c r="I1425" t="s">
        <v>144</v>
      </c>
      <c r="J1425" t="s">
        <v>1112</v>
      </c>
      <c r="K1425">
        <v>2013</v>
      </c>
      <c r="L1425" t="s">
        <v>60</v>
      </c>
    </row>
    <row r="1426" spans="1:12" ht="17.25" customHeight="1" x14ac:dyDescent="0.25">
      <c r="A1426">
        <v>339371</v>
      </c>
      <c r="B1426" t="s">
        <v>3263</v>
      </c>
      <c r="C1426" t="s">
        <v>240</v>
      </c>
      <c r="D1426" t="s">
        <v>425</v>
      </c>
      <c r="E1426" t="s">
        <v>90</v>
      </c>
      <c r="F1426">
        <v>31560</v>
      </c>
      <c r="G1426" t="s">
        <v>31</v>
      </c>
      <c r="H1426" t="s">
        <v>29</v>
      </c>
      <c r="I1426" t="s">
        <v>144</v>
      </c>
      <c r="J1426" t="s">
        <v>1112</v>
      </c>
      <c r="K1426">
        <v>2004</v>
      </c>
      <c r="L1426" t="s">
        <v>31</v>
      </c>
    </row>
    <row r="1427" spans="1:12" ht="17.25" customHeight="1" x14ac:dyDescent="0.25">
      <c r="A1427">
        <v>339372</v>
      </c>
      <c r="B1427" t="s">
        <v>2601</v>
      </c>
      <c r="C1427" t="s">
        <v>226</v>
      </c>
      <c r="D1427" t="s">
        <v>2602</v>
      </c>
      <c r="E1427" t="s">
        <v>90</v>
      </c>
      <c r="F1427">
        <v>32874</v>
      </c>
      <c r="G1427" t="s">
        <v>532</v>
      </c>
      <c r="H1427" t="s">
        <v>29</v>
      </c>
      <c r="I1427" t="s">
        <v>144</v>
      </c>
      <c r="J1427" t="s">
        <v>1112</v>
      </c>
      <c r="K1427">
        <v>2013</v>
      </c>
      <c r="L1427" t="s">
        <v>43</v>
      </c>
    </row>
    <row r="1428" spans="1:12" ht="17.25" customHeight="1" x14ac:dyDescent="0.25">
      <c r="A1428">
        <v>339373</v>
      </c>
      <c r="B1428" t="s">
        <v>3354</v>
      </c>
      <c r="C1428" t="s">
        <v>240</v>
      </c>
      <c r="D1428" t="s">
        <v>433</v>
      </c>
      <c r="E1428" t="s">
        <v>90</v>
      </c>
      <c r="F1428">
        <v>35825</v>
      </c>
      <c r="G1428" t="s">
        <v>31</v>
      </c>
      <c r="H1428" t="s">
        <v>29</v>
      </c>
      <c r="I1428" t="s">
        <v>144</v>
      </c>
      <c r="J1428" t="s">
        <v>1112</v>
      </c>
      <c r="K1428">
        <v>2015</v>
      </c>
      <c r="L1428" t="s">
        <v>31</v>
      </c>
    </row>
    <row r="1429" spans="1:12" ht="17.25" customHeight="1" x14ac:dyDescent="0.25">
      <c r="A1429">
        <v>339375</v>
      </c>
      <c r="B1429" t="s">
        <v>3355</v>
      </c>
      <c r="C1429" t="s">
        <v>226</v>
      </c>
      <c r="D1429" t="s">
        <v>3356</v>
      </c>
      <c r="E1429" t="s">
        <v>89</v>
      </c>
      <c r="F1429">
        <v>36163</v>
      </c>
      <c r="G1429" t="s">
        <v>637</v>
      </c>
      <c r="H1429" t="s">
        <v>29</v>
      </c>
      <c r="I1429" t="s">
        <v>144</v>
      </c>
      <c r="J1429" t="s">
        <v>27</v>
      </c>
      <c r="K1429">
        <v>2017</v>
      </c>
      <c r="L1429" t="s">
        <v>53</v>
      </c>
    </row>
    <row r="1430" spans="1:12" ht="17.25" customHeight="1" x14ac:dyDescent="0.25">
      <c r="A1430">
        <v>339376</v>
      </c>
      <c r="B1430" t="s">
        <v>1584</v>
      </c>
      <c r="C1430" t="s">
        <v>240</v>
      </c>
      <c r="D1430" t="s">
        <v>482</v>
      </c>
      <c r="E1430" t="s">
        <v>89</v>
      </c>
      <c r="F1430">
        <v>29109</v>
      </c>
      <c r="G1430" t="s">
        <v>31</v>
      </c>
      <c r="H1430" t="s">
        <v>29</v>
      </c>
      <c r="I1430" t="s">
        <v>144</v>
      </c>
      <c r="J1430" t="s">
        <v>1112</v>
      </c>
      <c r="K1430">
        <v>2022</v>
      </c>
      <c r="L1430" t="s">
        <v>31</v>
      </c>
    </row>
    <row r="1431" spans="1:12" ht="17.25" customHeight="1" x14ac:dyDescent="0.25">
      <c r="A1431">
        <v>339379</v>
      </c>
      <c r="B1431" t="s">
        <v>3264</v>
      </c>
      <c r="C1431" t="s">
        <v>974</v>
      </c>
      <c r="D1431" t="s">
        <v>3265</v>
      </c>
      <c r="E1431" t="s">
        <v>90</v>
      </c>
      <c r="F1431">
        <v>29556</v>
      </c>
      <c r="G1431" t="s">
        <v>3266</v>
      </c>
      <c r="H1431" t="s">
        <v>29</v>
      </c>
      <c r="I1431" t="s">
        <v>144</v>
      </c>
      <c r="J1431" t="s">
        <v>1112</v>
      </c>
      <c r="K1431">
        <v>2000</v>
      </c>
      <c r="L1431" t="s">
        <v>83</v>
      </c>
    </row>
    <row r="1432" spans="1:12" ht="17.25" customHeight="1" x14ac:dyDescent="0.25">
      <c r="A1432">
        <v>339380</v>
      </c>
      <c r="B1432" t="s">
        <v>3357</v>
      </c>
      <c r="C1432" t="s">
        <v>260</v>
      </c>
      <c r="D1432" t="s">
        <v>315</v>
      </c>
      <c r="E1432" t="s">
        <v>90</v>
      </c>
      <c r="F1432">
        <v>37278</v>
      </c>
      <c r="G1432" t="s">
        <v>31</v>
      </c>
      <c r="H1432" t="s">
        <v>29</v>
      </c>
      <c r="I1432" t="s">
        <v>144</v>
      </c>
      <c r="J1432" t="s">
        <v>27</v>
      </c>
      <c r="K1432">
        <v>2019</v>
      </c>
      <c r="L1432" t="s">
        <v>31</v>
      </c>
    </row>
    <row r="1433" spans="1:12" ht="17.25" customHeight="1" x14ac:dyDescent="0.25">
      <c r="A1433">
        <v>339382</v>
      </c>
      <c r="B1433" t="s">
        <v>2706</v>
      </c>
      <c r="C1433" t="s">
        <v>302</v>
      </c>
      <c r="D1433" t="s">
        <v>710</v>
      </c>
      <c r="E1433" t="s">
        <v>90</v>
      </c>
      <c r="F1433">
        <v>29792</v>
      </c>
      <c r="G1433" t="s">
        <v>2707</v>
      </c>
      <c r="H1433" t="s">
        <v>29</v>
      </c>
      <c r="I1433" t="s">
        <v>144</v>
      </c>
    </row>
    <row r="1434" spans="1:12" ht="17.25" customHeight="1" x14ac:dyDescent="0.25">
      <c r="A1434">
        <v>339383</v>
      </c>
      <c r="B1434" t="s">
        <v>3358</v>
      </c>
      <c r="C1434" t="s">
        <v>3359</v>
      </c>
      <c r="D1434" t="s">
        <v>361</v>
      </c>
      <c r="E1434" t="s">
        <v>90</v>
      </c>
      <c r="F1434">
        <v>37705</v>
      </c>
      <c r="G1434" t="s">
        <v>3244</v>
      </c>
      <c r="H1434" t="s">
        <v>29</v>
      </c>
      <c r="I1434" t="s">
        <v>144</v>
      </c>
      <c r="J1434" t="s">
        <v>27</v>
      </c>
      <c r="K1434">
        <v>2021</v>
      </c>
      <c r="L1434" t="s">
        <v>43</v>
      </c>
    </row>
    <row r="1435" spans="1:12" ht="17.25" customHeight="1" x14ac:dyDescent="0.25">
      <c r="A1435">
        <v>339384</v>
      </c>
      <c r="B1435" t="s">
        <v>2961</v>
      </c>
      <c r="C1435" t="s">
        <v>2962</v>
      </c>
      <c r="D1435" t="s">
        <v>254</v>
      </c>
      <c r="E1435" t="s">
        <v>90</v>
      </c>
      <c r="G1435" t="s">
        <v>31</v>
      </c>
      <c r="H1435" t="s">
        <v>29</v>
      </c>
      <c r="I1435" t="s">
        <v>144</v>
      </c>
      <c r="J1435" t="s">
        <v>1112</v>
      </c>
      <c r="K1435">
        <v>2021</v>
      </c>
      <c r="L1435" t="s">
        <v>31</v>
      </c>
    </row>
    <row r="1436" spans="1:12" ht="17.25" customHeight="1" x14ac:dyDescent="0.25">
      <c r="A1436">
        <v>339385</v>
      </c>
      <c r="B1436" t="s">
        <v>2931</v>
      </c>
      <c r="C1436" t="s">
        <v>342</v>
      </c>
      <c r="D1436" t="s">
        <v>431</v>
      </c>
      <c r="E1436" t="s">
        <v>90</v>
      </c>
      <c r="F1436">
        <v>37920</v>
      </c>
      <c r="G1436" t="s">
        <v>31</v>
      </c>
      <c r="H1436" t="s">
        <v>29</v>
      </c>
      <c r="I1436" t="s">
        <v>144</v>
      </c>
      <c r="J1436" t="s">
        <v>1112</v>
      </c>
      <c r="K1436">
        <v>2021</v>
      </c>
      <c r="L1436" t="s">
        <v>31</v>
      </c>
    </row>
    <row r="1437" spans="1:12" ht="17.25" customHeight="1" x14ac:dyDescent="0.25">
      <c r="A1437">
        <v>339392</v>
      </c>
      <c r="B1437" t="s">
        <v>2131</v>
      </c>
      <c r="C1437" t="s">
        <v>330</v>
      </c>
      <c r="D1437" t="s">
        <v>280</v>
      </c>
      <c r="E1437" t="s">
        <v>89</v>
      </c>
      <c r="F1437">
        <v>34419</v>
      </c>
      <c r="G1437" t="s">
        <v>43</v>
      </c>
      <c r="H1437" t="s">
        <v>29</v>
      </c>
      <c r="I1437" t="s">
        <v>144</v>
      </c>
      <c r="J1437" t="s">
        <v>27</v>
      </c>
      <c r="L1437" t="s">
        <v>43</v>
      </c>
    </row>
    <row r="1438" spans="1:12" ht="17.25" customHeight="1" x14ac:dyDescent="0.25">
      <c r="A1438">
        <v>339393</v>
      </c>
      <c r="B1438" t="s">
        <v>2817</v>
      </c>
      <c r="C1438" t="s">
        <v>261</v>
      </c>
      <c r="D1438" t="s">
        <v>369</v>
      </c>
      <c r="E1438" t="s">
        <v>89</v>
      </c>
      <c r="F1438">
        <v>34940</v>
      </c>
      <c r="G1438" t="s">
        <v>31</v>
      </c>
      <c r="H1438" t="s">
        <v>29</v>
      </c>
      <c r="I1438" t="s">
        <v>144</v>
      </c>
      <c r="J1438" t="s">
        <v>27</v>
      </c>
      <c r="K1438">
        <v>2012</v>
      </c>
      <c r="L1438" t="s">
        <v>31</v>
      </c>
    </row>
    <row r="1439" spans="1:12" ht="17.25" customHeight="1" x14ac:dyDescent="0.25">
      <c r="A1439">
        <v>339407</v>
      </c>
      <c r="B1439" t="s">
        <v>3146</v>
      </c>
      <c r="C1439" t="s">
        <v>256</v>
      </c>
      <c r="D1439" t="s">
        <v>1529</v>
      </c>
      <c r="E1439" t="s">
        <v>89</v>
      </c>
      <c r="F1439">
        <v>33749</v>
      </c>
      <c r="G1439" t="s">
        <v>31</v>
      </c>
      <c r="H1439" t="s">
        <v>29</v>
      </c>
      <c r="I1439" t="s">
        <v>144</v>
      </c>
      <c r="J1439" t="s">
        <v>27</v>
      </c>
      <c r="L1439" t="s">
        <v>31</v>
      </c>
    </row>
    <row r="1440" spans="1:12" ht="17.25" customHeight="1" x14ac:dyDescent="0.25">
      <c r="A1440">
        <v>339408</v>
      </c>
      <c r="B1440" t="s">
        <v>3268</v>
      </c>
      <c r="C1440" t="s">
        <v>648</v>
      </c>
      <c r="D1440" t="s">
        <v>425</v>
      </c>
      <c r="E1440" t="s">
        <v>89</v>
      </c>
      <c r="F1440">
        <v>33329</v>
      </c>
      <c r="G1440" t="s">
        <v>1535</v>
      </c>
      <c r="H1440" t="s">
        <v>29</v>
      </c>
      <c r="I1440" t="s">
        <v>144</v>
      </c>
      <c r="J1440" t="s">
        <v>1112</v>
      </c>
      <c r="K1440">
        <v>2010</v>
      </c>
      <c r="L1440" t="s">
        <v>86</v>
      </c>
    </row>
    <row r="1441" spans="1:12" ht="17.25" customHeight="1" x14ac:dyDescent="0.25">
      <c r="A1441">
        <v>339410</v>
      </c>
      <c r="B1441" t="s">
        <v>2749</v>
      </c>
      <c r="C1441" t="s">
        <v>365</v>
      </c>
      <c r="D1441" t="s">
        <v>336</v>
      </c>
      <c r="E1441" t="s">
        <v>89</v>
      </c>
      <c r="F1441">
        <v>36265</v>
      </c>
      <c r="G1441" t="s">
        <v>31</v>
      </c>
      <c r="H1441" t="s">
        <v>29</v>
      </c>
      <c r="I1441" t="s">
        <v>144</v>
      </c>
      <c r="J1441" t="s">
        <v>1112</v>
      </c>
      <c r="L1441" t="s">
        <v>31</v>
      </c>
    </row>
    <row r="1442" spans="1:12" ht="17.25" customHeight="1" x14ac:dyDescent="0.25">
      <c r="A1442">
        <v>339415</v>
      </c>
      <c r="B1442" t="s">
        <v>338</v>
      </c>
      <c r="C1442" t="s">
        <v>386</v>
      </c>
      <c r="D1442" t="s">
        <v>234</v>
      </c>
      <c r="E1442" t="s">
        <v>89</v>
      </c>
      <c r="F1442">
        <v>31668</v>
      </c>
      <c r="G1442" t="s">
        <v>3360</v>
      </c>
      <c r="H1442" t="s">
        <v>29</v>
      </c>
      <c r="I1442" t="s">
        <v>144</v>
      </c>
      <c r="J1442" t="s">
        <v>1112</v>
      </c>
      <c r="K1442">
        <v>2012</v>
      </c>
      <c r="L1442" t="s">
        <v>31</v>
      </c>
    </row>
    <row r="1443" spans="1:12" ht="17.25" customHeight="1" x14ac:dyDescent="0.25">
      <c r="A1443">
        <v>339419</v>
      </c>
      <c r="B1443" t="s">
        <v>2356</v>
      </c>
      <c r="C1443" t="s">
        <v>333</v>
      </c>
      <c r="D1443" t="s">
        <v>1594</v>
      </c>
      <c r="E1443" t="s">
        <v>89</v>
      </c>
      <c r="F1443">
        <v>33970</v>
      </c>
      <c r="G1443" t="s">
        <v>855</v>
      </c>
      <c r="H1443" t="s">
        <v>29</v>
      </c>
      <c r="I1443" t="s">
        <v>144</v>
      </c>
      <c r="J1443" t="s">
        <v>1112</v>
      </c>
      <c r="K1443">
        <v>2011</v>
      </c>
      <c r="L1443" t="s">
        <v>68</v>
      </c>
    </row>
    <row r="1444" spans="1:12" ht="17.25" customHeight="1" x14ac:dyDescent="0.25">
      <c r="A1444">
        <v>339420</v>
      </c>
      <c r="B1444" t="s">
        <v>2797</v>
      </c>
      <c r="C1444" t="s">
        <v>260</v>
      </c>
      <c r="D1444" t="s">
        <v>658</v>
      </c>
      <c r="E1444" t="s">
        <v>89</v>
      </c>
      <c r="F1444">
        <v>38372</v>
      </c>
      <c r="G1444" t="s">
        <v>31</v>
      </c>
      <c r="H1444" t="s">
        <v>29</v>
      </c>
      <c r="I1444" t="s">
        <v>144</v>
      </c>
      <c r="J1444" t="s">
        <v>1112</v>
      </c>
      <c r="K1444">
        <v>2022</v>
      </c>
      <c r="L1444" t="s">
        <v>43</v>
      </c>
    </row>
    <row r="1445" spans="1:12" ht="17.25" customHeight="1" x14ac:dyDescent="0.25">
      <c r="A1445">
        <v>339421</v>
      </c>
      <c r="B1445" t="s">
        <v>3269</v>
      </c>
      <c r="C1445" t="s">
        <v>692</v>
      </c>
      <c r="D1445" t="s">
        <v>487</v>
      </c>
      <c r="E1445" t="s">
        <v>89</v>
      </c>
      <c r="F1445">
        <v>31778</v>
      </c>
      <c r="G1445" t="s">
        <v>417</v>
      </c>
      <c r="H1445" t="s">
        <v>29</v>
      </c>
      <c r="I1445" t="s">
        <v>144</v>
      </c>
      <c r="J1445" t="s">
        <v>27</v>
      </c>
      <c r="K1445">
        <v>2006</v>
      </c>
      <c r="L1445" t="s">
        <v>31</v>
      </c>
    </row>
    <row r="1446" spans="1:12" ht="17.25" customHeight="1" x14ac:dyDescent="0.25">
      <c r="A1446">
        <v>339422</v>
      </c>
      <c r="B1446" t="s">
        <v>2560</v>
      </c>
      <c r="C1446" t="s">
        <v>226</v>
      </c>
      <c r="D1446" t="s">
        <v>665</v>
      </c>
      <c r="E1446" t="s">
        <v>89</v>
      </c>
      <c r="F1446">
        <v>33380</v>
      </c>
      <c r="G1446" t="s">
        <v>373</v>
      </c>
      <c r="H1446" t="s">
        <v>29</v>
      </c>
      <c r="I1446" t="s">
        <v>144</v>
      </c>
      <c r="J1446" t="s">
        <v>27</v>
      </c>
      <c r="K1446">
        <v>2009</v>
      </c>
      <c r="L1446" t="s">
        <v>31</v>
      </c>
    </row>
    <row r="1447" spans="1:12" ht="17.25" customHeight="1" x14ac:dyDescent="0.25">
      <c r="A1447">
        <v>339423</v>
      </c>
      <c r="B1447" t="s">
        <v>3361</v>
      </c>
      <c r="C1447" t="s">
        <v>648</v>
      </c>
      <c r="D1447" t="s">
        <v>412</v>
      </c>
      <c r="E1447" t="s">
        <v>89</v>
      </c>
      <c r="F1447">
        <v>32448</v>
      </c>
      <c r="G1447" t="s">
        <v>60</v>
      </c>
      <c r="H1447" t="s">
        <v>29</v>
      </c>
      <c r="I1447" t="s">
        <v>144</v>
      </c>
      <c r="J1447" t="s">
        <v>1112</v>
      </c>
      <c r="K1447">
        <v>2006</v>
      </c>
      <c r="L1447" t="s">
        <v>53</v>
      </c>
    </row>
    <row r="1448" spans="1:12" ht="17.25" customHeight="1" x14ac:dyDescent="0.25">
      <c r="A1448">
        <v>339424</v>
      </c>
      <c r="B1448" t="s">
        <v>2798</v>
      </c>
      <c r="C1448" t="s">
        <v>480</v>
      </c>
      <c r="D1448" t="s">
        <v>447</v>
      </c>
      <c r="E1448" t="s">
        <v>89</v>
      </c>
      <c r="F1448">
        <v>37280</v>
      </c>
      <c r="G1448" t="s">
        <v>31</v>
      </c>
      <c r="H1448" t="s">
        <v>29</v>
      </c>
      <c r="I1448" t="s">
        <v>144</v>
      </c>
      <c r="J1448" t="s">
        <v>1112</v>
      </c>
      <c r="K1448">
        <v>2021</v>
      </c>
      <c r="L1448" t="s">
        <v>31</v>
      </c>
    </row>
    <row r="1449" spans="1:12" ht="17.25" customHeight="1" x14ac:dyDescent="0.25">
      <c r="A1449">
        <v>339430</v>
      </c>
      <c r="B1449" t="s">
        <v>3362</v>
      </c>
      <c r="C1449" t="s">
        <v>846</v>
      </c>
      <c r="D1449" t="s">
        <v>361</v>
      </c>
      <c r="E1449" t="s">
        <v>89</v>
      </c>
      <c r="F1449">
        <v>37082</v>
      </c>
      <c r="G1449" t="s">
        <v>229</v>
      </c>
      <c r="H1449" t="s">
        <v>29</v>
      </c>
      <c r="I1449" t="s">
        <v>144</v>
      </c>
      <c r="J1449" t="s">
        <v>1112</v>
      </c>
      <c r="K1449">
        <v>2020</v>
      </c>
      <c r="L1449" t="s">
        <v>31</v>
      </c>
    </row>
    <row r="1450" spans="1:12" ht="17.25" customHeight="1" x14ac:dyDescent="0.25">
      <c r="A1450">
        <v>339435</v>
      </c>
      <c r="B1450" t="s">
        <v>3270</v>
      </c>
      <c r="C1450" t="s">
        <v>348</v>
      </c>
      <c r="D1450" t="s">
        <v>496</v>
      </c>
      <c r="E1450" t="s">
        <v>89</v>
      </c>
      <c r="F1450">
        <v>34079</v>
      </c>
      <c r="G1450" t="s">
        <v>31</v>
      </c>
      <c r="H1450" t="s">
        <v>29</v>
      </c>
      <c r="I1450" t="s">
        <v>144</v>
      </c>
      <c r="J1450" t="s">
        <v>27</v>
      </c>
      <c r="K1450">
        <v>2011</v>
      </c>
      <c r="L1450" t="s">
        <v>31</v>
      </c>
    </row>
    <row r="1451" spans="1:12" ht="17.25" customHeight="1" x14ac:dyDescent="0.25">
      <c r="A1451">
        <v>339438</v>
      </c>
      <c r="B1451" t="s">
        <v>3294</v>
      </c>
      <c r="C1451" t="s">
        <v>389</v>
      </c>
      <c r="D1451" t="s">
        <v>2566</v>
      </c>
      <c r="E1451" t="s">
        <v>89</v>
      </c>
      <c r="F1451">
        <v>31119</v>
      </c>
      <c r="G1451" t="s">
        <v>3295</v>
      </c>
      <c r="H1451" t="s">
        <v>29</v>
      </c>
      <c r="I1451" t="s">
        <v>144</v>
      </c>
      <c r="J1451" t="s">
        <v>27</v>
      </c>
      <c r="K1451">
        <v>2003</v>
      </c>
      <c r="L1451" t="s">
        <v>60</v>
      </c>
    </row>
    <row r="1452" spans="1:12" ht="17.25" customHeight="1" x14ac:dyDescent="0.25">
      <c r="A1452">
        <v>339442</v>
      </c>
      <c r="B1452" t="s">
        <v>3363</v>
      </c>
      <c r="C1452" t="s">
        <v>614</v>
      </c>
      <c r="D1452" t="s">
        <v>320</v>
      </c>
      <c r="E1452" t="s">
        <v>90</v>
      </c>
      <c r="F1452">
        <v>37171</v>
      </c>
      <c r="G1452" t="s">
        <v>31</v>
      </c>
      <c r="H1452" t="s">
        <v>29</v>
      </c>
      <c r="I1452" t="s">
        <v>144</v>
      </c>
      <c r="J1452" t="s">
        <v>27</v>
      </c>
      <c r="K1452">
        <v>2019</v>
      </c>
      <c r="L1452" t="s">
        <v>31</v>
      </c>
    </row>
    <row r="1453" spans="1:12" ht="17.25" customHeight="1" x14ac:dyDescent="0.25">
      <c r="A1453">
        <v>339445</v>
      </c>
      <c r="B1453" t="s">
        <v>3271</v>
      </c>
      <c r="C1453" t="s">
        <v>436</v>
      </c>
      <c r="D1453" t="s">
        <v>378</v>
      </c>
      <c r="E1453" t="s">
        <v>90</v>
      </c>
      <c r="F1453">
        <v>37844</v>
      </c>
      <c r="G1453" t="s">
        <v>229</v>
      </c>
      <c r="H1453" t="s">
        <v>29</v>
      </c>
      <c r="I1453" t="s">
        <v>144</v>
      </c>
      <c r="J1453" t="s">
        <v>1112</v>
      </c>
      <c r="K1453">
        <v>2022</v>
      </c>
      <c r="L1453" t="s">
        <v>31</v>
      </c>
    </row>
    <row r="1454" spans="1:12" ht="17.25" customHeight="1" x14ac:dyDescent="0.25">
      <c r="A1454">
        <v>339447</v>
      </c>
      <c r="B1454" t="s">
        <v>3227</v>
      </c>
      <c r="C1454" t="s">
        <v>368</v>
      </c>
      <c r="D1454" t="s">
        <v>756</v>
      </c>
      <c r="E1454" t="s">
        <v>90</v>
      </c>
      <c r="F1454">
        <v>35074</v>
      </c>
      <c r="G1454" t="s">
        <v>1501</v>
      </c>
      <c r="H1454" t="s">
        <v>29</v>
      </c>
      <c r="I1454" t="s">
        <v>144</v>
      </c>
      <c r="J1454" t="s">
        <v>1112</v>
      </c>
      <c r="K1454">
        <v>2014</v>
      </c>
      <c r="L1454" t="s">
        <v>80</v>
      </c>
    </row>
    <row r="1455" spans="1:12" ht="17.25" customHeight="1" x14ac:dyDescent="0.25">
      <c r="A1455">
        <v>339448</v>
      </c>
      <c r="B1455" t="s">
        <v>2740</v>
      </c>
      <c r="C1455" t="s">
        <v>884</v>
      </c>
      <c r="D1455" t="s">
        <v>224</v>
      </c>
      <c r="E1455" t="s">
        <v>90</v>
      </c>
      <c r="G1455" t="s">
        <v>31</v>
      </c>
      <c r="H1455" t="s">
        <v>29</v>
      </c>
      <c r="I1455" t="s">
        <v>144</v>
      </c>
      <c r="J1455" t="s">
        <v>1112</v>
      </c>
      <c r="K1455">
        <v>2021</v>
      </c>
      <c r="L1455" t="s">
        <v>31</v>
      </c>
    </row>
    <row r="1456" spans="1:12" ht="17.25" customHeight="1" x14ac:dyDescent="0.25">
      <c r="A1456">
        <v>339450</v>
      </c>
      <c r="B1456" t="s">
        <v>3272</v>
      </c>
      <c r="C1456" t="s">
        <v>259</v>
      </c>
      <c r="D1456" t="s">
        <v>412</v>
      </c>
      <c r="E1456" t="s">
        <v>89</v>
      </c>
      <c r="F1456">
        <v>32701</v>
      </c>
      <c r="G1456" t="s">
        <v>31</v>
      </c>
      <c r="H1456" t="s">
        <v>29</v>
      </c>
      <c r="I1456" t="s">
        <v>144</v>
      </c>
      <c r="J1456" t="s">
        <v>27</v>
      </c>
      <c r="K1456">
        <v>2008</v>
      </c>
      <c r="L1456" t="s">
        <v>86</v>
      </c>
    </row>
    <row r="1457" spans="1:12" ht="17.25" customHeight="1" x14ac:dyDescent="0.25">
      <c r="A1457">
        <v>339452</v>
      </c>
      <c r="B1457" t="s">
        <v>3273</v>
      </c>
      <c r="C1457" t="s">
        <v>1620</v>
      </c>
      <c r="D1457" t="s">
        <v>2226</v>
      </c>
      <c r="E1457" t="s">
        <v>89</v>
      </c>
      <c r="F1457">
        <v>33635</v>
      </c>
      <c r="G1457" t="s">
        <v>31</v>
      </c>
      <c r="H1457" t="s">
        <v>29</v>
      </c>
      <c r="I1457" t="s">
        <v>144</v>
      </c>
      <c r="J1457" t="s">
        <v>1112</v>
      </c>
      <c r="K1457">
        <v>2022</v>
      </c>
      <c r="L1457" t="s">
        <v>31</v>
      </c>
    </row>
    <row r="1458" spans="1:12" ht="17.25" customHeight="1" x14ac:dyDescent="0.25">
      <c r="A1458">
        <v>339457</v>
      </c>
      <c r="B1458" t="s">
        <v>2129</v>
      </c>
      <c r="C1458" t="s">
        <v>771</v>
      </c>
      <c r="D1458" t="s">
        <v>513</v>
      </c>
      <c r="E1458" t="s">
        <v>90</v>
      </c>
      <c r="F1458">
        <v>35527</v>
      </c>
      <c r="G1458" t="s">
        <v>31</v>
      </c>
      <c r="H1458" t="s">
        <v>29</v>
      </c>
      <c r="I1458" t="s">
        <v>144</v>
      </c>
      <c r="J1458" t="s">
        <v>1112</v>
      </c>
      <c r="L1458" t="s">
        <v>31</v>
      </c>
    </row>
    <row r="1459" spans="1:12" ht="17.25" customHeight="1" x14ac:dyDescent="0.25">
      <c r="A1459">
        <v>339459</v>
      </c>
      <c r="B1459" t="s">
        <v>3274</v>
      </c>
      <c r="C1459" t="s">
        <v>240</v>
      </c>
      <c r="D1459" t="s">
        <v>2886</v>
      </c>
      <c r="E1459" t="s">
        <v>90</v>
      </c>
      <c r="F1459">
        <v>29463</v>
      </c>
      <c r="G1459" t="s">
        <v>31</v>
      </c>
      <c r="H1459" t="s">
        <v>29</v>
      </c>
      <c r="I1459" t="s">
        <v>144</v>
      </c>
      <c r="J1459" t="s">
        <v>1112</v>
      </c>
      <c r="K1459">
        <v>1999</v>
      </c>
      <c r="L1459" t="s">
        <v>31</v>
      </c>
    </row>
    <row r="1460" spans="1:12" ht="17.25" customHeight="1" x14ac:dyDescent="0.25">
      <c r="A1460">
        <v>339460</v>
      </c>
      <c r="B1460" t="s">
        <v>3364</v>
      </c>
      <c r="C1460" t="s">
        <v>396</v>
      </c>
      <c r="D1460" t="s">
        <v>441</v>
      </c>
      <c r="E1460" t="s">
        <v>90</v>
      </c>
      <c r="F1460">
        <v>33048</v>
      </c>
      <c r="G1460" t="s">
        <v>427</v>
      </c>
      <c r="H1460" t="s">
        <v>32</v>
      </c>
      <c r="I1460" t="s">
        <v>144</v>
      </c>
      <c r="J1460" t="s">
        <v>27</v>
      </c>
      <c r="L1460" t="s">
        <v>43</v>
      </c>
    </row>
    <row r="1461" spans="1:12" ht="17.25" customHeight="1" x14ac:dyDescent="0.25">
      <c r="A1461">
        <v>339461</v>
      </c>
      <c r="B1461" t="s">
        <v>3365</v>
      </c>
      <c r="C1461" t="s">
        <v>3366</v>
      </c>
      <c r="D1461" t="s">
        <v>1130</v>
      </c>
      <c r="E1461" t="s">
        <v>90</v>
      </c>
      <c r="F1461">
        <v>33171</v>
      </c>
      <c r="G1461" t="s">
        <v>637</v>
      </c>
      <c r="H1461" t="s">
        <v>29</v>
      </c>
      <c r="I1461" t="s">
        <v>144</v>
      </c>
      <c r="J1461" t="s">
        <v>1112</v>
      </c>
      <c r="K1461">
        <v>2015</v>
      </c>
      <c r="L1461" t="s">
        <v>43</v>
      </c>
    </row>
    <row r="1462" spans="1:12" ht="17.25" customHeight="1" x14ac:dyDescent="0.25">
      <c r="A1462">
        <v>339462</v>
      </c>
      <c r="B1462" t="s">
        <v>2718</v>
      </c>
      <c r="C1462" t="s">
        <v>233</v>
      </c>
      <c r="D1462" t="s">
        <v>416</v>
      </c>
      <c r="E1462" t="s">
        <v>89</v>
      </c>
      <c r="F1462">
        <v>29435</v>
      </c>
      <c r="G1462" t="s">
        <v>2719</v>
      </c>
      <c r="H1462" t="s">
        <v>29</v>
      </c>
      <c r="I1462" t="s">
        <v>144</v>
      </c>
      <c r="J1462" t="s">
        <v>1112</v>
      </c>
      <c r="K1462">
        <v>2022</v>
      </c>
      <c r="L1462" t="s">
        <v>31</v>
      </c>
    </row>
    <row r="1463" spans="1:12" ht="17.25" customHeight="1" x14ac:dyDescent="0.25">
      <c r="A1463">
        <v>339464</v>
      </c>
      <c r="B1463" t="s">
        <v>3367</v>
      </c>
      <c r="C1463" t="s">
        <v>921</v>
      </c>
      <c r="D1463" t="s">
        <v>1683</v>
      </c>
      <c r="E1463" t="s">
        <v>90</v>
      </c>
      <c r="F1463">
        <v>33074</v>
      </c>
      <c r="G1463" t="s">
        <v>60</v>
      </c>
      <c r="H1463" t="s">
        <v>29</v>
      </c>
      <c r="I1463" t="s">
        <v>144</v>
      </c>
      <c r="J1463" t="s">
        <v>1112</v>
      </c>
      <c r="K1463">
        <v>2009</v>
      </c>
      <c r="L1463" t="s">
        <v>60</v>
      </c>
    </row>
    <row r="1464" spans="1:12" ht="17.25" customHeight="1" x14ac:dyDescent="0.25">
      <c r="A1464">
        <v>339466</v>
      </c>
      <c r="B1464" t="s">
        <v>3368</v>
      </c>
      <c r="C1464" t="s">
        <v>702</v>
      </c>
      <c r="D1464" t="s">
        <v>284</v>
      </c>
      <c r="E1464" t="s">
        <v>89</v>
      </c>
      <c r="F1464">
        <v>33090</v>
      </c>
      <c r="G1464" t="s">
        <v>43</v>
      </c>
      <c r="H1464" t="s">
        <v>29</v>
      </c>
      <c r="I1464" t="s">
        <v>144</v>
      </c>
      <c r="J1464" t="s">
        <v>1112</v>
      </c>
      <c r="K1464">
        <v>2009</v>
      </c>
      <c r="L1464" t="s">
        <v>31</v>
      </c>
    </row>
    <row r="1465" spans="1:12" ht="17.25" customHeight="1" x14ac:dyDescent="0.25">
      <c r="A1465">
        <v>339471</v>
      </c>
      <c r="B1465" t="s">
        <v>2873</v>
      </c>
      <c r="C1465" t="s">
        <v>351</v>
      </c>
      <c r="D1465" t="s">
        <v>235</v>
      </c>
      <c r="E1465" t="s">
        <v>90</v>
      </c>
      <c r="F1465">
        <v>37876</v>
      </c>
      <c r="G1465" t="s">
        <v>834</v>
      </c>
      <c r="H1465" t="s">
        <v>29</v>
      </c>
      <c r="I1465" t="s">
        <v>144</v>
      </c>
      <c r="J1465" t="s">
        <v>1112</v>
      </c>
      <c r="K1465">
        <v>2021</v>
      </c>
      <c r="L1465" t="s">
        <v>43</v>
      </c>
    </row>
    <row r="1466" spans="1:12" ht="17.25" customHeight="1" x14ac:dyDescent="0.25">
      <c r="A1466">
        <v>339474</v>
      </c>
      <c r="B1466" t="s">
        <v>2273</v>
      </c>
      <c r="C1466" t="s">
        <v>1456</v>
      </c>
      <c r="D1466" t="s">
        <v>493</v>
      </c>
      <c r="E1466" t="s">
        <v>90</v>
      </c>
      <c r="F1466">
        <v>31556</v>
      </c>
      <c r="G1466" t="s">
        <v>31</v>
      </c>
      <c r="H1466" t="s">
        <v>29</v>
      </c>
      <c r="I1466" t="s">
        <v>144</v>
      </c>
      <c r="J1466" t="s">
        <v>27</v>
      </c>
      <c r="K1466">
        <v>2022</v>
      </c>
      <c r="L1466" t="s">
        <v>43</v>
      </c>
    </row>
    <row r="1467" spans="1:12" ht="17.25" customHeight="1" x14ac:dyDescent="0.25">
      <c r="A1467">
        <v>339475</v>
      </c>
      <c r="B1467" t="s">
        <v>2785</v>
      </c>
      <c r="C1467" t="s">
        <v>342</v>
      </c>
      <c r="D1467" t="s">
        <v>271</v>
      </c>
      <c r="E1467" t="s">
        <v>90</v>
      </c>
      <c r="F1467">
        <v>33984</v>
      </c>
      <c r="G1467" t="s">
        <v>461</v>
      </c>
      <c r="H1467" t="s">
        <v>29</v>
      </c>
      <c r="I1467" t="s">
        <v>144</v>
      </c>
      <c r="J1467" t="s">
        <v>1112</v>
      </c>
      <c r="K1467">
        <v>2011</v>
      </c>
      <c r="L1467" t="s">
        <v>43</v>
      </c>
    </row>
    <row r="1468" spans="1:12" ht="17.25" customHeight="1" x14ac:dyDescent="0.25">
      <c r="A1468">
        <v>339477</v>
      </c>
      <c r="B1468" t="s">
        <v>2748</v>
      </c>
      <c r="C1468" t="s">
        <v>824</v>
      </c>
      <c r="D1468" t="s">
        <v>235</v>
      </c>
      <c r="E1468" t="s">
        <v>90</v>
      </c>
      <c r="F1468">
        <v>35065</v>
      </c>
      <c r="G1468" t="s">
        <v>31</v>
      </c>
      <c r="H1468" t="s">
        <v>29</v>
      </c>
      <c r="I1468" t="s">
        <v>144</v>
      </c>
      <c r="J1468" t="s">
        <v>27</v>
      </c>
      <c r="L1468" t="s">
        <v>31</v>
      </c>
    </row>
    <row r="1469" spans="1:12" ht="17.25" customHeight="1" x14ac:dyDescent="0.25">
      <c r="A1469">
        <v>339478</v>
      </c>
      <c r="B1469" t="s">
        <v>2542</v>
      </c>
      <c r="C1469" t="s">
        <v>899</v>
      </c>
      <c r="D1469" t="s">
        <v>287</v>
      </c>
      <c r="E1469" t="s">
        <v>90</v>
      </c>
      <c r="F1469">
        <v>30972</v>
      </c>
      <c r="G1469" t="s">
        <v>31</v>
      </c>
      <c r="H1469" t="s">
        <v>29</v>
      </c>
      <c r="I1469" t="s">
        <v>144</v>
      </c>
      <c r="J1469" t="s">
        <v>1112</v>
      </c>
      <c r="K1469">
        <v>2018</v>
      </c>
      <c r="L1469" t="s">
        <v>86</v>
      </c>
    </row>
    <row r="1470" spans="1:12" ht="17.25" customHeight="1" x14ac:dyDescent="0.25">
      <c r="A1470">
        <v>339479</v>
      </c>
      <c r="B1470" t="s">
        <v>3275</v>
      </c>
      <c r="C1470" t="s">
        <v>762</v>
      </c>
      <c r="E1470" t="s">
        <v>90</v>
      </c>
      <c r="F1470">
        <v>26807</v>
      </c>
      <c r="G1470" t="s">
        <v>31</v>
      </c>
      <c r="H1470" t="s">
        <v>29</v>
      </c>
      <c r="I1470" t="s">
        <v>144</v>
      </c>
      <c r="J1470" t="s">
        <v>1112</v>
      </c>
      <c r="K1470">
        <v>1991</v>
      </c>
      <c r="L1470" t="s">
        <v>31</v>
      </c>
    </row>
    <row r="1471" spans="1:12" ht="17.25" customHeight="1" x14ac:dyDescent="0.25">
      <c r="A1471">
        <v>339480</v>
      </c>
      <c r="B1471" t="s">
        <v>3276</v>
      </c>
      <c r="C1471" t="s">
        <v>253</v>
      </c>
      <c r="D1471" t="s">
        <v>303</v>
      </c>
      <c r="E1471" t="s">
        <v>90</v>
      </c>
      <c r="F1471">
        <v>33882</v>
      </c>
      <c r="G1471" t="s">
        <v>225</v>
      </c>
      <c r="H1471" t="s">
        <v>29</v>
      </c>
      <c r="I1471" t="s">
        <v>144</v>
      </c>
      <c r="J1471" t="s">
        <v>1112</v>
      </c>
      <c r="K1471">
        <v>2011</v>
      </c>
      <c r="L1471" t="s">
        <v>43</v>
      </c>
    </row>
    <row r="1472" spans="1:12" ht="17.25" customHeight="1" x14ac:dyDescent="0.25">
      <c r="A1472">
        <v>339481</v>
      </c>
      <c r="B1472" t="s">
        <v>2914</v>
      </c>
      <c r="C1472" t="s">
        <v>351</v>
      </c>
      <c r="D1472" t="s">
        <v>685</v>
      </c>
      <c r="E1472" t="s">
        <v>89</v>
      </c>
      <c r="F1472">
        <v>34796</v>
      </c>
      <c r="G1472" t="s">
        <v>1763</v>
      </c>
      <c r="H1472" t="s">
        <v>29</v>
      </c>
      <c r="I1472" t="s">
        <v>144</v>
      </c>
      <c r="J1472" t="s">
        <v>27</v>
      </c>
      <c r="K1472">
        <v>2013</v>
      </c>
      <c r="L1472" t="s">
        <v>53</v>
      </c>
    </row>
    <row r="1473" spans="1:12" ht="17.25" customHeight="1" x14ac:dyDescent="0.25">
      <c r="A1473">
        <v>339483</v>
      </c>
      <c r="B1473" t="s">
        <v>3277</v>
      </c>
      <c r="C1473" t="s">
        <v>342</v>
      </c>
      <c r="D1473" t="s">
        <v>421</v>
      </c>
      <c r="E1473" t="s">
        <v>90</v>
      </c>
      <c r="F1473">
        <v>30321</v>
      </c>
      <c r="G1473" t="s">
        <v>31</v>
      </c>
      <c r="H1473" t="s">
        <v>29</v>
      </c>
      <c r="I1473" t="s">
        <v>144</v>
      </c>
      <c r="J1473" t="s">
        <v>1112</v>
      </c>
      <c r="K1473">
        <v>2001</v>
      </c>
      <c r="L1473" t="s">
        <v>43</v>
      </c>
    </row>
    <row r="1474" spans="1:12" ht="17.25" customHeight="1" x14ac:dyDescent="0.25">
      <c r="A1474">
        <v>339484</v>
      </c>
      <c r="B1474" t="s">
        <v>3369</v>
      </c>
      <c r="C1474" t="s">
        <v>898</v>
      </c>
      <c r="D1474" t="s">
        <v>250</v>
      </c>
      <c r="E1474" t="s">
        <v>90</v>
      </c>
      <c r="F1474">
        <v>31907</v>
      </c>
      <c r="G1474" t="s">
        <v>3370</v>
      </c>
      <c r="H1474" t="s">
        <v>29</v>
      </c>
      <c r="I1474" t="s">
        <v>144</v>
      </c>
      <c r="J1474" t="s">
        <v>1112</v>
      </c>
      <c r="K1474">
        <v>2005</v>
      </c>
      <c r="L1474" t="s">
        <v>83</v>
      </c>
    </row>
    <row r="1475" spans="1:12" ht="17.25" customHeight="1" x14ac:dyDescent="0.25">
      <c r="A1475">
        <v>339485</v>
      </c>
      <c r="B1475" t="s">
        <v>2484</v>
      </c>
      <c r="C1475" t="s">
        <v>226</v>
      </c>
      <c r="D1475" t="s">
        <v>2485</v>
      </c>
      <c r="E1475" t="s">
        <v>89</v>
      </c>
      <c r="F1475">
        <v>33988</v>
      </c>
      <c r="G1475" t="s">
        <v>31</v>
      </c>
      <c r="H1475" t="s">
        <v>29</v>
      </c>
      <c r="I1475" t="s">
        <v>144</v>
      </c>
      <c r="J1475" t="s">
        <v>1112</v>
      </c>
      <c r="K1475">
        <v>2011</v>
      </c>
      <c r="L1475" t="s">
        <v>71</v>
      </c>
    </row>
    <row r="1476" spans="1:12" ht="17.25" customHeight="1" x14ac:dyDescent="0.25">
      <c r="A1476">
        <v>339487</v>
      </c>
      <c r="B1476" t="s">
        <v>3371</v>
      </c>
      <c r="C1476" t="s">
        <v>702</v>
      </c>
      <c r="D1476" t="s">
        <v>419</v>
      </c>
      <c r="E1476" t="s">
        <v>90</v>
      </c>
      <c r="F1476">
        <v>31935</v>
      </c>
      <c r="G1476" t="s">
        <v>225</v>
      </c>
      <c r="H1476" t="s">
        <v>29</v>
      </c>
      <c r="I1476" t="s">
        <v>144</v>
      </c>
      <c r="J1476" t="s">
        <v>1112</v>
      </c>
      <c r="K1476">
        <v>2005</v>
      </c>
      <c r="L1476" t="s">
        <v>31</v>
      </c>
    </row>
    <row r="1477" spans="1:12" ht="17.25" customHeight="1" x14ac:dyDescent="0.25">
      <c r="A1477">
        <v>339489</v>
      </c>
      <c r="B1477" t="s">
        <v>2705</v>
      </c>
      <c r="C1477" t="s">
        <v>553</v>
      </c>
      <c r="D1477" t="s">
        <v>544</v>
      </c>
      <c r="E1477" t="s">
        <v>90</v>
      </c>
      <c r="F1477">
        <v>34772</v>
      </c>
      <c r="G1477" t="s">
        <v>31</v>
      </c>
      <c r="H1477" t="s">
        <v>29</v>
      </c>
      <c r="I1477" t="s">
        <v>144</v>
      </c>
      <c r="J1477" t="s">
        <v>27</v>
      </c>
      <c r="K1477">
        <v>2013</v>
      </c>
      <c r="L1477" t="s">
        <v>86</v>
      </c>
    </row>
    <row r="1478" spans="1:12" ht="17.25" customHeight="1" x14ac:dyDescent="0.25">
      <c r="A1478">
        <v>339491</v>
      </c>
      <c r="B1478" t="s">
        <v>2613</v>
      </c>
      <c r="C1478" t="s">
        <v>2614</v>
      </c>
      <c r="D1478" t="s">
        <v>513</v>
      </c>
      <c r="E1478" t="s">
        <v>90</v>
      </c>
      <c r="G1478" t="s">
        <v>31</v>
      </c>
      <c r="H1478" t="s">
        <v>29</v>
      </c>
      <c r="I1478" t="s">
        <v>144</v>
      </c>
      <c r="J1478" t="s">
        <v>1112</v>
      </c>
      <c r="K1478">
        <v>2022</v>
      </c>
      <c r="L1478" t="s">
        <v>31</v>
      </c>
    </row>
    <row r="1479" spans="1:12" ht="17.25" customHeight="1" x14ac:dyDescent="0.25">
      <c r="A1479">
        <v>339495</v>
      </c>
      <c r="B1479" t="s">
        <v>3372</v>
      </c>
      <c r="C1479" t="s">
        <v>256</v>
      </c>
      <c r="D1479" t="s">
        <v>1017</v>
      </c>
      <c r="E1479" t="s">
        <v>89</v>
      </c>
      <c r="F1479">
        <v>25552</v>
      </c>
      <c r="G1479" t="s">
        <v>602</v>
      </c>
      <c r="H1479" t="s">
        <v>29</v>
      </c>
      <c r="I1479" t="s">
        <v>144</v>
      </c>
      <c r="J1479" t="s">
        <v>27</v>
      </c>
      <c r="K1479">
        <v>1987</v>
      </c>
      <c r="L1479" t="s">
        <v>86</v>
      </c>
    </row>
    <row r="1480" spans="1:12" ht="17.25" customHeight="1" x14ac:dyDescent="0.25">
      <c r="A1480">
        <v>339496</v>
      </c>
      <c r="B1480" t="s">
        <v>3373</v>
      </c>
      <c r="C1480" t="s">
        <v>226</v>
      </c>
      <c r="D1480" t="s">
        <v>300</v>
      </c>
      <c r="E1480" t="s">
        <v>90</v>
      </c>
      <c r="F1480">
        <v>30834</v>
      </c>
      <c r="G1480" t="s">
        <v>274</v>
      </c>
      <c r="H1480" t="s">
        <v>29</v>
      </c>
      <c r="I1480" t="s">
        <v>144</v>
      </c>
      <c r="J1480" t="s">
        <v>27</v>
      </c>
      <c r="K1480">
        <v>2004</v>
      </c>
      <c r="L1480" t="s">
        <v>80</v>
      </c>
    </row>
    <row r="1481" spans="1:12" ht="17.25" customHeight="1" x14ac:dyDescent="0.25">
      <c r="A1481">
        <v>339500</v>
      </c>
      <c r="B1481" t="s">
        <v>3374</v>
      </c>
      <c r="C1481" t="s">
        <v>365</v>
      </c>
      <c r="D1481" t="s">
        <v>509</v>
      </c>
      <c r="E1481" t="s">
        <v>90</v>
      </c>
      <c r="F1481">
        <v>35796</v>
      </c>
      <c r="G1481" t="s">
        <v>3375</v>
      </c>
      <c r="H1481" t="s">
        <v>29</v>
      </c>
      <c r="I1481" t="s">
        <v>144</v>
      </c>
      <c r="J1481" t="s">
        <v>27</v>
      </c>
      <c r="K1481">
        <v>2015</v>
      </c>
      <c r="L1481" t="s">
        <v>53</v>
      </c>
    </row>
    <row r="1482" spans="1:12" ht="17.25" customHeight="1" x14ac:dyDescent="0.25">
      <c r="A1482">
        <v>339501</v>
      </c>
      <c r="B1482" t="s">
        <v>2486</v>
      </c>
      <c r="C1482" t="s">
        <v>267</v>
      </c>
      <c r="D1482" t="s">
        <v>287</v>
      </c>
      <c r="E1482" t="s">
        <v>90</v>
      </c>
      <c r="F1482">
        <v>36600</v>
      </c>
      <c r="G1482" t="s">
        <v>288</v>
      </c>
      <c r="H1482" t="s">
        <v>29</v>
      </c>
      <c r="I1482" t="s">
        <v>144</v>
      </c>
      <c r="J1482" t="s">
        <v>1112</v>
      </c>
      <c r="K1482">
        <v>2020</v>
      </c>
      <c r="L1482" t="s">
        <v>40</v>
      </c>
    </row>
    <row r="1483" spans="1:12" ht="17.25" customHeight="1" x14ac:dyDescent="0.25">
      <c r="A1483">
        <v>339502</v>
      </c>
      <c r="B1483" t="s">
        <v>3376</v>
      </c>
      <c r="C1483" t="s">
        <v>580</v>
      </c>
      <c r="D1483" t="s">
        <v>416</v>
      </c>
      <c r="E1483" t="s">
        <v>90</v>
      </c>
      <c r="F1483">
        <v>34708</v>
      </c>
      <c r="G1483" t="s">
        <v>31</v>
      </c>
      <c r="H1483" t="s">
        <v>29</v>
      </c>
      <c r="I1483" t="s">
        <v>144</v>
      </c>
      <c r="J1483" t="s">
        <v>1112</v>
      </c>
      <c r="K1483">
        <v>2013</v>
      </c>
      <c r="L1483" t="s">
        <v>43</v>
      </c>
    </row>
    <row r="1484" spans="1:12" ht="17.25" customHeight="1" x14ac:dyDescent="0.25">
      <c r="A1484">
        <v>339503</v>
      </c>
      <c r="B1484" t="s">
        <v>1832</v>
      </c>
      <c r="C1484" t="s">
        <v>763</v>
      </c>
      <c r="D1484" t="s">
        <v>1833</v>
      </c>
      <c r="E1484" t="s">
        <v>90</v>
      </c>
      <c r="F1484">
        <v>36163</v>
      </c>
      <c r="G1484" t="s">
        <v>31</v>
      </c>
      <c r="H1484" t="s">
        <v>29</v>
      </c>
      <c r="I1484" t="s">
        <v>144</v>
      </c>
      <c r="J1484" t="s">
        <v>1112</v>
      </c>
      <c r="L1484" t="s">
        <v>43</v>
      </c>
    </row>
    <row r="1485" spans="1:12" ht="17.25" customHeight="1" x14ac:dyDescent="0.25">
      <c r="A1485">
        <v>339504</v>
      </c>
      <c r="B1485" t="s">
        <v>3043</v>
      </c>
      <c r="C1485" t="s">
        <v>342</v>
      </c>
      <c r="D1485" t="s">
        <v>3044</v>
      </c>
      <c r="E1485" t="s">
        <v>90</v>
      </c>
      <c r="F1485">
        <v>37257</v>
      </c>
      <c r="G1485" t="s">
        <v>31</v>
      </c>
      <c r="H1485" t="s">
        <v>29</v>
      </c>
      <c r="I1485" t="s">
        <v>144</v>
      </c>
      <c r="J1485" t="s">
        <v>1112</v>
      </c>
      <c r="L1485" t="s">
        <v>43</v>
      </c>
    </row>
    <row r="1486" spans="1:12" ht="17.25" customHeight="1" x14ac:dyDescent="0.25">
      <c r="A1486">
        <v>339508</v>
      </c>
      <c r="B1486" t="s">
        <v>3278</v>
      </c>
      <c r="C1486" t="s">
        <v>690</v>
      </c>
      <c r="D1486" t="s">
        <v>224</v>
      </c>
      <c r="E1486" t="s">
        <v>89</v>
      </c>
      <c r="F1486">
        <v>33660</v>
      </c>
      <c r="G1486" t="s">
        <v>53</v>
      </c>
      <c r="H1486" t="s">
        <v>29</v>
      </c>
      <c r="I1486" t="s">
        <v>144</v>
      </c>
      <c r="J1486" t="s">
        <v>1112</v>
      </c>
      <c r="K1486">
        <v>2010</v>
      </c>
      <c r="L1486" t="s">
        <v>53</v>
      </c>
    </row>
    <row r="1487" spans="1:12" ht="17.25" customHeight="1" x14ac:dyDescent="0.25">
      <c r="A1487">
        <v>339510</v>
      </c>
      <c r="B1487" t="s">
        <v>3239</v>
      </c>
      <c r="C1487" t="s">
        <v>240</v>
      </c>
      <c r="D1487" t="s">
        <v>303</v>
      </c>
      <c r="E1487" t="s">
        <v>90</v>
      </c>
      <c r="F1487">
        <v>29267</v>
      </c>
      <c r="G1487" t="s">
        <v>31</v>
      </c>
      <c r="H1487" t="s">
        <v>29</v>
      </c>
      <c r="I1487" t="s">
        <v>144</v>
      </c>
      <c r="J1487" t="s">
        <v>27</v>
      </c>
      <c r="K1487">
        <v>1997</v>
      </c>
      <c r="L1487" t="s">
        <v>31</v>
      </c>
    </row>
    <row r="1488" spans="1:12" ht="17.25" customHeight="1" x14ac:dyDescent="0.25">
      <c r="A1488">
        <v>339511</v>
      </c>
      <c r="B1488" t="s">
        <v>3279</v>
      </c>
      <c r="C1488" t="s">
        <v>3280</v>
      </c>
      <c r="D1488" t="s">
        <v>271</v>
      </c>
      <c r="E1488" t="s">
        <v>90</v>
      </c>
      <c r="F1488">
        <v>32536</v>
      </c>
      <c r="G1488" t="s">
        <v>31</v>
      </c>
      <c r="H1488" t="s">
        <v>29</v>
      </c>
      <c r="I1488" t="s">
        <v>144</v>
      </c>
      <c r="J1488" t="s">
        <v>27</v>
      </c>
      <c r="L1488" t="s">
        <v>31</v>
      </c>
    </row>
    <row r="1489" spans="1:12" ht="17.25" customHeight="1" x14ac:dyDescent="0.25">
      <c r="A1489">
        <v>339516</v>
      </c>
      <c r="B1489" t="s">
        <v>2518</v>
      </c>
      <c r="C1489" t="s">
        <v>351</v>
      </c>
      <c r="D1489" t="s">
        <v>246</v>
      </c>
      <c r="E1489" t="s">
        <v>90</v>
      </c>
      <c r="F1489">
        <v>33604</v>
      </c>
      <c r="G1489" t="s">
        <v>461</v>
      </c>
      <c r="H1489" t="s">
        <v>29</v>
      </c>
      <c r="I1489" t="s">
        <v>144</v>
      </c>
      <c r="J1489" t="s">
        <v>1112</v>
      </c>
      <c r="K1489">
        <v>2009</v>
      </c>
      <c r="L1489" t="s">
        <v>43</v>
      </c>
    </row>
    <row r="1490" spans="1:12" ht="17.25" customHeight="1" x14ac:dyDescent="0.25">
      <c r="A1490">
        <v>339518</v>
      </c>
      <c r="B1490" t="s">
        <v>3377</v>
      </c>
      <c r="C1490" t="s">
        <v>489</v>
      </c>
      <c r="D1490" t="s">
        <v>524</v>
      </c>
      <c r="E1490" t="s">
        <v>90</v>
      </c>
      <c r="F1490">
        <v>32887</v>
      </c>
      <c r="G1490" t="s">
        <v>40</v>
      </c>
      <c r="H1490" t="s">
        <v>29</v>
      </c>
      <c r="I1490" t="s">
        <v>144</v>
      </c>
      <c r="J1490" t="s">
        <v>1112</v>
      </c>
      <c r="K1490">
        <v>2009</v>
      </c>
      <c r="L1490" t="s">
        <v>40</v>
      </c>
    </row>
    <row r="1491" spans="1:12" ht="17.25" customHeight="1" x14ac:dyDescent="0.25">
      <c r="A1491">
        <v>339520</v>
      </c>
      <c r="B1491" t="s">
        <v>889</v>
      </c>
      <c r="C1491" t="s">
        <v>374</v>
      </c>
      <c r="D1491" t="s">
        <v>488</v>
      </c>
      <c r="E1491" t="s">
        <v>90</v>
      </c>
      <c r="F1491">
        <v>32908</v>
      </c>
      <c r="G1491" t="s">
        <v>637</v>
      </c>
      <c r="H1491" t="s">
        <v>29</v>
      </c>
      <c r="I1491" t="s">
        <v>144</v>
      </c>
      <c r="J1491" t="s">
        <v>1112</v>
      </c>
      <c r="K1491">
        <v>2007</v>
      </c>
      <c r="L1491" t="s">
        <v>53</v>
      </c>
    </row>
    <row r="1492" spans="1:12" ht="17.25" customHeight="1" x14ac:dyDescent="0.25">
      <c r="A1492">
        <v>339521</v>
      </c>
      <c r="B1492" t="s">
        <v>2558</v>
      </c>
      <c r="C1492" t="s">
        <v>345</v>
      </c>
      <c r="D1492" t="s">
        <v>273</v>
      </c>
      <c r="E1492" t="s">
        <v>90</v>
      </c>
      <c r="F1492">
        <v>35959</v>
      </c>
      <c r="G1492" t="s">
        <v>31</v>
      </c>
      <c r="H1492" t="s">
        <v>29</v>
      </c>
      <c r="I1492" t="s">
        <v>144</v>
      </c>
      <c r="J1492" t="s">
        <v>27</v>
      </c>
      <c r="K1492">
        <v>2016</v>
      </c>
      <c r="L1492" t="s">
        <v>31</v>
      </c>
    </row>
    <row r="1493" spans="1:12" ht="17.25" customHeight="1" x14ac:dyDescent="0.25">
      <c r="A1493">
        <v>339522</v>
      </c>
      <c r="B1493" t="s">
        <v>2738</v>
      </c>
      <c r="C1493" t="s">
        <v>673</v>
      </c>
      <c r="D1493" t="s">
        <v>287</v>
      </c>
      <c r="E1493" t="s">
        <v>90</v>
      </c>
      <c r="F1493">
        <v>34171</v>
      </c>
      <c r="G1493" t="s">
        <v>31</v>
      </c>
      <c r="H1493" t="s">
        <v>29</v>
      </c>
      <c r="I1493" t="s">
        <v>144</v>
      </c>
      <c r="J1493" t="s">
        <v>1142</v>
      </c>
      <c r="K1493">
        <v>2010</v>
      </c>
      <c r="L1493" t="s">
        <v>43</v>
      </c>
    </row>
    <row r="1494" spans="1:12" ht="17.25" customHeight="1" x14ac:dyDescent="0.25">
      <c r="A1494">
        <v>339526</v>
      </c>
      <c r="B1494" t="s">
        <v>3229</v>
      </c>
      <c r="C1494" t="s">
        <v>585</v>
      </c>
      <c r="D1494" t="s">
        <v>3230</v>
      </c>
      <c r="E1494" t="s">
        <v>90</v>
      </c>
      <c r="F1494">
        <v>37622</v>
      </c>
      <c r="G1494" t="s">
        <v>472</v>
      </c>
      <c r="H1494" t="s">
        <v>29</v>
      </c>
      <c r="I1494" t="s">
        <v>144</v>
      </c>
      <c r="J1494" t="s">
        <v>1112</v>
      </c>
      <c r="K1494">
        <v>2020</v>
      </c>
      <c r="L1494" t="s">
        <v>31</v>
      </c>
    </row>
    <row r="1495" spans="1:12" ht="17.25" customHeight="1" x14ac:dyDescent="0.25">
      <c r="A1495">
        <v>339527</v>
      </c>
      <c r="B1495" t="s">
        <v>3378</v>
      </c>
      <c r="C1495" t="s">
        <v>337</v>
      </c>
      <c r="D1495" t="s">
        <v>1579</v>
      </c>
      <c r="E1495" t="s">
        <v>90</v>
      </c>
      <c r="F1495">
        <v>36054</v>
      </c>
      <c r="G1495" t="s">
        <v>31</v>
      </c>
      <c r="H1495" t="s">
        <v>29</v>
      </c>
      <c r="I1495" t="s">
        <v>144</v>
      </c>
      <c r="J1495" t="s">
        <v>1112</v>
      </c>
      <c r="K1495">
        <v>2021</v>
      </c>
      <c r="L1495" t="s">
        <v>43</v>
      </c>
    </row>
    <row r="1496" spans="1:12" ht="17.25" customHeight="1" x14ac:dyDescent="0.25">
      <c r="A1496">
        <v>339534</v>
      </c>
      <c r="B1496" t="s">
        <v>2417</v>
      </c>
      <c r="C1496" t="s">
        <v>240</v>
      </c>
      <c r="D1496" t="s">
        <v>381</v>
      </c>
      <c r="E1496" t="s">
        <v>90</v>
      </c>
      <c r="F1496">
        <v>36722</v>
      </c>
      <c r="G1496" t="s">
        <v>31</v>
      </c>
      <c r="H1496" t="s">
        <v>29</v>
      </c>
      <c r="I1496" t="s">
        <v>144</v>
      </c>
      <c r="J1496" t="s">
        <v>27</v>
      </c>
      <c r="K1496">
        <v>2018</v>
      </c>
      <c r="L1496" t="s">
        <v>31</v>
      </c>
    </row>
    <row r="1497" spans="1:12" ht="17.25" customHeight="1" x14ac:dyDescent="0.25">
      <c r="A1497">
        <v>339535</v>
      </c>
      <c r="B1497" t="s">
        <v>2545</v>
      </c>
      <c r="C1497" t="s">
        <v>240</v>
      </c>
      <c r="D1497" t="s">
        <v>1198</v>
      </c>
      <c r="E1497" t="s">
        <v>90</v>
      </c>
      <c r="F1497">
        <v>30755</v>
      </c>
      <c r="G1497" t="s">
        <v>31</v>
      </c>
      <c r="H1497" t="s">
        <v>29</v>
      </c>
      <c r="I1497" t="s">
        <v>144</v>
      </c>
      <c r="J1497" t="s">
        <v>1112</v>
      </c>
      <c r="K1497">
        <v>2003</v>
      </c>
      <c r="L1497" t="s">
        <v>31</v>
      </c>
    </row>
    <row r="1498" spans="1:12" ht="17.25" customHeight="1" x14ac:dyDescent="0.25">
      <c r="A1498">
        <v>339536</v>
      </c>
      <c r="B1498" t="s">
        <v>2708</v>
      </c>
      <c r="C1498" t="s">
        <v>240</v>
      </c>
      <c r="D1498" t="s">
        <v>2709</v>
      </c>
      <c r="E1498" t="s">
        <v>90</v>
      </c>
      <c r="F1498">
        <v>37638</v>
      </c>
      <c r="G1498" t="s">
        <v>31</v>
      </c>
      <c r="H1498" t="s">
        <v>29</v>
      </c>
      <c r="I1498" t="s">
        <v>144</v>
      </c>
      <c r="J1498" t="s">
        <v>27</v>
      </c>
      <c r="K1498">
        <v>2022</v>
      </c>
      <c r="L1498" t="s">
        <v>43</v>
      </c>
    </row>
    <row r="1499" spans="1:12" ht="17.25" customHeight="1" x14ac:dyDescent="0.25">
      <c r="A1499">
        <v>339539</v>
      </c>
      <c r="B1499" t="s">
        <v>3379</v>
      </c>
      <c r="C1499" t="s">
        <v>437</v>
      </c>
      <c r="D1499" t="s">
        <v>485</v>
      </c>
      <c r="E1499" t="s">
        <v>89</v>
      </c>
      <c r="F1499">
        <v>31419</v>
      </c>
      <c r="G1499" t="s">
        <v>31</v>
      </c>
      <c r="H1499" t="s">
        <v>29</v>
      </c>
      <c r="I1499" t="s">
        <v>144</v>
      </c>
      <c r="J1499" t="s">
        <v>27</v>
      </c>
      <c r="K1499">
        <v>2004</v>
      </c>
      <c r="L1499" t="s">
        <v>31</v>
      </c>
    </row>
    <row r="1500" spans="1:12" ht="17.25" customHeight="1" x14ac:dyDescent="0.25">
      <c r="A1500">
        <v>339541</v>
      </c>
      <c r="B1500" t="s">
        <v>3380</v>
      </c>
      <c r="C1500" t="s">
        <v>268</v>
      </c>
      <c r="D1500" t="s">
        <v>277</v>
      </c>
      <c r="E1500" t="s">
        <v>90</v>
      </c>
      <c r="F1500">
        <v>30711</v>
      </c>
      <c r="G1500" t="s">
        <v>31</v>
      </c>
      <c r="H1500" t="s">
        <v>29</v>
      </c>
      <c r="I1500" t="s">
        <v>144</v>
      </c>
      <c r="J1500" t="s">
        <v>27</v>
      </c>
      <c r="K1500">
        <v>2003</v>
      </c>
      <c r="L1500" t="s">
        <v>31</v>
      </c>
    </row>
    <row r="1501" spans="1:12" ht="17.25" customHeight="1" x14ac:dyDescent="0.25">
      <c r="A1501">
        <v>339545</v>
      </c>
      <c r="B1501" t="s">
        <v>3381</v>
      </c>
      <c r="C1501" t="s">
        <v>3382</v>
      </c>
      <c r="D1501" t="s">
        <v>772</v>
      </c>
      <c r="E1501" t="s">
        <v>90</v>
      </c>
      <c r="F1501">
        <v>33204</v>
      </c>
      <c r="G1501" t="s">
        <v>31</v>
      </c>
      <c r="H1501" t="s">
        <v>29</v>
      </c>
      <c r="I1501" t="s">
        <v>144</v>
      </c>
      <c r="J1501" t="s">
        <v>1112</v>
      </c>
      <c r="K1501">
        <v>2020</v>
      </c>
      <c r="L1501" t="s">
        <v>31</v>
      </c>
    </row>
    <row r="1502" spans="1:12" ht="17.25" customHeight="1" x14ac:dyDescent="0.25">
      <c r="A1502">
        <v>339547</v>
      </c>
      <c r="B1502" t="s">
        <v>3383</v>
      </c>
      <c r="C1502" t="s">
        <v>240</v>
      </c>
      <c r="D1502" t="s">
        <v>676</v>
      </c>
      <c r="E1502" t="s">
        <v>90</v>
      </c>
      <c r="F1502">
        <v>32721</v>
      </c>
      <c r="G1502" t="s">
        <v>31</v>
      </c>
      <c r="H1502" t="s">
        <v>32</v>
      </c>
      <c r="I1502" t="s">
        <v>144</v>
      </c>
      <c r="J1502" t="s">
        <v>1112</v>
      </c>
      <c r="K1502">
        <v>2007</v>
      </c>
      <c r="L1502" t="s">
        <v>43</v>
      </c>
    </row>
    <row r="1503" spans="1:12" ht="17.25" customHeight="1" x14ac:dyDescent="0.25">
      <c r="A1503">
        <v>339548</v>
      </c>
      <c r="B1503" t="s">
        <v>2947</v>
      </c>
      <c r="C1503" t="s">
        <v>333</v>
      </c>
      <c r="D1503" t="s">
        <v>290</v>
      </c>
      <c r="E1503" t="s">
        <v>90</v>
      </c>
      <c r="F1503">
        <v>33239</v>
      </c>
      <c r="G1503" t="s">
        <v>427</v>
      </c>
      <c r="H1503" t="s">
        <v>29</v>
      </c>
      <c r="I1503" t="s">
        <v>144</v>
      </c>
      <c r="J1503" t="s">
        <v>27</v>
      </c>
      <c r="K1503">
        <v>2009</v>
      </c>
      <c r="L1503" t="s">
        <v>43</v>
      </c>
    </row>
    <row r="1504" spans="1:12" ht="17.25" customHeight="1" x14ac:dyDescent="0.25">
      <c r="A1504">
        <v>339549</v>
      </c>
      <c r="B1504" t="s">
        <v>3281</v>
      </c>
      <c r="C1504" t="s">
        <v>422</v>
      </c>
      <c r="D1504" t="s">
        <v>243</v>
      </c>
      <c r="E1504" t="s">
        <v>90</v>
      </c>
      <c r="F1504">
        <v>33270</v>
      </c>
      <c r="G1504" t="s">
        <v>3282</v>
      </c>
      <c r="H1504" t="s">
        <v>29</v>
      </c>
      <c r="I1504" t="s">
        <v>144</v>
      </c>
      <c r="J1504" t="s">
        <v>1112</v>
      </c>
      <c r="K1504">
        <v>2016</v>
      </c>
      <c r="L1504" t="s">
        <v>43</v>
      </c>
    </row>
    <row r="1505" spans="1:12" ht="17.25" customHeight="1" x14ac:dyDescent="0.25">
      <c r="A1505">
        <v>339551</v>
      </c>
      <c r="B1505" t="s">
        <v>3384</v>
      </c>
      <c r="C1505" t="s">
        <v>226</v>
      </c>
      <c r="D1505" t="s">
        <v>539</v>
      </c>
      <c r="E1505" t="s">
        <v>90</v>
      </c>
      <c r="G1505" t="s">
        <v>31</v>
      </c>
      <c r="H1505" t="s">
        <v>29</v>
      </c>
      <c r="I1505" t="s">
        <v>144</v>
      </c>
      <c r="J1505" t="s">
        <v>27</v>
      </c>
      <c r="K1505">
        <v>2022</v>
      </c>
      <c r="L1505" t="s">
        <v>86</v>
      </c>
    </row>
    <row r="1506" spans="1:12" ht="17.25" customHeight="1" x14ac:dyDescent="0.25">
      <c r="A1506">
        <v>339556</v>
      </c>
      <c r="B1506" t="s">
        <v>3284</v>
      </c>
      <c r="C1506" t="s">
        <v>240</v>
      </c>
      <c r="D1506" t="s">
        <v>287</v>
      </c>
      <c r="E1506" t="s">
        <v>89</v>
      </c>
      <c r="F1506">
        <v>34829</v>
      </c>
      <c r="G1506" t="s">
        <v>3285</v>
      </c>
      <c r="H1506" t="s">
        <v>29</v>
      </c>
      <c r="I1506" t="s">
        <v>144</v>
      </c>
      <c r="J1506" t="s">
        <v>1112</v>
      </c>
      <c r="K1506">
        <v>2015</v>
      </c>
      <c r="L1506" t="s">
        <v>63</v>
      </c>
    </row>
    <row r="1507" spans="1:12" ht="17.25" customHeight="1" x14ac:dyDescent="0.25">
      <c r="A1507">
        <v>339559</v>
      </c>
      <c r="B1507" t="s">
        <v>3385</v>
      </c>
      <c r="C1507" t="s">
        <v>762</v>
      </c>
      <c r="D1507" t="s">
        <v>579</v>
      </c>
      <c r="E1507" t="s">
        <v>89</v>
      </c>
      <c r="F1507">
        <v>27280</v>
      </c>
      <c r="G1507" t="s">
        <v>3386</v>
      </c>
      <c r="H1507" t="s">
        <v>29</v>
      </c>
      <c r="I1507" t="s">
        <v>144</v>
      </c>
      <c r="J1507" t="s">
        <v>1112</v>
      </c>
      <c r="K1507">
        <v>2004</v>
      </c>
      <c r="L1507" t="s">
        <v>31</v>
      </c>
    </row>
    <row r="1508" spans="1:12" ht="17.25" customHeight="1" x14ac:dyDescent="0.25">
      <c r="A1508">
        <v>339561</v>
      </c>
      <c r="B1508" t="s">
        <v>2204</v>
      </c>
      <c r="C1508" t="s">
        <v>233</v>
      </c>
      <c r="D1508" t="s">
        <v>957</v>
      </c>
      <c r="E1508" t="s">
        <v>89</v>
      </c>
      <c r="F1508">
        <v>31126</v>
      </c>
      <c r="G1508" t="s">
        <v>2205</v>
      </c>
      <c r="H1508" t="s">
        <v>29</v>
      </c>
      <c r="I1508" t="s">
        <v>144</v>
      </c>
      <c r="J1508" t="s">
        <v>1112</v>
      </c>
      <c r="L1508" t="s">
        <v>74</v>
      </c>
    </row>
    <row r="1509" spans="1:12" ht="17.25" customHeight="1" x14ac:dyDescent="0.25">
      <c r="A1509">
        <v>339565</v>
      </c>
      <c r="B1509" t="s">
        <v>3387</v>
      </c>
      <c r="C1509" t="s">
        <v>553</v>
      </c>
      <c r="D1509" t="s">
        <v>265</v>
      </c>
      <c r="E1509" t="s">
        <v>89</v>
      </c>
      <c r="F1509">
        <v>31413</v>
      </c>
      <c r="G1509" t="s">
        <v>2130</v>
      </c>
      <c r="H1509" t="s">
        <v>29</v>
      </c>
      <c r="I1509" t="s">
        <v>144</v>
      </c>
      <c r="J1509" t="s">
        <v>27</v>
      </c>
      <c r="K1509">
        <v>2003</v>
      </c>
      <c r="L1509" t="s">
        <v>31</v>
      </c>
    </row>
    <row r="1510" spans="1:12" ht="17.25" customHeight="1" x14ac:dyDescent="0.25">
      <c r="A1510">
        <v>339573</v>
      </c>
      <c r="B1510" t="s">
        <v>3439</v>
      </c>
      <c r="C1510" t="s">
        <v>295</v>
      </c>
      <c r="D1510" t="s">
        <v>421</v>
      </c>
      <c r="I1510" t="s">
        <v>144</v>
      </c>
    </row>
    <row r="1511" spans="1:12" ht="17.25" customHeight="1" x14ac:dyDescent="0.25">
      <c r="A1511">
        <v>339575</v>
      </c>
      <c r="B1511" t="s">
        <v>3431</v>
      </c>
      <c r="C1511" t="s">
        <v>734</v>
      </c>
      <c r="D1511" t="s">
        <v>1434</v>
      </c>
      <c r="I1511" t="s">
        <v>144</v>
      </c>
    </row>
    <row r="1512" spans="1:12" ht="17.25" customHeight="1" x14ac:dyDescent="0.25">
      <c r="A1512">
        <v>339581</v>
      </c>
      <c r="B1512" t="s">
        <v>3443</v>
      </c>
      <c r="C1512" t="s">
        <v>679</v>
      </c>
      <c r="D1512" t="s">
        <v>913</v>
      </c>
      <c r="I1512" t="s">
        <v>144</v>
      </c>
    </row>
    <row r="1513" spans="1:12" ht="17.25" customHeight="1" x14ac:dyDescent="0.25">
      <c r="A1513">
        <v>339588</v>
      </c>
      <c r="B1513" t="s">
        <v>3428</v>
      </c>
      <c r="C1513" t="s">
        <v>573</v>
      </c>
      <c r="D1513" t="s">
        <v>3429</v>
      </c>
      <c r="I1513" t="s">
        <v>144</v>
      </c>
    </row>
    <row r="1514" spans="1:12" ht="17.25" customHeight="1" x14ac:dyDescent="0.25">
      <c r="A1514">
        <v>339590</v>
      </c>
      <c r="B1514" t="s">
        <v>3432</v>
      </c>
      <c r="C1514" t="s">
        <v>516</v>
      </c>
      <c r="D1514" t="s">
        <v>1028</v>
      </c>
      <c r="I1514" t="s">
        <v>144</v>
      </c>
    </row>
    <row r="1515" spans="1:12" ht="17.25" customHeight="1" x14ac:dyDescent="0.25">
      <c r="A1515">
        <v>339592</v>
      </c>
      <c r="B1515" t="s">
        <v>3444</v>
      </c>
      <c r="C1515" t="s">
        <v>353</v>
      </c>
      <c r="D1515" t="s">
        <v>916</v>
      </c>
      <c r="I1515" t="s">
        <v>144</v>
      </c>
    </row>
    <row r="1516" spans="1:12" ht="17.25" customHeight="1" x14ac:dyDescent="0.25">
      <c r="A1516">
        <v>339594</v>
      </c>
      <c r="B1516" t="s">
        <v>3442</v>
      </c>
      <c r="C1516" t="s">
        <v>226</v>
      </c>
      <c r="D1516" t="s">
        <v>377</v>
      </c>
      <c r="I1516" t="s">
        <v>144</v>
      </c>
    </row>
    <row r="1517" spans="1:12" ht="17.25" customHeight="1" x14ac:dyDescent="0.25">
      <c r="A1517">
        <v>339596</v>
      </c>
      <c r="B1517" t="s">
        <v>1830</v>
      </c>
      <c r="C1517" t="s">
        <v>223</v>
      </c>
      <c r="D1517" t="s">
        <v>849</v>
      </c>
      <c r="E1517" t="s">
        <v>89</v>
      </c>
      <c r="F1517">
        <v>35797</v>
      </c>
      <c r="G1517" t="s">
        <v>494</v>
      </c>
      <c r="H1517" t="s">
        <v>29</v>
      </c>
      <c r="I1517" t="s">
        <v>144</v>
      </c>
      <c r="J1517" t="s">
        <v>1112</v>
      </c>
      <c r="L1517" t="s">
        <v>86</v>
      </c>
    </row>
    <row r="1518" spans="1:12" ht="17.25" customHeight="1" x14ac:dyDescent="0.25">
      <c r="A1518">
        <v>339598</v>
      </c>
      <c r="B1518" t="s">
        <v>2536</v>
      </c>
      <c r="C1518" t="s">
        <v>236</v>
      </c>
      <c r="D1518" t="s">
        <v>487</v>
      </c>
      <c r="E1518" t="s">
        <v>89</v>
      </c>
      <c r="F1518">
        <v>36613</v>
      </c>
      <c r="G1518" t="s">
        <v>427</v>
      </c>
      <c r="H1518" t="s">
        <v>29</v>
      </c>
      <c r="I1518" t="s">
        <v>144</v>
      </c>
      <c r="J1518" t="s">
        <v>27</v>
      </c>
      <c r="K1518">
        <v>2018</v>
      </c>
      <c r="L1518" t="s">
        <v>31</v>
      </c>
    </row>
    <row r="1519" spans="1:12" ht="17.25" customHeight="1" x14ac:dyDescent="0.25">
      <c r="A1519">
        <v>339599</v>
      </c>
      <c r="B1519" t="s">
        <v>3388</v>
      </c>
      <c r="C1519" t="s">
        <v>503</v>
      </c>
      <c r="D1519" t="s">
        <v>462</v>
      </c>
      <c r="E1519" t="s">
        <v>90</v>
      </c>
      <c r="F1519">
        <v>38000</v>
      </c>
      <c r="G1519" t="s">
        <v>602</v>
      </c>
      <c r="H1519" t="s">
        <v>29</v>
      </c>
      <c r="I1519" t="s">
        <v>144</v>
      </c>
      <c r="J1519" t="s">
        <v>1142</v>
      </c>
      <c r="K1519">
        <v>2004</v>
      </c>
      <c r="L1519" t="s">
        <v>43</v>
      </c>
    </row>
    <row r="1520" spans="1:12" ht="17.25" customHeight="1" x14ac:dyDescent="0.25">
      <c r="A1520">
        <v>339600</v>
      </c>
      <c r="B1520" t="s">
        <v>3286</v>
      </c>
      <c r="C1520" t="s">
        <v>267</v>
      </c>
      <c r="D1520" t="s">
        <v>592</v>
      </c>
      <c r="E1520" t="s">
        <v>89</v>
      </c>
      <c r="F1520">
        <v>38379</v>
      </c>
      <c r="G1520" t="s">
        <v>31</v>
      </c>
      <c r="H1520" t="s">
        <v>29</v>
      </c>
      <c r="I1520" t="s">
        <v>144</v>
      </c>
      <c r="J1520" t="s">
        <v>1112</v>
      </c>
      <c r="K1520">
        <v>2022</v>
      </c>
      <c r="L1520" t="s">
        <v>31</v>
      </c>
    </row>
    <row r="1521" spans="1:12" ht="17.25" customHeight="1" x14ac:dyDescent="0.25">
      <c r="A1521">
        <v>339601</v>
      </c>
      <c r="B1521" t="s">
        <v>2910</v>
      </c>
      <c r="C1521" t="s">
        <v>2911</v>
      </c>
      <c r="D1521" t="s">
        <v>482</v>
      </c>
      <c r="E1521" t="s">
        <v>89</v>
      </c>
      <c r="F1521">
        <v>32874</v>
      </c>
      <c r="H1521" t="s">
        <v>29</v>
      </c>
      <c r="I1521" t="s">
        <v>144</v>
      </c>
      <c r="J1521" t="s">
        <v>1112</v>
      </c>
      <c r="L1521" t="s">
        <v>43</v>
      </c>
    </row>
    <row r="1522" spans="1:12" ht="17.25" customHeight="1" x14ac:dyDescent="0.25">
      <c r="A1522">
        <v>339605</v>
      </c>
      <c r="B1522" t="s">
        <v>3236</v>
      </c>
      <c r="C1522" t="s">
        <v>3237</v>
      </c>
      <c r="D1522" t="s">
        <v>1022</v>
      </c>
      <c r="E1522" t="s">
        <v>90</v>
      </c>
      <c r="F1522">
        <v>32509</v>
      </c>
      <c r="G1522" t="s">
        <v>40</v>
      </c>
      <c r="H1522" t="s">
        <v>29</v>
      </c>
      <c r="I1522" t="s">
        <v>144</v>
      </c>
      <c r="J1522" t="s">
        <v>1112</v>
      </c>
      <c r="K1522">
        <v>2009</v>
      </c>
      <c r="L1522" t="s">
        <v>40</v>
      </c>
    </row>
    <row r="1523" spans="1:12" ht="17.25" customHeight="1" x14ac:dyDescent="0.25">
      <c r="A1523">
        <v>339607</v>
      </c>
      <c r="B1523" t="s">
        <v>3427</v>
      </c>
      <c r="C1523" t="s">
        <v>226</v>
      </c>
      <c r="D1523" t="s">
        <v>493</v>
      </c>
      <c r="I1523" t="s">
        <v>144</v>
      </c>
    </row>
    <row r="1524" spans="1:12" ht="17.25" customHeight="1" x14ac:dyDescent="0.25">
      <c r="A1524">
        <v>339627</v>
      </c>
      <c r="B1524" t="s">
        <v>3566</v>
      </c>
      <c r="C1524" t="s">
        <v>333</v>
      </c>
      <c r="D1524" t="s">
        <v>280</v>
      </c>
      <c r="I1524" t="s">
        <v>144</v>
      </c>
    </row>
    <row r="1525" spans="1:12" ht="17.25" customHeight="1" x14ac:dyDescent="0.25">
      <c r="A1525">
        <v>339633</v>
      </c>
      <c r="B1525" t="s">
        <v>3565</v>
      </c>
      <c r="C1525" t="s">
        <v>655</v>
      </c>
      <c r="D1525" t="s">
        <v>470</v>
      </c>
      <c r="I1525" t="s">
        <v>144</v>
      </c>
    </row>
    <row r="1526" spans="1:12" ht="17.25" customHeight="1" x14ac:dyDescent="0.25">
      <c r="A1526">
        <v>339646</v>
      </c>
      <c r="B1526" t="s">
        <v>3564</v>
      </c>
      <c r="C1526" t="s">
        <v>226</v>
      </c>
      <c r="D1526" t="s">
        <v>429</v>
      </c>
      <c r="I1526" t="s">
        <v>144</v>
      </c>
    </row>
    <row r="1527" spans="1:12" ht="17.25" customHeight="1" x14ac:dyDescent="0.25">
      <c r="A1527">
        <v>339650</v>
      </c>
      <c r="B1527" t="s">
        <v>3562</v>
      </c>
      <c r="C1527" t="s">
        <v>771</v>
      </c>
      <c r="D1527" t="s">
        <v>3563</v>
      </c>
      <c r="I1527" t="s">
        <v>144</v>
      </c>
    </row>
    <row r="1528" spans="1:12" ht="17.25" customHeight="1" x14ac:dyDescent="0.25">
      <c r="A1528">
        <v>339654</v>
      </c>
      <c r="B1528" t="s">
        <v>3561</v>
      </c>
      <c r="C1528" t="s">
        <v>226</v>
      </c>
      <c r="D1528" t="s">
        <v>1007</v>
      </c>
      <c r="I1528" t="s">
        <v>144</v>
      </c>
    </row>
    <row r="1529" spans="1:12" ht="17.25" customHeight="1" x14ac:dyDescent="0.25">
      <c r="A1529">
        <v>339656</v>
      </c>
      <c r="B1529" t="s">
        <v>3560</v>
      </c>
      <c r="C1529" t="s">
        <v>484</v>
      </c>
      <c r="D1529" t="s">
        <v>246</v>
      </c>
      <c r="I1529" t="s">
        <v>144</v>
      </c>
    </row>
    <row r="1530" spans="1:12" ht="17.25" customHeight="1" x14ac:dyDescent="0.25">
      <c r="A1530">
        <v>339659</v>
      </c>
      <c r="B1530" t="s">
        <v>3559</v>
      </c>
      <c r="C1530" t="s">
        <v>474</v>
      </c>
      <c r="D1530" t="s">
        <v>390</v>
      </c>
      <c r="I1530" t="s">
        <v>144</v>
      </c>
    </row>
    <row r="1531" spans="1:12" ht="17.25" customHeight="1" x14ac:dyDescent="0.25">
      <c r="A1531">
        <v>339668</v>
      </c>
      <c r="B1531" t="s">
        <v>3558</v>
      </c>
      <c r="C1531" t="s">
        <v>278</v>
      </c>
      <c r="D1531" t="s">
        <v>3415</v>
      </c>
      <c r="I1531" t="s">
        <v>144</v>
      </c>
    </row>
    <row r="1532" spans="1:12" ht="17.25" customHeight="1" x14ac:dyDescent="0.25">
      <c r="A1532">
        <v>339699</v>
      </c>
      <c r="B1532" t="s">
        <v>3555</v>
      </c>
      <c r="C1532" t="s">
        <v>747</v>
      </c>
      <c r="D1532" t="s">
        <v>496</v>
      </c>
      <c r="I1532" t="s">
        <v>144</v>
      </c>
    </row>
    <row r="1533" spans="1:12" ht="17.25" customHeight="1" x14ac:dyDescent="0.25">
      <c r="A1533">
        <v>339700</v>
      </c>
      <c r="B1533" t="s">
        <v>3553</v>
      </c>
      <c r="C1533" t="s">
        <v>3554</v>
      </c>
      <c r="D1533" t="s">
        <v>390</v>
      </c>
      <c r="I1533" t="s">
        <v>144</v>
      </c>
    </row>
    <row r="1534" spans="1:12" ht="17.25" customHeight="1" x14ac:dyDescent="0.25">
      <c r="A1534">
        <v>339713</v>
      </c>
      <c r="B1534" t="s">
        <v>3551</v>
      </c>
      <c r="C1534" t="s">
        <v>226</v>
      </c>
      <c r="D1534" t="s">
        <v>642</v>
      </c>
      <c r="I1534" t="s">
        <v>144</v>
      </c>
    </row>
    <row r="1535" spans="1:12" ht="17.25" customHeight="1" x14ac:dyDescent="0.25">
      <c r="A1535">
        <v>339716</v>
      </c>
      <c r="B1535" t="s">
        <v>3550</v>
      </c>
      <c r="C1535" t="s">
        <v>474</v>
      </c>
      <c r="D1535" t="s">
        <v>231</v>
      </c>
      <c r="I1535" t="s">
        <v>144</v>
      </c>
    </row>
    <row r="1536" spans="1:12" ht="17.25" customHeight="1" x14ac:dyDescent="0.25">
      <c r="A1536">
        <v>339720</v>
      </c>
      <c r="B1536" t="s">
        <v>3549</v>
      </c>
      <c r="C1536" t="s">
        <v>232</v>
      </c>
      <c r="D1536" t="s">
        <v>652</v>
      </c>
      <c r="I1536" t="s">
        <v>144</v>
      </c>
    </row>
    <row r="1537" spans="1:9" ht="17.25" customHeight="1" x14ac:dyDescent="0.25">
      <c r="A1537">
        <v>339737</v>
      </c>
      <c r="B1537" t="s">
        <v>3548</v>
      </c>
      <c r="C1537" t="s">
        <v>533</v>
      </c>
      <c r="D1537" t="s">
        <v>287</v>
      </c>
      <c r="I1537" t="s">
        <v>144</v>
      </c>
    </row>
    <row r="1538" spans="1:9" ht="17.25" customHeight="1" x14ac:dyDescent="0.25">
      <c r="A1538">
        <v>339773</v>
      </c>
      <c r="B1538" t="s">
        <v>3547</v>
      </c>
      <c r="C1538" t="s">
        <v>999</v>
      </c>
      <c r="D1538" t="s">
        <v>849</v>
      </c>
      <c r="I1538" t="s">
        <v>144</v>
      </c>
    </row>
    <row r="1539" spans="1:9" ht="17.25" customHeight="1" x14ac:dyDescent="0.25">
      <c r="A1539">
        <v>339775</v>
      </c>
      <c r="B1539" t="s">
        <v>3546</v>
      </c>
      <c r="C1539" t="s">
        <v>240</v>
      </c>
      <c r="D1539" t="s">
        <v>493</v>
      </c>
      <c r="I1539" t="s">
        <v>144</v>
      </c>
    </row>
    <row r="1540" spans="1:9" ht="17.25" customHeight="1" x14ac:dyDescent="0.25">
      <c r="A1540">
        <v>339776</v>
      </c>
      <c r="B1540" t="s">
        <v>3545</v>
      </c>
      <c r="C1540" t="s">
        <v>226</v>
      </c>
      <c r="D1540" t="s">
        <v>1723</v>
      </c>
      <c r="I1540" t="s">
        <v>144</v>
      </c>
    </row>
    <row r="1541" spans="1:9" ht="17.25" customHeight="1" x14ac:dyDescent="0.25">
      <c r="A1541">
        <v>339785</v>
      </c>
      <c r="B1541" t="s">
        <v>3544</v>
      </c>
      <c r="C1541" t="s">
        <v>302</v>
      </c>
      <c r="D1541" t="s">
        <v>586</v>
      </c>
      <c r="I1541" t="s">
        <v>144</v>
      </c>
    </row>
    <row r="1542" spans="1:9" ht="17.25" customHeight="1" x14ac:dyDescent="0.25">
      <c r="A1542">
        <v>339787</v>
      </c>
      <c r="B1542" t="s">
        <v>3543</v>
      </c>
      <c r="C1542" t="s">
        <v>762</v>
      </c>
      <c r="D1542" t="s">
        <v>952</v>
      </c>
      <c r="I1542" t="s">
        <v>144</v>
      </c>
    </row>
    <row r="1543" spans="1:9" ht="17.25" customHeight="1" x14ac:dyDescent="0.25">
      <c r="A1543">
        <v>339799</v>
      </c>
      <c r="B1543" t="s">
        <v>3228</v>
      </c>
      <c r="C1543" t="s">
        <v>342</v>
      </c>
      <c r="D1543" t="s">
        <v>3541</v>
      </c>
      <c r="I1543" t="s">
        <v>144</v>
      </c>
    </row>
    <row r="1544" spans="1:9" ht="17.25" customHeight="1" x14ac:dyDescent="0.25">
      <c r="A1544">
        <v>339802</v>
      </c>
      <c r="B1544" t="s">
        <v>3539</v>
      </c>
      <c r="C1544" t="s">
        <v>3540</v>
      </c>
      <c r="D1544" t="s">
        <v>1517</v>
      </c>
      <c r="I1544" t="s">
        <v>144</v>
      </c>
    </row>
    <row r="1545" spans="1:9" ht="17.25" customHeight="1" x14ac:dyDescent="0.25">
      <c r="A1545">
        <v>339807</v>
      </c>
      <c r="B1545" t="s">
        <v>3538</v>
      </c>
      <c r="C1545" t="s">
        <v>324</v>
      </c>
      <c r="D1545" t="s">
        <v>1474</v>
      </c>
      <c r="I1545" t="s">
        <v>144</v>
      </c>
    </row>
    <row r="1546" spans="1:9" ht="17.25" customHeight="1" x14ac:dyDescent="0.25">
      <c r="A1546">
        <v>339808</v>
      </c>
      <c r="B1546" t="s">
        <v>3537</v>
      </c>
      <c r="C1546" t="s">
        <v>259</v>
      </c>
      <c r="D1546" t="s">
        <v>851</v>
      </c>
      <c r="I1546" t="s">
        <v>144</v>
      </c>
    </row>
    <row r="1547" spans="1:9" ht="17.25" customHeight="1" x14ac:dyDescent="0.25">
      <c r="A1547">
        <v>339809</v>
      </c>
      <c r="B1547" t="s">
        <v>3535</v>
      </c>
      <c r="C1547" t="s">
        <v>937</v>
      </c>
      <c r="D1547" t="s">
        <v>3536</v>
      </c>
      <c r="I1547" t="s">
        <v>144</v>
      </c>
    </row>
    <row r="1548" spans="1:9" ht="17.25" customHeight="1" x14ac:dyDescent="0.25">
      <c r="A1548">
        <v>339815</v>
      </c>
      <c r="B1548" t="s">
        <v>3534</v>
      </c>
      <c r="C1548" t="s">
        <v>474</v>
      </c>
      <c r="D1548" t="s">
        <v>512</v>
      </c>
      <c r="I1548" t="s">
        <v>144</v>
      </c>
    </row>
    <row r="1549" spans="1:9" ht="17.25" customHeight="1" x14ac:dyDescent="0.25">
      <c r="A1549">
        <v>339818</v>
      </c>
      <c r="B1549" t="s">
        <v>3533</v>
      </c>
      <c r="C1549" t="s">
        <v>820</v>
      </c>
      <c r="D1549" t="s">
        <v>2502</v>
      </c>
      <c r="I1549" t="s">
        <v>144</v>
      </c>
    </row>
    <row r="1550" spans="1:9" ht="17.25" customHeight="1" x14ac:dyDescent="0.25">
      <c r="A1550">
        <v>339821</v>
      </c>
      <c r="B1550" t="s">
        <v>3532</v>
      </c>
      <c r="C1550" t="s">
        <v>563</v>
      </c>
      <c r="D1550" t="s">
        <v>234</v>
      </c>
      <c r="I1550" t="s">
        <v>144</v>
      </c>
    </row>
    <row r="1551" spans="1:9" ht="17.25" customHeight="1" x14ac:dyDescent="0.25">
      <c r="A1551">
        <v>339830</v>
      </c>
      <c r="B1551" t="s">
        <v>3531</v>
      </c>
      <c r="C1551" t="s">
        <v>1110</v>
      </c>
      <c r="D1551" t="s">
        <v>557</v>
      </c>
      <c r="I1551" t="s">
        <v>144</v>
      </c>
    </row>
    <row r="1552" spans="1:9" ht="17.25" customHeight="1" x14ac:dyDescent="0.25">
      <c r="A1552">
        <v>339836</v>
      </c>
      <c r="B1552" t="s">
        <v>3529</v>
      </c>
      <c r="C1552" t="s">
        <v>923</v>
      </c>
      <c r="D1552" t="s">
        <v>411</v>
      </c>
      <c r="I1552" t="s">
        <v>144</v>
      </c>
    </row>
    <row r="1553" spans="1:9" ht="17.25" customHeight="1" x14ac:dyDescent="0.25">
      <c r="A1553">
        <v>339839</v>
      </c>
      <c r="B1553" t="s">
        <v>3528</v>
      </c>
      <c r="C1553" t="s">
        <v>894</v>
      </c>
      <c r="D1553" t="s">
        <v>724</v>
      </c>
      <c r="I1553" t="s">
        <v>144</v>
      </c>
    </row>
    <row r="1554" spans="1:9" ht="17.25" customHeight="1" x14ac:dyDescent="0.25">
      <c r="A1554">
        <v>339846</v>
      </c>
      <c r="B1554" t="s">
        <v>3527</v>
      </c>
      <c r="C1554" t="s">
        <v>233</v>
      </c>
      <c r="D1554" t="s">
        <v>243</v>
      </c>
      <c r="I1554" t="s">
        <v>144</v>
      </c>
    </row>
    <row r="1555" spans="1:9" ht="17.25" customHeight="1" x14ac:dyDescent="0.25">
      <c r="A1555">
        <v>339857</v>
      </c>
      <c r="B1555" t="s">
        <v>3526</v>
      </c>
      <c r="C1555" t="s">
        <v>828</v>
      </c>
      <c r="D1555" t="s">
        <v>356</v>
      </c>
      <c r="I1555" t="s">
        <v>144</v>
      </c>
    </row>
    <row r="1556" spans="1:9" ht="17.25" customHeight="1" x14ac:dyDescent="0.25">
      <c r="A1556">
        <v>339862</v>
      </c>
      <c r="B1556" t="s">
        <v>3524</v>
      </c>
      <c r="C1556" t="s">
        <v>324</v>
      </c>
      <c r="D1556" t="s">
        <v>411</v>
      </c>
      <c r="I1556" t="s">
        <v>144</v>
      </c>
    </row>
    <row r="1557" spans="1:9" ht="17.25" customHeight="1" x14ac:dyDescent="0.25">
      <c r="A1557">
        <v>339875</v>
      </c>
      <c r="B1557" t="s">
        <v>3523</v>
      </c>
      <c r="C1557" t="s">
        <v>3394</v>
      </c>
      <c r="D1557" t="s">
        <v>419</v>
      </c>
      <c r="I1557" t="s">
        <v>144</v>
      </c>
    </row>
    <row r="1558" spans="1:9" ht="17.25" customHeight="1" x14ac:dyDescent="0.25">
      <c r="A1558">
        <v>339902</v>
      </c>
      <c r="B1558" t="s">
        <v>3519</v>
      </c>
      <c r="C1558" t="s">
        <v>240</v>
      </c>
      <c r="D1558" t="s">
        <v>447</v>
      </c>
      <c r="I1558" t="s">
        <v>144</v>
      </c>
    </row>
    <row r="1559" spans="1:9" ht="17.25" customHeight="1" x14ac:dyDescent="0.25">
      <c r="A1559">
        <v>339907</v>
      </c>
      <c r="B1559" t="s">
        <v>1536</v>
      </c>
      <c r="C1559" t="s">
        <v>226</v>
      </c>
      <c r="D1559" t="s">
        <v>320</v>
      </c>
      <c r="I1559" t="s">
        <v>144</v>
      </c>
    </row>
    <row r="1560" spans="1:9" ht="17.25" customHeight="1" x14ac:dyDescent="0.25">
      <c r="A1560">
        <v>339921</v>
      </c>
      <c r="B1560" t="s">
        <v>3518</v>
      </c>
      <c r="C1560" t="s">
        <v>223</v>
      </c>
      <c r="D1560" t="s">
        <v>801</v>
      </c>
      <c r="I1560" t="s">
        <v>144</v>
      </c>
    </row>
    <row r="1561" spans="1:9" ht="17.25" customHeight="1" x14ac:dyDescent="0.25">
      <c r="A1561">
        <v>339924</v>
      </c>
      <c r="B1561" t="s">
        <v>3517</v>
      </c>
      <c r="C1561" t="s">
        <v>240</v>
      </c>
      <c r="D1561" t="s">
        <v>586</v>
      </c>
      <c r="I1561" t="s">
        <v>144</v>
      </c>
    </row>
    <row r="1562" spans="1:9" ht="17.25" customHeight="1" x14ac:dyDescent="0.25">
      <c r="A1562">
        <v>339926</v>
      </c>
      <c r="B1562" t="s">
        <v>3516</v>
      </c>
      <c r="C1562" t="s">
        <v>1652</v>
      </c>
      <c r="D1562" t="s">
        <v>2519</v>
      </c>
      <c r="I1562" t="s">
        <v>144</v>
      </c>
    </row>
    <row r="1563" spans="1:9" ht="17.25" customHeight="1" x14ac:dyDescent="0.25">
      <c r="A1563">
        <v>339928</v>
      </c>
      <c r="B1563" t="s">
        <v>3515</v>
      </c>
      <c r="C1563" t="s">
        <v>884</v>
      </c>
      <c r="D1563" t="s">
        <v>1641</v>
      </c>
      <c r="I1563" t="s">
        <v>144</v>
      </c>
    </row>
    <row r="1564" spans="1:9" ht="17.25" customHeight="1" x14ac:dyDescent="0.25">
      <c r="A1564">
        <v>339942</v>
      </c>
      <c r="B1564" t="s">
        <v>3512</v>
      </c>
      <c r="C1564" t="s">
        <v>3513</v>
      </c>
      <c r="D1564" t="s">
        <v>607</v>
      </c>
      <c r="I1564" t="s">
        <v>144</v>
      </c>
    </row>
    <row r="1565" spans="1:9" ht="17.25" customHeight="1" x14ac:dyDescent="0.25">
      <c r="A1565">
        <v>339943</v>
      </c>
      <c r="B1565" t="s">
        <v>3511</v>
      </c>
      <c r="C1565" t="s">
        <v>256</v>
      </c>
      <c r="D1565" t="s">
        <v>1275</v>
      </c>
      <c r="I1565" t="s">
        <v>144</v>
      </c>
    </row>
    <row r="1566" spans="1:9" ht="17.25" customHeight="1" x14ac:dyDescent="0.25">
      <c r="A1566">
        <v>339944</v>
      </c>
      <c r="B1566" t="s">
        <v>3510</v>
      </c>
      <c r="C1566" t="s">
        <v>226</v>
      </c>
      <c r="D1566" t="s">
        <v>1945</v>
      </c>
      <c r="I1566" t="s">
        <v>144</v>
      </c>
    </row>
    <row r="1567" spans="1:9" ht="17.25" customHeight="1" x14ac:dyDescent="0.25">
      <c r="A1567">
        <v>339948</v>
      </c>
      <c r="B1567" t="s">
        <v>3508</v>
      </c>
      <c r="C1567" t="s">
        <v>510</v>
      </c>
      <c r="D1567" t="s">
        <v>3509</v>
      </c>
      <c r="I1567" t="s">
        <v>144</v>
      </c>
    </row>
    <row r="1568" spans="1:9" ht="17.25" customHeight="1" x14ac:dyDescent="0.25">
      <c r="A1568">
        <v>339949</v>
      </c>
      <c r="B1568" t="s">
        <v>3506</v>
      </c>
      <c r="C1568" t="s">
        <v>233</v>
      </c>
      <c r="D1568" t="s">
        <v>3507</v>
      </c>
      <c r="I1568" t="s">
        <v>144</v>
      </c>
    </row>
    <row r="1569" spans="1:9" ht="17.25" customHeight="1" x14ac:dyDescent="0.25">
      <c r="A1569">
        <v>339950</v>
      </c>
      <c r="B1569" t="s">
        <v>3505</v>
      </c>
      <c r="C1569" t="s">
        <v>268</v>
      </c>
      <c r="D1569" t="s">
        <v>447</v>
      </c>
      <c r="I1569" t="s">
        <v>144</v>
      </c>
    </row>
    <row r="1570" spans="1:9" ht="17.25" customHeight="1" x14ac:dyDescent="0.25">
      <c r="A1570">
        <v>339961</v>
      </c>
      <c r="B1570" t="s">
        <v>3501</v>
      </c>
      <c r="C1570" t="s">
        <v>240</v>
      </c>
      <c r="D1570" t="s">
        <v>3502</v>
      </c>
      <c r="I1570" t="s">
        <v>144</v>
      </c>
    </row>
    <row r="1571" spans="1:9" ht="17.25" customHeight="1" x14ac:dyDescent="0.25">
      <c r="A1571">
        <v>339989</v>
      </c>
      <c r="B1571" t="s">
        <v>3499</v>
      </c>
      <c r="C1571" t="s">
        <v>223</v>
      </c>
      <c r="D1571" t="s">
        <v>406</v>
      </c>
      <c r="I1571" t="s">
        <v>144</v>
      </c>
    </row>
    <row r="1572" spans="1:9" ht="17.25" customHeight="1" x14ac:dyDescent="0.25">
      <c r="A1572">
        <v>339991</v>
      </c>
      <c r="B1572" t="s">
        <v>3498</v>
      </c>
      <c r="C1572" t="s">
        <v>223</v>
      </c>
      <c r="D1572" t="s">
        <v>243</v>
      </c>
      <c r="I1572" t="s">
        <v>144</v>
      </c>
    </row>
    <row r="1573" spans="1:9" ht="17.25" customHeight="1" x14ac:dyDescent="0.25">
      <c r="A1573">
        <v>339994</v>
      </c>
      <c r="B1573" t="s">
        <v>901</v>
      </c>
      <c r="C1573" t="s">
        <v>519</v>
      </c>
      <c r="D1573" t="s">
        <v>409</v>
      </c>
      <c r="I1573" t="s">
        <v>144</v>
      </c>
    </row>
    <row r="1574" spans="1:9" ht="17.25" customHeight="1" x14ac:dyDescent="0.25">
      <c r="A1574">
        <v>339997</v>
      </c>
      <c r="B1574" t="s">
        <v>1645</v>
      </c>
      <c r="C1574" t="s">
        <v>261</v>
      </c>
      <c r="D1574" t="s">
        <v>3497</v>
      </c>
      <c r="I1574" t="s">
        <v>144</v>
      </c>
    </row>
    <row r="1575" spans="1:9" ht="17.25" customHeight="1" x14ac:dyDescent="0.25">
      <c r="A1575">
        <v>340017</v>
      </c>
      <c r="B1575" t="s">
        <v>3495</v>
      </c>
      <c r="C1575" t="s">
        <v>880</v>
      </c>
      <c r="D1575" t="s">
        <v>775</v>
      </c>
      <c r="I1575" t="s">
        <v>144</v>
      </c>
    </row>
    <row r="1576" spans="1:9" ht="17.25" customHeight="1" x14ac:dyDescent="0.25">
      <c r="A1576">
        <v>340021</v>
      </c>
      <c r="B1576" t="s">
        <v>3494</v>
      </c>
      <c r="C1576" t="s">
        <v>256</v>
      </c>
      <c r="D1576" t="s">
        <v>358</v>
      </c>
      <c r="I1576" t="s">
        <v>144</v>
      </c>
    </row>
    <row r="1577" spans="1:9" ht="17.25" customHeight="1" x14ac:dyDescent="0.25">
      <c r="A1577">
        <v>340026</v>
      </c>
      <c r="B1577" t="s">
        <v>3493</v>
      </c>
      <c r="C1577" t="s">
        <v>233</v>
      </c>
      <c r="D1577" t="s">
        <v>3202</v>
      </c>
      <c r="I1577" t="s">
        <v>144</v>
      </c>
    </row>
    <row r="1578" spans="1:9" ht="17.25" customHeight="1" x14ac:dyDescent="0.25">
      <c r="A1578">
        <v>340051</v>
      </c>
      <c r="B1578" t="s">
        <v>3492</v>
      </c>
      <c r="C1578" t="s">
        <v>342</v>
      </c>
      <c r="D1578" t="s">
        <v>224</v>
      </c>
      <c r="I1578" t="s">
        <v>144</v>
      </c>
    </row>
    <row r="1579" spans="1:9" ht="17.25" customHeight="1" x14ac:dyDescent="0.25">
      <c r="A1579">
        <v>340081</v>
      </c>
      <c r="B1579" t="s">
        <v>3490</v>
      </c>
      <c r="C1579" t="s">
        <v>386</v>
      </c>
      <c r="D1579" t="s">
        <v>744</v>
      </c>
      <c r="I1579" t="s">
        <v>144</v>
      </c>
    </row>
    <row r="1580" spans="1:9" ht="17.25" customHeight="1" x14ac:dyDescent="0.25">
      <c r="A1580">
        <v>340083</v>
      </c>
      <c r="B1580" t="s">
        <v>3489</v>
      </c>
      <c r="C1580" t="s">
        <v>283</v>
      </c>
      <c r="D1580" t="s">
        <v>265</v>
      </c>
      <c r="I1580" t="s">
        <v>144</v>
      </c>
    </row>
    <row r="1581" spans="1:9" ht="17.25" customHeight="1" x14ac:dyDescent="0.25">
      <c r="A1581">
        <v>340106</v>
      </c>
      <c r="B1581" t="s">
        <v>3486</v>
      </c>
      <c r="C1581" t="s">
        <v>662</v>
      </c>
      <c r="D1581" t="s">
        <v>524</v>
      </c>
      <c r="I1581" t="s">
        <v>144</v>
      </c>
    </row>
    <row r="1582" spans="1:9" ht="17.25" customHeight="1" x14ac:dyDescent="0.25">
      <c r="A1582">
        <v>340112</v>
      </c>
      <c r="B1582" t="s">
        <v>3485</v>
      </c>
      <c r="C1582" t="s">
        <v>256</v>
      </c>
      <c r="D1582" t="s">
        <v>275</v>
      </c>
      <c r="I1582" t="s">
        <v>144</v>
      </c>
    </row>
    <row r="1583" spans="1:9" ht="17.25" customHeight="1" x14ac:dyDescent="0.25">
      <c r="A1583">
        <v>340117</v>
      </c>
      <c r="B1583" t="s">
        <v>3483</v>
      </c>
      <c r="C1583" t="s">
        <v>3484</v>
      </c>
      <c r="D1583" t="s">
        <v>963</v>
      </c>
      <c r="I1583" t="s">
        <v>144</v>
      </c>
    </row>
    <row r="1584" spans="1:9" ht="17.25" customHeight="1" x14ac:dyDescent="0.25">
      <c r="A1584">
        <v>340118</v>
      </c>
      <c r="B1584" t="s">
        <v>3482</v>
      </c>
      <c r="C1584" t="s">
        <v>240</v>
      </c>
      <c r="D1584" t="s">
        <v>3293</v>
      </c>
      <c r="I1584" t="s">
        <v>144</v>
      </c>
    </row>
    <row r="1585" spans="1:32" ht="17.25" customHeight="1" x14ac:dyDescent="0.25">
      <c r="A1585">
        <v>340124</v>
      </c>
      <c r="B1585" t="s">
        <v>3481</v>
      </c>
      <c r="C1585" t="s">
        <v>240</v>
      </c>
      <c r="D1585" t="s">
        <v>387</v>
      </c>
      <c r="I1585" t="s">
        <v>144</v>
      </c>
    </row>
    <row r="1586" spans="1:32" ht="17.25" customHeight="1" x14ac:dyDescent="0.25">
      <c r="A1586">
        <v>340128</v>
      </c>
      <c r="B1586" t="s">
        <v>3477</v>
      </c>
      <c r="C1586" t="s">
        <v>405</v>
      </c>
      <c r="D1586" t="s">
        <v>224</v>
      </c>
      <c r="I1586" t="s">
        <v>144</v>
      </c>
    </row>
    <row r="1587" spans="1:32" ht="17.25" customHeight="1" x14ac:dyDescent="0.25">
      <c r="A1587">
        <v>340130</v>
      </c>
      <c r="B1587" t="s">
        <v>3476</v>
      </c>
      <c r="C1587" t="s">
        <v>389</v>
      </c>
      <c r="D1587" t="s">
        <v>676</v>
      </c>
      <c r="I1587" t="s">
        <v>144</v>
      </c>
    </row>
    <row r="1588" spans="1:32" ht="17.25" customHeight="1" x14ac:dyDescent="0.25">
      <c r="A1588">
        <v>340131</v>
      </c>
      <c r="B1588" t="s">
        <v>3475</v>
      </c>
      <c r="C1588" t="s">
        <v>226</v>
      </c>
      <c r="D1588" t="s">
        <v>320</v>
      </c>
      <c r="I1588" t="s">
        <v>144</v>
      </c>
    </row>
    <row r="1589" spans="1:32" ht="17.25" customHeight="1" x14ac:dyDescent="0.25">
      <c r="A1589">
        <v>322351</v>
      </c>
      <c r="B1589" t="s">
        <v>2365</v>
      </c>
      <c r="C1589" t="s">
        <v>240</v>
      </c>
      <c r="D1589" t="s">
        <v>231</v>
      </c>
      <c r="E1589" t="s">
        <v>89</v>
      </c>
      <c r="H1589" t="s">
        <v>29</v>
      </c>
      <c r="I1589" t="s">
        <v>144</v>
      </c>
      <c r="W1589" t="s">
        <v>3445</v>
      </c>
      <c r="X1589" t="s">
        <v>3445</v>
      </c>
      <c r="Z1589" t="s">
        <v>3445</v>
      </c>
      <c r="AA1589" t="s">
        <v>3445</v>
      </c>
      <c r="AB1589" t="s">
        <v>3445</v>
      </c>
      <c r="AC1589" t="s">
        <v>3445</v>
      </c>
      <c r="AD1589" t="s">
        <v>3445</v>
      </c>
      <c r="AE1589" t="s">
        <v>3445</v>
      </c>
      <c r="AF1589" t="s">
        <v>3445</v>
      </c>
    </row>
    <row r="1590" spans="1:32" ht="17.25" customHeight="1" x14ac:dyDescent="0.25">
      <c r="A1590">
        <v>325538</v>
      </c>
      <c r="B1590" t="s">
        <v>2568</v>
      </c>
      <c r="C1590" t="s">
        <v>726</v>
      </c>
      <c r="D1590" t="s">
        <v>320</v>
      </c>
      <c r="E1590" t="s">
        <v>89</v>
      </c>
      <c r="H1590" t="s">
        <v>29</v>
      </c>
      <c r="I1590" t="s">
        <v>144</v>
      </c>
      <c r="AA1590" t="s">
        <v>3445</v>
      </c>
      <c r="AB1590" t="s">
        <v>3445</v>
      </c>
      <c r="AC1590" t="s">
        <v>3445</v>
      </c>
      <c r="AD1590" t="s">
        <v>3445</v>
      </c>
      <c r="AE1590" t="s">
        <v>3445</v>
      </c>
      <c r="AF1590" t="s">
        <v>3445</v>
      </c>
    </row>
    <row r="1591" spans="1:32" ht="17.25" customHeight="1" x14ac:dyDescent="0.25">
      <c r="A1591">
        <v>325546</v>
      </c>
      <c r="B1591" t="s">
        <v>3147</v>
      </c>
      <c r="C1591" t="s">
        <v>410</v>
      </c>
      <c r="D1591" t="s">
        <v>697</v>
      </c>
      <c r="E1591" t="s">
        <v>89</v>
      </c>
      <c r="H1591" t="s">
        <v>29</v>
      </c>
      <c r="I1591" t="s">
        <v>144</v>
      </c>
      <c r="AB1591" t="s">
        <v>3445</v>
      </c>
      <c r="AC1591" t="s">
        <v>3445</v>
      </c>
      <c r="AD1591" t="s">
        <v>3445</v>
      </c>
      <c r="AE1591" t="s">
        <v>3445</v>
      </c>
      <c r="AF1591" t="s">
        <v>3445</v>
      </c>
    </row>
    <row r="1592" spans="1:32" ht="17.25" customHeight="1" x14ac:dyDescent="0.25">
      <c r="A1592">
        <v>326048</v>
      </c>
      <c r="B1592" t="s">
        <v>3065</v>
      </c>
      <c r="C1592" t="s">
        <v>345</v>
      </c>
      <c r="D1592" t="s">
        <v>3066</v>
      </c>
      <c r="E1592" t="s">
        <v>90</v>
      </c>
      <c r="F1592">
        <v>35400</v>
      </c>
      <c r="G1592" t="s">
        <v>50</v>
      </c>
      <c r="H1592" t="s">
        <v>29</v>
      </c>
      <c r="I1592" t="s">
        <v>144</v>
      </c>
      <c r="AB1592" t="s">
        <v>3445</v>
      </c>
      <c r="AC1592" t="s">
        <v>3445</v>
      </c>
      <c r="AD1592" t="s">
        <v>3445</v>
      </c>
      <c r="AE1592" t="s">
        <v>3445</v>
      </c>
      <c r="AF1592" t="s">
        <v>3445</v>
      </c>
    </row>
    <row r="1593" spans="1:32" ht="17.25" customHeight="1" x14ac:dyDescent="0.25">
      <c r="A1593">
        <v>327240</v>
      </c>
      <c r="B1593" t="s">
        <v>2265</v>
      </c>
      <c r="C1593" t="s">
        <v>380</v>
      </c>
      <c r="D1593" t="s">
        <v>2266</v>
      </c>
      <c r="E1593" t="s">
        <v>89</v>
      </c>
      <c r="H1593" t="s">
        <v>29</v>
      </c>
      <c r="I1593" t="s">
        <v>144</v>
      </c>
      <c r="AA1593" t="s">
        <v>3445</v>
      </c>
      <c r="AB1593" t="s">
        <v>3445</v>
      </c>
      <c r="AC1593" t="s">
        <v>3445</v>
      </c>
      <c r="AD1593" t="s">
        <v>3445</v>
      </c>
      <c r="AE1593" t="s">
        <v>3445</v>
      </c>
      <c r="AF1593" t="s">
        <v>3445</v>
      </c>
    </row>
    <row r="1594" spans="1:32" ht="17.25" customHeight="1" x14ac:dyDescent="0.25">
      <c r="A1594">
        <v>327352</v>
      </c>
      <c r="B1594" t="s">
        <v>2221</v>
      </c>
      <c r="C1594" t="s">
        <v>2222</v>
      </c>
      <c r="D1594" t="s">
        <v>566</v>
      </c>
      <c r="E1594" t="s">
        <v>89</v>
      </c>
      <c r="H1594" t="s">
        <v>29</v>
      </c>
      <c r="I1594" t="s">
        <v>144</v>
      </c>
      <c r="AF1594" t="s">
        <v>3445</v>
      </c>
    </row>
    <row r="1595" spans="1:32" ht="17.25" customHeight="1" x14ac:dyDescent="0.25">
      <c r="A1595">
        <v>327793</v>
      </c>
      <c r="B1595" t="s">
        <v>2351</v>
      </c>
      <c r="C1595" t="s">
        <v>740</v>
      </c>
      <c r="D1595" t="s">
        <v>2352</v>
      </c>
      <c r="E1595" t="s">
        <v>89</v>
      </c>
      <c r="F1595">
        <v>32224</v>
      </c>
      <c r="G1595" t="s">
        <v>2353</v>
      </c>
      <c r="H1595" t="s">
        <v>29</v>
      </c>
      <c r="I1595" t="s">
        <v>144</v>
      </c>
      <c r="J1595" t="s">
        <v>1112</v>
      </c>
      <c r="L1595" t="s">
        <v>31</v>
      </c>
      <c r="AF1595" t="s">
        <v>3445</v>
      </c>
    </row>
    <row r="1596" spans="1:32" ht="17.25" customHeight="1" x14ac:dyDescent="0.25">
      <c r="A1596">
        <v>329794</v>
      </c>
      <c r="B1596" t="s">
        <v>2208</v>
      </c>
      <c r="C1596" t="s">
        <v>1448</v>
      </c>
      <c r="D1596" t="s">
        <v>665</v>
      </c>
      <c r="E1596" t="s">
        <v>89</v>
      </c>
      <c r="H1596" t="s">
        <v>29</v>
      </c>
      <c r="I1596" t="s">
        <v>144</v>
      </c>
      <c r="AD1596" t="s">
        <v>3445</v>
      </c>
      <c r="AE1596" t="s">
        <v>3445</v>
      </c>
      <c r="AF1596" t="s">
        <v>3445</v>
      </c>
    </row>
    <row r="1597" spans="1:32" ht="17.25" customHeight="1" x14ac:dyDescent="0.25">
      <c r="A1597">
        <v>330880</v>
      </c>
      <c r="B1597" t="s">
        <v>3002</v>
      </c>
      <c r="C1597" t="s">
        <v>1013</v>
      </c>
      <c r="D1597" t="s">
        <v>319</v>
      </c>
      <c r="E1597" t="s">
        <v>90</v>
      </c>
      <c r="H1597" t="s">
        <v>29</v>
      </c>
      <c r="I1597" t="s">
        <v>144</v>
      </c>
      <c r="AB1597" t="s">
        <v>3445</v>
      </c>
      <c r="AC1597" t="s">
        <v>3445</v>
      </c>
      <c r="AD1597" t="s">
        <v>3445</v>
      </c>
      <c r="AE1597" t="s">
        <v>3445</v>
      </c>
      <c r="AF1597" t="s">
        <v>3445</v>
      </c>
    </row>
    <row r="1598" spans="1:32" ht="17.25" customHeight="1" x14ac:dyDescent="0.25">
      <c r="A1598">
        <v>330972</v>
      </c>
      <c r="B1598" t="s">
        <v>3117</v>
      </c>
      <c r="C1598" t="s">
        <v>559</v>
      </c>
      <c r="D1598" t="s">
        <v>801</v>
      </c>
      <c r="E1598" t="s">
        <v>89</v>
      </c>
      <c r="H1598" t="s">
        <v>29</v>
      </c>
      <c r="I1598" t="s">
        <v>144</v>
      </c>
      <c r="AF1598" t="s">
        <v>3445</v>
      </c>
    </row>
    <row r="1599" spans="1:32" ht="17.25" customHeight="1" x14ac:dyDescent="0.25">
      <c r="A1599">
        <v>331406</v>
      </c>
      <c r="B1599" t="s">
        <v>3025</v>
      </c>
      <c r="C1599" t="s">
        <v>259</v>
      </c>
      <c r="D1599" t="s">
        <v>275</v>
      </c>
      <c r="E1599" t="s">
        <v>89</v>
      </c>
      <c r="F1599">
        <v>31690</v>
      </c>
      <c r="G1599" t="s">
        <v>357</v>
      </c>
      <c r="H1599" t="s">
        <v>29</v>
      </c>
      <c r="I1599" t="s">
        <v>144</v>
      </c>
      <c r="AB1599" t="s">
        <v>3445</v>
      </c>
      <c r="AC1599" t="s">
        <v>3445</v>
      </c>
      <c r="AD1599" t="s">
        <v>3445</v>
      </c>
      <c r="AE1599" t="s">
        <v>3445</v>
      </c>
      <c r="AF1599" t="s">
        <v>3445</v>
      </c>
    </row>
    <row r="1600" spans="1:32" ht="17.25" customHeight="1" x14ac:dyDescent="0.25">
      <c r="A1600">
        <v>331676</v>
      </c>
      <c r="B1600" t="s">
        <v>2295</v>
      </c>
      <c r="C1600" t="s">
        <v>263</v>
      </c>
      <c r="D1600" t="s">
        <v>598</v>
      </c>
      <c r="E1600" t="s">
        <v>90</v>
      </c>
      <c r="F1600">
        <v>35846</v>
      </c>
      <c r="G1600" t="s">
        <v>427</v>
      </c>
      <c r="H1600" t="s">
        <v>29</v>
      </c>
      <c r="I1600" t="s">
        <v>144</v>
      </c>
      <c r="J1600" t="s">
        <v>1112</v>
      </c>
      <c r="L1600" t="s">
        <v>43</v>
      </c>
      <c r="AF1600" t="s">
        <v>3445</v>
      </c>
    </row>
    <row r="1601" spans="1:32" ht="17.25" customHeight="1" x14ac:dyDescent="0.25">
      <c r="A1601">
        <v>331737</v>
      </c>
      <c r="B1601" t="s">
        <v>2276</v>
      </c>
      <c r="C1601" t="s">
        <v>616</v>
      </c>
      <c r="D1601" t="s">
        <v>776</v>
      </c>
      <c r="E1601" t="s">
        <v>89</v>
      </c>
      <c r="H1601" t="s">
        <v>29</v>
      </c>
      <c r="I1601" t="s">
        <v>144</v>
      </c>
      <c r="AA1601" t="s">
        <v>3445</v>
      </c>
      <c r="AB1601" t="s">
        <v>3445</v>
      </c>
      <c r="AC1601" t="s">
        <v>3445</v>
      </c>
      <c r="AD1601" t="s">
        <v>3445</v>
      </c>
      <c r="AE1601" t="s">
        <v>3445</v>
      </c>
      <c r="AF1601" t="s">
        <v>3445</v>
      </c>
    </row>
    <row r="1602" spans="1:32" ht="17.25" customHeight="1" x14ac:dyDescent="0.25">
      <c r="A1602">
        <v>332064</v>
      </c>
      <c r="B1602" t="s">
        <v>1122</v>
      </c>
      <c r="C1602" t="s">
        <v>586</v>
      </c>
      <c r="D1602" t="s">
        <v>1123</v>
      </c>
      <c r="E1602" t="s">
        <v>90</v>
      </c>
      <c r="H1602" t="s">
        <v>29</v>
      </c>
      <c r="I1602" t="s">
        <v>144</v>
      </c>
      <c r="AA1602" t="s">
        <v>3445</v>
      </c>
      <c r="AB1602" t="s">
        <v>3445</v>
      </c>
      <c r="AC1602" t="s">
        <v>3445</v>
      </c>
      <c r="AD1602" t="s">
        <v>3445</v>
      </c>
      <c r="AE1602" t="s">
        <v>3445</v>
      </c>
      <c r="AF1602" t="s">
        <v>3445</v>
      </c>
    </row>
    <row r="1603" spans="1:32" ht="17.25" customHeight="1" x14ac:dyDescent="0.25">
      <c r="A1603">
        <v>332226</v>
      </c>
      <c r="B1603" t="s">
        <v>2846</v>
      </c>
      <c r="C1603" t="s">
        <v>223</v>
      </c>
      <c r="D1603" t="s">
        <v>2847</v>
      </c>
      <c r="E1603" t="s">
        <v>89</v>
      </c>
      <c r="F1603">
        <v>36400</v>
      </c>
      <c r="G1603" t="s">
        <v>31</v>
      </c>
      <c r="H1603" t="s">
        <v>29</v>
      </c>
      <c r="I1603" t="s">
        <v>144</v>
      </c>
      <c r="AF1603" t="s">
        <v>3445</v>
      </c>
    </row>
    <row r="1604" spans="1:32" ht="17.25" customHeight="1" x14ac:dyDescent="0.25">
      <c r="A1604">
        <v>332317</v>
      </c>
      <c r="B1604" t="s">
        <v>3398</v>
      </c>
      <c r="C1604" t="s">
        <v>948</v>
      </c>
      <c r="D1604" t="s">
        <v>303</v>
      </c>
      <c r="E1604" t="s">
        <v>90</v>
      </c>
      <c r="F1604">
        <v>33342</v>
      </c>
      <c r="G1604" t="s">
        <v>497</v>
      </c>
      <c r="H1604" t="s">
        <v>29</v>
      </c>
      <c r="I1604" t="s">
        <v>144</v>
      </c>
      <c r="J1604" t="s">
        <v>1112</v>
      </c>
      <c r="L1604" t="s">
        <v>43</v>
      </c>
      <c r="AF1604" t="s">
        <v>3445</v>
      </c>
    </row>
    <row r="1605" spans="1:32" ht="17.25" customHeight="1" x14ac:dyDescent="0.25">
      <c r="A1605">
        <v>332874</v>
      </c>
      <c r="B1605" t="s">
        <v>3014</v>
      </c>
      <c r="C1605" t="s">
        <v>242</v>
      </c>
      <c r="D1605" t="s">
        <v>314</v>
      </c>
      <c r="E1605" t="s">
        <v>89</v>
      </c>
      <c r="F1605">
        <v>33437</v>
      </c>
      <c r="G1605" t="s">
        <v>31</v>
      </c>
      <c r="H1605" t="s">
        <v>29</v>
      </c>
      <c r="I1605" t="s">
        <v>144</v>
      </c>
      <c r="V1605" t="s">
        <v>3687</v>
      </c>
      <c r="AD1605" t="s">
        <v>3445</v>
      </c>
      <c r="AE1605" t="s">
        <v>3445</v>
      </c>
      <c r="AF1605" t="s">
        <v>3445</v>
      </c>
    </row>
    <row r="1606" spans="1:32" ht="17.25" customHeight="1" x14ac:dyDescent="0.25">
      <c r="A1606">
        <v>332951</v>
      </c>
      <c r="B1606" t="s">
        <v>2264</v>
      </c>
      <c r="C1606" t="s">
        <v>1027</v>
      </c>
      <c r="D1606" t="s">
        <v>250</v>
      </c>
      <c r="E1606" t="s">
        <v>90</v>
      </c>
      <c r="F1606">
        <v>27827</v>
      </c>
      <c r="G1606" t="s">
        <v>774</v>
      </c>
      <c r="H1606" t="s">
        <v>29</v>
      </c>
      <c r="I1606" t="s">
        <v>144</v>
      </c>
      <c r="J1606" t="s">
        <v>1112</v>
      </c>
      <c r="L1606" t="s">
        <v>83</v>
      </c>
      <c r="AE1606" t="s">
        <v>3445</v>
      </c>
      <c r="AF1606" t="s">
        <v>3445</v>
      </c>
    </row>
    <row r="1607" spans="1:32" ht="17.25" customHeight="1" x14ac:dyDescent="0.25">
      <c r="A1607">
        <v>333681</v>
      </c>
      <c r="B1607" t="s">
        <v>2337</v>
      </c>
      <c r="C1607" t="s">
        <v>226</v>
      </c>
      <c r="D1607" t="s">
        <v>2338</v>
      </c>
      <c r="E1607" t="s">
        <v>89</v>
      </c>
      <c r="H1607" t="s">
        <v>29</v>
      </c>
      <c r="I1607" t="s">
        <v>144</v>
      </c>
      <c r="V1607" t="s">
        <v>3687</v>
      </c>
      <c r="AA1607" t="s">
        <v>3445</v>
      </c>
      <c r="AB1607" t="s">
        <v>3445</v>
      </c>
      <c r="AC1607" t="s">
        <v>3445</v>
      </c>
      <c r="AD1607" t="s">
        <v>3445</v>
      </c>
      <c r="AE1607" t="s">
        <v>3445</v>
      </c>
      <c r="AF1607" t="s">
        <v>3445</v>
      </c>
    </row>
    <row r="1608" spans="1:32" ht="17.25" customHeight="1" x14ac:dyDescent="0.25">
      <c r="A1608">
        <v>333712</v>
      </c>
      <c r="B1608" t="s">
        <v>3206</v>
      </c>
      <c r="C1608" t="s">
        <v>230</v>
      </c>
      <c r="D1608" t="s">
        <v>246</v>
      </c>
      <c r="E1608" t="s">
        <v>89</v>
      </c>
      <c r="F1608">
        <v>32874</v>
      </c>
      <c r="G1608" t="s">
        <v>637</v>
      </c>
      <c r="H1608" t="s">
        <v>29</v>
      </c>
      <c r="I1608" t="s">
        <v>144</v>
      </c>
      <c r="J1608" t="s">
        <v>1112</v>
      </c>
      <c r="K1608">
        <v>2016</v>
      </c>
      <c r="L1608" t="s">
        <v>53</v>
      </c>
      <c r="AF1608" t="s">
        <v>3445</v>
      </c>
    </row>
    <row r="1609" spans="1:32" ht="17.25" customHeight="1" x14ac:dyDescent="0.25">
      <c r="A1609">
        <v>333795</v>
      </c>
      <c r="B1609" t="s">
        <v>2633</v>
      </c>
      <c r="C1609" t="s">
        <v>2634</v>
      </c>
      <c r="D1609" t="s">
        <v>615</v>
      </c>
      <c r="E1609" t="s">
        <v>89</v>
      </c>
      <c r="H1609" t="s">
        <v>29</v>
      </c>
      <c r="I1609" t="s">
        <v>144</v>
      </c>
      <c r="AB1609" t="s">
        <v>3445</v>
      </c>
      <c r="AC1609" t="s">
        <v>3445</v>
      </c>
      <c r="AD1609" t="s">
        <v>3445</v>
      </c>
      <c r="AE1609" t="s">
        <v>3445</v>
      </c>
      <c r="AF1609" t="s">
        <v>3445</v>
      </c>
    </row>
    <row r="1610" spans="1:32" ht="17.25" customHeight="1" x14ac:dyDescent="0.25">
      <c r="A1610">
        <v>333893</v>
      </c>
      <c r="B1610" t="s">
        <v>2952</v>
      </c>
      <c r="C1610" t="s">
        <v>226</v>
      </c>
      <c r="D1610" t="s">
        <v>277</v>
      </c>
      <c r="E1610" t="s">
        <v>90</v>
      </c>
      <c r="F1610">
        <v>35250</v>
      </c>
      <c r="G1610" t="s">
        <v>31</v>
      </c>
      <c r="H1610" t="s">
        <v>29</v>
      </c>
      <c r="I1610" t="s">
        <v>144</v>
      </c>
      <c r="AB1610" t="s">
        <v>3445</v>
      </c>
      <c r="AC1610" t="s">
        <v>3445</v>
      </c>
      <c r="AD1610" t="s">
        <v>3445</v>
      </c>
      <c r="AE1610" t="s">
        <v>3445</v>
      </c>
      <c r="AF1610" t="s">
        <v>3445</v>
      </c>
    </row>
    <row r="1611" spans="1:32" ht="17.25" customHeight="1" x14ac:dyDescent="0.25">
      <c r="A1611">
        <v>333952</v>
      </c>
      <c r="B1611" t="s">
        <v>2199</v>
      </c>
      <c r="C1611" t="s">
        <v>683</v>
      </c>
      <c r="D1611" t="s">
        <v>419</v>
      </c>
      <c r="E1611" t="s">
        <v>90</v>
      </c>
      <c r="H1611" t="s">
        <v>29</v>
      </c>
      <c r="I1611" t="s">
        <v>144</v>
      </c>
      <c r="V1611" t="s">
        <v>3687</v>
      </c>
      <c r="AA1611" t="s">
        <v>3445</v>
      </c>
      <c r="AB1611" t="s">
        <v>3445</v>
      </c>
      <c r="AC1611" t="s">
        <v>3445</v>
      </c>
      <c r="AD1611" t="s">
        <v>3445</v>
      </c>
      <c r="AE1611" t="s">
        <v>3445</v>
      </c>
      <c r="AF1611" t="s">
        <v>3445</v>
      </c>
    </row>
    <row r="1612" spans="1:32" ht="17.25" customHeight="1" x14ac:dyDescent="0.25">
      <c r="A1612">
        <v>334036</v>
      </c>
      <c r="B1612" t="s">
        <v>3003</v>
      </c>
      <c r="C1612" t="s">
        <v>223</v>
      </c>
      <c r="D1612" t="s">
        <v>639</v>
      </c>
      <c r="E1612" t="s">
        <v>89</v>
      </c>
      <c r="H1612" t="s">
        <v>29</v>
      </c>
      <c r="I1612" t="s">
        <v>144</v>
      </c>
      <c r="AA1612" t="s">
        <v>3445</v>
      </c>
      <c r="AB1612" t="s">
        <v>3445</v>
      </c>
      <c r="AC1612" t="s">
        <v>3445</v>
      </c>
      <c r="AD1612" t="s">
        <v>3445</v>
      </c>
      <c r="AE1612" t="s">
        <v>3445</v>
      </c>
      <c r="AF1612" t="s">
        <v>3445</v>
      </c>
    </row>
    <row r="1613" spans="1:32" ht="17.25" customHeight="1" x14ac:dyDescent="0.25">
      <c r="A1613">
        <v>334125</v>
      </c>
      <c r="B1613" t="s">
        <v>2831</v>
      </c>
      <c r="C1613" t="s">
        <v>259</v>
      </c>
      <c r="D1613" t="s">
        <v>280</v>
      </c>
      <c r="E1613" t="s">
        <v>90</v>
      </c>
      <c r="H1613" t="s">
        <v>29</v>
      </c>
      <c r="I1613" t="s">
        <v>144</v>
      </c>
      <c r="AA1613" t="s">
        <v>3445</v>
      </c>
      <c r="AB1613" t="s">
        <v>3445</v>
      </c>
      <c r="AC1613" t="s">
        <v>3445</v>
      </c>
      <c r="AD1613" t="s">
        <v>3445</v>
      </c>
      <c r="AE1613" t="s">
        <v>3445</v>
      </c>
      <c r="AF1613" t="s">
        <v>3445</v>
      </c>
    </row>
    <row r="1614" spans="1:32" ht="17.25" customHeight="1" x14ac:dyDescent="0.25">
      <c r="A1614">
        <v>334438</v>
      </c>
      <c r="B1614" t="s">
        <v>3004</v>
      </c>
      <c r="C1614" t="s">
        <v>648</v>
      </c>
      <c r="D1614" t="s">
        <v>3005</v>
      </c>
      <c r="E1614" t="s">
        <v>90</v>
      </c>
      <c r="F1614">
        <v>34385</v>
      </c>
      <c r="G1614" t="s">
        <v>31</v>
      </c>
      <c r="H1614" t="s">
        <v>29</v>
      </c>
      <c r="I1614" t="s">
        <v>144</v>
      </c>
      <c r="AD1614" t="s">
        <v>3445</v>
      </c>
      <c r="AE1614" t="s">
        <v>3445</v>
      </c>
      <c r="AF1614" t="s">
        <v>3445</v>
      </c>
    </row>
    <row r="1615" spans="1:32" ht="17.25" customHeight="1" x14ac:dyDescent="0.25">
      <c r="A1615">
        <v>334608</v>
      </c>
      <c r="B1615" t="s">
        <v>2938</v>
      </c>
      <c r="C1615" t="s">
        <v>380</v>
      </c>
      <c r="D1615" t="s">
        <v>766</v>
      </c>
      <c r="E1615" t="s">
        <v>89</v>
      </c>
      <c r="F1615">
        <v>32349</v>
      </c>
      <c r="G1615" t="s">
        <v>2939</v>
      </c>
      <c r="H1615" t="s">
        <v>29</v>
      </c>
      <c r="I1615" t="s">
        <v>144</v>
      </c>
      <c r="AD1615" t="s">
        <v>3445</v>
      </c>
      <c r="AE1615" t="s">
        <v>3445</v>
      </c>
      <c r="AF1615" t="s">
        <v>3445</v>
      </c>
    </row>
    <row r="1616" spans="1:32" ht="17.25" customHeight="1" x14ac:dyDescent="0.25">
      <c r="A1616">
        <v>334708</v>
      </c>
      <c r="B1616" t="s">
        <v>3076</v>
      </c>
      <c r="C1616" t="s">
        <v>995</v>
      </c>
      <c r="D1616" t="s">
        <v>287</v>
      </c>
      <c r="E1616" t="s">
        <v>90</v>
      </c>
      <c r="F1616">
        <v>34423</v>
      </c>
      <c r="G1616" t="s">
        <v>31</v>
      </c>
      <c r="H1616" t="s">
        <v>29</v>
      </c>
      <c r="I1616" t="s">
        <v>144</v>
      </c>
      <c r="AD1616" t="s">
        <v>3445</v>
      </c>
      <c r="AE1616" t="s">
        <v>3445</v>
      </c>
      <c r="AF1616" t="s">
        <v>3445</v>
      </c>
    </row>
    <row r="1617" spans="1:32" ht="17.25" customHeight="1" x14ac:dyDescent="0.25">
      <c r="A1617">
        <v>335102</v>
      </c>
      <c r="B1617" t="s">
        <v>2860</v>
      </c>
      <c r="C1617" t="s">
        <v>333</v>
      </c>
      <c r="D1617" t="s">
        <v>2861</v>
      </c>
      <c r="E1617" t="s">
        <v>89</v>
      </c>
      <c r="F1617">
        <v>28808</v>
      </c>
      <c r="G1617" t="s">
        <v>2862</v>
      </c>
      <c r="H1617" t="s">
        <v>29</v>
      </c>
      <c r="I1617" t="s">
        <v>144</v>
      </c>
      <c r="AD1617" t="s">
        <v>3445</v>
      </c>
      <c r="AE1617" t="s">
        <v>3445</v>
      </c>
      <c r="AF1617" t="s">
        <v>3445</v>
      </c>
    </row>
    <row r="1618" spans="1:32" ht="17.25" customHeight="1" x14ac:dyDescent="0.25">
      <c r="A1618">
        <v>335218</v>
      </c>
      <c r="B1618" t="s">
        <v>2678</v>
      </c>
      <c r="C1618" t="s">
        <v>648</v>
      </c>
      <c r="D1618" t="s">
        <v>2679</v>
      </c>
      <c r="E1618" t="s">
        <v>90</v>
      </c>
      <c r="F1618">
        <v>35796</v>
      </c>
      <c r="G1618" t="s">
        <v>2680</v>
      </c>
      <c r="H1618" t="s">
        <v>29</v>
      </c>
      <c r="I1618" t="s">
        <v>144</v>
      </c>
      <c r="AB1618" t="s">
        <v>3445</v>
      </c>
      <c r="AC1618" t="s">
        <v>3445</v>
      </c>
      <c r="AD1618" t="s">
        <v>3445</v>
      </c>
      <c r="AE1618" t="s">
        <v>3445</v>
      </c>
      <c r="AF1618" t="s">
        <v>3445</v>
      </c>
    </row>
    <row r="1619" spans="1:32" ht="17.25" customHeight="1" x14ac:dyDescent="0.25">
      <c r="A1619">
        <v>335254</v>
      </c>
      <c r="B1619" t="s">
        <v>2832</v>
      </c>
      <c r="C1619" t="s">
        <v>1471</v>
      </c>
      <c r="D1619" t="s">
        <v>251</v>
      </c>
      <c r="E1619" t="s">
        <v>90</v>
      </c>
      <c r="H1619" t="s">
        <v>29</v>
      </c>
      <c r="I1619" t="s">
        <v>144</v>
      </c>
      <c r="AB1619" t="s">
        <v>3445</v>
      </c>
      <c r="AC1619" t="s">
        <v>3445</v>
      </c>
      <c r="AD1619" t="s">
        <v>3445</v>
      </c>
      <c r="AE1619" t="s">
        <v>3445</v>
      </c>
      <c r="AF1619" t="s">
        <v>3445</v>
      </c>
    </row>
    <row r="1620" spans="1:32" ht="17.25" customHeight="1" x14ac:dyDescent="0.25">
      <c r="A1620">
        <v>335293</v>
      </c>
      <c r="B1620" t="s">
        <v>2836</v>
      </c>
      <c r="C1620" t="s">
        <v>333</v>
      </c>
      <c r="D1620" t="s">
        <v>2837</v>
      </c>
      <c r="E1620" t="s">
        <v>89</v>
      </c>
      <c r="F1620">
        <v>35079</v>
      </c>
      <c r="G1620" t="s">
        <v>60</v>
      </c>
      <c r="H1620" t="s">
        <v>29</v>
      </c>
      <c r="I1620" t="s">
        <v>144</v>
      </c>
      <c r="AB1620" t="s">
        <v>3445</v>
      </c>
      <c r="AC1620" t="s">
        <v>3445</v>
      </c>
      <c r="AD1620" t="s">
        <v>3445</v>
      </c>
      <c r="AE1620" t="s">
        <v>3445</v>
      </c>
      <c r="AF1620" t="s">
        <v>3445</v>
      </c>
    </row>
    <row r="1621" spans="1:32" ht="17.25" customHeight="1" x14ac:dyDescent="0.25">
      <c r="A1621">
        <v>335433</v>
      </c>
      <c r="B1621" t="s">
        <v>2569</v>
      </c>
      <c r="C1621" t="s">
        <v>2570</v>
      </c>
      <c r="D1621" t="s">
        <v>339</v>
      </c>
      <c r="E1621" t="s">
        <v>89</v>
      </c>
      <c r="F1621">
        <v>36412</v>
      </c>
      <c r="G1621" t="s">
        <v>2571</v>
      </c>
      <c r="H1621" t="s">
        <v>29</v>
      </c>
      <c r="I1621" t="s">
        <v>144</v>
      </c>
      <c r="AD1621" t="s">
        <v>3445</v>
      </c>
      <c r="AE1621" t="s">
        <v>3445</v>
      </c>
      <c r="AF1621" t="s">
        <v>3445</v>
      </c>
    </row>
    <row r="1622" spans="1:32" ht="17.25" customHeight="1" x14ac:dyDescent="0.25">
      <c r="A1622">
        <v>335475</v>
      </c>
      <c r="B1622" t="s">
        <v>2194</v>
      </c>
      <c r="C1622" t="s">
        <v>1646</v>
      </c>
      <c r="D1622" t="s">
        <v>440</v>
      </c>
      <c r="E1622" t="s">
        <v>90</v>
      </c>
      <c r="H1622" t="s">
        <v>29</v>
      </c>
      <c r="I1622" t="s">
        <v>144</v>
      </c>
      <c r="AA1622" t="s">
        <v>3445</v>
      </c>
      <c r="AB1622" t="s">
        <v>3445</v>
      </c>
      <c r="AC1622" t="s">
        <v>3445</v>
      </c>
      <c r="AD1622" t="s">
        <v>3445</v>
      </c>
      <c r="AE1622" t="s">
        <v>3445</v>
      </c>
      <c r="AF1622" t="s">
        <v>3445</v>
      </c>
    </row>
    <row r="1623" spans="1:32" ht="17.25" customHeight="1" x14ac:dyDescent="0.25">
      <c r="A1623">
        <v>335477</v>
      </c>
      <c r="B1623" t="s">
        <v>2296</v>
      </c>
      <c r="C1623" t="s">
        <v>299</v>
      </c>
      <c r="D1623" t="s">
        <v>2297</v>
      </c>
      <c r="E1623" t="s">
        <v>90</v>
      </c>
      <c r="H1623" t="s">
        <v>29</v>
      </c>
      <c r="I1623" t="s">
        <v>144</v>
      </c>
      <c r="AB1623" t="s">
        <v>3445</v>
      </c>
      <c r="AC1623" t="s">
        <v>3445</v>
      </c>
      <c r="AD1623" t="s">
        <v>3445</v>
      </c>
      <c r="AE1623" t="s">
        <v>3445</v>
      </c>
      <c r="AF1623" t="s">
        <v>3445</v>
      </c>
    </row>
    <row r="1624" spans="1:32" ht="17.25" customHeight="1" x14ac:dyDescent="0.25">
      <c r="A1624">
        <v>335759</v>
      </c>
      <c r="B1624" t="s">
        <v>2845</v>
      </c>
      <c r="C1624" t="s">
        <v>256</v>
      </c>
      <c r="D1624" t="s">
        <v>973</v>
      </c>
      <c r="E1624" t="s">
        <v>89</v>
      </c>
      <c r="H1624" t="s">
        <v>29</v>
      </c>
      <c r="I1624" t="s">
        <v>144</v>
      </c>
      <c r="AB1624" t="s">
        <v>3445</v>
      </c>
      <c r="AC1624" t="s">
        <v>3445</v>
      </c>
      <c r="AD1624" t="s">
        <v>3445</v>
      </c>
      <c r="AE1624" t="s">
        <v>3445</v>
      </c>
      <c r="AF1624" t="s">
        <v>3445</v>
      </c>
    </row>
    <row r="1625" spans="1:32" ht="17.25" customHeight="1" x14ac:dyDescent="0.25">
      <c r="A1625">
        <v>335765</v>
      </c>
      <c r="B1625" t="s">
        <v>2437</v>
      </c>
      <c r="C1625" t="s">
        <v>233</v>
      </c>
      <c r="D1625" t="s">
        <v>407</v>
      </c>
      <c r="E1625" t="s">
        <v>89</v>
      </c>
      <c r="H1625" t="s">
        <v>29</v>
      </c>
      <c r="I1625" t="s">
        <v>144</v>
      </c>
      <c r="AD1625" t="s">
        <v>3445</v>
      </c>
      <c r="AE1625" t="s">
        <v>3445</v>
      </c>
      <c r="AF1625" t="s">
        <v>3445</v>
      </c>
    </row>
    <row r="1626" spans="1:32" ht="17.25" customHeight="1" x14ac:dyDescent="0.25">
      <c r="A1626">
        <v>335804</v>
      </c>
      <c r="B1626" t="s">
        <v>2851</v>
      </c>
      <c r="C1626" t="s">
        <v>333</v>
      </c>
      <c r="D1626" t="s">
        <v>832</v>
      </c>
      <c r="E1626" t="s">
        <v>90</v>
      </c>
      <c r="F1626">
        <v>33239</v>
      </c>
      <c r="G1626" t="s">
        <v>2852</v>
      </c>
      <c r="H1626" t="s">
        <v>29</v>
      </c>
      <c r="I1626" t="s">
        <v>144</v>
      </c>
      <c r="J1626" t="s">
        <v>1112</v>
      </c>
      <c r="L1626" t="s">
        <v>31</v>
      </c>
      <c r="AE1626" t="s">
        <v>3445</v>
      </c>
      <c r="AF1626" t="s">
        <v>3445</v>
      </c>
    </row>
    <row r="1627" spans="1:32" ht="17.25" customHeight="1" x14ac:dyDescent="0.25">
      <c r="A1627">
        <v>335807</v>
      </c>
      <c r="B1627" t="s">
        <v>2822</v>
      </c>
      <c r="C1627" t="s">
        <v>1010</v>
      </c>
      <c r="D1627" t="s">
        <v>473</v>
      </c>
      <c r="E1627" t="s">
        <v>90</v>
      </c>
      <c r="F1627">
        <v>26665</v>
      </c>
      <c r="G1627" t="s">
        <v>2823</v>
      </c>
      <c r="H1627" t="s">
        <v>29</v>
      </c>
      <c r="I1627" t="s">
        <v>144</v>
      </c>
      <c r="J1627" t="s">
        <v>1112</v>
      </c>
      <c r="L1627" t="s">
        <v>43</v>
      </c>
      <c r="AF1627" t="s">
        <v>3445</v>
      </c>
    </row>
    <row r="1628" spans="1:32" ht="17.25" customHeight="1" x14ac:dyDescent="0.25">
      <c r="A1628">
        <v>335839</v>
      </c>
      <c r="B1628" t="s">
        <v>2312</v>
      </c>
      <c r="C1628" t="s">
        <v>324</v>
      </c>
      <c r="D1628" t="s">
        <v>1692</v>
      </c>
      <c r="E1628" t="s">
        <v>90</v>
      </c>
      <c r="F1628">
        <v>35079</v>
      </c>
      <c r="G1628" t="s">
        <v>2313</v>
      </c>
      <c r="H1628" t="s">
        <v>29</v>
      </c>
      <c r="I1628" t="s">
        <v>144</v>
      </c>
      <c r="V1628" t="s">
        <v>3687</v>
      </c>
      <c r="AD1628" t="s">
        <v>3445</v>
      </c>
      <c r="AE1628" t="s">
        <v>3445</v>
      </c>
      <c r="AF1628" t="s">
        <v>3445</v>
      </c>
    </row>
    <row r="1629" spans="1:32" ht="17.25" customHeight="1" x14ac:dyDescent="0.25">
      <c r="A1629">
        <v>335913</v>
      </c>
      <c r="B1629" t="s">
        <v>2435</v>
      </c>
      <c r="C1629" t="s">
        <v>259</v>
      </c>
      <c r="D1629" t="s">
        <v>2436</v>
      </c>
      <c r="E1629" t="s">
        <v>90</v>
      </c>
      <c r="F1629">
        <v>27039</v>
      </c>
      <c r="G1629" t="s">
        <v>31</v>
      </c>
      <c r="H1629" t="s">
        <v>29</v>
      </c>
      <c r="I1629" t="s">
        <v>144</v>
      </c>
      <c r="AB1629" t="s">
        <v>3445</v>
      </c>
      <c r="AC1629" t="s">
        <v>3445</v>
      </c>
      <c r="AD1629" t="s">
        <v>3445</v>
      </c>
      <c r="AE1629" t="s">
        <v>3445</v>
      </c>
      <c r="AF1629" t="s">
        <v>3445</v>
      </c>
    </row>
    <row r="1630" spans="1:32" ht="17.25" customHeight="1" x14ac:dyDescent="0.25">
      <c r="A1630">
        <v>336009</v>
      </c>
      <c r="B1630" t="s">
        <v>3011</v>
      </c>
      <c r="C1630" t="s">
        <v>324</v>
      </c>
      <c r="D1630" t="s">
        <v>524</v>
      </c>
      <c r="E1630" t="s">
        <v>89</v>
      </c>
      <c r="F1630">
        <v>32210</v>
      </c>
      <c r="G1630" t="s">
        <v>3012</v>
      </c>
      <c r="H1630" t="s">
        <v>29</v>
      </c>
      <c r="I1630" t="s">
        <v>144</v>
      </c>
      <c r="J1630" t="s">
        <v>1112</v>
      </c>
      <c r="L1630" t="s">
        <v>31</v>
      </c>
      <c r="AF1630" t="s">
        <v>3445</v>
      </c>
    </row>
    <row r="1631" spans="1:32" ht="17.25" customHeight="1" x14ac:dyDescent="0.25">
      <c r="A1631">
        <v>336020</v>
      </c>
      <c r="B1631" t="s">
        <v>2913</v>
      </c>
      <c r="C1631" t="s">
        <v>763</v>
      </c>
      <c r="D1631" t="s">
        <v>277</v>
      </c>
      <c r="E1631" t="s">
        <v>89</v>
      </c>
      <c r="F1631">
        <v>36196</v>
      </c>
      <c r="G1631" t="s">
        <v>31</v>
      </c>
      <c r="H1631" t="s">
        <v>29</v>
      </c>
      <c r="I1631" t="s">
        <v>144</v>
      </c>
      <c r="J1631" t="s">
        <v>27</v>
      </c>
      <c r="L1631" t="s">
        <v>31</v>
      </c>
      <c r="V1631" t="s">
        <v>3687</v>
      </c>
      <c r="AE1631" t="s">
        <v>3445</v>
      </c>
      <c r="AF1631" t="s">
        <v>3445</v>
      </c>
    </row>
    <row r="1632" spans="1:32" ht="17.25" customHeight="1" x14ac:dyDescent="0.25">
      <c r="A1632">
        <v>336031</v>
      </c>
      <c r="B1632" t="s">
        <v>2765</v>
      </c>
      <c r="C1632" t="s">
        <v>1829</v>
      </c>
      <c r="D1632" t="s">
        <v>425</v>
      </c>
      <c r="E1632" t="s">
        <v>89</v>
      </c>
      <c r="F1632">
        <v>35612</v>
      </c>
      <c r="G1632" t="s">
        <v>2532</v>
      </c>
      <c r="H1632" t="s">
        <v>29</v>
      </c>
      <c r="I1632" t="s">
        <v>144</v>
      </c>
      <c r="AB1632" t="s">
        <v>3445</v>
      </c>
      <c r="AC1632" t="s">
        <v>3445</v>
      </c>
      <c r="AD1632" t="s">
        <v>3445</v>
      </c>
      <c r="AE1632" t="s">
        <v>3445</v>
      </c>
      <c r="AF1632" t="s">
        <v>3445</v>
      </c>
    </row>
    <row r="1633" spans="1:32" ht="17.25" customHeight="1" x14ac:dyDescent="0.25">
      <c r="A1633">
        <v>336090</v>
      </c>
      <c r="B1633" t="s">
        <v>2551</v>
      </c>
      <c r="C1633" t="s">
        <v>232</v>
      </c>
      <c r="D1633" t="s">
        <v>329</v>
      </c>
      <c r="E1633" t="s">
        <v>89</v>
      </c>
      <c r="H1633" t="s">
        <v>29</v>
      </c>
      <c r="I1633" t="s">
        <v>144</v>
      </c>
      <c r="AA1633" t="s">
        <v>3445</v>
      </c>
      <c r="AB1633" t="s">
        <v>3445</v>
      </c>
      <c r="AC1633" t="s">
        <v>3445</v>
      </c>
      <c r="AD1633" t="s">
        <v>3445</v>
      </c>
      <c r="AE1633" t="s">
        <v>3445</v>
      </c>
      <c r="AF1633" t="s">
        <v>3445</v>
      </c>
    </row>
    <row r="1634" spans="1:32" ht="17.25" customHeight="1" x14ac:dyDescent="0.25">
      <c r="A1634">
        <v>336118</v>
      </c>
      <c r="B1634" t="s">
        <v>2835</v>
      </c>
      <c r="C1634" t="s">
        <v>636</v>
      </c>
      <c r="D1634" t="s">
        <v>257</v>
      </c>
      <c r="E1634" t="s">
        <v>89</v>
      </c>
      <c r="H1634" t="s">
        <v>29</v>
      </c>
      <c r="I1634" t="s">
        <v>144</v>
      </c>
      <c r="AA1634" t="s">
        <v>3445</v>
      </c>
      <c r="AB1634" t="s">
        <v>3445</v>
      </c>
      <c r="AC1634" t="s">
        <v>3445</v>
      </c>
      <c r="AD1634" t="s">
        <v>3445</v>
      </c>
      <c r="AE1634" t="s">
        <v>3445</v>
      </c>
      <c r="AF1634" t="s">
        <v>3445</v>
      </c>
    </row>
    <row r="1635" spans="1:32" ht="17.25" customHeight="1" x14ac:dyDescent="0.25">
      <c r="A1635">
        <v>336306</v>
      </c>
      <c r="B1635" t="s">
        <v>2849</v>
      </c>
      <c r="C1635" t="s">
        <v>553</v>
      </c>
      <c r="D1635" t="s">
        <v>462</v>
      </c>
      <c r="E1635" t="s">
        <v>89</v>
      </c>
      <c r="H1635" t="s">
        <v>29</v>
      </c>
      <c r="I1635" t="s">
        <v>144</v>
      </c>
      <c r="AA1635" t="s">
        <v>3445</v>
      </c>
      <c r="AB1635" t="s">
        <v>3445</v>
      </c>
      <c r="AC1635" t="s">
        <v>3445</v>
      </c>
      <c r="AD1635" t="s">
        <v>3445</v>
      </c>
      <c r="AE1635" t="s">
        <v>3445</v>
      </c>
      <c r="AF1635" t="s">
        <v>3445</v>
      </c>
    </row>
    <row r="1636" spans="1:32" ht="17.25" customHeight="1" x14ac:dyDescent="0.25">
      <c r="A1636">
        <v>336332</v>
      </c>
      <c r="B1636" t="s">
        <v>2458</v>
      </c>
      <c r="C1636" t="s">
        <v>1809</v>
      </c>
      <c r="D1636" t="s">
        <v>444</v>
      </c>
      <c r="E1636" t="s">
        <v>89</v>
      </c>
      <c r="F1636">
        <v>33976</v>
      </c>
      <c r="G1636" t="s">
        <v>80</v>
      </c>
      <c r="H1636" t="s">
        <v>29</v>
      </c>
      <c r="I1636" t="s">
        <v>144</v>
      </c>
      <c r="J1636" t="s">
        <v>1112</v>
      </c>
      <c r="L1636" t="s">
        <v>80</v>
      </c>
      <c r="AF1636" t="s">
        <v>3445</v>
      </c>
    </row>
    <row r="1637" spans="1:32" ht="17.25" customHeight="1" x14ac:dyDescent="0.25">
      <c r="A1637">
        <v>336351</v>
      </c>
      <c r="B1637" t="s">
        <v>2729</v>
      </c>
      <c r="C1637" t="s">
        <v>504</v>
      </c>
      <c r="D1637" t="s">
        <v>2730</v>
      </c>
      <c r="E1637" t="s">
        <v>89</v>
      </c>
      <c r="H1637" t="s">
        <v>29</v>
      </c>
      <c r="I1637" t="s">
        <v>144</v>
      </c>
      <c r="AC1637" t="s">
        <v>3445</v>
      </c>
      <c r="AD1637" t="s">
        <v>3445</v>
      </c>
      <c r="AE1637" t="s">
        <v>3445</v>
      </c>
      <c r="AF1637" t="s">
        <v>3445</v>
      </c>
    </row>
    <row r="1638" spans="1:32" ht="17.25" customHeight="1" x14ac:dyDescent="0.25">
      <c r="A1638">
        <v>336368</v>
      </c>
      <c r="B1638" t="s">
        <v>2850</v>
      </c>
      <c r="C1638" t="s">
        <v>635</v>
      </c>
      <c r="D1638" t="s">
        <v>300</v>
      </c>
      <c r="E1638" t="s">
        <v>89</v>
      </c>
      <c r="F1638">
        <v>32864</v>
      </c>
      <c r="G1638" t="s">
        <v>2181</v>
      </c>
      <c r="H1638" t="s">
        <v>29</v>
      </c>
      <c r="I1638" t="s">
        <v>144</v>
      </c>
      <c r="AB1638" t="s">
        <v>3445</v>
      </c>
      <c r="AC1638" t="s">
        <v>3445</v>
      </c>
      <c r="AD1638" t="s">
        <v>3445</v>
      </c>
      <c r="AE1638" t="s">
        <v>3445</v>
      </c>
      <c r="AF1638" t="s">
        <v>3445</v>
      </c>
    </row>
    <row r="1639" spans="1:32" ht="17.25" customHeight="1" x14ac:dyDescent="0.25">
      <c r="A1639">
        <v>336425</v>
      </c>
      <c r="B1639" t="s">
        <v>3156</v>
      </c>
      <c r="C1639" t="s">
        <v>3157</v>
      </c>
      <c r="D1639" t="s">
        <v>586</v>
      </c>
      <c r="E1639" t="s">
        <v>90</v>
      </c>
      <c r="F1639">
        <v>35186</v>
      </c>
      <c r="G1639" t="s">
        <v>835</v>
      </c>
      <c r="H1639" t="s">
        <v>29</v>
      </c>
      <c r="I1639" t="s">
        <v>144</v>
      </c>
      <c r="J1639" t="s">
        <v>27</v>
      </c>
      <c r="L1639" t="s">
        <v>43</v>
      </c>
      <c r="AE1639" t="s">
        <v>3445</v>
      </c>
      <c r="AF1639" t="s">
        <v>3445</v>
      </c>
    </row>
    <row r="1640" spans="1:32" ht="17.25" customHeight="1" x14ac:dyDescent="0.25">
      <c r="A1640">
        <v>336447</v>
      </c>
      <c r="B1640" t="s">
        <v>3078</v>
      </c>
      <c r="C1640" t="s">
        <v>259</v>
      </c>
      <c r="D1640" t="s">
        <v>277</v>
      </c>
      <c r="E1640" t="s">
        <v>89</v>
      </c>
      <c r="H1640" t="s">
        <v>29</v>
      </c>
      <c r="I1640" t="s">
        <v>144</v>
      </c>
      <c r="AA1640" t="s">
        <v>3445</v>
      </c>
      <c r="AB1640" t="s">
        <v>3445</v>
      </c>
      <c r="AC1640" t="s">
        <v>3445</v>
      </c>
      <c r="AD1640" t="s">
        <v>3445</v>
      </c>
      <c r="AE1640" t="s">
        <v>3445</v>
      </c>
      <c r="AF1640" t="s">
        <v>3445</v>
      </c>
    </row>
    <row r="1641" spans="1:32" ht="17.25" customHeight="1" x14ac:dyDescent="0.25">
      <c r="A1641">
        <v>336450</v>
      </c>
      <c r="B1641" t="s">
        <v>3024</v>
      </c>
      <c r="C1641" t="s">
        <v>636</v>
      </c>
      <c r="D1641" t="s">
        <v>687</v>
      </c>
      <c r="E1641" t="s">
        <v>89</v>
      </c>
      <c r="H1641" t="s">
        <v>29</v>
      </c>
      <c r="I1641" t="s">
        <v>144</v>
      </c>
      <c r="AD1641" t="s">
        <v>3445</v>
      </c>
      <c r="AE1641" t="s">
        <v>3445</v>
      </c>
      <c r="AF1641" t="s">
        <v>3445</v>
      </c>
    </row>
    <row r="1642" spans="1:32" ht="17.25" customHeight="1" x14ac:dyDescent="0.25">
      <c r="A1642">
        <v>336456</v>
      </c>
      <c r="B1642" t="s">
        <v>2728</v>
      </c>
      <c r="C1642" t="s">
        <v>389</v>
      </c>
      <c r="D1642" t="s">
        <v>706</v>
      </c>
      <c r="E1642" t="s">
        <v>89</v>
      </c>
      <c r="F1642">
        <v>35446</v>
      </c>
      <c r="G1642" t="s">
        <v>2564</v>
      </c>
      <c r="H1642" t="s">
        <v>29</v>
      </c>
      <c r="I1642" t="s">
        <v>144</v>
      </c>
      <c r="AB1642" t="s">
        <v>3445</v>
      </c>
      <c r="AC1642" t="s">
        <v>3445</v>
      </c>
      <c r="AD1642" t="s">
        <v>3445</v>
      </c>
      <c r="AE1642" t="s">
        <v>3445</v>
      </c>
      <c r="AF1642" t="s">
        <v>3445</v>
      </c>
    </row>
    <row r="1643" spans="1:32" ht="17.25" customHeight="1" x14ac:dyDescent="0.25">
      <c r="A1643">
        <v>336473</v>
      </c>
      <c r="B1643" t="s">
        <v>3201</v>
      </c>
      <c r="C1643" t="s">
        <v>242</v>
      </c>
      <c r="D1643" t="s">
        <v>378</v>
      </c>
      <c r="E1643" t="s">
        <v>90</v>
      </c>
      <c r="H1643" t="s">
        <v>29</v>
      </c>
      <c r="I1643" t="s">
        <v>144</v>
      </c>
      <c r="AF1643" t="s">
        <v>3445</v>
      </c>
    </row>
    <row r="1644" spans="1:32" ht="17.25" customHeight="1" x14ac:dyDescent="0.25">
      <c r="A1644">
        <v>336611</v>
      </c>
      <c r="B1644" t="s">
        <v>3013</v>
      </c>
      <c r="C1644" t="s">
        <v>226</v>
      </c>
      <c r="D1644" t="s">
        <v>609</v>
      </c>
      <c r="E1644" t="s">
        <v>90</v>
      </c>
      <c r="F1644">
        <v>33109</v>
      </c>
      <c r="G1644" t="s">
        <v>31</v>
      </c>
      <c r="H1644" t="s">
        <v>29</v>
      </c>
      <c r="I1644" t="s">
        <v>144</v>
      </c>
      <c r="J1644" t="s">
        <v>27</v>
      </c>
      <c r="L1644" t="s">
        <v>31</v>
      </c>
      <c r="AE1644" t="s">
        <v>3445</v>
      </c>
      <c r="AF1644" t="s">
        <v>3445</v>
      </c>
    </row>
    <row r="1645" spans="1:32" ht="17.25" customHeight="1" x14ac:dyDescent="0.25">
      <c r="A1645">
        <v>336723</v>
      </c>
      <c r="B1645" t="s">
        <v>2547</v>
      </c>
      <c r="C1645" t="s">
        <v>365</v>
      </c>
      <c r="D1645" t="s">
        <v>626</v>
      </c>
      <c r="E1645" t="s">
        <v>89</v>
      </c>
      <c r="F1645">
        <v>36292</v>
      </c>
      <c r="G1645" t="s">
        <v>31</v>
      </c>
      <c r="H1645" t="s">
        <v>29</v>
      </c>
      <c r="I1645" t="s">
        <v>144</v>
      </c>
      <c r="AB1645" t="s">
        <v>3445</v>
      </c>
      <c r="AC1645" t="s">
        <v>3445</v>
      </c>
      <c r="AD1645" t="s">
        <v>3445</v>
      </c>
      <c r="AE1645" t="s">
        <v>3445</v>
      </c>
      <c r="AF1645" t="s">
        <v>3445</v>
      </c>
    </row>
    <row r="1646" spans="1:32" ht="17.25" customHeight="1" x14ac:dyDescent="0.25">
      <c r="A1646">
        <v>336724</v>
      </c>
      <c r="B1646" t="s">
        <v>2185</v>
      </c>
      <c r="C1646" t="s">
        <v>2186</v>
      </c>
      <c r="D1646" t="s">
        <v>369</v>
      </c>
      <c r="E1646" t="s">
        <v>89</v>
      </c>
      <c r="F1646">
        <v>33604</v>
      </c>
      <c r="G1646" t="s">
        <v>31</v>
      </c>
      <c r="H1646" t="s">
        <v>29</v>
      </c>
      <c r="I1646" t="s">
        <v>144</v>
      </c>
      <c r="AB1646" t="s">
        <v>3445</v>
      </c>
      <c r="AC1646" t="s">
        <v>3445</v>
      </c>
      <c r="AD1646" t="s">
        <v>3445</v>
      </c>
      <c r="AE1646" t="s">
        <v>3445</v>
      </c>
      <c r="AF1646" t="s">
        <v>3445</v>
      </c>
    </row>
    <row r="1647" spans="1:32" ht="17.25" customHeight="1" x14ac:dyDescent="0.25">
      <c r="A1647">
        <v>336727</v>
      </c>
      <c r="B1647" t="s">
        <v>2901</v>
      </c>
      <c r="C1647" t="s">
        <v>463</v>
      </c>
      <c r="D1647" t="s">
        <v>231</v>
      </c>
      <c r="E1647" t="s">
        <v>89</v>
      </c>
      <c r="F1647">
        <v>35685</v>
      </c>
      <c r="G1647" t="s">
        <v>31</v>
      </c>
      <c r="H1647" t="s">
        <v>29</v>
      </c>
      <c r="I1647" t="s">
        <v>144</v>
      </c>
      <c r="AB1647" t="s">
        <v>3445</v>
      </c>
      <c r="AC1647" t="s">
        <v>3445</v>
      </c>
      <c r="AD1647" t="s">
        <v>3445</v>
      </c>
      <c r="AE1647" t="s">
        <v>3445</v>
      </c>
      <c r="AF1647" t="s">
        <v>3445</v>
      </c>
    </row>
    <row r="1648" spans="1:32" ht="17.25" customHeight="1" x14ac:dyDescent="0.25">
      <c r="A1648">
        <v>336786</v>
      </c>
      <c r="B1648" t="s">
        <v>3028</v>
      </c>
      <c r="C1648" t="s">
        <v>236</v>
      </c>
      <c r="D1648" t="s">
        <v>607</v>
      </c>
      <c r="E1648" t="s">
        <v>90</v>
      </c>
      <c r="H1648" t="s">
        <v>29</v>
      </c>
      <c r="I1648" t="s">
        <v>144</v>
      </c>
      <c r="AA1648" t="s">
        <v>3445</v>
      </c>
      <c r="AB1648" t="s">
        <v>3445</v>
      </c>
      <c r="AC1648" t="s">
        <v>3445</v>
      </c>
      <c r="AD1648" t="s">
        <v>3445</v>
      </c>
      <c r="AE1648" t="s">
        <v>3445</v>
      </c>
      <c r="AF1648" t="s">
        <v>3445</v>
      </c>
    </row>
    <row r="1649" spans="1:32" ht="17.25" customHeight="1" x14ac:dyDescent="0.25">
      <c r="A1649">
        <v>336831</v>
      </c>
      <c r="B1649" t="s">
        <v>2726</v>
      </c>
      <c r="C1649" t="s">
        <v>437</v>
      </c>
      <c r="D1649" t="s">
        <v>1907</v>
      </c>
      <c r="E1649" t="s">
        <v>89</v>
      </c>
      <c r="H1649" t="s">
        <v>29</v>
      </c>
      <c r="I1649" t="s">
        <v>144</v>
      </c>
      <c r="V1649" t="s">
        <v>3687</v>
      </c>
      <c r="AD1649" t="s">
        <v>3445</v>
      </c>
      <c r="AE1649" t="s">
        <v>3445</v>
      </c>
      <c r="AF1649" t="s">
        <v>3445</v>
      </c>
    </row>
    <row r="1650" spans="1:32" ht="17.25" customHeight="1" x14ac:dyDescent="0.25">
      <c r="A1650">
        <v>336938</v>
      </c>
      <c r="B1650" t="s">
        <v>2589</v>
      </c>
      <c r="C1650" t="s">
        <v>931</v>
      </c>
      <c r="D1650" t="s">
        <v>2590</v>
      </c>
      <c r="E1650" t="s">
        <v>89</v>
      </c>
      <c r="F1650">
        <v>35935</v>
      </c>
      <c r="G1650" t="s">
        <v>571</v>
      </c>
      <c r="H1650" t="s">
        <v>29</v>
      </c>
      <c r="I1650" t="s">
        <v>144</v>
      </c>
      <c r="V1650" t="s">
        <v>3687</v>
      </c>
      <c r="AC1650" t="s">
        <v>3445</v>
      </c>
      <c r="AD1650" t="s">
        <v>3445</v>
      </c>
      <c r="AE1650" t="s">
        <v>3445</v>
      </c>
      <c r="AF1650" t="s">
        <v>3445</v>
      </c>
    </row>
    <row r="1651" spans="1:32" ht="17.25" customHeight="1" x14ac:dyDescent="0.25">
      <c r="A1651">
        <v>337007</v>
      </c>
      <c r="B1651" t="s">
        <v>3195</v>
      </c>
      <c r="C1651" t="s">
        <v>260</v>
      </c>
      <c r="D1651" t="s">
        <v>246</v>
      </c>
      <c r="E1651" t="s">
        <v>89</v>
      </c>
      <c r="F1651">
        <v>36555</v>
      </c>
      <c r="G1651" t="s">
        <v>3196</v>
      </c>
      <c r="H1651" t="s">
        <v>29</v>
      </c>
      <c r="I1651" t="s">
        <v>144</v>
      </c>
      <c r="J1651" t="s">
        <v>1112</v>
      </c>
      <c r="L1651" t="s">
        <v>31</v>
      </c>
      <c r="V1651" t="s">
        <v>3687</v>
      </c>
      <c r="AE1651" t="s">
        <v>3445</v>
      </c>
      <c r="AF1651" t="s">
        <v>3445</v>
      </c>
    </row>
    <row r="1652" spans="1:32" ht="17.25" customHeight="1" x14ac:dyDescent="0.25">
      <c r="A1652">
        <v>337011</v>
      </c>
      <c r="B1652" t="s">
        <v>2593</v>
      </c>
      <c r="C1652" t="s">
        <v>240</v>
      </c>
      <c r="D1652" t="s">
        <v>1451</v>
      </c>
      <c r="E1652" t="s">
        <v>89</v>
      </c>
      <c r="F1652">
        <v>36008</v>
      </c>
      <c r="G1652" t="s">
        <v>31</v>
      </c>
      <c r="H1652" t="s">
        <v>29</v>
      </c>
      <c r="I1652" t="s">
        <v>144</v>
      </c>
      <c r="J1652" t="s">
        <v>1112</v>
      </c>
      <c r="L1652" t="s">
        <v>31</v>
      </c>
      <c r="AF1652" t="s">
        <v>3445</v>
      </c>
    </row>
    <row r="1653" spans="1:32" ht="17.25" customHeight="1" x14ac:dyDescent="0.25">
      <c r="A1653">
        <v>337231</v>
      </c>
      <c r="B1653" t="s">
        <v>2989</v>
      </c>
      <c r="C1653" t="s">
        <v>2990</v>
      </c>
      <c r="D1653" t="s">
        <v>313</v>
      </c>
      <c r="E1653" t="s">
        <v>89</v>
      </c>
      <c r="F1653">
        <v>35711</v>
      </c>
      <c r="G1653" t="s">
        <v>31</v>
      </c>
      <c r="H1653" t="s">
        <v>29</v>
      </c>
      <c r="I1653" t="s">
        <v>144</v>
      </c>
      <c r="J1653" t="s">
        <v>27</v>
      </c>
      <c r="L1653" t="s">
        <v>31</v>
      </c>
      <c r="AF1653" t="s">
        <v>3445</v>
      </c>
    </row>
    <row r="1654" spans="1:32" ht="17.25" customHeight="1" x14ac:dyDescent="0.25">
      <c r="A1654">
        <v>337247</v>
      </c>
      <c r="B1654" t="s">
        <v>3116</v>
      </c>
      <c r="C1654" t="s">
        <v>765</v>
      </c>
      <c r="D1654" t="s">
        <v>465</v>
      </c>
      <c r="E1654" t="s">
        <v>89</v>
      </c>
      <c r="H1654" t="s">
        <v>29</v>
      </c>
      <c r="I1654" t="s">
        <v>144</v>
      </c>
      <c r="AB1654" t="s">
        <v>3445</v>
      </c>
      <c r="AC1654" t="s">
        <v>3445</v>
      </c>
      <c r="AD1654" t="s">
        <v>3445</v>
      </c>
      <c r="AE1654" t="s">
        <v>3445</v>
      </c>
      <c r="AF1654" t="s">
        <v>3445</v>
      </c>
    </row>
    <row r="1655" spans="1:32" ht="17.25" customHeight="1" x14ac:dyDescent="0.25">
      <c r="A1655">
        <v>337265</v>
      </c>
      <c r="B1655" t="s">
        <v>2848</v>
      </c>
      <c r="C1655" t="s">
        <v>226</v>
      </c>
      <c r="D1655" t="s">
        <v>1209</v>
      </c>
      <c r="E1655" t="s">
        <v>89</v>
      </c>
      <c r="F1655">
        <v>34907</v>
      </c>
      <c r="G1655" t="s">
        <v>31</v>
      </c>
      <c r="H1655" t="s">
        <v>29</v>
      </c>
      <c r="I1655" t="s">
        <v>144</v>
      </c>
      <c r="AB1655" t="s">
        <v>3445</v>
      </c>
      <c r="AC1655" t="s">
        <v>3445</v>
      </c>
      <c r="AD1655" t="s">
        <v>3445</v>
      </c>
      <c r="AE1655" t="s">
        <v>3445</v>
      </c>
      <c r="AF1655" t="s">
        <v>3445</v>
      </c>
    </row>
    <row r="1656" spans="1:32" ht="17.25" customHeight="1" x14ac:dyDescent="0.25">
      <c r="A1656">
        <v>337291</v>
      </c>
      <c r="B1656" t="s">
        <v>2906</v>
      </c>
      <c r="C1656" t="s">
        <v>259</v>
      </c>
      <c r="D1656" t="s">
        <v>2907</v>
      </c>
      <c r="E1656" t="s">
        <v>90</v>
      </c>
      <c r="F1656">
        <v>33266</v>
      </c>
      <c r="G1656" t="s">
        <v>71</v>
      </c>
      <c r="H1656" t="s">
        <v>29</v>
      </c>
      <c r="I1656" t="s">
        <v>144</v>
      </c>
      <c r="V1656" t="s">
        <v>3687</v>
      </c>
      <c r="AB1656" t="s">
        <v>3445</v>
      </c>
      <c r="AC1656" t="s">
        <v>3445</v>
      </c>
      <c r="AD1656" t="s">
        <v>3445</v>
      </c>
      <c r="AE1656" t="s">
        <v>3445</v>
      </c>
      <c r="AF1656" t="s">
        <v>3445</v>
      </c>
    </row>
    <row r="1657" spans="1:32" ht="17.25" customHeight="1" x14ac:dyDescent="0.25">
      <c r="A1657">
        <v>337297</v>
      </c>
      <c r="B1657" t="s">
        <v>2611</v>
      </c>
      <c r="C1657" t="s">
        <v>723</v>
      </c>
      <c r="E1657" t="s">
        <v>89</v>
      </c>
      <c r="H1657" t="s">
        <v>29</v>
      </c>
      <c r="I1657" t="s">
        <v>144</v>
      </c>
      <c r="AC1657" t="s">
        <v>3445</v>
      </c>
      <c r="AD1657" t="s">
        <v>3445</v>
      </c>
      <c r="AE1657" t="s">
        <v>3445</v>
      </c>
      <c r="AF1657" t="s">
        <v>3445</v>
      </c>
    </row>
    <row r="1658" spans="1:32" ht="17.25" customHeight="1" x14ac:dyDescent="0.25">
      <c r="A1658">
        <v>337324</v>
      </c>
      <c r="B1658" t="s">
        <v>2696</v>
      </c>
      <c r="C1658" t="s">
        <v>240</v>
      </c>
      <c r="D1658" t="s">
        <v>730</v>
      </c>
      <c r="E1658" t="s">
        <v>89</v>
      </c>
      <c r="H1658" t="s">
        <v>29</v>
      </c>
      <c r="I1658" t="s">
        <v>144</v>
      </c>
      <c r="AC1658" t="s">
        <v>3445</v>
      </c>
      <c r="AD1658" t="s">
        <v>3445</v>
      </c>
      <c r="AE1658" t="s">
        <v>3445</v>
      </c>
      <c r="AF1658" t="s">
        <v>3445</v>
      </c>
    </row>
    <row r="1659" spans="1:32" ht="17.25" customHeight="1" x14ac:dyDescent="0.25">
      <c r="A1659">
        <v>337459</v>
      </c>
      <c r="B1659" t="s">
        <v>2999</v>
      </c>
      <c r="C1659" t="s">
        <v>360</v>
      </c>
      <c r="D1659" t="s">
        <v>3000</v>
      </c>
      <c r="E1659" t="s">
        <v>90</v>
      </c>
      <c r="F1659">
        <v>33709</v>
      </c>
      <c r="G1659" t="s">
        <v>3001</v>
      </c>
      <c r="H1659" t="s">
        <v>29</v>
      </c>
      <c r="I1659" t="s">
        <v>144</v>
      </c>
      <c r="AB1659" t="s">
        <v>3445</v>
      </c>
      <c r="AC1659" t="s">
        <v>3445</v>
      </c>
      <c r="AD1659" t="s">
        <v>3445</v>
      </c>
      <c r="AE1659" t="s">
        <v>3445</v>
      </c>
      <c r="AF1659" t="s">
        <v>3445</v>
      </c>
    </row>
    <row r="1660" spans="1:32" ht="17.25" customHeight="1" x14ac:dyDescent="0.25">
      <c r="A1660">
        <v>337462</v>
      </c>
      <c r="B1660" t="s">
        <v>2249</v>
      </c>
      <c r="C1660" t="s">
        <v>256</v>
      </c>
      <c r="D1660" t="s">
        <v>384</v>
      </c>
      <c r="E1660" t="s">
        <v>90</v>
      </c>
      <c r="H1660" t="s">
        <v>29</v>
      </c>
      <c r="I1660" t="s">
        <v>144</v>
      </c>
      <c r="AB1660" t="s">
        <v>3445</v>
      </c>
      <c r="AC1660" t="s">
        <v>3445</v>
      </c>
      <c r="AD1660" t="s">
        <v>3445</v>
      </c>
      <c r="AE1660" t="s">
        <v>3445</v>
      </c>
      <c r="AF1660" t="s">
        <v>3445</v>
      </c>
    </row>
    <row r="1661" spans="1:32" ht="17.25" customHeight="1" x14ac:dyDescent="0.25">
      <c r="A1661">
        <v>337477</v>
      </c>
      <c r="B1661" t="s">
        <v>2450</v>
      </c>
      <c r="C1661" t="s">
        <v>918</v>
      </c>
      <c r="D1661" t="s">
        <v>377</v>
      </c>
      <c r="E1661" t="s">
        <v>90</v>
      </c>
      <c r="F1661">
        <v>32431</v>
      </c>
      <c r="G1661" t="s">
        <v>2451</v>
      </c>
      <c r="H1661" t="s">
        <v>29</v>
      </c>
      <c r="I1661" t="s">
        <v>144</v>
      </c>
      <c r="AB1661" t="s">
        <v>3445</v>
      </c>
      <c r="AC1661" t="s">
        <v>3445</v>
      </c>
      <c r="AD1661" t="s">
        <v>3445</v>
      </c>
      <c r="AE1661" t="s">
        <v>3445</v>
      </c>
      <c r="AF1661" t="s">
        <v>3445</v>
      </c>
    </row>
    <row r="1662" spans="1:32" ht="17.25" customHeight="1" x14ac:dyDescent="0.25">
      <c r="A1662">
        <v>337526</v>
      </c>
      <c r="B1662" t="s">
        <v>2697</v>
      </c>
      <c r="C1662" t="s">
        <v>353</v>
      </c>
      <c r="D1662" t="s">
        <v>816</v>
      </c>
      <c r="E1662" t="s">
        <v>89</v>
      </c>
      <c r="F1662">
        <v>29368</v>
      </c>
      <c r="G1662" t="s">
        <v>31</v>
      </c>
      <c r="H1662" t="s">
        <v>29</v>
      </c>
      <c r="I1662" t="s">
        <v>144</v>
      </c>
      <c r="AB1662" t="s">
        <v>3445</v>
      </c>
      <c r="AC1662" t="s">
        <v>3445</v>
      </c>
      <c r="AD1662" t="s">
        <v>3445</v>
      </c>
      <c r="AE1662" t="s">
        <v>3445</v>
      </c>
      <c r="AF1662" t="s">
        <v>3445</v>
      </c>
    </row>
    <row r="1663" spans="1:32" ht="17.25" customHeight="1" x14ac:dyDescent="0.25">
      <c r="A1663">
        <v>337551</v>
      </c>
      <c r="B1663" t="s">
        <v>3006</v>
      </c>
      <c r="C1663" t="s">
        <v>279</v>
      </c>
      <c r="D1663" t="s">
        <v>3007</v>
      </c>
      <c r="E1663" t="s">
        <v>90</v>
      </c>
      <c r="F1663">
        <v>33316</v>
      </c>
      <c r="G1663" t="s">
        <v>781</v>
      </c>
      <c r="H1663" t="s">
        <v>29</v>
      </c>
      <c r="I1663" t="s">
        <v>144</v>
      </c>
      <c r="AB1663" t="s">
        <v>3445</v>
      </c>
      <c r="AC1663" t="s">
        <v>3445</v>
      </c>
      <c r="AD1663" t="s">
        <v>3445</v>
      </c>
      <c r="AE1663" t="s">
        <v>3445</v>
      </c>
      <c r="AF1663" t="s">
        <v>3445</v>
      </c>
    </row>
    <row r="1664" spans="1:32" ht="17.25" customHeight="1" x14ac:dyDescent="0.25">
      <c r="A1664">
        <v>337559</v>
      </c>
      <c r="B1664" t="s">
        <v>2732</v>
      </c>
      <c r="C1664" t="s">
        <v>279</v>
      </c>
      <c r="D1664" t="s">
        <v>308</v>
      </c>
      <c r="E1664" t="s">
        <v>89</v>
      </c>
      <c r="F1664">
        <v>33265</v>
      </c>
      <c r="G1664" t="s">
        <v>31</v>
      </c>
      <c r="H1664" t="s">
        <v>29</v>
      </c>
      <c r="I1664" t="s">
        <v>144</v>
      </c>
      <c r="AD1664" t="s">
        <v>3445</v>
      </c>
      <c r="AE1664" t="s">
        <v>3445</v>
      </c>
      <c r="AF1664" t="s">
        <v>3445</v>
      </c>
    </row>
    <row r="1665" spans="1:32" ht="17.25" customHeight="1" x14ac:dyDescent="0.25">
      <c r="A1665">
        <v>337593</v>
      </c>
      <c r="B1665" t="s">
        <v>2308</v>
      </c>
      <c r="C1665" t="s">
        <v>632</v>
      </c>
      <c r="D1665" t="s">
        <v>2309</v>
      </c>
      <c r="E1665" t="s">
        <v>90</v>
      </c>
      <c r="F1665">
        <v>31783</v>
      </c>
      <c r="G1665" t="s">
        <v>53</v>
      </c>
      <c r="H1665" t="s">
        <v>29</v>
      </c>
      <c r="I1665" t="s">
        <v>144</v>
      </c>
      <c r="AB1665" t="s">
        <v>3445</v>
      </c>
      <c r="AC1665" t="s">
        <v>3445</v>
      </c>
      <c r="AD1665" t="s">
        <v>3445</v>
      </c>
      <c r="AE1665" t="s">
        <v>3445</v>
      </c>
      <c r="AF1665" t="s">
        <v>3445</v>
      </c>
    </row>
    <row r="1666" spans="1:32" ht="17.25" customHeight="1" x14ac:dyDescent="0.25">
      <c r="A1666">
        <v>337617</v>
      </c>
      <c r="B1666" t="s">
        <v>2630</v>
      </c>
      <c r="C1666" t="s">
        <v>359</v>
      </c>
      <c r="D1666" t="s">
        <v>2631</v>
      </c>
      <c r="E1666" t="s">
        <v>90</v>
      </c>
      <c r="F1666">
        <v>30516</v>
      </c>
      <c r="G1666" t="s">
        <v>2632</v>
      </c>
      <c r="H1666" t="s">
        <v>29</v>
      </c>
      <c r="I1666" t="s">
        <v>144</v>
      </c>
      <c r="J1666" t="s">
        <v>1112</v>
      </c>
      <c r="L1666" t="s">
        <v>86</v>
      </c>
      <c r="AF1666" t="s">
        <v>3445</v>
      </c>
    </row>
    <row r="1667" spans="1:32" ht="17.25" customHeight="1" x14ac:dyDescent="0.25">
      <c r="A1667">
        <v>337618</v>
      </c>
      <c r="B1667" t="s">
        <v>2898</v>
      </c>
      <c r="C1667" t="s">
        <v>2899</v>
      </c>
      <c r="D1667" t="s">
        <v>224</v>
      </c>
      <c r="E1667" t="s">
        <v>90</v>
      </c>
      <c r="H1667" t="s">
        <v>29</v>
      </c>
      <c r="I1667" t="s">
        <v>144</v>
      </c>
      <c r="AB1667" t="s">
        <v>3445</v>
      </c>
      <c r="AC1667" t="s">
        <v>3445</v>
      </c>
      <c r="AD1667" t="s">
        <v>3445</v>
      </c>
      <c r="AE1667" t="s">
        <v>3445</v>
      </c>
      <c r="AF1667" t="s">
        <v>3445</v>
      </c>
    </row>
    <row r="1668" spans="1:32" ht="17.25" customHeight="1" x14ac:dyDescent="0.25">
      <c r="A1668">
        <v>337632</v>
      </c>
      <c r="B1668" t="s">
        <v>2501</v>
      </c>
      <c r="C1668" t="s">
        <v>223</v>
      </c>
      <c r="D1668" t="s">
        <v>3085</v>
      </c>
      <c r="E1668" t="s">
        <v>90</v>
      </c>
      <c r="F1668">
        <v>32509</v>
      </c>
      <c r="G1668" t="s">
        <v>567</v>
      </c>
      <c r="H1668" t="s">
        <v>29</v>
      </c>
      <c r="I1668" t="s">
        <v>144</v>
      </c>
      <c r="AB1668" t="s">
        <v>3445</v>
      </c>
      <c r="AC1668" t="s">
        <v>3445</v>
      </c>
      <c r="AD1668" t="s">
        <v>3445</v>
      </c>
      <c r="AE1668" t="s">
        <v>3445</v>
      </c>
      <c r="AF1668" t="s">
        <v>3445</v>
      </c>
    </row>
    <row r="1669" spans="1:32" ht="17.25" customHeight="1" x14ac:dyDescent="0.25">
      <c r="A1669">
        <v>337633</v>
      </c>
      <c r="B1669" t="s">
        <v>3008</v>
      </c>
      <c r="C1669" t="s">
        <v>354</v>
      </c>
      <c r="D1669" t="s">
        <v>3009</v>
      </c>
      <c r="E1669" t="s">
        <v>90</v>
      </c>
      <c r="F1669">
        <v>31109</v>
      </c>
      <c r="G1669" t="s">
        <v>3010</v>
      </c>
      <c r="H1669" t="s">
        <v>29</v>
      </c>
      <c r="I1669" t="s">
        <v>144</v>
      </c>
      <c r="AC1669" t="s">
        <v>3445</v>
      </c>
      <c r="AD1669" t="s">
        <v>3445</v>
      </c>
      <c r="AE1669" t="s">
        <v>3445</v>
      </c>
      <c r="AF1669" t="s">
        <v>3445</v>
      </c>
    </row>
    <row r="1670" spans="1:32" ht="17.25" customHeight="1" x14ac:dyDescent="0.25">
      <c r="A1670">
        <v>337898</v>
      </c>
      <c r="B1670" t="s">
        <v>3238</v>
      </c>
      <c r="C1670" t="s">
        <v>283</v>
      </c>
      <c r="D1670" t="s">
        <v>234</v>
      </c>
      <c r="E1670" t="s">
        <v>90</v>
      </c>
      <c r="F1670">
        <v>35271</v>
      </c>
      <c r="G1670" t="s">
        <v>31</v>
      </c>
      <c r="H1670" t="s">
        <v>29</v>
      </c>
      <c r="I1670" t="s">
        <v>144</v>
      </c>
      <c r="J1670" t="s">
        <v>1112</v>
      </c>
      <c r="L1670" t="s">
        <v>60</v>
      </c>
      <c r="AF1670" t="s">
        <v>3445</v>
      </c>
    </row>
    <row r="1671" spans="1:32" ht="17.25" customHeight="1" x14ac:dyDescent="0.25">
      <c r="A1671">
        <v>337901</v>
      </c>
      <c r="B1671" t="s">
        <v>2951</v>
      </c>
      <c r="C1671" t="s">
        <v>1268</v>
      </c>
      <c r="D1671" t="s">
        <v>377</v>
      </c>
      <c r="E1671" t="s">
        <v>90</v>
      </c>
      <c r="F1671">
        <v>32250</v>
      </c>
      <c r="G1671" t="s">
        <v>83</v>
      </c>
      <c r="H1671" t="s">
        <v>29</v>
      </c>
      <c r="I1671" t="s">
        <v>144</v>
      </c>
      <c r="AC1671" t="s">
        <v>3445</v>
      </c>
      <c r="AD1671" t="s">
        <v>3445</v>
      </c>
      <c r="AE1671" t="s">
        <v>3445</v>
      </c>
      <c r="AF1671" t="s">
        <v>3445</v>
      </c>
    </row>
    <row r="1672" spans="1:32" ht="17.25" customHeight="1" x14ac:dyDescent="0.25">
      <c r="A1672">
        <v>337911</v>
      </c>
      <c r="B1672" t="s">
        <v>2870</v>
      </c>
      <c r="C1672" t="s">
        <v>698</v>
      </c>
      <c r="D1672" t="s">
        <v>788</v>
      </c>
      <c r="E1672" t="s">
        <v>90</v>
      </c>
      <c r="F1672">
        <v>30570</v>
      </c>
      <c r="G1672" t="s">
        <v>932</v>
      </c>
      <c r="H1672" t="s">
        <v>29</v>
      </c>
      <c r="I1672" t="s">
        <v>144</v>
      </c>
      <c r="J1672" t="s">
        <v>27</v>
      </c>
      <c r="L1672" t="s">
        <v>31</v>
      </c>
      <c r="AF1672" t="s">
        <v>3445</v>
      </c>
    </row>
    <row r="1673" spans="1:32" ht="17.25" customHeight="1" x14ac:dyDescent="0.25">
      <c r="A1673">
        <v>337914</v>
      </c>
      <c r="B1673" t="s">
        <v>3105</v>
      </c>
      <c r="C1673" t="s">
        <v>351</v>
      </c>
      <c r="D1673" t="s">
        <v>1976</v>
      </c>
      <c r="E1673" t="s">
        <v>90</v>
      </c>
      <c r="F1673">
        <v>31413</v>
      </c>
      <c r="G1673" t="s">
        <v>3106</v>
      </c>
      <c r="H1673" t="s">
        <v>29</v>
      </c>
      <c r="I1673" t="s">
        <v>144</v>
      </c>
      <c r="J1673" t="s">
        <v>1112</v>
      </c>
      <c r="L1673" t="s">
        <v>43</v>
      </c>
      <c r="AE1673" t="s">
        <v>3445</v>
      </c>
      <c r="AF1673" t="s">
        <v>3445</v>
      </c>
    </row>
    <row r="1674" spans="1:32" ht="17.25" customHeight="1" x14ac:dyDescent="0.25">
      <c r="A1674">
        <v>338076</v>
      </c>
      <c r="B1674" t="s">
        <v>2392</v>
      </c>
      <c r="C1674" t="s">
        <v>256</v>
      </c>
      <c r="D1674" t="s">
        <v>2393</v>
      </c>
      <c r="E1674" t="s">
        <v>89</v>
      </c>
      <c r="F1674">
        <v>32143</v>
      </c>
      <c r="G1674" t="s">
        <v>532</v>
      </c>
      <c r="H1674" t="s">
        <v>29</v>
      </c>
      <c r="I1674" t="s">
        <v>144</v>
      </c>
      <c r="AD1674" t="s">
        <v>3445</v>
      </c>
      <c r="AE1674" t="s">
        <v>3445</v>
      </c>
      <c r="AF1674" t="s">
        <v>3445</v>
      </c>
    </row>
    <row r="1675" spans="1:32" ht="17.25" customHeight="1" x14ac:dyDescent="0.25">
      <c r="A1675">
        <v>338197</v>
      </c>
      <c r="B1675" t="s">
        <v>2671</v>
      </c>
      <c r="C1675" t="s">
        <v>2672</v>
      </c>
      <c r="D1675" t="s">
        <v>281</v>
      </c>
      <c r="E1675" t="s">
        <v>89</v>
      </c>
      <c r="H1675" t="s">
        <v>29</v>
      </c>
      <c r="I1675" t="s">
        <v>144</v>
      </c>
      <c r="AD1675" t="s">
        <v>3445</v>
      </c>
      <c r="AE1675" t="s">
        <v>3445</v>
      </c>
      <c r="AF1675" t="s">
        <v>3445</v>
      </c>
    </row>
    <row r="1676" spans="1:32" ht="17.25" customHeight="1" x14ac:dyDescent="0.25">
      <c r="A1676">
        <v>338240</v>
      </c>
      <c r="B1676" t="s">
        <v>2241</v>
      </c>
      <c r="C1676" t="s">
        <v>2242</v>
      </c>
      <c r="D1676" t="s">
        <v>693</v>
      </c>
      <c r="E1676" t="s">
        <v>89</v>
      </c>
      <c r="H1676" t="s">
        <v>29</v>
      </c>
      <c r="I1676" t="s">
        <v>144</v>
      </c>
      <c r="AA1676" t="s">
        <v>3445</v>
      </c>
      <c r="AB1676" t="s">
        <v>3445</v>
      </c>
      <c r="AC1676" t="s">
        <v>3445</v>
      </c>
      <c r="AD1676" t="s">
        <v>3445</v>
      </c>
      <c r="AE1676" t="s">
        <v>3445</v>
      </c>
      <c r="AF1676" t="s">
        <v>3445</v>
      </c>
    </row>
    <row r="1677" spans="1:32" ht="17.25" customHeight="1" x14ac:dyDescent="0.25">
      <c r="A1677">
        <v>338310</v>
      </c>
      <c r="B1677" t="s">
        <v>2695</v>
      </c>
      <c r="C1677" t="s">
        <v>1566</v>
      </c>
      <c r="D1677" t="s">
        <v>234</v>
      </c>
      <c r="E1677" t="s">
        <v>90</v>
      </c>
      <c r="F1677">
        <v>30574</v>
      </c>
      <c r="G1677" t="s">
        <v>31</v>
      </c>
      <c r="H1677" t="s">
        <v>29</v>
      </c>
      <c r="I1677" t="s">
        <v>144</v>
      </c>
      <c r="AD1677" t="s">
        <v>3445</v>
      </c>
      <c r="AE1677" t="s">
        <v>3445</v>
      </c>
      <c r="AF1677" t="s">
        <v>3445</v>
      </c>
    </row>
    <row r="1678" spans="1:32" ht="17.25" customHeight="1" x14ac:dyDescent="0.25">
      <c r="A1678">
        <v>338314</v>
      </c>
      <c r="B1678" t="s">
        <v>3411</v>
      </c>
      <c r="C1678" t="s">
        <v>367</v>
      </c>
      <c r="E1678" t="s">
        <v>90</v>
      </c>
      <c r="H1678" t="s">
        <v>29</v>
      </c>
      <c r="I1678" t="s">
        <v>144</v>
      </c>
      <c r="AB1678" t="s">
        <v>3445</v>
      </c>
      <c r="AC1678" t="s">
        <v>3445</v>
      </c>
      <c r="AD1678" t="s">
        <v>3445</v>
      </c>
      <c r="AE1678" t="s">
        <v>3445</v>
      </c>
      <c r="AF1678" t="s">
        <v>3445</v>
      </c>
    </row>
    <row r="1679" spans="1:32" ht="17.25" customHeight="1" x14ac:dyDescent="0.25">
      <c r="A1679">
        <v>338320</v>
      </c>
      <c r="B1679" t="s">
        <v>3111</v>
      </c>
      <c r="C1679" t="s">
        <v>984</v>
      </c>
      <c r="D1679" t="s">
        <v>773</v>
      </c>
      <c r="E1679" t="s">
        <v>90</v>
      </c>
      <c r="F1679">
        <v>34354</v>
      </c>
      <c r="G1679" t="s">
        <v>417</v>
      </c>
      <c r="H1679" t="s">
        <v>29</v>
      </c>
      <c r="I1679" t="s">
        <v>144</v>
      </c>
      <c r="AB1679" t="s">
        <v>3445</v>
      </c>
      <c r="AC1679" t="s">
        <v>3445</v>
      </c>
      <c r="AD1679" t="s">
        <v>3445</v>
      </c>
      <c r="AE1679" t="s">
        <v>3445</v>
      </c>
      <c r="AF1679" t="s">
        <v>3445</v>
      </c>
    </row>
    <row r="1680" spans="1:32" ht="17.25" customHeight="1" x14ac:dyDescent="0.25">
      <c r="A1680">
        <v>338326</v>
      </c>
      <c r="B1680" t="s">
        <v>2668</v>
      </c>
      <c r="C1680" t="s">
        <v>2669</v>
      </c>
      <c r="D1680" t="s">
        <v>378</v>
      </c>
      <c r="E1680" t="s">
        <v>89</v>
      </c>
      <c r="F1680">
        <v>34568</v>
      </c>
      <c r="G1680" t="s">
        <v>982</v>
      </c>
      <c r="H1680" t="s">
        <v>29</v>
      </c>
      <c r="I1680" t="s">
        <v>144</v>
      </c>
      <c r="J1680" t="s">
        <v>1112</v>
      </c>
      <c r="L1680" t="s">
        <v>31</v>
      </c>
      <c r="AE1680" t="s">
        <v>3445</v>
      </c>
      <c r="AF1680" t="s">
        <v>3445</v>
      </c>
    </row>
    <row r="1681" spans="1:32" ht="17.25" customHeight="1" x14ac:dyDescent="0.25">
      <c r="A1681">
        <v>338348</v>
      </c>
      <c r="B1681" t="s">
        <v>3150</v>
      </c>
      <c r="C1681" t="s">
        <v>226</v>
      </c>
      <c r="D1681" t="s">
        <v>387</v>
      </c>
      <c r="E1681" t="s">
        <v>90</v>
      </c>
      <c r="H1681" t="s">
        <v>29</v>
      </c>
      <c r="I1681" t="s">
        <v>144</v>
      </c>
      <c r="V1681" t="s">
        <v>3687</v>
      </c>
      <c r="AD1681" t="s">
        <v>3445</v>
      </c>
      <c r="AE1681" t="s">
        <v>3445</v>
      </c>
      <c r="AF1681" t="s">
        <v>3445</v>
      </c>
    </row>
    <row r="1682" spans="1:32" ht="17.25" customHeight="1" x14ac:dyDescent="0.25">
      <c r="A1682">
        <v>338993</v>
      </c>
      <c r="B1682" t="s">
        <v>3015</v>
      </c>
      <c r="C1682" t="s">
        <v>653</v>
      </c>
      <c r="D1682" t="s">
        <v>741</v>
      </c>
      <c r="E1682" t="s">
        <v>89</v>
      </c>
      <c r="F1682">
        <v>35938</v>
      </c>
      <c r="G1682" t="s">
        <v>31</v>
      </c>
      <c r="H1682" t="s">
        <v>29</v>
      </c>
      <c r="I1682" t="s">
        <v>144</v>
      </c>
      <c r="J1682" t="s">
        <v>1112</v>
      </c>
      <c r="L1682" t="s">
        <v>31</v>
      </c>
      <c r="AE1682" t="s">
        <v>3445</v>
      </c>
      <c r="AF1682" t="s">
        <v>3445</v>
      </c>
    </row>
    <row r="1683" spans="1:32" ht="17.25" customHeight="1" x14ac:dyDescent="0.25">
      <c r="A1683">
        <v>339048</v>
      </c>
      <c r="B1683" t="s">
        <v>2515</v>
      </c>
      <c r="C1683" t="s">
        <v>860</v>
      </c>
      <c r="D1683" t="s">
        <v>441</v>
      </c>
      <c r="E1683" t="s">
        <v>90</v>
      </c>
      <c r="F1683">
        <v>30682</v>
      </c>
      <c r="G1683" t="s">
        <v>1888</v>
      </c>
      <c r="H1683" t="s">
        <v>29</v>
      </c>
      <c r="I1683" t="s">
        <v>144</v>
      </c>
      <c r="J1683" t="s">
        <v>1112</v>
      </c>
      <c r="K1683">
        <v>2002</v>
      </c>
      <c r="L1683" t="s">
        <v>63</v>
      </c>
      <c r="AF1683" t="s">
        <v>3445</v>
      </c>
    </row>
    <row r="1684" spans="1:32" ht="17.25" customHeight="1" x14ac:dyDescent="0.25">
      <c r="A1684">
        <v>339065</v>
      </c>
      <c r="B1684" t="s">
        <v>2691</v>
      </c>
      <c r="C1684" t="s">
        <v>519</v>
      </c>
      <c r="D1684" t="s">
        <v>314</v>
      </c>
      <c r="E1684" t="s">
        <v>90</v>
      </c>
      <c r="F1684">
        <v>37375</v>
      </c>
      <c r="G1684" t="s">
        <v>31</v>
      </c>
      <c r="H1684" t="s">
        <v>29</v>
      </c>
      <c r="I1684" t="s">
        <v>144</v>
      </c>
      <c r="J1684" t="s">
        <v>1112</v>
      </c>
      <c r="L1684" t="s">
        <v>86</v>
      </c>
      <c r="AE1684" t="s">
        <v>3445</v>
      </c>
      <c r="AF1684" t="s">
        <v>3445</v>
      </c>
    </row>
    <row r="1685" spans="1:32" ht="17.25" customHeight="1" x14ac:dyDescent="0.25">
      <c r="A1685">
        <v>339086</v>
      </c>
      <c r="B1685" t="s">
        <v>2172</v>
      </c>
      <c r="C1685" t="s">
        <v>793</v>
      </c>
      <c r="D1685" t="s">
        <v>900</v>
      </c>
      <c r="E1685" t="s">
        <v>89</v>
      </c>
      <c r="F1685">
        <v>35005</v>
      </c>
      <c r="G1685" t="s">
        <v>31</v>
      </c>
      <c r="H1685" t="s">
        <v>29</v>
      </c>
      <c r="I1685" t="s">
        <v>144</v>
      </c>
      <c r="J1685" t="s">
        <v>1112</v>
      </c>
      <c r="L1685" t="s">
        <v>43</v>
      </c>
      <c r="AE1685" t="s">
        <v>3445</v>
      </c>
      <c r="AF1685" t="s">
        <v>3445</v>
      </c>
    </row>
    <row r="1686" spans="1:32" ht="17.25" customHeight="1" x14ac:dyDescent="0.25">
      <c r="A1686">
        <v>339110</v>
      </c>
      <c r="B1686" t="s">
        <v>2677</v>
      </c>
      <c r="C1686" t="s">
        <v>911</v>
      </c>
      <c r="D1686" t="s">
        <v>416</v>
      </c>
      <c r="E1686" t="s">
        <v>90</v>
      </c>
      <c r="F1686">
        <v>37418</v>
      </c>
      <c r="G1686" t="s">
        <v>31</v>
      </c>
      <c r="H1686" t="s">
        <v>29</v>
      </c>
      <c r="I1686" t="s">
        <v>144</v>
      </c>
      <c r="J1686" t="s">
        <v>27</v>
      </c>
      <c r="L1686" t="s">
        <v>31</v>
      </c>
      <c r="AE1686" t="s">
        <v>3445</v>
      </c>
      <c r="AF1686" t="s">
        <v>3445</v>
      </c>
    </row>
    <row r="1687" spans="1:32" ht="17.25" customHeight="1" x14ac:dyDescent="0.25">
      <c r="A1687">
        <v>339144</v>
      </c>
      <c r="B1687" t="s">
        <v>2168</v>
      </c>
      <c r="C1687" t="s">
        <v>2169</v>
      </c>
      <c r="D1687" t="s">
        <v>812</v>
      </c>
      <c r="E1687" t="s">
        <v>89</v>
      </c>
      <c r="F1687">
        <v>35800</v>
      </c>
      <c r="G1687" t="s">
        <v>2170</v>
      </c>
      <c r="H1687" t="s">
        <v>29</v>
      </c>
      <c r="I1687" t="s">
        <v>144</v>
      </c>
      <c r="J1687" t="s">
        <v>1112</v>
      </c>
      <c r="L1687" t="s">
        <v>43</v>
      </c>
      <c r="AF1687" t="s">
        <v>3445</v>
      </c>
    </row>
    <row r="1688" spans="1:32" ht="17.25" customHeight="1" x14ac:dyDescent="0.25">
      <c r="A1688">
        <v>339159</v>
      </c>
      <c r="B1688" t="s">
        <v>2692</v>
      </c>
      <c r="C1688" t="s">
        <v>259</v>
      </c>
      <c r="D1688" t="s">
        <v>2602</v>
      </c>
      <c r="E1688" t="s">
        <v>90</v>
      </c>
      <c r="F1688">
        <v>37541</v>
      </c>
      <c r="G1688" t="s">
        <v>31</v>
      </c>
      <c r="H1688" t="s">
        <v>29</v>
      </c>
      <c r="I1688" t="s">
        <v>144</v>
      </c>
      <c r="J1688" t="s">
        <v>1112</v>
      </c>
      <c r="L1688" t="s">
        <v>86</v>
      </c>
      <c r="AE1688" t="s">
        <v>3445</v>
      </c>
      <c r="AF1688" t="s">
        <v>3445</v>
      </c>
    </row>
    <row r="1689" spans="1:32" ht="17.25" customHeight="1" x14ac:dyDescent="0.25">
      <c r="A1689">
        <v>339174</v>
      </c>
      <c r="B1689" t="s">
        <v>3414</v>
      </c>
      <c r="C1689" t="s">
        <v>226</v>
      </c>
      <c r="D1689" t="s">
        <v>730</v>
      </c>
      <c r="E1689" t="s">
        <v>90</v>
      </c>
      <c r="F1689">
        <v>36593</v>
      </c>
      <c r="G1689" t="s">
        <v>31</v>
      </c>
      <c r="H1689" t="s">
        <v>29</v>
      </c>
      <c r="I1689" t="s">
        <v>144</v>
      </c>
      <c r="J1689" t="s">
        <v>1112</v>
      </c>
      <c r="L1689" t="s">
        <v>31</v>
      </c>
      <c r="AE1689" t="s">
        <v>3445</v>
      </c>
      <c r="AF1689" t="s">
        <v>3445</v>
      </c>
    </row>
    <row r="1690" spans="1:32" ht="17.25" customHeight="1" x14ac:dyDescent="0.25">
      <c r="A1690">
        <v>339177</v>
      </c>
      <c r="B1690" t="s">
        <v>2900</v>
      </c>
      <c r="C1690" t="s">
        <v>240</v>
      </c>
      <c r="D1690" t="s">
        <v>441</v>
      </c>
      <c r="E1690" t="s">
        <v>89</v>
      </c>
      <c r="F1690">
        <v>37075</v>
      </c>
      <c r="G1690" t="s">
        <v>427</v>
      </c>
      <c r="H1690" t="s">
        <v>29</v>
      </c>
      <c r="I1690" t="s">
        <v>144</v>
      </c>
      <c r="J1690" t="s">
        <v>27</v>
      </c>
      <c r="L1690" t="s">
        <v>43</v>
      </c>
      <c r="AF1690" t="s">
        <v>3445</v>
      </c>
    </row>
    <row r="1691" spans="1:32" ht="17.25" customHeight="1" x14ac:dyDescent="0.25">
      <c r="A1691">
        <v>339289</v>
      </c>
      <c r="B1691" t="s">
        <v>2287</v>
      </c>
      <c r="C1691" t="s">
        <v>240</v>
      </c>
      <c r="D1691" t="s">
        <v>235</v>
      </c>
      <c r="E1691" t="s">
        <v>89</v>
      </c>
      <c r="F1691">
        <v>36983</v>
      </c>
      <c r="G1691" t="s">
        <v>31</v>
      </c>
      <c r="H1691" t="s">
        <v>29</v>
      </c>
      <c r="I1691" t="s">
        <v>144</v>
      </c>
      <c r="J1691" t="s">
        <v>1112</v>
      </c>
      <c r="L1691" t="s">
        <v>43</v>
      </c>
      <c r="AE1691" t="s">
        <v>3445</v>
      </c>
      <c r="AF1691" t="s">
        <v>3445</v>
      </c>
    </row>
    <row r="1692" spans="1:32" ht="17.25" customHeight="1" x14ac:dyDescent="0.25">
      <c r="A1692">
        <v>339305</v>
      </c>
      <c r="B1692" t="s">
        <v>3256</v>
      </c>
      <c r="C1692" t="s">
        <v>515</v>
      </c>
      <c r="D1692" t="s">
        <v>586</v>
      </c>
      <c r="E1692" t="s">
        <v>89</v>
      </c>
      <c r="F1692">
        <v>32739</v>
      </c>
      <c r="G1692" t="s">
        <v>1363</v>
      </c>
      <c r="H1692" t="s">
        <v>29</v>
      </c>
      <c r="I1692" t="s">
        <v>144</v>
      </c>
      <c r="J1692" t="s">
        <v>1112</v>
      </c>
      <c r="K1692">
        <v>2008</v>
      </c>
      <c r="L1692" t="s">
        <v>31</v>
      </c>
      <c r="AF1692" t="s">
        <v>3445</v>
      </c>
    </row>
    <row r="1693" spans="1:32" ht="17.25" customHeight="1" x14ac:dyDescent="0.25">
      <c r="A1693">
        <v>339311</v>
      </c>
      <c r="B1693" t="s">
        <v>2710</v>
      </c>
      <c r="C1693" t="s">
        <v>439</v>
      </c>
      <c r="D1693" t="s">
        <v>251</v>
      </c>
      <c r="E1693" t="s">
        <v>90</v>
      </c>
      <c r="F1693">
        <v>37298</v>
      </c>
      <c r="G1693" t="s">
        <v>31</v>
      </c>
      <c r="H1693" t="s">
        <v>29</v>
      </c>
      <c r="I1693" t="s">
        <v>144</v>
      </c>
      <c r="J1693" t="s">
        <v>27</v>
      </c>
      <c r="L1693" t="s">
        <v>31</v>
      </c>
      <c r="AF1693" t="s">
        <v>3445</v>
      </c>
    </row>
    <row r="1694" spans="1:32" ht="17.25" customHeight="1" x14ac:dyDescent="0.25">
      <c r="A1694">
        <v>339316</v>
      </c>
      <c r="B1694" t="s">
        <v>2252</v>
      </c>
      <c r="C1694" t="s">
        <v>504</v>
      </c>
      <c r="D1694" t="s">
        <v>265</v>
      </c>
      <c r="E1694" t="s">
        <v>89</v>
      </c>
      <c r="F1694">
        <v>32774</v>
      </c>
      <c r="G1694" t="s">
        <v>2253</v>
      </c>
      <c r="H1694" t="s">
        <v>29</v>
      </c>
      <c r="I1694" t="s">
        <v>144</v>
      </c>
      <c r="J1694" t="s">
        <v>27</v>
      </c>
      <c r="K1694">
        <v>2007</v>
      </c>
      <c r="L1694" t="s">
        <v>74</v>
      </c>
      <c r="AF1694" t="s">
        <v>3445</v>
      </c>
    </row>
    <row r="1695" spans="1:32" ht="17.25" customHeight="1" x14ac:dyDescent="0.25">
      <c r="A1695">
        <v>339390</v>
      </c>
      <c r="B1695" t="s">
        <v>3267</v>
      </c>
      <c r="C1695" t="s">
        <v>259</v>
      </c>
      <c r="D1695" t="s">
        <v>2855</v>
      </c>
      <c r="E1695" t="s">
        <v>89</v>
      </c>
      <c r="F1695">
        <v>29226</v>
      </c>
      <c r="G1695" t="s">
        <v>1338</v>
      </c>
      <c r="H1695" t="s">
        <v>29</v>
      </c>
      <c r="I1695" t="s">
        <v>144</v>
      </c>
      <c r="J1695" t="s">
        <v>1112</v>
      </c>
      <c r="K1695">
        <v>2011</v>
      </c>
      <c r="L1695" t="s">
        <v>80</v>
      </c>
      <c r="AF1695" t="s">
        <v>3445</v>
      </c>
    </row>
    <row r="1696" spans="1:32" ht="17.25" customHeight="1" x14ac:dyDescent="0.25">
      <c r="A1696">
        <v>339400</v>
      </c>
      <c r="B1696" t="s">
        <v>1491</v>
      </c>
      <c r="C1696" t="s">
        <v>530</v>
      </c>
      <c r="D1696" t="s">
        <v>303</v>
      </c>
      <c r="E1696" t="s">
        <v>89</v>
      </c>
      <c r="F1696">
        <v>35462</v>
      </c>
      <c r="H1696" t="s">
        <v>29</v>
      </c>
      <c r="I1696" t="s">
        <v>144</v>
      </c>
      <c r="J1696" t="s">
        <v>1112</v>
      </c>
      <c r="L1696" t="s">
        <v>31</v>
      </c>
      <c r="AF1696" t="s">
        <v>3445</v>
      </c>
    </row>
    <row r="1697" spans="1:32" ht="17.25" customHeight="1" x14ac:dyDescent="0.25">
      <c r="A1697">
        <v>339426</v>
      </c>
      <c r="B1697" t="s">
        <v>2490</v>
      </c>
      <c r="C1697" t="s">
        <v>519</v>
      </c>
      <c r="D1697" t="s">
        <v>323</v>
      </c>
      <c r="E1697" t="s">
        <v>89</v>
      </c>
      <c r="F1697">
        <v>36301</v>
      </c>
      <c r="G1697" t="s">
        <v>255</v>
      </c>
      <c r="H1697" t="s">
        <v>29</v>
      </c>
      <c r="I1697" t="s">
        <v>144</v>
      </c>
      <c r="J1697" t="s">
        <v>1112</v>
      </c>
      <c r="L1697" t="s">
        <v>43</v>
      </c>
      <c r="AF1697" t="s">
        <v>3445</v>
      </c>
    </row>
    <row r="1698" spans="1:32" ht="17.25" customHeight="1" x14ac:dyDescent="0.25">
      <c r="A1698">
        <v>339564</v>
      </c>
      <c r="B1698" t="s">
        <v>2693</v>
      </c>
      <c r="C1698" t="s">
        <v>771</v>
      </c>
      <c r="D1698" t="s">
        <v>716</v>
      </c>
      <c r="E1698" t="s">
        <v>89</v>
      </c>
      <c r="F1698">
        <v>36265</v>
      </c>
      <c r="G1698" t="s">
        <v>31</v>
      </c>
      <c r="H1698" t="s">
        <v>29</v>
      </c>
      <c r="I1698" t="s">
        <v>144</v>
      </c>
      <c r="J1698" t="s">
        <v>1112</v>
      </c>
      <c r="L1698" t="s">
        <v>31</v>
      </c>
      <c r="AE1698" t="s">
        <v>3445</v>
      </c>
      <c r="AF1698" t="s">
        <v>3445</v>
      </c>
    </row>
    <row r="1699" spans="1:32" ht="17.25" customHeight="1" x14ac:dyDescent="0.25">
      <c r="A1699">
        <v>339577</v>
      </c>
      <c r="B1699" t="s">
        <v>3436</v>
      </c>
      <c r="C1699" t="s">
        <v>3437</v>
      </c>
      <c r="D1699" t="s">
        <v>3416</v>
      </c>
      <c r="I1699" t="s">
        <v>144</v>
      </c>
      <c r="AE1699" t="s">
        <v>3445</v>
      </c>
      <c r="AF1699" t="s">
        <v>3445</v>
      </c>
    </row>
    <row r="1700" spans="1:32" ht="17.25" customHeight="1" x14ac:dyDescent="0.25">
      <c r="A1700">
        <v>339578</v>
      </c>
      <c r="B1700" t="s">
        <v>3434</v>
      </c>
      <c r="C1700" t="s">
        <v>295</v>
      </c>
      <c r="D1700" t="s">
        <v>441</v>
      </c>
      <c r="I1700" t="s">
        <v>144</v>
      </c>
      <c r="W1700" t="s">
        <v>3445</v>
      </c>
      <c r="X1700" t="s">
        <v>3445</v>
      </c>
      <c r="Y1700" t="s">
        <v>3445</v>
      </c>
      <c r="Z1700" t="s">
        <v>3445</v>
      </c>
      <c r="AA1700" t="s">
        <v>3445</v>
      </c>
      <c r="AB1700" t="s">
        <v>3445</v>
      </c>
      <c r="AC1700" t="s">
        <v>3445</v>
      </c>
      <c r="AD1700" t="s">
        <v>3445</v>
      </c>
      <c r="AE1700" t="s">
        <v>3445</v>
      </c>
      <c r="AF1700" t="s">
        <v>3445</v>
      </c>
    </row>
    <row r="1701" spans="1:32" ht="17.25" customHeight="1" x14ac:dyDescent="0.25">
      <c r="A1701">
        <v>339586</v>
      </c>
      <c r="B1701" t="s">
        <v>3441</v>
      </c>
      <c r="C1701" t="s">
        <v>328</v>
      </c>
      <c r="D1701" t="s">
        <v>658</v>
      </c>
      <c r="I1701" t="s">
        <v>144</v>
      </c>
      <c r="AF1701" t="s">
        <v>3445</v>
      </c>
    </row>
    <row r="1702" spans="1:32" ht="17.25" customHeight="1" x14ac:dyDescent="0.25">
      <c r="A1702">
        <v>339595</v>
      </c>
      <c r="B1702" t="s">
        <v>3425</v>
      </c>
      <c r="C1702" t="s">
        <v>648</v>
      </c>
      <c r="D1702" t="s">
        <v>1787</v>
      </c>
      <c r="I1702" t="s">
        <v>144</v>
      </c>
      <c r="AF1702" t="s">
        <v>3445</v>
      </c>
    </row>
    <row r="1703" spans="1:32" ht="17.25" customHeight="1" x14ac:dyDescent="0.25">
      <c r="A1703">
        <v>339606</v>
      </c>
      <c r="B1703" t="s">
        <v>3426</v>
      </c>
      <c r="C1703" t="s">
        <v>622</v>
      </c>
      <c r="D1703" t="s">
        <v>957</v>
      </c>
      <c r="I1703" t="s">
        <v>144</v>
      </c>
      <c r="AE1703" t="s">
        <v>3445</v>
      </c>
      <c r="AF1703" t="s">
        <v>3445</v>
      </c>
    </row>
    <row r="1704" spans="1:32" ht="17.25" customHeight="1" x14ac:dyDescent="0.25">
      <c r="A1704">
        <v>339616</v>
      </c>
      <c r="B1704" t="s">
        <v>3440</v>
      </c>
      <c r="C1704" t="s">
        <v>259</v>
      </c>
      <c r="D1704" t="s">
        <v>491</v>
      </c>
      <c r="I1704" t="s">
        <v>144</v>
      </c>
      <c r="AE1704" t="s">
        <v>3445</v>
      </c>
      <c r="AF1704" t="s">
        <v>3445</v>
      </c>
    </row>
    <row r="1705" spans="1:32" ht="17.25" customHeight="1" x14ac:dyDescent="0.25">
      <c r="A1705">
        <v>339617</v>
      </c>
      <c r="B1705" t="s">
        <v>3435</v>
      </c>
      <c r="C1705" t="s">
        <v>293</v>
      </c>
      <c r="D1705" t="s">
        <v>612</v>
      </c>
      <c r="I1705" t="s">
        <v>144</v>
      </c>
      <c r="AE1705" t="s">
        <v>3445</v>
      </c>
      <c r="AF1705" t="s">
        <v>3445</v>
      </c>
    </row>
    <row r="1706" spans="1:32" ht="17.25" customHeight="1" x14ac:dyDescent="0.25">
      <c r="A1706">
        <v>340129</v>
      </c>
      <c r="B1706" t="s">
        <v>3474</v>
      </c>
      <c r="C1706" t="s">
        <v>944</v>
      </c>
      <c r="D1706" t="s">
        <v>271</v>
      </c>
      <c r="I1706" t="s">
        <v>144</v>
      </c>
      <c r="AF1706" t="s">
        <v>3445</v>
      </c>
    </row>
    <row r="1707" spans="1:32" ht="17.25" customHeight="1" x14ac:dyDescent="0.25">
      <c r="A1707">
        <v>340126</v>
      </c>
      <c r="B1707" t="s">
        <v>3478</v>
      </c>
      <c r="C1707" t="s">
        <v>3479</v>
      </c>
      <c r="D1707" t="s">
        <v>1123</v>
      </c>
      <c r="I1707" t="s">
        <v>144</v>
      </c>
      <c r="V1707" t="s">
        <v>3473</v>
      </c>
      <c r="AF1707" t="s">
        <v>3445</v>
      </c>
    </row>
    <row r="1708" spans="1:32" ht="17.25" customHeight="1" x14ac:dyDescent="0.25">
      <c r="A1708">
        <v>317386</v>
      </c>
      <c r="B1708" t="s">
        <v>3655</v>
      </c>
      <c r="C1708" t="s">
        <v>529</v>
      </c>
      <c r="D1708" t="s">
        <v>997</v>
      </c>
      <c r="I1708" t="s">
        <v>144</v>
      </c>
      <c r="AF1708" t="s">
        <v>3445</v>
      </c>
    </row>
    <row r="1709" spans="1:32" ht="17.25" customHeight="1" x14ac:dyDescent="0.25">
      <c r="A1709">
        <v>339120</v>
      </c>
      <c r="B1709" t="s">
        <v>2249</v>
      </c>
      <c r="C1709" t="s">
        <v>276</v>
      </c>
      <c r="D1709" t="s">
        <v>881</v>
      </c>
      <c r="E1709" t="s">
        <v>89</v>
      </c>
      <c r="F1709">
        <v>36858</v>
      </c>
      <c r="G1709" t="s">
        <v>31</v>
      </c>
      <c r="H1709" t="s">
        <v>29</v>
      </c>
      <c r="I1709" t="s">
        <v>144</v>
      </c>
      <c r="J1709" t="s">
        <v>1112</v>
      </c>
      <c r="L1709" t="s">
        <v>31</v>
      </c>
      <c r="V1709" t="s">
        <v>3689</v>
      </c>
    </row>
    <row r="1710" spans="1:32" ht="17.25" customHeight="1" x14ac:dyDescent="0.25">
      <c r="A1710">
        <v>337403</v>
      </c>
      <c r="B1710" t="s">
        <v>2468</v>
      </c>
      <c r="C1710" t="s">
        <v>359</v>
      </c>
      <c r="D1710" t="s">
        <v>773</v>
      </c>
      <c r="E1710" t="s">
        <v>90</v>
      </c>
      <c r="F1710">
        <v>27224</v>
      </c>
      <c r="G1710" t="s">
        <v>2469</v>
      </c>
      <c r="H1710" t="s">
        <v>29</v>
      </c>
      <c r="I1710" t="s">
        <v>144</v>
      </c>
      <c r="J1710" t="s">
        <v>1112</v>
      </c>
      <c r="L1710" t="s">
        <v>43</v>
      </c>
      <c r="V1710" t="s">
        <v>3690</v>
      </c>
    </row>
    <row r="1711" spans="1:32" ht="17.25" customHeight="1" x14ac:dyDescent="0.25">
      <c r="A1711">
        <v>338528</v>
      </c>
      <c r="B1711" t="s">
        <v>2786</v>
      </c>
      <c r="C1711" t="s">
        <v>233</v>
      </c>
      <c r="D1711" t="s">
        <v>2787</v>
      </c>
      <c r="E1711" t="s">
        <v>90</v>
      </c>
      <c r="F1711">
        <v>36180</v>
      </c>
      <c r="G1711" t="s">
        <v>2788</v>
      </c>
      <c r="H1711" t="s">
        <v>29</v>
      </c>
      <c r="I1711" t="s">
        <v>144</v>
      </c>
      <c r="J1711" t="s">
        <v>27</v>
      </c>
      <c r="L1711" t="s">
        <v>53</v>
      </c>
      <c r="V1711" t="s">
        <v>3691</v>
      </c>
    </row>
    <row r="1712" spans="1:32" ht="17.25" customHeight="1" x14ac:dyDescent="0.25">
      <c r="A1712">
        <v>336196</v>
      </c>
      <c r="B1712" t="s">
        <v>3568</v>
      </c>
      <c r="C1712" t="s">
        <v>762</v>
      </c>
      <c r="D1712" t="s">
        <v>1778</v>
      </c>
      <c r="I1712" t="s">
        <v>144</v>
      </c>
      <c r="V1712" t="s">
        <v>3692</v>
      </c>
    </row>
    <row r="1713" spans="1:9" ht="17.25" customHeight="1" x14ac:dyDescent="0.25">
      <c r="A1713">
        <v>337558</v>
      </c>
      <c r="B1713" t="s">
        <v>2553</v>
      </c>
      <c r="C1713" t="s">
        <v>333</v>
      </c>
      <c r="D1713" t="s">
        <v>2554</v>
      </c>
      <c r="E1713" t="s">
        <v>89</v>
      </c>
      <c r="F1713">
        <v>28204</v>
      </c>
      <c r="G1713" t="s">
        <v>2555</v>
      </c>
      <c r="H1713" t="s">
        <v>29</v>
      </c>
      <c r="I1713" t="s">
        <v>144</v>
      </c>
    </row>
    <row r="1714" spans="1:9" ht="17.25" customHeight="1" x14ac:dyDescent="0.25"/>
    <row r="1715" spans="1:9" ht="17.25" customHeight="1" x14ac:dyDescent="0.25"/>
    <row r="1716" spans="1:9" ht="17.25" customHeight="1" x14ac:dyDescent="0.25"/>
    <row r="1717" spans="1:9" ht="17.25" customHeight="1" x14ac:dyDescent="0.25"/>
    <row r="1718" spans="1:9" ht="17.25" customHeight="1" x14ac:dyDescent="0.25"/>
    <row r="1719" spans="1:9" ht="17.25" customHeight="1" x14ac:dyDescent="0.25"/>
    <row r="1720" spans="1:9" ht="17.25" customHeight="1" x14ac:dyDescent="0.25"/>
    <row r="1721" spans="1:9" ht="17.25" customHeight="1" x14ac:dyDescent="0.25"/>
    <row r="1722" spans="1:9" ht="17.25" customHeight="1" x14ac:dyDescent="0.25"/>
    <row r="1723" spans="1:9" ht="17.25" customHeight="1" x14ac:dyDescent="0.25"/>
    <row r="1724" spans="1:9" ht="17.25" customHeight="1" x14ac:dyDescent="0.25"/>
    <row r="1725" spans="1:9" ht="17.25" customHeight="1" x14ac:dyDescent="0.25"/>
    <row r="1726" spans="1:9" ht="17.25" customHeight="1" x14ac:dyDescent="0.25"/>
    <row r="1727" spans="1:9" ht="17.25" customHeight="1" x14ac:dyDescent="0.25"/>
    <row r="1728" spans="1:9" ht="17.25" customHeight="1" x14ac:dyDescent="0.25"/>
    <row r="1729" ht="17.25" customHeight="1" x14ac:dyDescent="0.25"/>
    <row r="1730" ht="17.25" customHeight="1" x14ac:dyDescent="0.25"/>
    <row r="1731" ht="17.25" customHeight="1" x14ac:dyDescent="0.25"/>
    <row r="1732" ht="17.25" customHeight="1" x14ac:dyDescent="0.25"/>
    <row r="1733" ht="17.25" customHeight="1" x14ac:dyDescent="0.25"/>
    <row r="1734" ht="17.25" customHeight="1" x14ac:dyDescent="0.25"/>
    <row r="1735" ht="17.25" customHeight="1" x14ac:dyDescent="0.25"/>
    <row r="1736" ht="17.25" customHeight="1" x14ac:dyDescent="0.25"/>
    <row r="1737" ht="17.25" customHeight="1" x14ac:dyDescent="0.25"/>
    <row r="1738" ht="17.25" customHeight="1" x14ac:dyDescent="0.25"/>
    <row r="1739" ht="17.25" customHeight="1" x14ac:dyDescent="0.25"/>
    <row r="1740" ht="17.25" customHeight="1" x14ac:dyDescent="0.25"/>
    <row r="1741" ht="17.25" customHeight="1" x14ac:dyDescent="0.25"/>
    <row r="1742" ht="17.25" customHeight="1" x14ac:dyDescent="0.25"/>
    <row r="1743" ht="17.25" customHeight="1" x14ac:dyDescent="0.25"/>
    <row r="1744" ht="17.25" customHeight="1" x14ac:dyDescent="0.25"/>
    <row r="1745" ht="17.25" customHeight="1" x14ac:dyDescent="0.25"/>
    <row r="1746" ht="17.25" customHeight="1" x14ac:dyDescent="0.25"/>
    <row r="1747" ht="17.25" customHeight="1" x14ac:dyDescent="0.25"/>
    <row r="1748" ht="17.25" customHeight="1" x14ac:dyDescent="0.25"/>
    <row r="1749" ht="17.25" customHeight="1" x14ac:dyDescent="0.25"/>
    <row r="1750" ht="17.25" customHeight="1" x14ac:dyDescent="0.25"/>
    <row r="1751" ht="17.25" customHeight="1" x14ac:dyDescent="0.25"/>
    <row r="1752" ht="17.25" customHeight="1" x14ac:dyDescent="0.25"/>
    <row r="1753" ht="17.25" customHeight="1" x14ac:dyDescent="0.25"/>
    <row r="1754" ht="17.25" customHeight="1" x14ac:dyDescent="0.25"/>
    <row r="1755" ht="17.25" customHeight="1" x14ac:dyDescent="0.25"/>
    <row r="1756" ht="17.25" customHeight="1" x14ac:dyDescent="0.25"/>
    <row r="1757" ht="17.25" customHeight="1" x14ac:dyDescent="0.25"/>
    <row r="1758" ht="17.25" customHeight="1" x14ac:dyDescent="0.25"/>
    <row r="1759" ht="17.25" customHeight="1" x14ac:dyDescent="0.25"/>
    <row r="1760" ht="17.25" customHeight="1" x14ac:dyDescent="0.25"/>
    <row r="1761" ht="17.25" customHeight="1" x14ac:dyDescent="0.25"/>
    <row r="1762" ht="17.25" customHeight="1" x14ac:dyDescent="0.25"/>
    <row r="1763" ht="17.25" customHeight="1" x14ac:dyDescent="0.25"/>
    <row r="1764" ht="17.25" customHeight="1" x14ac:dyDescent="0.25"/>
    <row r="1765" ht="17.25" customHeight="1" x14ac:dyDescent="0.25"/>
    <row r="1766" ht="17.25" customHeight="1" x14ac:dyDescent="0.25"/>
    <row r="1767" ht="17.25" customHeight="1" x14ac:dyDescent="0.25"/>
    <row r="1768" ht="17.25" customHeight="1" x14ac:dyDescent="0.25"/>
    <row r="1769" ht="17.25" customHeight="1" x14ac:dyDescent="0.25"/>
    <row r="1770" ht="17.25" customHeight="1" x14ac:dyDescent="0.25"/>
    <row r="1771" ht="17.25" customHeight="1" x14ac:dyDescent="0.25"/>
    <row r="1772" ht="17.25" customHeight="1" x14ac:dyDescent="0.25"/>
    <row r="1773" ht="17.25" customHeight="1" x14ac:dyDescent="0.25"/>
    <row r="1774" ht="17.25" customHeight="1" x14ac:dyDescent="0.25"/>
    <row r="1775" ht="17.25" customHeight="1" x14ac:dyDescent="0.25"/>
    <row r="1776" ht="17.25" customHeight="1" x14ac:dyDescent="0.25"/>
    <row r="1777" ht="17.25" customHeight="1" x14ac:dyDescent="0.25"/>
    <row r="1778" ht="17.25" customHeight="1" x14ac:dyDescent="0.25"/>
    <row r="1779" ht="17.25" customHeight="1" x14ac:dyDescent="0.25"/>
    <row r="1780" ht="17.25" customHeight="1" x14ac:dyDescent="0.25"/>
    <row r="1781" ht="17.25" customHeight="1" x14ac:dyDescent="0.25"/>
    <row r="1782" ht="17.25" customHeight="1" x14ac:dyDescent="0.25"/>
    <row r="1783" ht="17.25" customHeight="1" x14ac:dyDescent="0.25"/>
    <row r="1784" ht="17.25" customHeight="1" x14ac:dyDescent="0.25"/>
    <row r="1785" ht="17.25" customHeight="1" x14ac:dyDescent="0.25"/>
    <row r="1786" ht="17.25" customHeight="1" x14ac:dyDescent="0.25"/>
    <row r="1787" ht="17.25" customHeight="1" x14ac:dyDescent="0.25"/>
    <row r="1788" ht="17.25" customHeight="1" x14ac:dyDescent="0.25"/>
    <row r="1789" ht="17.25" customHeight="1" x14ac:dyDescent="0.25"/>
    <row r="1790" ht="17.25" customHeight="1" x14ac:dyDescent="0.25"/>
    <row r="1791" ht="17.25" customHeight="1" x14ac:dyDescent="0.25"/>
    <row r="1792" ht="17.25" customHeight="1" x14ac:dyDescent="0.25"/>
    <row r="1793" ht="17.25" customHeight="1" x14ac:dyDescent="0.25"/>
    <row r="1794" ht="17.25" customHeight="1" x14ac:dyDescent="0.25"/>
    <row r="1795" ht="17.25" customHeight="1" x14ac:dyDescent="0.25"/>
    <row r="1796" ht="17.25" customHeight="1" x14ac:dyDescent="0.25"/>
    <row r="1797" ht="17.25" customHeight="1" x14ac:dyDescent="0.25"/>
    <row r="1798" ht="17.25" customHeight="1" x14ac:dyDescent="0.25"/>
    <row r="1799" ht="17.25" customHeight="1" x14ac:dyDescent="0.25"/>
    <row r="1800" ht="17.25" customHeight="1" x14ac:dyDescent="0.25"/>
    <row r="1801" ht="17.25" customHeight="1" x14ac:dyDescent="0.25"/>
    <row r="1802" ht="17.25" customHeight="1" x14ac:dyDescent="0.25"/>
    <row r="1803" ht="17.25" customHeight="1" x14ac:dyDescent="0.25"/>
    <row r="1804" ht="17.25" customHeight="1" x14ac:dyDescent="0.25"/>
    <row r="1805" ht="17.25" customHeight="1" x14ac:dyDescent="0.25"/>
    <row r="1806" ht="17.25" customHeight="1" x14ac:dyDescent="0.25"/>
    <row r="1807" ht="17.25" customHeight="1" x14ac:dyDescent="0.25"/>
    <row r="1808" ht="17.25" customHeight="1" x14ac:dyDescent="0.25"/>
    <row r="1809" ht="17.25" customHeight="1" x14ac:dyDescent="0.25"/>
    <row r="1810" ht="17.25" customHeight="1" x14ac:dyDescent="0.25"/>
    <row r="1811" ht="17.25" customHeight="1" x14ac:dyDescent="0.25"/>
    <row r="1812" ht="17.25" customHeight="1" x14ac:dyDescent="0.25"/>
    <row r="1813" ht="17.25" customHeight="1" x14ac:dyDescent="0.25"/>
    <row r="1814" ht="17.25" customHeight="1" x14ac:dyDescent="0.25"/>
    <row r="1815" ht="17.25" customHeight="1" x14ac:dyDescent="0.25"/>
    <row r="1816" ht="17.25" customHeight="1" x14ac:dyDescent="0.25"/>
    <row r="1817" ht="17.25" customHeight="1" x14ac:dyDescent="0.25"/>
    <row r="1818" ht="17.25" customHeight="1" x14ac:dyDescent="0.25"/>
    <row r="1819" ht="17.25" customHeight="1" x14ac:dyDescent="0.25"/>
    <row r="1820" ht="17.25" customHeight="1" x14ac:dyDescent="0.25"/>
    <row r="1821" ht="17.25" customHeight="1" x14ac:dyDescent="0.25"/>
    <row r="1822" ht="17.25" customHeight="1" x14ac:dyDescent="0.25"/>
    <row r="1823" ht="17.25" customHeight="1" x14ac:dyDescent="0.25"/>
    <row r="1824" ht="17.25" customHeight="1" x14ac:dyDescent="0.25"/>
    <row r="1825" ht="17.25" customHeight="1" x14ac:dyDescent="0.25"/>
    <row r="1826" ht="17.25" customHeight="1" x14ac:dyDescent="0.25"/>
    <row r="1827" ht="17.25" customHeight="1" x14ac:dyDescent="0.25"/>
    <row r="1828" ht="17.25" customHeight="1" x14ac:dyDescent="0.25"/>
    <row r="1829" ht="17.25" customHeight="1" x14ac:dyDescent="0.25"/>
    <row r="1830" ht="17.25" customHeight="1" x14ac:dyDescent="0.25"/>
    <row r="1831" ht="17.25" customHeight="1" x14ac:dyDescent="0.25"/>
    <row r="1832" ht="17.25" customHeight="1" x14ac:dyDescent="0.25"/>
    <row r="1833" ht="17.25" customHeight="1" x14ac:dyDescent="0.25"/>
    <row r="1834" ht="17.25" customHeight="1" x14ac:dyDescent="0.25"/>
    <row r="1835" ht="17.25" customHeight="1" x14ac:dyDescent="0.25"/>
    <row r="1836" ht="17.25" customHeight="1" x14ac:dyDescent="0.25"/>
    <row r="1837" ht="17.25" customHeight="1" x14ac:dyDescent="0.25"/>
    <row r="1838" ht="17.25" customHeight="1" x14ac:dyDescent="0.25"/>
    <row r="1839" ht="17.25" customHeight="1" x14ac:dyDescent="0.25"/>
    <row r="1840" ht="17.25" customHeight="1" x14ac:dyDescent="0.25"/>
    <row r="1841" ht="17.25" customHeight="1" x14ac:dyDescent="0.25"/>
    <row r="1842" ht="17.25" customHeight="1" x14ac:dyDescent="0.25"/>
    <row r="1843" ht="17.25" customHeight="1" x14ac:dyDescent="0.25"/>
    <row r="1844" ht="17.25" customHeight="1" x14ac:dyDescent="0.25"/>
    <row r="1845" ht="17.25" customHeight="1" x14ac:dyDescent="0.25"/>
    <row r="1846" ht="17.25" customHeight="1" x14ac:dyDescent="0.25"/>
    <row r="1847" ht="17.25" customHeight="1" x14ac:dyDescent="0.25"/>
    <row r="1848" ht="17.25" customHeight="1" x14ac:dyDescent="0.25"/>
    <row r="1849" ht="17.25" customHeight="1" x14ac:dyDescent="0.25"/>
    <row r="1850" ht="17.25" customHeight="1" x14ac:dyDescent="0.25"/>
    <row r="1851" ht="17.25" customHeight="1" x14ac:dyDescent="0.25"/>
    <row r="1852" ht="17.25" customHeight="1" x14ac:dyDescent="0.25"/>
    <row r="1853" ht="17.25" customHeight="1" x14ac:dyDescent="0.25"/>
    <row r="1854" ht="17.25" customHeight="1" x14ac:dyDescent="0.25"/>
    <row r="1855" ht="17.25" customHeight="1" x14ac:dyDescent="0.25"/>
    <row r="1856" ht="17.25" customHeight="1" x14ac:dyDescent="0.25"/>
    <row r="1857" ht="17.25" customHeight="1" x14ac:dyDescent="0.25"/>
    <row r="1858" ht="17.25" customHeight="1" x14ac:dyDescent="0.25"/>
    <row r="1859" ht="17.25" customHeight="1" x14ac:dyDescent="0.25"/>
    <row r="1860" ht="17.25" customHeight="1" x14ac:dyDescent="0.25"/>
    <row r="1861" ht="17.25" customHeight="1" x14ac:dyDescent="0.25"/>
    <row r="1862" ht="17.25" customHeight="1" x14ac:dyDescent="0.25"/>
    <row r="1863" ht="17.25" customHeight="1" x14ac:dyDescent="0.25"/>
    <row r="1864" ht="17.25" customHeight="1" x14ac:dyDescent="0.25"/>
    <row r="1865" ht="17.25" customHeight="1" x14ac:dyDescent="0.25"/>
    <row r="1866" ht="17.25" customHeight="1" x14ac:dyDescent="0.25"/>
    <row r="1867" ht="17.25" customHeight="1" x14ac:dyDescent="0.25"/>
    <row r="1868" ht="17.25" customHeight="1" x14ac:dyDescent="0.25"/>
    <row r="1869" ht="17.25" customHeight="1" x14ac:dyDescent="0.25"/>
    <row r="1870" ht="17.25" customHeight="1" x14ac:dyDescent="0.25"/>
    <row r="1871" ht="17.25" customHeight="1" x14ac:dyDescent="0.25"/>
    <row r="1872" ht="17.25" customHeight="1" x14ac:dyDescent="0.25"/>
    <row r="1873" ht="17.25" customHeight="1" x14ac:dyDescent="0.25"/>
    <row r="1874" ht="17.25" customHeight="1" x14ac:dyDescent="0.25"/>
    <row r="1875" ht="17.25" customHeight="1" x14ac:dyDescent="0.25"/>
    <row r="1876" ht="17.25" customHeight="1" x14ac:dyDescent="0.25"/>
    <row r="1877" ht="17.25" customHeight="1" x14ac:dyDescent="0.25"/>
    <row r="1878" ht="17.25" customHeight="1" x14ac:dyDescent="0.25"/>
    <row r="1879" ht="17.25" customHeight="1" x14ac:dyDescent="0.25"/>
    <row r="1880" ht="17.25" customHeight="1" x14ac:dyDescent="0.25"/>
    <row r="1881" ht="17.25" customHeight="1" x14ac:dyDescent="0.25"/>
    <row r="1882" ht="17.25" customHeight="1" x14ac:dyDescent="0.25"/>
    <row r="1883" ht="17.25" customHeight="1" x14ac:dyDescent="0.25"/>
    <row r="1884" ht="17.25" customHeight="1" x14ac:dyDescent="0.25"/>
    <row r="1885" ht="17.25" customHeight="1" x14ac:dyDescent="0.25"/>
    <row r="1886" ht="17.25" customHeight="1" x14ac:dyDescent="0.25"/>
    <row r="1887" ht="17.25" customHeight="1" x14ac:dyDescent="0.25"/>
    <row r="1888" ht="17.25" customHeight="1" x14ac:dyDescent="0.25"/>
    <row r="1889" ht="17.25" customHeight="1" x14ac:dyDescent="0.25"/>
    <row r="1890" ht="17.25" customHeight="1" x14ac:dyDescent="0.25"/>
    <row r="1891" ht="17.25" customHeight="1" x14ac:dyDescent="0.25"/>
    <row r="1892" ht="17.25" customHeight="1" x14ac:dyDescent="0.25"/>
    <row r="1893" ht="17.25" customHeight="1" x14ac:dyDescent="0.25"/>
    <row r="1894" ht="17.25" customHeight="1" x14ac:dyDescent="0.25"/>
    <row r="1895" ht="17.25" customHeight="1" x14ac:dyDescent="0.25"/>
    <row r="1896" ht="17.25" customHeight="1" x14ac:dyDescent="0.25"/>
    <row r="1897" ht="17.25" customHeight="1" x14ac:dyDescent="0.25"/>
    <row r="1898" ht="17.25" customHeight="1" x14ac:dyDescent="0.25"/>
    <row r="1899" ht="17.25" customHeight="1" x14ac:dyDescent="0.25"/>
    <row r="1900" ht="17.25" customHeight="1" x14ac:dyDescent="0.25"/>
    <row r="1901" ht="17.25" customHeight="1" x14ac:dyDescent="0.25"/>
    <row r="1902" ht="17.25" customHeight="1" x14ac:dyDescent="0.25"/>
    <row r="1903" ht="17.25" customHeight="1" x14ac:dyDescent="0.25"/>
    <row r="1904" ht="17.25" customHeight="1" x14ac:dyDescent="0.25"/>
    <row r="1905" ht="17.25" customHeight="1" x14ac:dyDescent="0.25"/>
    <row r="1906" ht="17.25" customHeight="1" x14ac:dyDescent="0.25"/>
    <row r="1907" ht="17.25" customHeight="1" x14ac:dyDescent="0.25"/>
    <row r="1908" ht="17.25" customHeight="1" x14ac:dyDescent="0.25"/>
    <row r="1909" ht="17.25" customHeight="1" x14ac:dyDescent="0.25"/>
    <row r="1910" ht="17.25" customHeight="1" x14ac:dyDescent="0.25"/>
    <row r="1911" ht="17.25" customHeight="1" x14ac:dyDescent="0.25"/>
    <row r="1912" ht="17.25" customHeight="1" x14ac:dyDescent="0.25"/>
    <row r="1913" ht="17.25" customHeight="1" x14ac:dyDescent="0.25"/>
    <row r="1914" ht="17.25" customHeight="1" x14ac:dyDescent="0.25"/>
    <row r="1915" ht="17.25" customHeight="1" x14ac:dyDescent="0.25"/>
    <row r="1916" ht="17.25" customHeight="1" x14ac:dyDescent="0.25"/>
    <row r="1917" ht="17.25" customHeight="1" x14ac:dyDescent="0.25"/>
    <row r="1918" ht="17.25" customHeight="1" x14ac:dyDescent="0.25"/>
    <row r="1919" ht="17.25" customHeight="1" x14ac:dyDescent="0.25"/>
    <row r="1920" ht="17.25" customHeight="1" x14ac:dyDescent="0.25"/>
    <row r="1921" ht="17.25" customHeight="1" x14ac:dyDescent="0.25"/>
    <row r="1922" ht="17.25" customHeight="1" x14ac:dyDescent="0.25"/>
    <row r="1923" ht="17.25" customHeight="1" x14ac:dyDescent="0.25"/>
    <row r="1924" ht="17.25" customHeight="1" x14ac:dyDescent="0.25"/>
    <row r="1925" ht="17.25" customHeight="1" x14ac:dyDescent="0.25"/>
    <row r="1926" ht="17.25" customHeight="1" x14ac:dyDescent="0.25"/>
    <row r="1927" ht="17.25" customHeight="1" x14ac:dyDescent="0.25"/>
    <row r="1928" ht="17.25" customHeight="1" x14ac:dyDescent="0.25"/>
    <row r="1929" ht="17.25" customHeight="1" x14ac:dyDescent="0.25"/>
    <row r="1930" ht="17.25" customHeight="1" x14ac:dyDescent="0.25"/>
    <row r="1931" ht="17.25" customHeight="1" x14ac:dyDescent="0.25"/>
    <row r="1932" ht="17.25" customHeight="1" x14ac:dyDescent="0.25"/>
    <row r="1933" ht="17.25" customHeight="1" x14ac:dyDescent="0.25"/>
    <row r="1934" ht="17.25" customHeight="1" x14ac:dyDescent="0.25"/>
    <row r="1935" ht="17.25" customHeight="1" x14ac:dyDescent="0.25"/>
    <row r="1936" ht="17.25" customHeight="1" x14ac:dyDescent="0.25"/>
    <row r="1937" ht="17.25" customHeight="1" x14ac:dyDescent="0.25"/>
    <row r="1938" ht="17.25" customHeight="1" x14ac:dyDescent="0.25"/>
    <row r="1939" ht="17.25" customHeight="1" x14ac:dyDescent="0.25"/>
    <row r="1940" ht="17.25" customHeight="1" x14ac:dyDescent="0.25"/>
    <row r="1941" ht="17.25" customHeight="1" x14ac:dyDescent="0.25"/>
    <row r="1942" ht="17.25" customHeight="1" x14ac:dyDescent="0.25"/>
    <row r="1943" ht="17.25" customHeight="1" x14ac:dyDescent="0.25"/>
    <row r="1944" ht="17.25" customHeight="1" x14ac:dyDescent="0.25"/>
    <row r="1945" ht="17.25" customHeight="1" x14ac:dyDescent="0.25"/>
    <row r="1946" ht="17.25" customHeight="1" x14ac:dyDescent="0.25"/>
    <row r="1947" ht="17.25" customHeight="1" x14ac:dyDescent="0.25"/>
    <row r="1948" ht="17.25" customHeight="1" x14ac:dyDescent="0.25"/>
    <row r="1949" ht="17.25" customHeight="1" x14ac:dyDescent="0.25"/>
    <row r="1950" ht="17.25" customHeight="1" x14ac:dyDescent="0.25"/>
    <row r="1951" ht="17.25" customHeight="1" x14ac:dyDescent="0.25"/>
    <row r="1952" ht="17.25" customHeight="1" x14ac:dyDescent="0.25"/>
    <row r="1953" ht="17.25" customHeight="1" x14ac:dyDescent="0.25"/>
    <row r="1954" ht="17.25" customHeight="1" x14ac:dyDescent="0.25"/>
    <row r="1955" ht="17.25" customHeight="1" x14ac:dyDescent="0.25"/>
    <row r="1956" ht="17.25" customHeight="1" x14ac:dyDescent="0.25"/>
    <row r="1957" ht="17.25" customHeight="1" x14ac:dyDescent="0.25"/>
    <row r="1958" ht="17.25" customHeight="1" x14ac:dyDescent="0.25"/>
    <row r="1959" ht="17.25" customHeight="1" x14ac:dyDescent="0.25"/>
    <row r="1960" ht="17.25" customHeight="1" x14ac:dyDescent="0.25"/>
    <row r="1961" ht="17.25" customHeight="1" x14ac:dyDescent="0.25"/>
    <row r="1962" ht="17.25" customHeight="1" x14ac:dyDescent="0.25"/>
    <row r="1963" ht="17.25" customHeight="1" x14ac:dyDescent="0.25"/>
    <row r="1964" ht="17.25" customHeight="1" x14ac:dyDescent="0.25"/>
    <row r="1965" ht="17.25" customHeight="1" x14ac:dyDescent="0.25"/>
    <row r="1966" ht="17.25" customHeight="1" x14ac:dyDescent="0.25"/>
    <row r="1967" ht="17.25" customHeight="1" x14ac:dyDescent="0.25"/>
    <row r="1968" ht="17.25" customHeight="1" x14ac:dyDescent="0.25"/>
    <row r="1969" ht="17.25" customHeight="1" x14ac:dyDescent="0.25"/>
    <row r="1970" ht="17.25" customHeight="1" x14ac:dyDescent="0.25"/>
    <row r="1971" ht="17.25" customHeight="1" x14ac:dyDescent="0.25"/>
    <row r="1972" ht="17.25" customHeight="1" x14ac:dyDescent="0.25"/>
    <row r="1973" ht="17.25" customHeight="1" x14ac:dyDescent="0.25"/>
    <row r="1974" ht="17.25" customHeight="1" x14ac:dyDescent="0.25"/>
    <row r="1975" ht="17.25" customHeight="1" x14ac:dyDescent="0.25"/>
    <row r="1976" ht="17.25" customHeight="1" x14ac:dyDescent="0.25"/>
    <row r="1977" ht="17.25" customHeight="1" x14ac:dyDescent="0.25"/>
    <row r="1978" ht="17.25" customHeight="1" x14ac:dyDescent="0.25"/>
    <row r="1979" ht="17.25" customHeight="1" x14ac:dyDescent="0.25"/>
    <row r="1980" ht="17.25" customHeight="1" x14ac:dyDescent="0.25"/>
    <row r="1981" ht="17.25" customHeight="1" x14ac:dyDescent="0.25"/>
    <row r="1982" ht="17.25" customHeight="1" x14ac:dyDescent="0.25"/>
    <row r="1983" ht="17.25" customHeight="1" x14ac:dyDescent="0.25"/>
    <row r="1984" ht="17.25" customHeight="1" x14ac:dyDescent="0.25"/>
    <row r="1985" ht="17.25" customHeight="1" x14ac:dyDescent="0.25"/>
    <row r="1986" ht="17.25" customHeight="1" x14ac:dyDescent="0.25"/>
    <row r="1987" ht="17.25" customHeight="1" x14ac:dyDescent="0.25"/>
    <row r="1988" ht="17.25" customHeight="1" x14ac:dyDescent="0.25"/>
    <row r="1989" ht="17.25" customHeight="1" x14ac:dyDescent="0.25"/>
    <row r="1990" ht="17.25" customHeight="1" x14ac:dyDescent="0.25"/>
    <row r="1991" ht="17.25" customHeight="1" x14ac:dyDescent="0.25"/>
    <row r="1992" ht="17.25" customHeight="1" x14ac:dyDescent="0.25"/>
    <row r="1993" ht="17.25" customHeight="1" x14ac:dyDescent="0.25"/>
    <row r="1994" ht="17.25" customHeight="1" x14ac:dyDescent="0.25"/>
    <row r="1995" ht="17.25" customHeight="1" x14ac:dyDescent="0.25"/>
    <row r="1996" ht="17.25" customHeight="1" x14ac:dyDescent="0.25"/>
    <row r="1997" ht="17.25" customHeight="1" x14ac:dyDescent="0.25"/>
    <row r="1998" ht="17.25" customHeight="1" x14ac:dyDescent="0.25"/>
    <row r="1999" ht="17.25" customHeight="1" x14ac:dyDescent="0.25"/>
    <row r="2000" ht="17.25" customHeight="1" x14ac:dyDescent="0.25"/>
    <row r="2001" ht="17.25" customHeight="1" x14ac:dyDescent="0.25"/>
    <row r="2002" ht="17.25" customHeight="1" x14ac:dyDescent="0.25"/>
    <row r="2003" ht="17.25" customHeight="1" x14ac:dyDescent="0.25"/>
    <row r="2004" ht="17.25" customHeight="1" x14ac:dyDescent="0.25"/>
    <row r="2005" ht="17.25" customHeight="1" x14ac:dyDescent="0.25"/>
    <row r="2006" ht="17.25" customHeight="1" x14ac:dyDescent="0.25"/>
    <row r="2007" ht="17.25" customHeight="1" x14ac:dyDescent="0.25"/>
    <row r="2008" ht="17.25" customHeight="1" x14ac:dyDescent="0.25"/>
    <row r="2009" ht="17.25" customHeight="1" x14ac:dyDescent="0.25"/>
    <row r="2010" ht="17.25" customHeight="1" x14ac:dyDescent="0.25"/>
    <row r="2011" ht="17.25" customHeight="1" x14ac:dyDescent="0.25"/>
    <row r="2012" ht="17.25" customHeight="1" x14ac:dyDescent="0.25"/>
    <row r="2013" ht="17.25" customHeight="1" x14ac:dyDescent="0.25"/>
    <row r="2014" ht="17.25" customHeight="1" x14ac:dyDescent="0.25"/>
    <row r="2015" ht="17.25" customHeight="1" x14ac:dyDescent="0.25"/>
    <row r="2016" ht="17.25" customHeight="1" x14ac:dyDescent="0.25"/>
    <row r="2017" ht="17.25" customHeight="1" x14ac:dyDescent="0.25"/>
    <row r="2018" ht="17.25" customHeight="1" x14ac:dyDescent="0.25"/>
    <row r="2019" ht="17.25" customHeight="1" x14ac:dyDescent="0.25"/>
    <row r="2020" ht="17.25" customHeight="1" x14ac:dyDescent="0.25"/>
    <row r="2021" ht="17.25" customHeight="1" x14ac:dyDescent="0.25"/>
    <row r="2022" ht="17.25" customHeight="1" x14ac:dyDescent="0.25"/>
    <row r="2023" ht="17.25" customHeight="1" x14ac:dyDescent="0.25"/>
    <row r="2024" ht="17.25" customHeight="1" x14ac:dyDescent="0.25"/>
    <row r="2025" ht="17.25" customHeight="1" x14ac:dyDescent="0.25"/>
    <row r="2026" ht="17.25" customHeight="1" x14ac:dyDescent="0.25"/>
    <row r="2027" ht="17.25" customHeight="1" x14ac:dyDescent="0.25"/>
    <row r="2028" ht="17.25" customHeight="1" x14ac:dyDescent="0.25"/>
    <row r="2029" ht="17.25" customHeight="1" x14ac:dyDescent="0.25"/>
    <row r="2030" ht="17.25" customHeight="1" x14ac:dyDescent="0.25"/>
    <row r="2031" ht="17.25" customHeight="1" x14ac:dyDescent="0.25"/>
    <row r="2032" ht="17.25" customHeight="1" x14ac:dyDescent="0.25"/>
    <row r="2033" ht="17.25" customHeight="1" x14ac:dyDescent="0.25"/>
    <row r="2034" ht="17.25" customHeight="1" x14ac:dyDescent="0.25"/>
    <row r="2035" ht="17.25" customHeight="1" x14ac:dyDescent="0.25"/>
    <row r="2036" ht="17.25" customHeight="1" x14ac:dyDescent="0.25"/>
    <row r="2037" ht="17.25" customHeight="1" x14ac:dyDescent="0.25"/>
    <row r="2038" ht="17.25" customHeight="1" x14ac:dyDescent="0.25"/>
    <row r="2039" ht="17.25" customHeight="1" x14ac:dyDescent="0.25"/>
    <row r="2040" ht="17.25" customHeight="1" x14ac:dyDescent="0.25"/>
    <row r="2041" ht="17.25" customHeight="1" x14ac:dyDescent="0.25"/>
    <row r="2042" ht="17.25" customHeight="1" x14ac:dyDescent="0.25"/>
    <row r="2043" ht="17.25" customHeight="1" x14ac:dyDescent="0.25"/>
    <row r="2044" ht="17.25" customHeight="1" x14ac:dyDescent="0.25"/>
    <row r="2045" ht="17.25" customHeight="1" x14ac:dyDescent="0.25"/>
    <row r="2046" ht="17.25" customHeight="1" x14ac:dyDescent="0.25"/>
    <row r="2047" ht="17.25" customHeight="1" x14ac:dyDescent="0.25"/>
    <row r="2048" ht="17.25" customHeight="1" x14ac:dyDescent="0.25"/>
    <row r="2049" ht="17.25" customHeight="1" x14ac:dyDescent="0.25"/>
    <row r="2050" ht="17.25" customHeight="1" x14ac:dyDescent="0.25"/>
    <row r="2051" ht="17.25" customHeight="1" x14ac:dyDescent="0.25"/>
    <row r="2052" ht="17.25" customHeight="1" x14ac:dyDescent="0.25"/>
    <row r="2053" ht="17.25" customHeight="1" x14ac:dyDescent="0.25"/>
    <row r="2054" ht="17.25" customHeight="1" x14ac:dyDescent="0.25"/>
    <row r="2055" ht="17.25" customHeight="1" x14ac:dyDescent="0.25"/>
    <row r="2056" ht="17.25" customHeight="1" x14ac:dyDescent="0.25"/>
    <row r="2057" ht="17.25" customHeight="1" x14ac:dyDescent="0.25"/>
    <row r="2058" ht="17.25" customHeight="1" x14ac:dyDescent="0.25"/>
    <row r="2059" ht="17.25" customHeight="1" x14ac:dyDescent="0.25"/>
    <row r="2060" ht="17.25" customHeight="1" x14ac:dyDescent="0.25"/>
    <row r="2061" ht="17.25" customHeight="1" x14ac:dyDescent="0.25"/>
    <row r="2062" ht="17.25" customHeight="1" x14ac:dyDescent="0.25"/>
    <row r="2063" ht="17.25" customHeight="1" x14ac:dyDescent="0.25"/>
    <row r="2064" ht="17.25" customHeight="1" x14ac:dyDescent="0.25"/>
    <row r="2065" ht="17.25" customHeight="1" x14ac:dyDescent="0.25"/>
    <row r="2066" ht="17.25" customHeight="1" x14ac:dyDescent="0.25"/>
    <row r="2067" ht="17.25" customHeight="1" x14ac:dyDescent="0.25"/>
    <row r="2068" ht="17.25" customHeight="1" x14ac:dyDescent="0.25"/>
    <row r="2069" ht="17.25" customHeight="1" x14ac:dyDescent="0.25"/>
    <row r="2070" ht="17.25" customHeight="1" x14ac:dyDescent="0.25"/>
    <row r="2071" ht="17.25" customHeight="1" x14ac:dyDescent="0.25"/>
    <row r="2072" ht="17.25" customHeight="1" x14ac:dyDescent="0.25"/>
    <row r="2073" ht="17.25" customHeight="1" x14ac:dyDescent="0.25"/>
    <row r="2074" ht="17.25" customHeight="1" x14ac:dyDescent="0.25"/>
    <row r="2075" ht="17.25" customHeight="1" x14ac:dyDescent="0.25"/>
    <row r="2076" ht="17.25" customHeight="1" x14ac:dyDescent="0.25"/>
    <row r="2077" ht="17.25" customHeight="1" x14ac:dyDescent="0.25"/>
    <row r="2078" ht="17.25" customHeight="1" x14ac:dyDescent="0.25"/>
    <row r="2079" ht="17.25" customHeight="1" x14ac:dyDescent="0.25"/>
    <row r="2080" ht="17.25" customHeight="1" x14ac:dyDescent="0.25"/>
    <row r="2081" ht="17.25" customHeight="1" x14ac:dyDescent="0.25"/>
    <row r="2082" ht="17.25" customHeight="1" x14ac:dyDescent="0.25"/>
    <row r="2083" ht="17.25" customHeight="1" x14ac:dyDescent="0.25"/>
    <row r="2084" ht="17.25" customHeight="1" x14ac:dyDescent="0.25"/>
    <row r="2085" ht="17.25" customHeight="1" x14ac:dyDescent="0.25"/>
    <row r="2086" ht="17.25" customHeight="1" x14ac:dyDescent="0.25"/>
    <row r="2087" ht="17.25" customHeight="1" x14ac:dyDescent="0.25"/>
    <row r="2088" ht="17.25" customHeight="1" x14ac:dyDescent="0.25"/>
    <row r="2089" ht="17.25" customHeight="1" x14ac:dyDescent="0.25"/>
    <row r="2090" ht="17.25" customHeight="1" x14ac:dyDescent="0.25"/>
    <row r="2091" ht="17.25" customHeight="1" x14ac:dyDescent="0.25"/>
    <row r="2092" ht="17.25" customHeight="1" x14ac:dyDescent="0.25"/>
    <row r="2093" ht="17.25" customHeight="1" x14ac:dyDescent="0.25"/>
    <row r="2094" ht="17.25" customHeight="1" x14ac:dyDescent="0.25"/>
    <row r="2095" ht="17.25" customHeight="1" x14ac:dyDescent="0.25"/>
    <row r="2096" ht="17.25" customHeight="1" x14ac:dyDescent="0.25"/>
    <row r="2097" ht="17.25" customHeight="1" x14ac:dyDescent="0.25"/>
    <row r="2098" ht="17.25" customHeight="1" x14ac:dyDescent="0.25"/>
    <row r="2099" ht="17.25" customHeight="1" x14ac:dyDescent="0.25"/>
    <row r="2100" ht="17.25" customHeight="1" x14ac:dyDescent="0.25"/>
    <row r="2101" ht="17.25" customHeight="1" x14ac:dyDescent="0.25"/>
    <row r="2102" ht="17.25" customHeight="1" x14ac:dyDescent="0.25"/>
    <row r="2103" ht="17.25" customHeight="1" x14ac:dyDescent="0.25"/>
    <row r="2104" ht="17.25" customHeight="1" x14ac:dyDescent="0.25"/>
    <row r="2105" ht="17.25" customHeight="1" x14ac:dyDescent="0.25"/>
    <row r="2106" ht="17.25" customHeight="1" x14ac:dyDescent="0.25"/>
    <row r="2107" ht="17.25" customHeight="1" x14ac:dyDescent="0.25"/>
    <row r="2108" ht="17.25" customHeight="1" x14ac:dyDescent="0.25"/>
    <row r="2109" ht="17.25" customHeight="1" x14ac:dyDescent="0.25"/>
    <row r="2110" ht="17.25" customHeight="1" x14ac:dyDescent="0.25"/>
    <row r="2111" ht="17.25" customHeight="1" x14ac:dyDescent="0.25"/>
    <row r="2112" ht="17.25" customHeight="1" x14ac:dyDescent="0.25"/>
    <row r="2113" ht="17.25" customHeight="1" x14ac:dyDescent="0.25"/>
    <row r="2114" ht="17.25" customHeight="1" x14ac:dyDescent="0.25"/>
    <row r="2115" ht="17.25" customHeight="1" x14ac:dyDescent="0.25"/>
    <row r="2116" ht="17.25" customHeight="1" x14ac:dyDescent="0.25"/>
    <row r="2117" ht="17.25" customHeight="1" x14ac:dyDescent="0.25"/>
    <row r="2118" ht="17.25" customHeight="1" x14ac:dyDescent="0.25"/>
    <row r="2119" ht="17.25" customHeight="1" x14ac:dyDescent="0.25"/>
    <row r="2120" ht="17.25" customHeight="1" x14ac:dyDescent="0.25"/>
    <row r="2121" ht="17.25" customHeight="1" x14ac:dyDescent="0.25"/>
    <row r="2122" ht="17.25" customHeight="1" x14ac:dyDescent="0.25"/>
    <row r="2123" ht="17.25" customHeight="1" x14ac:dyDescent="0.25"/>
    <row r="2124" ht="17.25" customHeight="1" x14ac:dyDescent="0.25"/>
    <row r="2125" ht="17.25" customHeight="1" x14ac:dyDescent="0.25"/>
    <row r="2126" ht="17.25" customHeight="1" x14ac:dyDescent="0.25"/>
    <row r="2127" ht="17.25" customHeight="1" x14ac:dyDescent="0.25"/>
    <row r="2128" ht="17.25" customHeight="1" x14ac:dyDescent="0.25"/>
    <row r="2129" ht="17.25" customHeight="1" x14ac:dyDescent="0.25"/>
    <row r="2130" ht="17.25" customHeight="1" x14ac:dyDescent="0.25"/>
    <row r="2131" ht="17.25" customHeight="1" x14ac:dyDescent="0.25"/>
    <row r="2132" ht="17.25" customHeight="1" x14ac:dyDescent="0.25"/>
    <row r="2133" ht="17.25" customHeight="1" x14ac:dyDescent="0.25"/>
    <row r="2134" ht="17.25" customHeight="1" x14ac:dyDescent="0.25"/>
    <row r="2135" ht="17.25" customHeight="1" x14ac:dyDescent="0.25"/>
    <row r="2136" ht="17.25" customHeight="1" x14ac:dyDescent="0.25"/>
    <row r="2137" ht="17.25" customHeight="1" x14ac:dyDescent="0.25"/>
    <row r="2138" ht="17.25" customHeight="1" x14ac:dyDescent="0.25"/>
    <row r="2139" ht="17.25" customHeight="1" x14ac:dyDescent="0.25"/>
    <row r="2140" ht="17.25" customHeight="1" x14ac:dyDescent="0.25"/>
    <row r="2141" ht="17.25" customHeight="1" x14ac:dyDescent="0.25"/>
    <row r="2142" ht="17.25" customHeight="1" x14ac:dyDescent="0.25"/>
    <row r="2143" ht="17.25" customHeight="1" x14ac:dyDescent="0.25"/>
    <row r="2144" ht="17.25" customHeight="1" x14ac:dyDescent="0.25"/>
    <row r="2145" ht="17.25" customHeight="1" x14ac:dyDescent="0.25"/>
    <row r="2146" ht="17.25" customHeight="1" x14ac:dyDescent="0.25"/>
    <row r="2147" ht="17.25" customHeight="1" x14ac:dyDescent="0.25"/>
    <row r="2148" ht="17.25" customHeight="1" x14ac:dyDescent="0.25"/>
    <row r="2149" ht="17.25" customHeight="1" x14ac:dyDescent="0.25"/>
    <row r="2150" ht="17.25" customHeight="1" x14ac:dyDescent="0.25"/>
    <row r="2151" ht="17.25" customHeight="1" x14ac:dyDescent="0.25"/>
    <row r="2152" ht="17.25" customHeight="1" x14ac:dyDescent="0.25"/>
    <row r="2153" ht="17.25" customHeight="1" x14ac:dyDescent="0.25"/>
    <row r="2154" ht="17.25" customHeight="1" x14ac:dyDescent="0.25"/>
    <row r="2155" ht="17.25" customHeight="1" x14ac:dyDescent="0.25"/>
    <row r="2156" ht="17.25" customHeight="1" x14ac:dyDescent="0.25"/>
    <row r="2157" ht="17.25" customHeight="1" x14ac:dyDescent="0.25"/>
    <row r="2158" ht="17.25" customHeight="1" x14ac:dyDescent="0.25"/>
    <row r="2159" ht="17.25" customHeight="1" x14ac:dyDescent="0.25"/>
    <row r="2160" ht="17.25" customHeight="1" x14ac:dyDescent="0.25"/>
    <row r="2161" ht="17.25" customHeight="1" x14ac:dyDescent="0.25"/>
    <row r="2162" ht="17.25" customHeight="1" x14ac:dyDescent="0.25"/>
    <row r="2163" ht="17.25" customHeight="1" x14ac:dyDescent="0.25"/>
    <row r="2164" ht="17.25" customHeight="1" x14ac:dyDescent="0.25"/>
    <row r="2165" ht="17.25" customHeight="1" x14ac:dyDescent="0.25"/>
    <row r="2166" ht="17.25" customHeight="1" x14ac:dyDescent="0.25"/>
    <row r="2167" ht="17.25" customHeight="1" x14ac:dyDescent="0.25"/>
    <row r="2168" ht="17.25" customHeight="1" x14ac:dyDescent="0.25"/>
    <row r="2169" ht="17.25" customHeight="1" x14ac:dyDescent="0.25"/>
    <row r="2170" ht="17.25" customHeight="1" x14ac:dyDescent="0.25"/>
    <row r="2171" ht="17.25" customHeight="1" x14ac:dyDescent="0.25"/>
    <row r="2172" ht="17.25" customHeight="1" x14ac:dyDescent="0.25"/>
    <row r="2173" ht="17.25" customHeight="1" x14ac:dyDescent="0.25"/>
    <row r="2174" ht="17.25" customHeight="1" x14ac:dyDescent="0.25"/>
    <row r="2175" ht="17.25" customHeight="1" x14ac:dyDescent="0.25"/>
    <row r="2176" ht="17.25" customHeight="1" x14ac:dyDescent="0.25"/>
    <row r="2177" ht="17.25" customHeight="1" x14ac:dyDescent="0.25"/>
    <row r="2178" ht="17.25" customHeight="1" x14ac:dyDescent="0.25"/>
    <row r="2179" ht="17.25" customHeight="1" x14ac:dyDescent="0.25"/>
    <row r="2180" ht="17.25" customHeight="1" x14ac:dyDescent="0.25"/>
    <row r="2181" ht="17.25" customHeight="1" x14ac:dyDescent="0.25"/>
    <row r="2182" ht="17.25" customHeight="1" x14ac:dyDescent="0.25"/>
    <row r="2183" ht="17.25" customHeight="1" x14ac:dyDescent="0.25"/>
    <row r="2184" ht="17.25" customHeight="1" x14ac:dyDescent="0.25"/>
    <row r="2185" ht="17.25" customHeight="1" x14ac:dyDescent="0.25"/>
    <row r="2186" ht="17.25" customHeight="1" x14ac:dyDescent="0.25"/>
    <row r="2187" ht="17.25" customHeight="1" x14ac:dyDescent="0.25"/>
    <row r="2188" ht="17.25" customHeight="1" x14ac:dyDescent="0.25"/>
    <row r="2189" ht="17.25" customHeight="1" x14ac:dyDescent="0.25"/>
    <row r="2190" ht="17.25" customHeight="1" x14ac:dyDescent="0.25"/>
    <row r="2191" ht="17.25" customHeight="1" x14ac:dyDescent="0.25"/>
    <row r="2192" ht="17.25" customHeight="1" x14ac:dyDescent="0.25"/>
    <row r="2193" ht="17.25" customHeight="1" x14ac:dyDescent="0.25"/>
    <row r="2194" ht="17.25" customHeight="1" x14ac:dyDescent="0.25"/>
    <row r="2195" ht="17.25" customHeight="1" x14ac:dyDescent="0.25"/>
    <row r="2196" ht="17.25" customHeight="1" x14ac:dyDescent="0.25"/>
    <row r="2197" ht="17.25" customHeight="1" x14ac:dyDescent="0.25"/>
    <row r="2198" ht="17.25" customHeight="1" x14ac:dyDescent="0.25"/>
    <row r="2199" ht="17.25" customHeight="1" x14ac:dyDescent="0.25"/>
    <row r="2200" ht="17.25" customHeight="1" x14ac:dyDescent="0.25"/>
    <row r="2201" ht="17.25" customHeight="1" x14ac:dyDescent="0.25"/>
    <row r="2202" ht="17.25" customHeight="1" x14ac:dyDescent="0.25"/>
    <row r="2203" ht="17.25" customHeight="1" x14ac:dyDescent="0.25"/>
    <row r="2204" ht="17.25" customHeight="1" x14ac:dyDescent="0.25"/>
    <row r="2205" ht="17.25" customHeight="1" x14ac:dyDescent="0.25"/>
    <row r="2206" ht="17.25" customHeight="1" x14ac:dyDescent="0.25"/>
    <row r="2207" ht="17.25" customHeight="1" x14ac:dyDescent="0.25"/>
    <row r="2208" ht="17.25" customHeight="1" x14ac:dyDescent="0.25"/>
    <row r="2209" ht="17.25" customHeight="1" x14ac:dyDescent="0.25"/>
    <row r="2210" ht="17.25" customHeight="1" x14ac:dyDescent="0.25"/>
    <row r="2211" ht="17.25" customHeight="1" x14ac:dyDescent="0.25"/>
    <row r="2212" ht="17.25" customHeight="1" x14ac:dyDescent="0.25"/>
    <row r="2213" ht="17.25" customHeight="1" x14ac:dyDescent="0.25"/>
    <row r="2214" ht="17.25" customHeight="1" x14ac:dyDescent="0.25"/>
    <row r="2215" ht="17.25" customHeight="1" x14ac:dyDescent="0.25"/>
    <row r="2216" ht="17.25" customHeight="1" x14ac:dyDescent="0.25"/>
    <row r="2217" ht="17.25" customHeight="1" x14ac:dyDescent="0.25"/>
    <row r="2218" ht="17.25" customHeight="1" x14ac:dyDescent="0.25"/>
    <row r="2219" ht="17.25" customHeight="1" x14ac:dyDescent="0.25"/>
    <row r="2220" ht="17.25" customHeight="1" x14ac:dyDescent="0.25"/>
    <row r="2221" ht="17.25" customHeight="1" x14ac:dyDescent="0.25"/>
    <row r="2222" ht="17.25" customHeight="1" x14ac:dyDescent="0.25"/>
    <row r="2223" ht="17.25" customHeight="1" x14ac:dyDescent="0.25"/>
    <row r="2224" ht="17.25" customHeight="1" x14ac:dyDescent="0.25"/>
    <row r="2225" ht="17.25" customHeight="1" x14ac:dyDescent="0.25"/>
    <row r="2226" ht="17.25" customHeight="1" x14ac:dyDescent="0.25"/>
    <row r="2227" ht="17.25" customHeight="1" x14ac:dyDescent="0.25"/>
    <row r="2228" ht="17.25" customHeight="1" x14ac:dyDescent="0.25"/>
    <row r="2229" ht="17.25" customHeight="1" x14ac:dyDescent="0.25"/>
    <row r="2230" ht="17.25" customHeight="1" x14ac:dyDescent="0.25"/>
    <row r="2231" ht="17.25" customHeight="1" x14ac:dyDescent="0.25"/>
    <row r="2232" ht="17.25" customHeight="1" x14ac:dyDescent="0.25"/>
    <row r="2233" ht="17.25" customHeight="1" x14ac:dyDescent="0.25"/>
    <row r="2234" ht="17.25" customHeight="1" x14ac:dyDescent="0.25"/>
    <row r="2235" ht="17.25" customHeight="1" x14ac:dyDescent="0.25"/>
    <row r="2236" ht="17.25" customHeight="1" x14ac:dyDescent="0.25"/>
    <row r="2237" ht="17.25" customHeight="1" x14ac:dyDescent="0.25"/>
    <row r="2238" ht="17.25" customHeight="1" x14ac:dyDescent="0.25"/>
    <row r="2239" ht="17.25" customHeight="1" x14ac:dyDescent="0.25"/>
    <row r="2240" ht="17.25" customHeight="1" x14ac:dyDescent="0.25"/>
    <row r="2241" ht="17.25" customHeight="1" x14ac:dyDescent="0.25"/>
    <row r="2242" ht="17.25" customHeight="1" x14ac:dyDescent="0.25"/>
    <row r="2243" ht="17.25" customHeight="1" x14ac:dyDescent="0.25"/>
    <row r="2244" ht="17.25" customHeight="1" x14ac:dyDescent="0.25"/>
    <row r="2245" ht="17.25" customHeight="1" x14ac:dyDescent="0.25"/>
    <row r="2246" ht="17.25" customHeight="1" x14ac:dyDescent="0.25"/>
    <row r="2247" ht="17.25" customHeight="1" x14ac:dyDescent="0.25"/>
    <row r="2248" ht="17.25" customHeight="1" x14ac:dyDescent="0.25"/>
    <row r="2249" ht="17.25" customHeight="1" x14ac:dyDescent="0.25"/>
    <row r="2250" ht="17.25" customHeight="1" x14ac:dyDescent="0.25"/>
    <row r="2251" ht="17.25" customHeight="1" x14ac:dyDescent="0.25"/>
    <row r="2252" ht="17.25" customHeight="1" x14ac:dyDescent="0.25"/>
    <row r="2253" ht="17.25" customHeight="1" x14ac:dyDescent="0.25"/>
    <row r="2254" ht="17.25" customHeight="1" x14ac:dyDescent="0.25"/>
    <row r="2255" ht="17.25" customHeight="1" x14ac:dyDescent="0.25"/>
    <row r="2256" ht="17.25" customHeight="1" x14ac:dyDescent="0.25"/>
    <row r="2257" ht="17.25" customHeight="1" x14ac:dyDescent="0.25"/>
    <row r="2258" ht="17.25" customHeight="1" x14ac:dyDescent="0.25"/>
    <row r="2259" ht="17.25" customHeight="1" x14ac:dyDescent="0.25"/>
    <row r="2260" ht="17.25" customHeight="1" x14ac:dyDescent="0.25"/>
    <row r="2261" ht="17.25" customHeight="1" x14ac:dyDescent="0.25"/>
    <row r="2262" ht="17.25" customHeight="1" x14ac:dyDescent="0.25"/>
    <row r="2263" ht="17.25" customHeight="1" x14ac:dyDescent="0.25"/>
    <row r="2264" ht="17.25" customHeight="1" x14ac:dyDescent="0.25"/>
    <row r="2265" ht="17.25" customHeight="1" x14ac:dyDescent="0.25"/>
    <row r="2266" ht="17.25" customHeight="1" x14ac:dyDescent="0.25"/>
    <row r="2267" ht="17.25" customHeight="1" x14ac:dyDescent="0.25"/>
    <row r="2268" ht="17.25" customHeight="1" x14ac:dyDescent="0.25"/>
    <row r="2269" ht="17.25" customHeight="1" x14ac:dyDescent="0.25"/>
    <row r="2270" ht="17.25" customHeight="1" x14ac:dyDescent="0.25"/>
    <row r="2271" ht="17.25" customHeight="1" x14ac:dyDescent="0.25"/>
    <row r="2272" ht="17.25" customHeight="1" x14ac:dyDescent="0.25"/>
    <row r="2273" ht="17.25" customHeight="1" x14ac:dyDescent="0.25"/>
    <row r="2274" ht="17.25" customHeight="1" x14ac:dyDescent="0.25"/>
    <row r="2275" ht="17.25" customHeight="1" x14ac:dyDescent="0.25"/>
    <row r="2276" ht="17.25" customHeight="1" x14ac:dyDescent="0.25"/>
    <row r="2277" ht="17.25" customHeight="1" x14ac:dyDescent="0.25"/>
    <row r="2278" ht="17.25" customHeight="1" x14ac:dyDescent="0.25"/>
    <row r="2279" ht="17.25" customHeight="1" x14ac:dyDescent="0.25"/>
    <row r="2280" ht="17.25" customHeight="1" x14ac:dyDescent="0.25"/>
    <row r="2281" ht="17.25" customHeight="1" x14ac:dyDescent="0.25"/>
    <row r="2282" ht="17.25" customHeight="1" x14ac:dyDescent="0.25"/>
    <row r="2283" ht="17.25" customHeight="1" x14ac:dyDescent="0.25"/>
    <row r="2284" ht="17.25" customHeight="1" x14ac:dyDescent="0.25"/>
    <row r="2285" ht="17.25" customHeight="1" x14ac:dyDescent="0.25"/>
    <row r="2286" ht="17.25" customHeight="1" x14ac:dyDescent="0.25"/>
    <row r="2287" ht="17.25" customHeight="1" x14ac:dyDescent="0.25"/>
    <row r="2288" ht="17.25" customHeight="1" x14ac:dyDescent="0.25"/>
    <row r="2289" ht="17.25" customHeight="1" x14ac:dyDescent="0.25"/>
    <row r="2290" ht="17.25" customHeight="1" x14ac:dyDescent="0.25"/>
    <row r="2291" ht="17.25" customHeight="1" x14ac:dyDescent="0.25"/>
    <row r="2292" ht="17.25" customHeight="1" x14ac:dyDescent="0.25"/>
    <row r="2293" ht="17.25" customHeight="1" x14ac:dyDescent="0.25"/>
    <row r="2294" ht="17.25" customHeight="1" x14ac:dyDescent="0.25"/>
    <row r="2295" ht="17.25" customHeight="1" x14ac:dyDescent="0.25"/>
    <row r="2296" ht="17.25" customHeight="1" x14ac:dyDescent="0.25"/>
    <row r="2297" ht="17.25" customHeight="1" x14ac:dyDescent="0.25"/>
    <row r="2298" ht="17.25" customHeight="1" x14ac:dyDescent="0.25"/>
    <row r="2299" ht="17.25" customHeight="1" x14ac:dyDescent="0.25"/>
    <row r="2300" ht="17.25" customHeight="1" x14ac:dyDescent="0.25"/>
    <row r="2301" ht="17.25" customHeight="1" x14ac:dyDescent="0.25"/>
    <row r="2302" ht="17.25" customHeight="1" x14ac:dyDescent="0.25"/>
    <row r="2303" ht="17.25" customHeight="1" x14ac:dyDescent="0.25"/>
    <row r="2304" ht="17.25" customHeight="1" x14ac:dyDescent="0.25"/>
    <row r="2305" ht="17.25" customHeight="1" x14ac:dyDescent="0.25"/>
    <row r="2306" ht="17.25" customHeight="1" x14ac:dyDescent="0.25"/>
    <row r="2307" ht="17.25" customHeight="1" x14ac:dyDescent="0.25"/>
    <row r="2308" ht="17.25" customHeight="1" x14ac:dyDescent="0.25"/>
    <row r="2309" ht="17.25" customHeight="1" x14ac:dyDescent="0.25"/>
    <row r="2310" ht="17.25" customHeight="1" x14ac:dyDescent="0.25"/>
    <row r="2311" ht="17.25" customHeight="1" x14ac:dyDescent="0.25"/>
    <row r="2312" ht="17.25" customHeight="1" x14ac:dyDescent="0.25"/>
    <row r="2313" ht="17.25" customHeight="1" x14ac:dyDescent="0.25"/>
    <row r="2314" ht="17.25" customHeight="1" x14ac:dyDescent="0.25"/>
    <row r="2315" ht="17.25" customHeight="1" x14ac:dyDescent="0.25"/>
    <row r="2316" ht="17.25" customHeight="1" x14ac:dyDescent="0.25"/>
    <row r="2317" ht="17.25" customHeight="1" x14ac:dyDescent="0.25"/>
    <row r="2318" ht="17.25" customHeight="1" x14ac:dyDescent="0.25"/>
    <row r="2319" ht="17.25" customHeight="1" x14ac:dyDescent="0.25"/>
    <row r="2320" ht="17.25" customHeight="1" x14ac:dyDescent="0.25"/>
    <row r="2321" ht="17.25" customHeight="1" x14ac:dyDescent="0.25"/>
    <row r="2322" ht="17.25" customHeight="1" x14ac:dyDescent="0.25"/>
    <row r="2323" ht="17.25" customHeight="1" x14ac:dyDescent="0.25"/>
    <row r="2324" ht="17.25" customHeight="1" x14ac:dyDescent="0.25"/>
    <row r="2325" ht="17.25" customHeight="1" x14ac:dyDescent="0.25"/>
    <row r="2326" ht="17.25" customHeight="1" x14ac:dyDescent="0.25"/>
    <row r="2327" ht="17.25" customHeight="1" x14ac:dyDescent="0.25"/>
    <row r="2328" ht="17.25" customHeight="1" x14ac:dyDescent="0.25"/>
    <row r="2329" ht="17.25" customHeight="1" x14ac:dyDescent="0.25"/>
    <row r="2330" ht="17.25" customHeight="1" x14ac:dyDescent="0.25"/>
    <row r="2331" ht="17.25" customHeight="1" x14ac:dyDescent="0.25"/>
    <row r="2332" ht="17.25" customHeight="1" x14ac:dyDescent="0.25"/>
    <row r="2333" ht="17.25" customHeight="1" x14ac:dyDescent="0.25"/>
    <row r="2334" ht="17.25" customHeight="1" x14ac:dyDescent="0.25"/>
    <row r="2335" ht="17.25" customHeight="1" x14ac:dyDescent="0.25"/>
    <row r="2336" ht="17.25" customHeight="1" x14ac:dyDescent="0.25"/>
    <row r="2337" ht="17.25" customHeight="1" x14ac:dyDescent="0.25"/>
    <row r="2338" ht="17.25" customHeight="1" x14ac:dyDescent="0.25"/>
    <row r="2339" ht="17.25" customHeight="1" x14ac:dyDescent="0.25"/>
    <row r="2340" ht="17.25" customHeight="1" x14ac:dyDescent="0.25"/>
    <row r="2341" ht="17.25" customHeight="1" x14ac:dyDescent="0.25"/>
    <row r="2342" ht="17.25" customHeight="1" x14ac:dyDescent="0.25"/>
    <row r="2343" ht="17.25" customHeight="1" x14ac:dyDescent="0.25"/>
    <row r="2344" ht="17.25" customHeight="1" x14ac:dyDescent="0.25"/>
    <row r="2345" ht="17.25" customHeight="1" x14ac:dyDescent="0.25"/>
    <row r="2346" ht="17.25" customHeight="1" x14ac:dyDescent="0.25"/>
    <row r="2347" ht="17.25" customHeight="1" x14ac:dyDescent="0.25"/>
    <row r="2348" ht="17.25" customHeight="1" x14ac:dyDescent="0.25"/>
    <row r="2349" ht="17.25" customHeight="1" x14ac:dyDescent="0.25"/>
    <row r="2350" ht="17.25" customHeight="1" x14ac:dyDescent="0.25"/>
    <row r="2351" ht="17.25" customHeight="1" x14ac:dyDescent="0.25"/>
    <row r="2352" ht="17.25" customHeight="1" x14ac:dyDescent="0.25"/>
    <row r="2353" ht="17.25" customHeight="1" x14ac:dyDescent="0.25"/>
    <row r="2354" ht="17.25" customHeight="1" x14ac:dyDescent="0.25"/>
    <row r="2355" ht="17.25" customHeight="1" x14ac:dyDescent="0.25"/>
    <row r="2356" ht="17.25" customHeight="1" x14ac:dyDescent="0.25"/>
    <row r="2357" ht="17.25" customHeight="1" x14ac:dyDescent="0.25"/>
    <row r="2358" ht="17.25" customHeight="1" x14ac:dyDescent="0.25"/>
    <row r="2359" ht="17.25" customHeight="1" x14ac:dyDescent="0.25"/>
    <row r="2360" ht="17.25" customHeight="1" x14ac:dyDescent="0.25"/>
    <row r="2361" ht="17.25" customHeight="1" x14ac:dyDescent="0.25"/>
    <row r="2362" ht="17.25" customHeight="1" x14ac:dyDescent="0.25"/>
    <row r="2363" ht="17.25" customHeight="1" x14ac:dyDescent="0.25"/>
    <row r="2364" ht="17.25" customHeight="1" x14ac:dyDescent="0.25"/>
    <row r="2365" ht="17.25" customHeight="1" x14ac:dyDescent="0.25"/>
    <row r="2366" ht="17.25" customHeight="1" x14ac:dyDescent="0.25"/>
    <row r="2367" ht="17.25" customHeight="1" x14ac:dyDescent="0.25"/>
    <row r="2368" ht="17.25" customHeight="1" x14ac:dyDescent="0.25"/>
    <row r="2369" ht="17.25" customHeight="1" x14ac:dyDescent="0.25"/>
    <row r="2370" ht="17.25" customHeight="1" x14ac:dyDescent="0.25"/>
    <row r="2371" ht="17.25" customHeight="1" x14ac:dyDescent="0.25"/>
    <row r="2372" ht="17.25" customHeight="1" x14ac:dyDescent="0.25"/>
    <row r="2373" ht="17.25" customHeight="1" x14ac:dyDescent="0.25"/>
    <row r="2374" ht="17.25" customHeight="1" x14ac:dyDescent="0.25"/>
    <row r="2375" ht="17.25" customHeight="1" x14ac:dyDescent="0.25"/>
    <row r="2376" ht="17.25" customHeight="1" x14ac:dyDescent="0.25"/>
    <row r="2377" ht="17.25" customHeight="1" x14ac:dyDescent="0.25"/>
    <row r="2378" ht="17.25" customHeight="1" x14ac:dyDescent="0.25"/>
    <row r="2379" ht="17.25" customHeight="1" x14ac:dyDescent="0.25"/>
    <row r="2380" ht="17.25" customHeight="1" x14ac:dyDescent="0.25"/>
    <row r="2381" ht="17.25" customHeight="1" x14ac:dyDescent="0.25"/>
    <row r="2382" ht="17.25" customHeight="1" x14ac:dyDescent="0.25"/>
    <row r="2383" ht="17.25" customHeight="1" x14ac:dyDescent="0.25"/>
    <row r="2384" ht="17.25" customHeight="1" x14ac:dyDescent="0.25"/>
    <row r="2385" ht="17.25" customHeight="1" x14ac:dyDescent="0.25"/>
    <row r="2386" ht="17.25" customHeight="1" x14ac:dyDescent="0.25"/>
    <row r="2387" ht="17.25" customHeight="1" x14ac:dyDescent="0.25"/>
    <row r="2388" ht="17.25" customHeight="1" x14ac:dyDescent="0.25"/>
    <row r="2389" ht="17.25" customHeight="1" x14ac:dyDescent="0.25"/>
    <row r="2390" ht="17.25" customHeight="1" x14ac:dyDescent="0.25"/>
    <row r="2391" ht="17.25" customHeight="1" x14ac:dyDescent="0.25"/>
    <row r="2392" ht="17.25" customHeight="1" x14ac:dyDescent="0.25"/>
    <row r="2393" ht="17.25" customHeight="1" x14ac:dyDescent="0.25"/>
    <row r="2394" ht="17.25" customHeight="1" x14ac:dyDescent="0.25"/>
    <row r="2395" ht="17.25" customHeight="1" x14ac:dyDescent="0.25"/>
    <row r="2396" ht="17.25" customHeight="1" x14ac:dyDescent="0.25"/>
    <row r="2397" ht="17.25" customHeight="1" x14ac:dyDescent="0.25"/>
    <row r="2398" ht="17.25" customHeight="1" x14ac:dyDescent="0.25"/>
    <row r="2399" ht="17.25" customHeight="1" x14ac:dyDescent="0.25"/>
    <row r="2400" ht="17.25" customHeight="1" x14ac:dyDescent="0.25"/>
    <row r="2401" ht="17.25" customHeight="1" x14ac:dyDescent="0.25"/>
    <row r="2402" ht="17.25" customHeight="1" x14ac:dyDescent="0.25"/>
    <row r="2403" ht="17.25" customHeight="1" x14ac:dyDescent="0.25"/>
    <row r="2404" ht="17.25" customHeight="1" x14ac:dyDescent="0.25"/>
    <row r="2405" ht="17.25" customHeight="1" x14ac:dyDescent="0.25"/>
    <row r="2406" ht="17.25" customHeight="1" x14ac:dyDescent="0.25"/>
    <row r="2407" ht="17.25" customHeight="1" x14ac:dyDescent="0.25"/>
    <row r="2408" ht="17.25" customHeight="1" x14ac:dyDescent="0.25"/>
    <row r="2409" ht="17.25" customHeight="1" x14ac:dyDescent="0.25"/>
    <row r="2410" ht="17.25" customHeight="1" x14ac:dyDescent="0.25"/>
    <row r="2411" ht="17.25" customHeight="1" x14ac:dyDescent="0.25"/>
    <row r="2412" ht="17.25" customHeight="1" x14ac:dyDescent="0.25"/>
    <row r="2413" ht="17.25" customHeight="1" x14ac:dyDescent="0.25"/>
    <row r="2414" ht="17.25" customHeight="1" x14ac:dyDescent="0.25"/>
    <row r="2415" ht="17.25" customHeight="1" x14ac:dyDescent="0.25"/>
    <row r="2416" ht="17.25" customHeight="1" x14ac:dyDescent="0.25"/>
    <row r="2417" ht="17.25" customHeight="1" x14ac:dyDescent="0.25"/>
    <row r="2418" ht="17.25" customHeight="1" x14ac:dyDescent="0.25"/>
    <row r="2419" ht="17.25" customHeight="1" x14ac:dyDescent="0.25"/>
    <row r="2420" ht="17.25" customHeight="1" x14ac:dyDescent="0.25"/>
    <row r="2421" ht="17.25" customHeight="1" x14ac:dyDescent="0.25"/>
    <row r="2422" ht="17.25" customHeight="1" x14ac:dyDescent="0.25"/>
    <row r="2423" ht="17.25" customHeight="1" x14ac:dyDescent="0.25"/>
    <row r="2424" ht="17.25" customHeight="1" x14ac:dyDescent="0.25"/>
    <row r="2425" ht="17.25" customHeight="1" x14ac:dyDescent="0.25"/>
    <row r="2426" ht="17.25" customHeight="1" x14ac:dyDescent="0.25"/>
    <row r="2427" ht="17.25" customHeight="1" x14ac:dyDescent="0.25"/>
    <row r="2428" ht="17.25" customHeight="1" x14ac:dyDescent="0.25"/>
    <row r="2429" ht="17.25" customHeight="1" x14ac:dyDescent="0.25"/>
    <row r="2430" ht="17.25" customHeight="1" x14ac:dyDescent="0.25"/>
    <row r="2431" ht="17.25" customHeight="1" x14ac:dyDescent="0.25"/>
    <row r="2432" ht="17.25" customHeight="1" x14ac:dyDescent="0.25"/>
    <row r="2433" ht="17.25" customHeight="1" x14ac:dyDescent="0.25"/>
    <row r="2434" ht="17.25" customHeight="1" x14ac:dyDescent="0.25"/>
    <row r="2435" ht="17.25" customHeight="1" x14ac:dyDescent="0.25"/>
    <row r="2436" ht="17.25" customHeight="1" x14ac:dyDescent="0.25"/>
    <row r="2437" ht="17.25" customHeight="1" x14ac:dyDescent="0.25"/>
    <row r="2438" ht="17.25" customHeight="1" x14ac:dyDescent="0.25"/>
    <row r="2439" ht="17.25" customHeight="1" x14ac:dyDescent="0.25"/>
    <row r="2440" ht="17.25" customHeight="1" x14ac:dyDescent="0.25"/>
    <row r="2441" ht="17.25" customHeight="1" x14ac:dyDescent="0.25"/>
    <row r="2442" ht="17.25" customHeight="1" x14ac:dyDescent="0.25"/>
    <row r="2443" ht="17.25" customHeight="1" x14ac:dyDescent="0.25"/>
    <row r="2444" ht="17.25" customHeight="1" x14ac:dyDescent="0.25"/>
    <row r="2445" ht="17.25" customHeight="1" x14ac:dyDescent="0.25"/>
    <row r="2446" ht="17.25" customHeight="1" x14ac:dyDescent="0.25"/>
    <row r="2447" ht="17.25" customHeight="1" x14ac:dyDescent="0.25"/>
    <row r="2448" ht="17.25" customHeight="1" x14ac:dyDescent="0.25"/>
    <row r="2449" ht="17.25" customHeight="1" x14ac:dyDescent="0.25"/>
    <row r="2450" ht="17.25" customHeight="1" x14ac:dyDescent="0.25"/>
    <row r="2451" ht="17.25" customHeight="1" x14ac:dyDescent="0.25"/>
    <row r="2452" ht="17.25" customHeight="1" x14ac:dyDescent="0.25"/>
    <row r="2453" ht="17.25" customHeight="1" x14ac:dyDescent="0.25"/>
    <row r="2454" ht="17.25" customHeight="1" x14ac:dyDescent="0.25"/>
    <row r="2455" ht="17.25" customHeight="1" x14ac:dyDescent="0.25"/>
    <row r="2456" ht="17.25" customHeight="1" x14ac:dyDescent="0.25"/>
    <row r="2457" ht="17.25" customHeight="1" x14ac:dyDescent="0.25"/>
    <row r="2458" ht="17.25" customHeight="1" x14ac:dyDescent="0.25"/>
    <row r="2459" ht="17.25" customHeight="1" x14ac:dyDescent="0.25"/>
    <row r="2460" ht="17.25" customHeight="1" x14ac:dyDescent="0.25"/>
    <row r="2461" ht="17.25" customHeight="1" x14ac:dyDescent="0.25"/>
    <row r="2462" ht="17.25" customHeight="1" x14ac:dyDescent="0.25"/>
    <row r="2463" ht="17.25" customHeight="1" x14ac:dyDescent="0.25"/>
    <row r="2464" ht="17.25" customHeight="1" x14ac:dyDescent="0.25"/>
    <row r="2465" ht="17.25" customHeight="1" x14ac:dyDescent="0.25"/>
    <row r="2466" ht="17.25" customHeight="1" x14ac:dyDescent="0.25"/>
    <row r="2467" ht="17.25" customHeight="1" x14ac:dyDescent="0.25"/>
    <row r="2468" ht="17.25" customHeight="1" x14ac:dyDescent="0.25"/>
    <row r="2469" ht="17.25" customHeight="1" x14ac:dyDescent="0.25"/>
    <row r="2470" ht="17.25" customHeight="1" x14ac:dyDescent="0.25"/>
    <row r="2471" ht="17.25" customHeight="1" x14ac:dyDescent="0.25"/>
    <row r="2472" ht="17.25" customHeight="1" x14ac:dyDescent="0.25"/>
    <row r="2473" ht="17.25" customHeight="1" x14ac:dyDescent="0.25"/>
    <row r="2474" ht="17.25" customHeight="1" x14ac:dyDescent="0.25"/>
    <row r="2475" ht="17.25" customHeight="1" x14ac:dyDescent="0.25"/>
    <row r="2476" ht="17.25" customHeight="1" x14ac:dyDescent="0.25"/>
    <row r="2477" ht="17.25" customHeight="1" x14ac:dyDescent="0.25"/>
    <row r="2478" ht="17.25" customHeight="1" x14ac:dyDescent="0.25"/>
    <row r="2479" ht="17.25" customHeight="1" x14ac:dyDescent="0.25"/>
    <row r="2480" ht="17.25" customHeight="1" x14ac:dyDescent="0.25"/>
    <row r="2481" ht="17.25" customHeight="1" x14ac:dyDescent="0.25"/>
    <row r="2482" ht="17.25" customHeight="1" x14ac:dyDescent="0.25"/>
    <row r="2483" ht="17.25" customHeight="1" x14ac:dyDescent="0.25"/>
    <row r="2484" ht="17.25" customHeight="1" x14ac:dyDescent="0.25"/>
    <row r="2485" ht="17.25" customHeight="1" x14ac:dyDescent="0.25"/>
    <row r="2486" ht="17.25" customHeight="1" x14ac:dyDescent="0.25"/>
    <row r="2487" ht="17.25" customHeight="1" x14ac:dyDescent="0.25"/>
    <row r="2488" ht="17.25" customHeight="1" x14ac:dyDescent="0.25"/>
    <row r="2489" ht="17.25" customHeight="1" x14ac:dyDescent="0.25"/>
    <row r="2490" ht="17.25" customHeight="1" x14ac:dyDescent="0.25"/>
    <row r="2491" ht="17.25" customHeight="1" x14ac:dyDescent="0.25"/>
    <row r="2492" ht="17.25" customHeight="1" x14ac:dyDescent="0.25"/>
    <row r="2493" ht="17.25" customHeight="1" x14ac:dyDescent="0.25"/>
    <row r="2494" ht="17.25" customHeight="1" x14ac:dyDescent="0.25"/>
    <row r="2495" ht="17.25" customHeight="1" x14ac:dyDescent="0.25"/>
    <row r="2496" ht="17.25" customHeight="1" x14ac:dyDescent="0.25"/>
    <row r="2497" ht="17.25" customHeight="1" x14ac:dyDescent="0.25"/>
    <row r="2498" ht="17.25" customHeight="1" x14ac:dyDescent="0.25"/>
    <row r="2499" ht="17.25" customHeight="1" x14ac:dyDescent="0.25"/>
    <row r="2500" ht="17.25" customHeight="1" x14ac:dyDescent="0.25"/>
    <row r="2501" ht="17.25" customHeight="1" x14ac:dyDescent="0.25"/>
    <row r="2502" ht="17.25" customHeight="1" x14ac:dyDescent="0.25"/>
    <row r="2503" ht="17.25" customHeight="1" x14ac:dyDescent="0.25"/>
    <row r="2504" ht="17.25" customHeight="1" x14ac:dyDescent="0.25"/>
    <row r="2505" ht="17.25" customHeight="1" x14ac:dyDescent="0.25"/>
    <row r="2506" ht="17.25" customHeight="1" x14ac:dyDescent="0.25"/>
    <row r="2507" ht="17.25" customHeight="1" x14ac:dyDescent="0.25"/>
    <row r="2508" ht="17.25" customHeight="1" x14ac:dyDescent="0.25"/>
    <row r="2509" ht="17.25" customHeight="1" x14ac:dyDescent="0.25"/>
    <row r="2510" ht="17.25" customHeight="1" x14ac:dyDescent="0.25"/>
    <row r="2511" ht="17.25" customHeight="1" x14ac:dyDescent="0.25"/>
    <row r="2512" ht="17.25" customHeight="1" x14ac:dyDescent="0.25"/>
    <row r="2513" ht="17.25" customHeight="1" x14ac:dyDescent="0.25"/>
    <row r="2514" ht="17.25" customHeight="1" x14ac:dyDescent="0.25"/>
    <row r="2515" ht="17.25" customHeight="1" x14ac:dyDescent="0.25"/>
    <row r="2516" ht="17.25" customHeight="1" x14ac:dyDescent="0.25"/>
  </sheetData>
  <sheetProtection selectLockedCells="1" selectUnlockedCells="1"/>
  <phoneticPr fontId="4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C6B4434636EFF4419A5B7C719D1B4B2D" ma:contentTypeVersion="5" ma:contentTypeDescription="إنشاء مستند جديد." ma:contentTypeScope="" ma:versionID="b2b61151508518f1f506024fa6b12e52">
  <xsd:schema xmlns:xsd="http://www.w3.org/2001/XMLSchema" xmlns:xs="http://www.w3.org/2001/XMLSchema" xmlns:p="http://schemas.microsoft.com/office/2006/metadata/properties" xmlns:ns2="e73bc8ed-f0d8-4823-aee5-bc4818d47bf9" targetNamespace="http://schemas.microsoft.com/office/2006/metadata/properties" ma:root="true" ma:fieldsID="641c6ad4107f4c934643b9ab1929e947" ns2:_="">
    <xsd:import namespace="e73bc8ed-f0d8-4823-aee5-bc4818d47b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3bc8ed-f0d8-4823-aee5-bc4818d47b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5CC843-E6B9-4B54-BF13-71F01A4C31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2D1325-993B-443B-BA78-93B47C4390A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48C0C33-E4D7-4BDB-8CCC-BAE1392C3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3bc8ed-f0d8-4823-aee5-bc4818d47b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7</vt:i4>
      </vt:variant>
      <vt:variant>
        <vt:lpstr>النطاقات المسماة</vt:lpstr>
      </vt:variant>
      <vt:variant>
        <vt:i4>1</vt:i4>
      </vt:variant>
    </vt:vector>
  </HeadingPairs>
  <TitlesOfParts>
    <vt:vector size="8" baseType="lpstr">
      <vt:lpstr>تعليمات</vt:lpstr>
      <vt:lpstr>إدخال البيانات</vt:lpstr>
      <vt:lpstr>إختيار المقررات</vt:lpstr>
      <vt:lpstr>الإستمارة</vt:lpstr>
      <vt:lpstr>LAW-23-24-f2</vt:lpstr>
      <vt:lpstr>ورقة4</vt:lpstr>
      <vt:lpstr>ورقة2</vt:lpstr>
      <vt:lpstr>الإستمارة!Print_Area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ahmad hamdash</dc:creator>
  <cp:keywords/>
  <dc:description/>
  <cp:lastModifiedBy>lenovo-lap</cp:lastModifiedBy>
  <cp:revision/>
  <cp:lastPrinted>2024-01-12T22:37:24Z</cp:lastPrinted>
  <dcterms:created xsi:type="dcterms:W3CDTF">2015-06-05T18:17:20Z</dcterms:created>
  <dcterms:modified xsi:type="dcterms:W3CDTF">2024-07-17T07:57:45Z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0x010100C6B4434636EFF4419A5B7C719D1B4B2D</vt:lpwstr>
  </property>
</Properties>
</file>