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lenovo-lap\Desktop\قدامى ف1 2024-2025\مشروعات\"/>
    </mc:Choice>
  </mc:AlternateContent>
  <xr:revisionPtr revIDLastSave="0" documentId="13_ncr:1_{977906C2-F52F-4E0C-B2FF-B59CC68E8865}" xr6:coauthVersionLast="47" xr6:coauthVersionMax="47" xr10:uidLastSave="{00000000-0000-0000-0000-000000000000}"/>
  <workbookProtection workbookAlgorithmName="SHA-512" workbookHashValue="del8Zsju/eiwSYQ28YTENap/3DBdQIq4ptgKkypxd16qGlIo78hBJNo4XXVjlDlENk2RiuqD3Rvol/6qSaUvFQ==" workbookSaltValue="iNN3lC8j/EFYSvtmvfnHfw==" workbookSpinCount="100000" lockStructure="1"/>
  <bookViews>
    <workbookView xWindow="-108" yWindow="-108" windowWidth="23256" windowHeight="12576" tabRatio="583"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4" sheetId="10" state="hidden" r:id="rId6"/>
    <sheet name="ورقة2" sheetId="4" state="hidden" r:id="rId7"/>
  </sheets>
  <externalReferences>
    <externalReference r:id="rId8"/>
  </externalReferences>
  <definedNames>
    <definedName name="_xlnm._FilterDatabase" localSheetId="1" hidden="1">'إدخال البيانات'!$L$4:$L$15</definedName>
    <definedName name="_xlnm._FilterDatabase" localSheetId="6" hidden="1">ورقة2!$A$2:$AU$793</definedName>
    <definedName name="_xlnm._FilterDatabase" localSheetId="5" hidden="1">ورقة4!$A$2:$BD$791</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 l="1"/>
  <c r="V5" i="5"/>
  <c r="F1" i="7" l="1"/>
  <c r="G10" i="7" l="1"/>
  <c r="P4" i="5" s="1"/>
  <c r="K6" i="11" s="1"/>
  <c r="Z18" i="11" s="1"/>
  <c r="Y18" i="11" s="1"/>
  <c r="F10" i="7"/>
  <c r="J4" i="5" s="1"/>
  <c r="E10" i="7"/>
  <c r="D4" i="5" s="1"/>
  <c r="AO45" i="4"/>
  <c r="AO589" i="4"/>
  <c r="AO46" i="4"/>
  <c r="AO590" i="4"/>
  <c r="AO591" i="4"/>
  <c r="AO40" i="4"/>
  <c r="AO47" i="4"/>
  <c r="AO430" i="4"/>
  <c r="AO48" i="4"/>
  <c r="AO49" i="4"/>
  <c r="AO50" i="4"/>
  <c r="AO20" i="4"/>
  <c r="AO592" i="4"/>
  <c r="AO51" i="4"/>
  <c r="AO35" i="4"/>
  <c r="AO52" i="4"/>
  <c r="AO53" i="4"/>
  <c r="AO54" i="4"/>
  <c r="AO55" i="4"/>
  <c r="AO56" i="4"/>
  <c r="AO57" i="4"/>
  <c r="AO58" i="4"/>
  <c r="AO593" i="4"/>
  <c r="AO59" i="4"/>
  <c r="AO12" i="4"/>
  <c r="AO60" i="4"/>
  <c r="AO61" i="4"/>
  <c r="AO62" i="4"/>
  <c r="AO63" i="4"/>
  <c r="AO64" i="4"/>
  <c r="AO65" i="4"/>
  <c r="AO66" i="4"/>
  <c r="AO67" i="4"/>
  <c r="AO68" i="4"/>
  <c r="AO69" i="4"/>
  <c r="AO8" i="4"/>
  <c r="AO70" i="4"/>
  <c r="AO71" i="4"/>
  <c r="AO72" i="4"/>
  <c r="AO73" i="4"/>
  <c r="AO431" i="4"/>
  <c r="AO74" i="4"/>
  <c r="AO75" i="4"/>
  <c r="AO76" i="4"/>
  <c r="AO77" i="4"/>
  <c r="AO78" i="4"/>
  <c r="AO79" i="4"/>
  <c r="AO41" i="4"/>
  <c r="AO80" i="4"/>
  <c r="AO81" i="4"/>
  <c r="AO82" i="4"/>
  <c r="AO83" i="4"/>
  <c r="AO84" i="4"/>
  <c r="AO85" i="4"/>
  <c r="AO594" i="4"/>
  <c r="AO86" i="4"/>
  <c r="AO87" i="4"/>
  <c r="AO595" i="4"/>
  <c r="AO88" i="4"/>
  <c r="AO89" i="4"/>
  <c r="AO90" i="4"/>
  <c r="AO91" i="4"/>
  <c r="AO92" i="4"/>
  <c r="AO13" i="4"/>
  <c r="AO93" i="4"/>
  <c r="AO94" i="4"/>
  <c r="AO95" i="4"/>
  <c r="AO96" i="4"/>
  <c r="AO97" i="4"/>
  <c r="AO98" i="4"/>
  <c r="AO99" i="4"/>
  <c r="AO100" i="4"/>
  <c r="AO596" i="4"/>
  <c r="AO101" i="4"/>
  <c r="AO102" i="4"/>
  <c r="AO103" i="4"/>
  <c r="AO104" i="4"/>
  <c r="AO105" i="4"/>
  <c r="AO106" i="4"/>
  <c r="AO107" i="4"/>
  <c r="AO597" i="4"/>
  <c r="AO108" i="4"/>
  <c r="AO109" i="4"/>
  <c r="AO110" i="4"/>
  <c r="AO432" i="4"/>
  <c r="AO111" i="4"/>
  <c r="AO598" i="4"/>
  <c r="AO112" i="4"/>
  <c r="AO113" i="4"/>
  <c r="AO16" i="4"/>
  <c r="AO433" i="4"/>
  <c r="AO114" i="4"/>
  <c r="AO115" i="4"/>
  <c r="AO116" i="4"/>
  <c r="AO117" i="4"/>
  <c r="AO118" i="4"/>
  <c r="AO119" i="4"/>
  <c r="AO120" i="4"/>
  <c r="AO121" i="4"/>
  <c r="AO122" i="4"/>
  <c r="AO123" i="4"/>
  <c r="AO124" i="4"/>
  <c r="AO599"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434" i="4"/>
  <c r="AO153" i="4"/>
  <c r="AO435" i="4"/>
  <c r="AO154" i="4"/>
  <c r="AO155" i="4"/>
  <c r="AO156" i="4"/>
  <c r="AO157" i="4"/>
  <c r="AO158" i="4"/>
  <c r="AO159" i="4"/>
  <c r="AO160" i="4"/>
  <c r="AO161" i="4"/>
  <c r="AO162" i="4"/>
  <c r="AO163" i="4"/>
  <c r="AO164" i="4"/>
  <c r="AO165" i="4"/>
  <c r="AO166" i="4"/>
  <c r="AO167" i="4"/>
  <c r="AO168" i="4"/>
  <c r="AO169" i="4"/>
  <c r="AO170" i="4"/>
  <c r="AO600" i="4"/>
  <c r="AO171" i="4"/>
  <c r="AO172" i="4"/>
  <c r="AO173" i="4"/>
  <c r="AO174" i="4"/>
  <c r="AO175" i="4"/>
  <c r="AO176" i="4"/>
  <c r="AO177" i="4"/>
  <c r="AO178" i="4"/>
  <c r="AO179" i="4"/>
  <c r="AO436" i="4"/>
  <c r="AO180" i="4"/>
  <c r="AO181" i="4"/>
  <c r="AO182" i="4"/>
  <c r="AO183" i="4"/>
  <c r="AO184" i="4"/>
  <c r="AO17" i="4"/>
  <c r="AO185" i="4"/>
  <c r="AO186" i="4"/>
  <c r="AO601" i="4"/>
  <c r="AO187" i="4"/>
  <c r="AO188" i="4"/>
  <c r="AO189" i="4"/>
  <c r="AO190" i="4"/>
  <c r="AO191" i="4"/>
  <c r="AO192" i="4"/>
  <c r="AO193" i="4"/>
  <c r="AO33" i="4"/>
  <c r="AO437" i="4"/>
  <c r="AO602" i="4"/>
  <c r="AO194" i="4"/>
  <c r="AO195" i="4"/>
  <c r="AO438" i="4"/>
  <c r="AO196" i="4"/>
  <c r="AO197" i="4"/>
  <c r="AO198" i="4"/>
  <c r="AO199" i="4"/>
  <c r="AO200" i="4"/>
  <c r="AO201" i="4"/>
  <c r="AO439" i="4"/>
  <c r="AO202" i="4"/>
  <c r="AO203" i="4"/>
  <c r="AO440" i="4"/>
  <c r="AO603" i="4"/>
  <c r="AO204" i="4"/>
  <c r="AO441" i="4"/>
  <c r="AO205" i="4"/>
  <c r="AO206" i="4"/>
  <c r="AO207" i="4"/>
  <c r="AO208" i="4"/>
  <c r="AO209" i="4"/>
  <c r="AO210" i="4"/>
  <c r="AO211" i="4"/>
  <c r="AO212" i="4"/>
  <c r="AO213" i="4"/>
  <c r="AO214" i="4"/>
  <c r="AO215" i="4"/>
  <c r="AO216" i="4"/>
  <c r="AO217" i="4"/>
  <c r="AO218" i="4"/>
  <c r="AO219" i="4"/>
  <c r="AO220" i="4"/>
  <c r="AO221" i="4"/>
  <c r="AO222" i="4"/>
  <c r="AO223" i="4"/>
  <c r="AO224" i="4"/>
  <c r="AO225" i="4"/>
  <c r="AO226" i="4"/>
  <c r="AO227" i="4"/>
  <c r="AO604" i="4"/>
  <c r="AO228" i="4"/>
  <c r="AO229" i="4"/>
  <c r="AO230" i="4"/>
  <c r="AO231" i="4"/>
  <c r="AO232" i="4"/>
  <c r="AO233" i="4"/>
  <c r="AO234" i="4"/>
  <c r="AO605" i="4"/>
  <c r="AO235" i="4"/>
  <c r="AO236" i="4"/>
  <c r="AO237" i="4"/>
  <c r="AO238" i="4"/>
  <c r="AO239" i="4"/>
  <c r="AO240" i="4"/>
  <c r="AO241" i="4"/>
  <c r="AO242" i="4"/>
  <c r="AO243" i="4"/>
  <c r="AO244" i="4"/>
  <c r="AO245" i="4"/>
  <c r="AO246" i="4"/>
  <c r="AO247" i="4"/>
  <c r="AO248" i="4"/>
  <c r="AO249" i="4"/>
  <c r="AO250" i="4"/>
  <c r="AO251" i="4"/>
  <c r="AO252" i="4"/>
  <c r="AO253" i="4"/>
  <c r="AO254" i="4"/>
  <c r="AO255" i="4"/>
  <c r="AO256" i="4"/>
  <c r="AO257" i="4"/>
  <c r="AO258" i="4"/>
  <c r="AO259" i="4"/>
  <c r="AO442" i="4"/>
  <c r="AO260" i="4"/>
  <c r="AO261" i="4"/>
  <c r="AO262" i="4"/>
  <c r="AO263" i="4"/>
  <c r="AO264" i="4"/>
  <c r="AO265" i="4"/>
  <c r="AO266" i="4"/>
  <c r="AO267" i="4"/>
  <c r="AO268" i="4"/>
  <c r="AO269" i="4"/>
  <c r="AO270" i="4"/>
  <c r="AO271" i="4"/>
  <c r="AO272" i="4"/>
  <c r="AO273" i="4"/>
  <c r="AO274" i="4"/>
  <c r="AO275" i="4"/>
  <c r="AO276" i="4"/>
  <c r="AO277" i="4"/>
  <c r="AO278" i="4"/>
  <c r="AO279" i="4"/>
  <c r="AO280" i="4"/>
  <c r="AO42" i="4"/>
  <c r="AO606" i="4"/>
  <c r="AO281" i="4"/>
  <c r="AO443" i="4"/>
  <c r="AO607" i="4"/>
  <c r="AO282" i="4"/>
  <c r="AO283" i="4"/>
  <c r="AO284" i="4"/>
  <c r="AO285" i="4"/>
  <c r="AO444" i="4"/>
  <c r="AO445" i="4"/>
  <c r="AO446" i="4"/>
  <c r="AO286" i="4"/>
  <c r="AO287" i="4"/>
  <c r="AO288" i="4"/>
  <c r="AO289" i="4"/>
  <c r="AO31" i="4"/>
  <c r="AO608" i="4"/>
  <c r="AO290" i="4"/>
  <c r="AO291" i="4"/>
  <c r="AO609" i="4"/>
  <c r="AO292" i="4"/>
  <c r="AO293" i="4"/>
  <c r="AO294" i="4"/>
  <c r="AO610" i="4"/>
  <c r="AO295" i="4"/>
  <c r="AO611" i="4"/>
  <c r="AO296" i="4"/>
  <c r="AO297" i="4"/>
  <c r="AO612" i="4"/>
  <c r="AO298" i="4"/>
  <c r="AO299" i="4"/>
  <c r="AO300" i="4"/>
  <c r="AO301" i="4"/>
  <c r="AO447" i="4"/>
  <c r="AO302" i="4"/>
  <c r="AO303" i="4"/>
  <c r="AO304" i="4"/>
  <c r="AO613" i="4"/>
  <c r="AO614" i="4"/>
  <c r="AO30" i="4"/>
  <c r="AO305" i="4"/>
  <c r="AO306" i="4"/>
  <c r="AO307" i="4"/>
  <c r="AO43" i="4"/>
  <c r="AO308" i="4"/>
  <c r="AO448" i="4"/>
  <c r="AO309" i="4"/>
  <c r="AO449" i="4"/>
  <c r="AO310" i="4"/>
  <c r="AO311" i="4"/>
  <c r="AO312" i="4"/>
  <c r="AO313" i="4"/>
  <c r="AO314" i="4"/>
  <c r="AO615" i="4"/>
  <c r="AO450" i="4"/>
  <c r="AO315" i="4"/>
  <c r="AO451" i="4"/>
  <c r="AO316" i="4"/>
  <c r="AO452" i="4"/>
  <c r="AO317" i="4"/>
  <c r="AO318" i="4"/>
  <c r="AO34" i="4"/>
  <c r="AO319" i="4"/>
  <c r="AO616" i="4"/>
  <c r="AO617" i="4"/>
  <c r="AO320" i="4"/>
  <c r="AO321" i="4"/>
  <c r="AO38" i="4"/>
  <c r="AO7" i="4"/>
  <c r="AO322" i="4"/>
  <c r="AO323" i="4"/>
  <c r="AO453" i="4"/>
  <c r="AO324" i="4"/>
  <c r="AO618" i="4"/>
  <c r="AO325" i="4"/>
  <c r="AO326" i="4"/>
  <c r="AO327" i="4"/>
  <c r="AO328" i="4"/>
  <c r="AO454" i="4"/>
  <c r="AO21" i="4"/>
  <c r="AO329" i="4"/>
  <c r="AO330" i="4"/>
  <c r="AO455" i="4"/>
  <c r="AO331" i="4"/>
  <c r="AO332" i="4"/>
  <c r="AO333" i="4"/>
  <c r="AO334" i="4"/>
  <c r="AO335" i="4"/>
  <c r="AO336" i="4"/>
  <c r="AO337" i="4"/>
  <c r="AO338" i="4"/>
  <c r="AO339" i="4"/>
  <c r="AO340" i="4"/>
  <c r="AO341" i="4"/>
  <c r="AO619" i="4"/>
  <c r="AO342" i="4"/>
  <c r="AO620" i="4"/>
  <c r="AO343" i="4"/>
  <c r="AO456" i="4"/>
  <c r="AO344" i="4"/>
  <c r="AO345" i="4"/>
  <c r="AO346" i="4"/>
  <c r="AO347" i="4"/>
  <c r="AO348" i="4"/>
  <c r="AO349" i="4"/>
  <c r="AO457" i="4"/>
  <c r="AO458" i="4"/>
  <c r="AO350" i="4"/>
  <c r="AO621" i="4"/>
  <c r="AO351" i="4"/>
  <c r="AO352" i="4"/>
  <c r="AO353" i="4"/>
  <c r="AO354" i="4"/>
  <c r="AO355" i="4"/>
  <c r="AO459" i="4"/>
  <c r="AO356" i="4"/>
  <c r="AO357" i="4"/>
  <c r="AO358" i="4"/>
  <c r="AO460" i="4"/>
  <c r="AO359" i="4"/>
  <c r="AO622" i="4"/>
  <c r="AO360" i="4"/>
  <c r="AO361" i="4"/>
  <c r="AO461" i="4"/>
  <c r="AO362" i="4"/>
  <c r="AO462" i="4"/>
  <c r="AO623" i="4"/>
  <c r="AO363" i="4"/>
  <c r="AO364" i="4"/>
  <c r="AO365" i="4"/>
  <c r="AO366" i="4"/>
  <c r="AO367" i="4"/>
  <c r="AO368" i="4"/>
  <c r="AO369" i="4"/>
  <c r="AO624" i="4"/>
  <c r="AO44" i="4"/>
  <c r="AO625" i="4"/>
  <c r="AO370" i="4"/>
  <c r="AO371" i="4"/>
  <c r="AO28" i="4"/>
  <c r="AO372" i="4"/>
  <c r="AO373" i="4"/>
  <c r="AO6" i="4"/>
  <c r="AO374" i="4"/>
  <c r="AO375" i="4"/>
  <c r="AO376" i="4"/>
  <c r="AO377" i="4"/>
  <c r="AO378" i="4"/>
  <c r="AO379" i="4"/>
  <c r="AO380" i="4"/>
  <c r="AO381" i="4"/>
  <c r="AO626" i="4"/>
  <c r="AO382" i="4"/>
  <c r="AO627" i="4"/>
  <c r="AO628" i="4"/>
  <c r="AO629" i="4"/>
  <c r="AO5" i="4"/>
  <c r="AO463" i="4"/>
  <c r="AO29" i="4"/>
  <c r="AO383" i="4"/>
  <c r="AO384" i="4"/>
  <c r="AO385" i="4"/>
  <c r="AO386" i="4"/>
  <c r="AO387" i="4"/>
  <c r="AO388" i="4"/>
  <c r="AO630" i="4"/>
  <c r="AO389" i="4"/>
  <c r="AO390" i="4"/>
  <c r="AO391" i="4"/>
  <c r="AO392" i="4"/>
  <c r="AO464" i="4"/>
  <c r="AO465" i="4"/>
  <c r="AO393" i="4"/>
  <c r="AO394" i="4"/>
  <c r="AO395" i="4"/>
  <c r="AO631" i="4"/>
  <c r="AO632" i="4"/>
  <c r="AO396" i="4"/>
  <c r="AO466" i="4"/>
  <c r="AO397" i="4"/>
  <c r="AO398" i="4"/>
  <c r="AO399" i="4"/>
  <c r="AO400" i="4"/>
  <c r="AO401" i="4"/>
  <c r="AO633" i="4"/>
  <c r="AO18" i="4"/>
  <c r="AO9" i="4"/>
  <c r="AO402" i="4"/>
  <c r="AO403" i="4"/>
  <c r="AO404" i="4"/>
  <c r="AO405" i="4"/>
  <c r="AO26" i="4"/>
  <c r="AO406" i="4"/>
  <c r="AO407" i="4"/>
  <c r="AO408" i="4"/>
  <c r="AO409" i="4"/>
  <c r="AO410" i="4"/>
  <c r="AO467" i="4"/>
  <c r="AO634" i="4"/>
  <c r="AO411" i="4"/>
  <c r="AO468" i="4"/>
  <c r="AO412" i="4"/>
  <c r="AO635" i="4"/>
  <c r="AO413" i="4"/>
  <c r="AO636" i="4"/>
  <c r="AO414" i="4"/>
  <c r="AO469" i="4"/>
  <c r="AO415" i="4"/>
  <c r="AO416" i="4"/>
  <c r="AO417" i="4"/>
  <c r="AO418" i="4"/>
  <c r="AO419" i="4"/>
  <c r="AO420" i="4"/>
  <c r="AO470" i="4"/>
  <c r="AO421" i="4"/>
  <c r="AO637" i="4"/>
  <c r="AO422" i="4"/>
  <c r="AO32" i="4"/>
  <c r="AO471" i="4"/>
  <c r="AO423" i="4"/>
  <c r="AO424" i="4"/>
  <c r="AO425" i="4"/>
  <c r="AO426" i="4"/>
  <c r="AO638" i="4"/>
  <c r="AO472" i="4"/>
  <c r="AO473" i="4"/>
  <c r="AO427" i="4"/>
  <c r="AO428" i="4"/>
  <c r="AO429" i="4"/>
  <c r="AO639" i="4"/>
  <c r="AO474" i="4"/>
  <c r="AO475" i="4"/>
  <c r="AO640" i="4"/>
  <c r="AO476" i="4"/>
  <c r="AO641" i="4"/>
  <c r="AO477" i="4"/>
  <c r="AO642" i="4"/>
  <c r="AO478" i="4"/>
  <c r="AO643" i="4"/>
  <c r="AO644" i="4"/>
  <c r="AO645" i="4"/>
  <c r="AO479" i="4"/>
  <c r="AO646" i="4"/>
  <c r="AO480" i="4"/>
  <c r="AO11" i="4"/>
  <c r="AO481" i="4"/>
  <c r="AO647" i="4"/>
  <c r="AO648" i="4"/>
  <c r="AO482" i="4"/>
  <c r="AO649" i="4"/>
  <c r="AO483" i="4"/>
  <c r="AO650" i="4"/>
  <c r="AO484" i="4"/>
  <c r="AO485" i="4"/>
  <c r="AO486" i="4"/>
  <c r="AO651" i="4"/>
  <c r="AO487" i="4"/>
  <c r="AO652" i="4"/>
  <c r="AO488" i="4"/>
  <c r="AO489" i="4"/>
  <c r="AO653" i="4"/>
  <c r="AO654" i="4"/>
  <c r="AO655" i="4"/>
  <c r="AO490" i="4"/>
  <c r="AO491" i="4"/>
  <c r="AO492" i="4"/>
  <c r="AO493" i="4"/>
  <c r="AO656" i="4"/>
  <c r="AO494" i="4"/>
  <c r="AO495" i="4"/>
  <c r="AO657" i="4"/>
  <c r="AO658" i="4"/>
  <c r="AO496" i="4"/>
  <c r="AO659" i="4"/>
  <c r="AO497" i="4"/>
  <c r="AO660" i="4"/>
  <c r="AO4" i="4"/>
  <c r="AO23" i="4"/>
  <c r="AO661" i="4"/>
  <c r="AO662" i="4"/>
  <c r="AO498" i="4"/>
  <c r="AO663" i="4"/>
  <c r="AO664" i="4"/>
  <c r="AO499" i="4"/>
  <c r="AO665" i="4"/>
  <c r="AO500" i="4"/>
  <c r="AO666" i="4"/>
  <c r="AO667" i="4"/>
  <c r="AO501" i="4"/>
  <c r="AO668" i="4"/>
  <c r="AO502" i="4"/>
  <c r="AO503" i="4"/>
  <c r="AO669" i="4"/>
  <c r="AO504" i="4"/>
  <c r="AO670" i="4"/>
  <c r="AO671" i="4"/>
  <c r="AO672" i="4"/>
  <c r="AO673" i="4"/>
  <c r="AO505" i="4"/>
  <c r="AO506" i="4"/>
  <c r="AO674" i="4"/>
  <c r="AO675" i="4"/>
  <c r="AO507" i="4"/>
  <c r="AO676" i="4"/>
  <c r="AO508" i="4"/>
  <c r="AO677" i="4"/>
  <c r="AO678" i="4"/>
  <c r="AO509" i="4"/>
  <c r="AO510" i="4"/>
  <c r="AO511" i="4"/>
  <c r="AO512" i="4"/>
  <c r="AO679" i="4"/>
  <c r="AO36" i="4"/>
  <c r="AO680" i="4"/>
  <c r="AO681" i="4"/>
  <c r="AO513" i="4"/>
  <c r="AO514" i="4"/>
  <c r="AO682" i="4"/>
  <c r="AO515" i="4"/>
  <c r="AO516" i="4"/>
  <c r="AO683" i="4"/>
  <c r="AO684" i="4"/>
  <c r="AO517" i="4"/>
  <c r="AO685" i="4"/>
  <c r="AO518" i="4"/>
  <c r="AO519" i="4"/>
  <c r="AO520" i="4"/>
  <c r="AO521" i="4"/>
  <c r="AO686" i="4"/>
  <c r="AO522" i="4"/>
  <c r="AO523" i="4"/>
  <c r="AO687" i="4"/>
  <c r="AO524" i="4"/>
  <c r="AO525" i="4"/>
  <c r="AO688" i="4"/>
  <c r="AO526" i="4"/>
  <c r="AO527" i="4"/>
  <c r="AO689" i="4"/>
  <c r="AO690" i="4"/>
  <c r="AO691" i="4"/>
  <c r="AO692" i="4"/>
  <c r="AO528" i="4"/>
  <c r="AO693" i="4"/>
  <c r="AO694" i="4"/>
  <c r="AO695" i="4"/>
  <c r="AO696" i="4"/>
  <c r="AO697" i="4"/>
  <c r="AO698" i="4"/>
  <c r="AO699" i="4"/>
  <c r="AO3" i="4"/>
  <c r="AO529" i="4"/>
  <c r="AO530" i="4"/>
  <c r="AO700" i="4"/>
  <c r="AO531" i="4"/>
  <c r="AO701" i="4"/>
  <c r="AO702" i="4"/>
  <c r="AO703" i="4"/>
  <c r="AO704" i="4"/>
  <c r="AO705" i="4"/>
  <c r="AO706" i="4"/>
  <c r="AO707" i="4"/>
  <c r="AO532" i="4"/>
  <c r="AO708" i="4"/>
  <c r="AO709" i="4"/>
  <c r="AO533" i="4"/>
  <c r="AO710" i="4"/>
  <c r="AO534" i="4"/>
  <c r="AO711" i="4"/>
  <c r="AO535" i="4"/>
  <c r="AO712" i="4"/>
  <c r="AO536" i="4"/>
  <c r="AO537" i="4"/>
  <c r="AO538" i="4"/>
  <c r="AO713" i="4"/>
  <c r="AO539" i="4"/>
  <c r="AO714" i="4"/>
  <c r="AO540" i="4"/>
  <c r="AO541" i="4"/>
  <c r="AO715" i="4"/>
  <c r="AO716" i="4"/>
  <c r="AO717" i="4"/>
  <c r="AO718" i="4"/>
  <c r="AO542" i="4"/>
  <c r="AO719" i="4"/>
  <c r="AO543" i="4"/>
  <c r="AO544" i="4"/>
  <c r="AO720" i="4"/>
  <c r="AO721" i="4"/>
  <c r="AO545" i="4"/>
  <c r="AO722" i="4"/>
  <c r="AO546" i="4"/>
  <c r="AO547" i="4"/>
  <c r="AO548" i="4"/>
  <c r="AO723" i="4"/>
  <c r="AO549" i="4"/>
  <c r="AO724" i="4"/>
  <c r="AO550" i="4"/>
  <c r="AO551" i="4"/>
  <c r="AO552" i="4"/>
  <c r="AO725" i="4"/>
  <c r="AO726" i="4"/>
  <c r="AO727" i="4"/>
  <c r="AO553" i="4"/>
  <c r="AO728" i="4"/>
  <c r="AO729" i="4"/>
  <c r="AO730" i="4"/>
  <c r="AO731" i="4"/>
  <c r="AO24" i="4"/>
  <c r="AO732" i="4"/>
  <c r="AO733" i="4"/>
  <c r="AO734" i="4"/>
  <c r="AO554" i="4"/>
  <c r="AO735" i="4"/>
  <c r="AO736" i="4"/>
  <c r="AO10" i="4"/>
  <c r="AO555" i="4"/>
  <c r="AO737" i="4"/>
  <c r="AO738" i="4"/>
  <c r="AO739" i="4"/>
  <c r="AO740" i="4"/>
  <c r="AO556" i="4"/>
  <c r="AO741" i="4"/>
  <c r="AO742" i="4"/>
  <c r="AO557" i="4"/>
  <c r="AO743" i="4"/>
  <c r="AO744" i="4"/>
  <c r="AO745" i="4"/>
  <c r="AO746" i="4"/>
  <c r="AO747" i="4"/>
  <c r="AO748" i="4"/>
  <c r="AO558" i="4"/>
  <c r="AO559" i="4"/>
  <c r="AO560" i="4"/>
  <c r="AO749" i="4"/>
  <c r="AO750" i="4"/>
  <c r="AO751" i="4"/>
  <c r="AO561" i="4"/>
  <c r="AO37" i="4"/>
  <c r="AO15" i="4"/>
  <c r="AO752" i="4"/>
  <c r="AO753" i="4"/>
  <c r="AO562" i="4"/>
  <c r="AO563" i="4"/>
  <c r="AO564" i="4"/>
  <c r="AO754" i="4"/>
  <c r="AO755" i="4"/>
  <c r="AO565" i="4"/>
  <c r="AO756" i="4"/>
  <c r="AO757" i="4"/>
  <c r="AO566" i="4"/>
  <c r="AO567" i="4"/>
  <c r="AO758" i="4"/>
  <c r="AO568" i="4"/>
  <c r="AO25" i="4"/>
  <c r="AO759" i="4"/>
  <c r="AO760" i="4"/>
  <c r="AO22" i="4"/>
  <c r="AO569" i="4"/>
  <c r="AO761" i="4"/>
  <c r="AO762" i="4"/>
  <c r="AO570" i="4"/>
  <c r="AO571" i="4"/>
  <c r="AO763" i="4"/>
  <c r="AO764" i="4"/>
  <c r="AO765" i="4"/>
  <c r="AO766" i="4"/>
  <c r="AO572" i="4"/>
  <c r="AO767" i="4"/>
  <c r="AO573" i="4"/>
  <c r="AO574" i="4"/>
  <c r="AO575" i="4"/>
  <c r="AO576" i="4"/>
  <c r="AO768" i="4"/>
  <c r="AO769" i="4"/>
  <c r="AO14" i="4"/>
  <c r="AO770" i="4"/>
  <c r="AO577" i="4"/>
  <c r="AO771" i="4"/>
  <c r="AO772" i="4"/>
  <c r="AO578" i="4"/>
  <c r="AO579" i="4"/>
  <c r="AO580" i="4"/>
  <c r="AO773" i="4"/>
  <c r="AO774" i="4"/>
  <c r="AO775" i="4"/>
  <c r="AO581" i="4"/>
  <c r="AO582" i="4"/>
  <c r="AO776" i="4"/>
  <c r="AO777" i="4"/>
  <c r="AO778" i="4"/>
  <c r="AO583" i="4"/>
  <c r="AO584" i="4"/>
  <c r="AO779" i="4"/>
  <c r="AO19" i="4"/>
  <c r="AO780" i="4"/>
  <c r="AO27" i="4"/>
  <c r="AO781" i="4"/>
  <c r="AO782" i="4"/>
  <c r="AO783" i="4"/>
  <c r="AO784" i="4"/>
  <c r="AO785" i="4"/>
  <c r="AO786" i="4"/>
  <c r="AO787" i="4"/>
  <c r="AO585" i="4"/>
  <c r="AO586" i="4"/>
  <c r="AO788" i="4"/>
  <c r="AO789" i="4"/>
  <c r="AO790" i="4"/>
  <c r="AO791" i="4"/>
  <c r="AO587" i="4"/>
  <c r="AO588" i="4"/>
  <c r="AO792" i="4"/>
  <c r="AO39" i="4"/>
  <c r="EF5" i="14"/>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D10" i="7"/>
  <c r="D3" i="5" s="1"/>
  <c r="C10" i="7"/>
  <c r="J3" i="5" s="1"/>
  <c r="B10" i="7"/>
  <c r="AH1" i="5" s="1"/>
  <c r="A10" i="7"/>
  <c r="AB1" i="5" s="1"/>
  <c r="B7" i="7"/>
  <c r="V1" i="5" s="1"/>
  <c r="A7" i="7"/>
  <c r="P1" i="5" s="1"/>
  <c r="D1" i="7"/>
  <c r="A36" i="5" l="1"/>
  <c r="AB5" i="5"/>
  <c r="P5" i="5"/>
  <c r="DL5" i="14" s="1"/>
  <c r="AH11" i="5"/>
  <c r="A37" i="5"/>
  <c r="A38" i="5"/>
  <c r="BR58" i="5"/>
  <c r="BK58" i="5" s="1"/>
  <c r="BR14" i="5"/>
  <c r="BT14" i="5" s="1"/>
  <c r="BR16" i="5"/>
  <c r="BK16" i="5" s="1"/>
  <c r="BR22" i="5"/>
  <c r="BK22" i="5" s="1"/>
  <c r="BR41" i="5"/>
  <c r="BK41" i="5" s="1"/>
  <c r="BR42" i="5"/>
  <c r="BK42" i="5" s="1"/>
  <c r="BR44" i="5"/>
  <c r="BK44" i="5" s="1"/>
  <c r="BR23" i="5"/>
  <c r="BK23" i="5" s="1"/>
  <c r="BR50" i="5"/>
  <c r="CS5" i="14" s="1"/>
  <c r="BR25" i="5"/>
  <c r="BC5" i="14" s="1"/>
  <c r="BR51" i="5"/>
  <c r="CU5" i="14" s="1"/>
  <c r="BR31" i="5"/>
  <c r="BT31" i="5" s="1"/>
  <c r="BR53" i="5"/>
  <c r="CY5" i="14" s="1"/>
  <c r="BR7" i="5"/>
  <c r="W5" i="14" s="1"/>
  <c r="BR32" i="5"/>
  <c r="BK32" i="5" s="1"/>
  <c r="BR59" i="5"/>
  <c r="BT59" i="5" s="1"/>
  <c r="BR13" i="5"/>
  <c r="BK13" i="5" s="1"/>
  <c r="BR35" i="5"/>
  <c r="BK35" i="5" s="1"/>
  <c r="BR60" i="5"/>
  <c r="BT60" i="5" s="1"/>
  <c r="BR6" i="5"/>
  <c r="BK6" i="5" s="1"/>
  <c r="BR15" i="5"/>
  <c r="BT15" i="5" s="1"/>
  <c r="BR24" i="5"/>
  <c r="BK24" i="5" s="1"/>
  <c r="BR34" i="5"/>
  <c r="BK34" i="5" s="1"/>
  <c r="BR43" i="5"/>
  <c r="BT43" i="5" s="1"/>
  <c r="BR52" i="5"/>
  <c r="BT52" i="5" s="1"/>
  <c r="BR8" i="5"/>
  <c r="BT8" i="5" s="1"/>
  <c r="BR17" i="5"/>
  <c r="BK17" i="5" s="1"/>
  <c r="BR27" i="5"/>
  <c r="BE5" i="14" s="1"/>
  <c r="BR36" i="5"/>
  <c r="BK36" i="5" s="1"/>
  <c r="BR45" i="5"/>
  <c r="BK45" i="5" s="1"/>
  <c r="BR55" i="5"/>
  <c r="BT55" i="5" s="1"/>
  <c r="BR9" i="5"/>
  <c r="AA5" i="14" s="1"/>
  <c r="BR18" i="5"/>
  <c r="AQ5" i="14" s="1"/>
  <c r="BR28" i="5"/>
  <c r="BK28" i="5" s="1"/>
  <c r="BR37" i="5"/>
  <c r="BT37" i="5" s="1"/>
  <c r="BR46" i="5"/>
  <c r="BK46" i="5" s="1"/>
  <c r="BR56" i="5"/>
  <c r="BK56" i="5" s="1"/>
  <c r="BR10" i="5"/>
  <c r="BT10" i="5" s="1"/>
  <c r="BR20" i="5"/>
  <c r="BK20" i="5" s="1"/>
  <c r="BR29" i="5"/>
  <c r="BT29" i="5" s="1"/>
  <c r="BR38" i="5"/>
  <c r="BT38" i="5" s="1"/>
  <c r="BR48" i="5"/>
  <c r="BT48" i="5" s="1"/>
  <c r="BR57" i="5"/>
  <c r="DE5" i="14" s="1"/>
  <c r="BR11" i="5"/>
  <c r="AE5" i="14" s="1"/>
  <c r="BR21" i="5"/>
  <c r="AU5" i="14" s="1"/>
  <c r="BR30" i="5"/>
  <c r="BT30" i="5" s="1"/>
  <c r="BR39" i="5"/>
  <c r="CA5" i="14" s="1"/>
  <c r="BR49" i="5"/>
  <c r="CQ5" i="14" s="1"/>
  <c r="J1" i="5"/>
  <c r="H2" i="11" s="1"/>
  <c r="M35" i="11" s="1"/>
  <c r="L41" i="11" s="1"/>
  <c r="EM5" i="14"/>
  <c r="B6" i="5"/>
  <c r="O5" i="14"/>
  <c r="D7" i="11"/>
  <c r="Z20" i="11" s="1"/>
  <c r="Y20" i="11" s="1"/>
  <c r="A5" i="14"/>
  <c r="A30" i="5"/>
  <c r="A35" i="5"/>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AH7" i="5" s="1"/>
  <c r="V3" i="5"/>
  <c r="A29" i="5"/>
  <c r="A34" i="5"/>
  <c r="J5" i="14"/>
  <c r="R5" i="14"/>
  <c r="C7" i="7"/>
  <c r="AB3" i="5"/>
  <c r="AC20" i="5"/>
  <c r="A28" i="5"/>
  <c r="A32" i="5"/>
  <c r="A33" i="5"/>
  <c r="D2" i="11"/>
  <c r="E36" i="11" s="1"/>
  <c r="E42" i="11" s="1"/>
  <c r="U21" i="5" l="1"/>
  <c r="V21" i="5" s="1"/>
  <c r="U17" i="5"/>
  <c r="V17" i="5" s="1"/>
  <c r="EK5" i="14" s="1"/>
  <c r="U13" i="5"/>
  <c r="V13" i="5" s="1"/>
  <c r="U16" i="5"/>
  <c r="V16" i="5" s="1"/>
  <c r="U22" i="5"/>
  <c r="V22" i="5" s="1"/>
  <c r="U18" i="5"/>
  <c r="V18" i="5" s="1"/>
  <c r="EL5" i="14" s="1"/>
  <c r="U14" i="5"/>
  <c r="V14" i="5" s="1"/>
  <c r="EH5" i="14" s="1"/>
  <c r="U20" i="5"/>
  <c r="V20" i="5" s="1"/>
  <c r="U23" i="5"/>
  <c r="V23" i="5" s="1"/>
  <c r="U19" i="5"/>
  <c r="V19" i="5" s="1"/>
  <c r="U15" i="5"/>
  <c r="V15" i="5" s="1"/>
  <c r="EI5" i="14" s="1"/>
  <c r="AO5" i="14"/>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33" i="5"/>
  <c r="U28" i="5"/>
  <c r="U32" i="5"/>
  <c r="G31" i="11"/>
  <c r="U34" i="5"/>
  <c r="U29" i="5"/>
  <c r="U26" i="5"/>
  <c r="U31" i="5"/>
  <c r="U27" i="5"/>
  <c r="U24" i="5"/>
  <c r="U30" i="5"/>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G19" i="5"/>
  <c r="H19" i="5" s="1"/>
  <c r="K19" i="5" s="1"/>
  <c r="S19" i="5" s="1"/>
  <c r="I19" i="5" s="1"/>
  <c r="G20" i="5"/>
  <c r="H20" i="5" s="1"/>
  <c r="K20" i="5" s="1"/>
  <c r="S20" i="5" s="1"/>
  <c r="I20" i="5" s="1"/>
  <c r="G21" i="5"/>
  <c r="H21" i="5" s="1"/>
  <c r="J21" i="5" s="1"/>
  <c r="G28" i="5"/>
  <c r="H28" i="5" s="1"/>
  <c r="J28" i="5" s="1"/>
  <c r="G18" i="5"/>
  <c r="H18" i="5" s="1"/>
  <c r="J18" i="5" s="1"/>
  <c r="G17" i="5"/>
  <c r="H17" i="5" s="1"/>
  <c r="G32" i="5"/>
  <c r="H32" i="5" s="1"/>
  <c r="J32" i="5" s="1"/>
  <c r="G29" i="5"/>
  <c r="H29" i="5" s="1"/>
  <c r="K29" i="5" s="1"/>
  <c r="S29" i="5" s="1"/>
  <c r="I29" i="5" s="1"/>
  <c r="G10" i="5"/>
  <c r="H10" i="5" s="1"/>
  <c r="J10" i="5" s="1"/>
  <c r="G13" i="5"/>
  <c r="H13" i="5" s="1"/>
  <c r="K13" i="5" s="1"/>
  <c r="S13" i="5" s="1"/>
  <c r="I13" i="5" s="1"/>
  <c r="G12" i="5"/>
  <c r="H12" i="5" s="1"/>
  <c r="K12" i="5" s="1"/>
  <c r="S12" i="5" s="1"/>
  <c r="I12" i="5" s="1"/>
  <c r="G23" i="5"/>
  <c r="H23" i="5" s="1"/>
  <c r="J23" i="5" s="1"/>
  <c r="G30" i="5"/>
  <c r="H30" i="5" s="1"/>
  <c r="G9" i="5"/>
  <c r="H9" i="5" s="1"/>
  <c r="G24" i="5"/>
  <c r="H24" i="5" s="1"/>
  <c r="J24" i="5" s="1"/>
  <c r="G16" i="5"/>
  <c r="H16" i="5" s="1"/>
  <c r="J16" i="5" s="1"/>
  <c r="F29" i="5" l="1"/>
  <c r="E27" i="5"/>
  <c r="D27" i="5" s="1"/>
  <c r="E19" i="5"/>
  <c r="D19" i="5" s="1"/>
  <c r="E25" i="5"/>
  <c r="D25" i="5" s="1"/>
  <c r="E12" i="5"/>
  <c r="D12" i="5" s="1"/>
  <c r="E13" i="5"/>
  <c r="D13" i="5" s="1"/>
  <c r="F20" i="5"/>
  <c r="K22" i="5"/>
  <c r="S22" i="5" s="1"/>
  <c r="I22" i="5" s="1"/>
  <c r="K15" i="5"/>
  <c r="S15" i="5" s="1"/>
  <c r="I15" i="5" s="1"/>
  <c r="K26" i="5"/>
  <c r="S26" i="5" s="1"/>
  <c r="I26" i="5" s="1"/>
  <c r="J27" i="5"/>
  <c r="J31" i="5"/>
  <c r="J12" i="5"/>
  <c r="J20" i="5"/>
  <c r="K11" i="5"/>
  <c r="S11" i="5" s="1"/>
  <c r="I11" i="5" s="1"/>
  <c r="K16" i="5"/>
  <c r="S16" i="5" s="1"/>
  <c r="I16" i="5" s="1"/>
  <c r="F12" i="5"/>
  <c r="K14" i="5"/>
  <c r="S14" i="5" s="1"/>
  <c r="I14" i="5" s="1"/>
  <c r="F25" i="5"/>
  <c r="F27" i="5"/>
  <c r="F13" i="5"/>
  <c r="K21" i="5"/>
  <c r="S21" i="5" s="1"/>
  <c r="I21" i="5" s="1"/>
  <c r="J25" i="5"/>
  <c r="J29" i="5"/>
  <c r="K24" i="5"/>
  <c r="S24" i="5" s="1"/>
  <c r="I24" i="5" s="1"/>
  <c r="E20" i="5"/>
  <c r="D20" i="5" s="1"/>
  <c r="J13" i="5"/>
  <c r="K9" i="5"/>
  <c r="S9" i="5" s="1"/>
  <c r="F9" i="5" s="1"/>
  <c r="F19" i="5"/>
  <c r="K30" i="5"/>
  <c r="S30" i="5" s="1"/>
  <c r="I30" i="5" s="1"/>
  <c r="J30" i="5"/>
  <c r="K28" i="5"/>
  <c r="S28" i="5" s="1"/>
  <c r="I28" i="5" s="1"/>
  <c r="J19" i="5"/>
  <c r="K10" i="5"/>
  <c r="S10" i="5" s="1"/>
  <c r="I10" i="5" s="1"/>
  <c r="K23" i="5"/>
  <c r="S23" i="5" s="1"/>
  <c r="I23" i="5" s="1"/>
  <c r="K18" i="5"/>
  <c r="S18" i="5" s="1"/>
  <c r="I18" i="5" s="1"/>
  <c r="J17" i="5"/>
  <c r="K17" i="5"/>
  <c r="S17" i="5" s="1"/>
  <c r="I17" i="5" s="1"/>
  <c r="F21" i="5" l="1"/>
  <c r="E26" i="5"/>
  <c r="D26" i="5" s="1"/>
  <c r="F24" i="5"/>
  <c r="E15" i="5"/>
  <c r="D15" i="5" s="1"/>
  <c r="E14" i="5"/>
  <c r="D14" i="5" s="1"/>
  <c r="E16" i="5"/>
  <c r="D16" i="5" s="1"/>
  <c r="F22" i="5"/>
  <c r="F11" i="5"/>
  <c r="BQ37" i="5"/>
  <c r="F23" i="5"/>
  <c r="E23" i="5"/>
  <c r="D23" i="5" s="1"/>
  <c r="F10" i="5"/>
  <c r="BQ9" i="5"/>
  <c r="BQ60" i="5"/>
  <c r="BQ51" i="5"/>
  <c r="BQ23" i="5"/>
  <c r="BQ30" i="5"/>
  <c r="BQ39" i="5"/>
  <c r="BQ15" i="5"/>
  <c r="BQ52" i="5"/>
  <c r="BQ59" i="5"/>
  <c r="BQ50" i="5"/>
  <c r="BQ35" i="5"/>
  <c r="BQ40" i="5"/>
  <c r="BQ34" i="5"/>
  <c r="BQ41" i="5"/>
  <c r="BQ36" i="5"/>
  <c r="BQ43" i="5"/>
  <c r="BQ38" i="5"/>
  <c r="BQ44" i="5"/>
  <c r="BQ46" i="5"/>
  <c r="BQ25" i="5"/>
  <c r="BQ32" i="5"/>
  <c r="BQ13" i="5"/>
  <c r="BQ16" i="5"/>
  <c r="BQ31" i="5"/>
  <c r="BQ28" i="5"/>
  <c r="BQ26" i="5"/>
  <c r="BQ29" i="5"/>
  <c r="BQ8" i="5"/>
  <c r="BQ27" i="5"/>
  <c r="E22" i="5"/>
  <c r="D22" i="5" s="1"/>
  <c r="BQ17" i="5"/>
  <c r="BQ14" i="5"/>
  <c r="BQ10" i="5"/>
  <c r="BQ11" i="5"/>
  <c r="BQ7" i="5"/>
  <c r="BQ24" i="5"/>
  <c r="BQ12" i="5"/>
  <c r="BQ22" i="5"/>
  <c r="BQ21" i="5"/>
  <c r="BQ6" i="5"/>
  <c r="BQ57" i="5"/>
  <c r="BQ54" i="5"/>
  <c r="BQ45" i="5"/>
  <c r="F15" i="5"/>
  <c r="F26" i="5"/>
  <c r="BQ58" i="5"/>
  <c r="E11" i="5"/>
  <c r="D11" i="5" s="1"/>
  <c r="BQ33" i="5"/>
  <c r="BQ47" i="5"/>
  <c r="F16" i="5"/>
  <c r="F14" i="5"/>
  <c r="BQ42" i="5"/>
  <c r="E21" i="5"/>
  <c r="D21" i="5" s="1"/>
  <c r="BQ53" i="5"/>
  <c r="BQ49" i="5"/>
  <c r="E24" i="5"/>
  <c r="D24" i="5" s="1"/>
  <c r="BQ48" i="5"/>
  <c r="BQ56" i="5"/>
  <c r="E10" i="5"/>
  <c r="D10" i="5" s="1"/>
  <c r="BQ18" i="5"/>
  <c r="AH18" i="5"/>
  <c r="DZ5" i="14" s="1"/>
  <c r="BQ20" i="5"/>
  <c r="BQ19" i="5"/>
  <c r="BQ55" i="5"/>
  <c r="AH16" i="5"/>
  <c r="DX5" i="14" s="1"/>
  <c r="AH17" i="5"/>
  <c r="K22" i="11" s="1"/>
  <c r="F28" i="5"/>
  <c r="AB19" i="5"/>
  <c r="AH10" i="5" s="1"/>
  <c r="AH9" i="5" s="1"/>
  <c r="F18" i="5"/>
  <c r="E18" i="5"/>
  <c r="D18" i="5" s="1"/>
  <c r="E17" i="5"/>
  <c r="D17" i="5" s="1"/>
  <c r="F17" i="5"/>
  <c r="DP5" i="14" l="1"/>
  <c r="DQ5" i="14"/>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<sst xmlns="http://schemas.openxmlformats.org/spreadsheetml/2006/main" count="16043" uniqueCount="1998">
  <si>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</si>
  <si>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</si>
  <si>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</si>
  <si>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</si>
  <si>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</si>
  <si>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</si>
  <si>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</si>
  <si>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</si>
  <si>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</si>
  <si>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</si>
  <si>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</si>
  <si>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</si>
  <si>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</si>
  <si>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</si>
  <si>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</si>
  <si>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</si>
  <si>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</si>
  <si>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</si>
  <si>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</si>
  <si>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</si>
  <si>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</si>
  <si>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</si>
  <si>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</si>
  <si>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</si>
  <si>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</si>
  <si>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</si>
  <si>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</si>
  <si>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</si>
  <si>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</si>
  <si>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</si>
  <si>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</si>
  <si>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</si>
  <si>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</si>
  <si>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</si>
  <si>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</si>
  <si>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</si>
  <si>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</si>
  <si>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</si>
  <si>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</si>
  <si>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</si>
  <si>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</si>
  <si>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</si>
  <si>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</si>
  <si>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</si>
  <si>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</si>
  <si>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</si>
  <si>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</si>
  <si>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</si>
  <si>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</si>
  <si>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</si>
  <si>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</si>
  <si>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</si>
  <si>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</si>
  <si>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</si>
  <si>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</si>
  <si>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</si>
  <si>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</si>
  <si>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</si>
  <si>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</si>
  <si>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حاتم</t>
  </si>
  <si>
    <t>محمود</t>
  </si>
  <si>
    <t>مروان</t>
  </si>
  <si>
    <t>محمد</t>
  </si>
  <si>
    <t>عدنان</t>
  </si>
  <si>
    <t>علي</t>
  </si>
  <si>
    <t>يوسف</t>
  </si>
  <si>
    <t>أحمد</t>
  </si>
  <si>
    <t>جمال</t>
  </si>
  <si>
    <t>صلاح</t>
  </si>
  <si>
    <t>محمد علي</t>
  </si>
  <si>
    <t>فواز</t>
  </si>
  <si>
    <t>جميل</t>
  </si>
  <si>
    <t>بسام</t>
  </si>
  <si>
    <t>محي الدين</t>
  </si>
  <si>
    <t>عبد الرزاق</t>
  </si>
  <si>
    <t>ابراهيم</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</si>
  <si>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</si>
  <si>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</si>
  <si>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</si>
  <si>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</si>
  <si>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</si>
  <si>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</si>
  <si>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</si>
  <si>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</si>
  <si>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</si>
  <si>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</si>
  <si>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</si>
  <si>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</si>
  <si>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</si>
  <si>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</si>
  <si>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</si>
  <si>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مازن</t>
  </si>
  <si>
    <t>ايمن</t>
  </si>
  <si>
    <t>مصطفى</t>
  </si>
  <si>
    <t>عماد</t>
  </si>
  <si>
    <t>مسعود</t>
  </si>
  <si>
    <t>محمد زهير</t>
  </si>
  <si>
    <t>وليد</t>
  </si>
  <si>
    <t>سمير</t>
  </si>
  <si>
    <t>كمال</t>
  </si>
  <si>
    <t>ياسر</t>
  </si>
  <si>
    <t>قاسم</t>
  </si>
  <si>
    <t>غازي</t>
  </si>
  <si>
    <t>محمد هشام</t>
  </si>
  <si>
    <t>فايز</t>
  </si>
  <si>
    <t>رياض</t>
  </si>
  <si>
    <t>هيثم</t>
  </si>
  <si>
    <t>مفيد</t>
  </si>
  <si>
    <t>عبد القادر</t>
  </si>
  <si>
    <t>جهاد</t>
  </si>
  <si>
    <t>عبد الكريم</t>
  </si>
  <si>
    <t>حسان</t>
  </si>
  <si>
    <t>أنور</t>
  </si>
  <si>
    <t>لطفي</t>
  </si>
  <si>
    <t>محمد سليم</t>
  </si>
  <si>
    <t>اسامه</t>
  </si>
  <si>
    <t>معتز</t>
  </si>
  <si>
    <t>احسان</t>
  </si>
  <si>
    <t>محمد عدنان</t>
  </si>
  <si>
    <t>عثمان</t>
  </si>
  <si>
    <t>سامر</t>
  </si>
  <si>
    <t>منال</t>
  </si>
  <si>
    <t>غياث</t>
  </si>
  <si>
    <t>غفران</t>
  </si>
  <si>
    <t>باسم</t>
  </si>
  <si>
    <t>خلدون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</si>
  <si>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</si>
  <si>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</si>
  <si>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</si>
  <si>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</si>
  <si>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</si>
  <si>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</si>
  <si>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</si>
  <si>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</si>
  <si>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</si>
  <si>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</si>
  <si>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</si>
  <si>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</si>
  <si>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</si>
  <si>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</si>
  <si>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</si>
  <si>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</si>
  <si>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</si>
  <si>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</si>
  <si>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</si>
  <si>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</si>
  <si>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</si>
  <si>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</si>
  <si>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</si>
  <si>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</si>
  <si>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</si>
  <si>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</si>
  <si>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</si>
  <si>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</si>
  <si>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</si>
  <si>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</si>
  <si>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</si>
  <si>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</si>
  <si>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</si>
  <si>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</si>
  <si>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</si>
  <si>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وفاء</t>
  </si>
  <si>
    <t>عليا</t>
  </si>
  <si>
    <t>رنا</t>
  </si>
  <si>
    <t>كوثر</t>
  </si>
  <si>
    <t>انتصار</t>
  </si>
  <si>
    <t>هيام</t>
  </si>
  <si>
    <t>سمر</t>
  </si>
  <si>
    <t>هيفاء</t>
  </si>
  <si>
    <t>هنادي</t>
  </si>
  <si>
    <t>مياده</t>
  </si>
  <si>
    <t>يسرى</t>
  </si>
  <si>
    <t>باسمه</t>
  </si>
  <si>
    <t>غاده</t>
  </si>
  <si>
    <t>وصال</t>
  </si>
  <si>
    <t>سعاد</t>
  </si>
  <si>
    <t>فريال</t>
  </si>
  <si>
    <t>ايمان</t>
  </si>
  <si>
    <t>سناء</t>
  </si>
  <si>
    <t>ميساء</t>
  </si>
  <si>
    <t>سميره</t>
  </si>
  <si>
    <t>فاطمه</t>
  </si>
  <si>
    <t>اميره</t>
  </si>
  <si>
    <t>هدى</t>
  </si>
  <si>
    <t>عائده</t>
  </si>
  <si>
    <t>رجاء</t>
  </si>
  <si>
    <t>نجاح</t>
  </si>
  <si>
    <t>نجوى</t>
  </si>
  <si>
    <t>رانيا</t>
  </si>
  <si>
    <t>زينب</t>
  </si>
  <si>
    <t>فايزه</t>
  </si>
  <si>
    <t>لينا</t>
  </si>
  <si>
    <t>جمانه</t>
  </si>
  <si>
    <t>رويده</t>
  </si>
  <si>
    <t>فدوى</t>
  </si>
  <si>
    <t>أمل</t>
  </si>
  <si>
    <t>عائشه</t>
  </si>
  <si>
    <t>نور الهدى</t>
  </si>
  <si>
    <t>ماجده</t>
  </si>
  <si>
    <t>ابتسام</t>
  </si>
  <si>
    <t>فاتن</t>
  </si>
  <si>
    <t>سلوى</t>
  </si>
  <si>
    <t>سوزان</t>
  </si>
  <si>
    <t>صبحيه</t>
  </si>
  <si>
    <t>فضه</t>
  </si>
  <si>
    <t>فراس</t>
  </si>
  <si>
    <t>هبه</t>
  </si>
  <si>
    <t>بشيره</t>
  </si>
  <si>
    <t>سماهر</t>
  </si>
  <si>
    <t>رباح</t>
  </si>
  <si>
    <t>منتهى</t>
  </si>
  <si>
    <t>رشا</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</si>
  <si>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</si>
  <si>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</si>
  <si>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</si>
  <si>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</si>
  <si>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</si>
  <si>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</si>
  <si>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</si>
  <si>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</si>
  <si>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</si>
  <si>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</si>
  <si>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</si>
  <si>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</si>
  <si>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</si>
  <si>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</si>
  <si>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</si>
  <si>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</si>
  <si>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</si>
  <si>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</si>
  <si>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</si>
  <si>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</si>
  <si>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</si>
  <si>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</si>
  <si>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</si>
  <si>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</si>
  <si>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</si>
  <si>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</si>
  <si>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</si>
  <si>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</si>
  <si>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</si>
  <si>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</si>
  <si>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</si>
  <si>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</si>
  <si>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</si>
  <si>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</si>
  <si>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الحاصلين على وثيقة وفاة من مكتب شؤون الشهداء والجرحى والمفقودين لأبناء و أزواج المتوفيين بالعمليات المشابهة للعمليات الحربية</t>
  </si>
  <si>
    <t>نوفه</t>
  </si>
  <si>
    <t>بركات</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</si>
  <si>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</si>
  <si>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</si>
  <si>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</si>
  <si>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</si>
  <si>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</si>
  <si>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</si>
  <si>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</si>
  <si>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</si>
  <si>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</si>
  <si>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</si>
  <si>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</si>
  <si>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</si>
  <si>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</si>
  <si>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</si>
  <si>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</si>
  <si>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</si>
  <si>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</si>
  <si>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</si>
  <si>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</si>
  <si>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</si>
  <si>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</si>
  <si>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</si>
  <si>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</si>
  <si>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</si>
  <si>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</si>
  <si>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</si>
  <si>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</si>
  <si>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</si>
  <si>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</si>
  <si>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</si>
  <si>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</si>
  <si>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محمد وليد</t>
  </si>
  <si>
    <t>ثناء</t>
  </si>
  <si>
    <t>حسن</t>
  </si>
  <si>
    <t>آمنه</t>
  </si>
  <si>
    <t>بشرى</t>
  </si>
  <si>
    <t>ديب</t>
  </si>
  <si>
    <t>ريما</t>
  </si>
  <si>
    <t>نسرين</t>
  </si>
  <si>
    <t>راغده</t>
  </si>
  <si>
    <t>ندى</t>
  </si>
  <si>
    <t>فاديا</t>
  </si>
  <si>
    <t>ميسون</t>
  </si>
  <si>
    <t>زكيه</t>
  </si>
  <si>
    <t>عمر</t>
  </si>
  <si>
    <t>موسى</t>
  </si>
  <si>
    <t>تغريد</t>
  </si>
  <si>
    <t>امل</t>
  </si>
  <si>
    <t>سلمان</t>
  </si>
  <si>
    <t>سميرة</t>
  </si>
  <si>
    <t>شهيره</t>
  </si>
  <si>
    <t>هشام</t>
  </si>
  <si>
    <t>عبد الغني</t>
  </si>
  <si>
    <t>دلال</t>
  </si>
  <si>
    <t>اسماعيل</t>
  </si>
  <si>
    <t>ختام</t>
  </si>
  <si>
    <t>هديه</t>
  </si>
  <si>
    <t>ماجد</t>
  </si>
  <si>
    <t>تيسير</t>
  </si>
  <si>
    <t>طالب</t>
  </si>
  <si>
    <t>سعيد</t>
  </si>
  <si>
    <t>معين</t>
  </si>
  <si>
    <t>نصر</t>
  </si>
  <si>
    <t>ازدهار</t>
  </si>
  <si>
    <t>امين</t>
  </si>
  <si>
    <t>نبيل</t>
  </si>
  <si>
    <t>يحيى</t>
  </si>
  <si>
    <t>رنده</t>
  </si>
  <si>
    <t>عبد الرحمن</t>
  </si>
  <si>
    <t>نهله</t>
  </si>
  <si>
    <t>لطيفه</t>
  </si>
  <si>
    <t>غسان</t>
  </si>
  <si>
    <t>عماد الدين</t>
  </si>
  <si>
    <t>عبير</t>
  </si>
  <si>
    <t>سليم</t>
  </si>
  <si>
    <t>موفق</t>
  </si>
  <si>
    <t>نايفه</t>
  </si>
  <si>
    <t>ناريمان</t>
  </si>
  <si>
    <t>حسام</t>
  </si>
  <si>
    <t>حافظ</t>
  </si>
  <si>
    <t>توفيق</t>
  </si>
  <si>
    <t>نعيمه</t>
  </si>
  <si>
    <t>ليلى</t>
  </si>
  <si>
    <t>عادل</t>
  </si>
  <si>
    <t>سليمان</t>
  </si>
  <si>
    <t>انصاف</t>
  </si>
  <si>
    <t>جهان</t>
  </si>
  <si>
    <t>فيصل</t>
  </si>
  <si>
    <t>نذير</t>
  </si>
  <si>
    <t>حليمه</t>
  </si>
  <si>
    <t>نايف</t>
  </si>
  <si>
    <t>فاتنه</t>
  </si>
  <si>
    <t>هاجر</t>
  </si>
  <si>
    <t>منيره</t>
  </si>
  <si>
    <t>عفاف</t>
  </si>
  <si>
    <t>عبدالرزاق</t>
  </si>
  <si>
    <t>منير</t>
  </si>
  <si>
    <t>حامد</t>
  </si>
  <si>
    <t>لؤي</t>
  </si>
  <si>
    <t>بديع</t>
  </si>
  <si>
    <t>نوره</t>
  </si>
  <si>
    <t>محمد مازن</t>
  </si>
  <si>
    <t>رقيه</t>
  </si>
  <si>
    <t>الهام</t>
  </si>
  <si>
    <t>ناهد</t>
  </si>
  <si>
    <t>هاله</t>
  </si>
  <si>
    <t>زهير</t>
  </si>
  <si>
    <t>ملك</t>
  </si>
  <si>
    <t>فهد</t>
  </si>
  <si>
    <t>اعتدال</t>
  </si>
  <si>
    <t>عيسى</t>
  </si>
  <si>
    <t>دعد</t>
  </si>
  <si>
    <t>عبده</t>
  </si>
  <si>
    <t>ناصر</t>
  </si>
  <si>
    <t>رائد</t>
  </si>
  <si>
    <t>نقولا</t>
  </si>
  <si>
    <t>عامر</t>
  </si>
  <si>
    <t>منذر</t>
  </si>
  <si>
    <t>سميحه</t>
  </si>
  <si>
    <t>عبدالله</t>
  </si>
  <si>
    <t>كوكب</t>
  </si>
  <si>
    <t>حمده</t>
  </si>
  <si>
    <t>مهى</t>
  </si>
  <si>
    <t>هاشم</t>
  </si>
  <si>
    <t>ريم</t>
  </si>
  <si>
    <t>عمار</t>
  </si>
  <si>
    <t>وداد</t>
  </si>
  <si>
    <t>حسام الدين</t>
  </si>
  <si>
    <t>سميه</t>
  </si>
  <si>
    <t>شكريه</t>
  </si>
  <si>
    <t>فوزي</t>
  </si>
  <si>
    <t>اكرم</t>
  </si>
  <si>
    <t>عبدالكريم</t>
  </si>
  <si>
    <t>كامل</t>
  </si>
  <si>
    <t>ياسين</t>
  </si>
  <si>
    <t>الياس</t>
  </si>
  <si>
    <t>روضه</t>
  </si>
  <si>
    <t>كفاح</t>
  </si>
  <si>
    <t>مهند</t>
  </si>
  <si>
    <t>زبيده</t>
  </si>
  <si>
    <t>جميله</t>
  </si>
  <si>
    <t>هنديه</t>
  </si>
  <si>
    <t xml:space="preserve">محمد خير </t>
  </si>
  <si>
    <t>عزيزه</t>
  </si>
  <si>
    <t>حياة</t>
  </si>
  <si>
    <t>روعه</t>
  </si>
  <si>
    <t>محمد مصطفى</t>
  </si>
  <si>
    <t>انعام</t>
  </si>
  <si>
    <t>لمياء</t>
  </si>
  <si>
    <t>اماني</t>
  </si>
  <si>
    <t>صبحه</t>
  </si>
  <si>
    <t>سهيله</t>
  </si>
  <si>
    <t>أيمن</t>
  </si>
  <si>
    <t>اميرة</t>
  </si>
  <si>
    <t>برهان</t>
  </si>
  <si>
    <t>عبد السلام</t>
  </si>
  <si>
    <t>منصور</t>
  </si>
  <si>
    <t>محمد غسان</t>
  </si>
  <si>
    <t>رسميه</t>
  </si>
  <si>
    <t>غصون</t>
  </si>
  <si>
    <t>رحاب</t>
  </si>
  <si>
    <t>صقر</t>
  </si>
  <si>
    <t>صفاء</t>
  </si>
  <si>
    <t>عبد العزيز</t>
  </si>
  <si>
    <t>سامي</t>
  </si>
  <si>
    <t>ريا</t>
  </si>
  <si>
    <t>زكريا</t>
  </si>
  <si>
    <t>عبدو</t>
  </si>
  <si>
    <t>خلود</t>
  </si>
  <si>
    <t>حكمت</t>
  </si>
  <si>
    <t>نهاد</t>
  </si>
  <si>
    <t>هند</t>
  </si>
  <si>
    <t>طارق</t>
  </si>
  <si>
    <t>أميرة</t>
  </si>
  <si>
    <t>اسعد</t>
  </si>
  <si>
    <t>فردوس</t>
  </si>
  <si>
    <t>ناجي</t>
  </si>
  <si>
    <t>نبيله</t>
  </si>
  <si>
    <t>محمد سعيد</t>
  </si>
  <si>
    <t>سهيل</t>
  </si>
  <si>
    <t>آمال</t>
  </si>
  <si>
    <t>منار</t>
  </si>
  <si>
    <t>رندة</t>
  </si>
  <si>
    <t>حيدر</t>
  </si>
  <si>
    <t>مفيده</t>
  </si>
  <si>
    <t>ميسر</t>
  </si>
  <si>
    <t>تامر</t>
  </si>
  <si>
    <t>ميرفت</t>
  </si>
  <si>
    <t>رانيه</t>
  </si>
  <si>
    <t>فيروز</t>
  </si>
  <si>
    <t xml:space="preserve">ايمان </t>
  </si>
  <si>
    <t>علي حسن</t>
  </si>
  <si>
    <t>مالك</t>
  </si>
  <si>
    <t>طه</t>
  </si>
  <si>
    <t>محمد رضوان</t>
  </si>
  <si>
    <t>محاسن</t>
  </si>
  <si>
    <t>سكينه</t>
  </si>
  <si>
    <t>مأمون</t>
  </si>
  <si>
    <t>هويده</t>
  </si>
  <si>
    <t>محمد ديب</t>
  </si>
  <si>
    <t>حمود</t>
  </si>
  <si>
    <t>ريمه</t>
  </si>
  <si>
    <t>سلمى</t>
  </si>
  <si>
    <t>بشير</t>
  </si>
  <si>
    <t>زهره</t>
  </si>
  <si>
    <t>حماده</t>
  </si>
  <si>
    <t>ملكه</t>
  </si>
  <si>
    <t>نادر</t>
  </si>
  <si>
    <t>ناهده</t>
  </si>
  <si>
    <t>ماري</t>
  </si>
  <si>
    <t>أسامه</t>
  </si>
  <si>
    <t>رمزيه</t>
  </si>
  <si>
    <t>بثينه</t>
  </si>
  <si>
    <t>سالم</t>
  </si>
  <si>
    <t>ساره</t>
  </si>
  <si>
    <t>رولا</t>
  </si>
  <si>
    <t>فاضل</t>
  </si>
  <si>
    <t>ساميه</t>
  </si>
  <si>
    <t>فوزيه</t>
  </si>
  <si>
    <t>عبد الحكيم</t>
  </si>
  <si>
    <t>عز الدين</t>
  </si>
  <si>
    <t>وفيق</t>
  </si>
  <si>
    <t>تهاني</t>
  </si>
  <si>
    <t>نهلا</t>
  </si>
  <si>
    <t>نمر</t>
  </si>
  <si>
    <t>نسيبه</t>
  </si>
  <si>
    <t>جهينه</t>
  </si>
  <si>
    <t>سليمه</t>
  </si>
  <si>
    <t>محمد حسين</t>
  </si>
  <si>
    <t>منيرة</t>
  </si>
  <si>
    <t>محمد راتب</t>
  </si>
  <si>
    <t>كامله</t>
  </si>
  <si>
    <t>اديب</t>
  </si>
  <si>
    <t>ثريا</t>
  </si>
  <si>
    <t>عهد</t>
  </si>
  <si>
    <t>جبر</t>
  </si>
  <si>
    <t>وجيه</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</si>
  <si>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</si>
  <si>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</si>
  <si>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</si>
  <si>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</si>
  <si>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</si>
  <si>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</si>
  <si>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</si>
  <si>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</si>
  <si>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</si>
  <si>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</si>
  <si>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</si>
  <si>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</si>
  <si>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</si>
  <si>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</si>
  <si>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</si>
  <si>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</si>
  <si>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</si>
  <si>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</si>
  <si>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مروان</t>
  </si>
  <si>
    <t>محمد يحيى</t>
  </si>
  <si>
    <t>حيات</t>
  </si>
  <si>
    <t>محمد صالح</t>
  </si>
  <si>
    <t>عبد الرحيم</t>
  </si>
  <si>
    <t>اديبه</t>
  </si>
  <si>
    <t>محمد أنس</t>
  </si>
  <si>
    <t>ضياء الدين</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</si>
  <si>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</si>
  <si>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</si>
  <si>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</si>
  <si>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</si>
  <si>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</si>
  <si>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</si>
  <si>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</si>
  <si>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</si>
  <si>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</si>
  <si>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</si>
  <si>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</si>
  <si>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</si>
  <si>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</si>
  <si>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عارف</t>
  </si>
  <si>
    <t>ربيحه</t>
  </si>
  <si>
    <t>امينة</t>
  </si>
  <si>
    <t>ديانا</t>
  </si>
  <si>
    <t>غاليه</t>
  </si>
  <si>
    <t>صفيه</t>
  </si>
  <si>
    <t>راميه</t>
  </si>
  <si>
    <t>ابراهيم الابراهيم</t>
  </si>
  <si>
    <t>نجيبه</t>
  </si>
  <si>
    <t>فطيم</t>
  </si>
  <si>
    <t xml:space="preserve">علي </t>
  </si>
  <si>
    <t>زهريه</t>
  </si>
  <si>
    <t>يونس</t>
  </si>
  <si>
    <t>عفيف</t>
  </si>
  <si>
    <t>راتب</t>
  </si>
  <si>
    <t>نورا</t>
  </si>
  <si>
    <t>غادة</t>
  </si>
  <si>
    <t>كريم</t>
  </si>
  <si>
    <t>سعده</t>
  </si>
  <si>
    <t>نبال</t>
  </si>
  <si>
    <t>تمام</t>
  </si>
  <si>
    <t>محمد بديع</t>
  </si>
  <si>
    <t>محمد فريد</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</si>
  <si>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</si>
  <si>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</si>
  <si>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</si>
  <si>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</si>
  <si>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</si>
  <si>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</si>
  <si>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</si>
  <si>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</si>
  <si>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</si>
  <si>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</si>
  <si>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</si>
  <si>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</si>
  <si>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</si>
  <si>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</si>
  <si>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</si>
  <si>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</si>
  <si>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</si>
  <si>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</si>
  <si>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</si>
  <si>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</si>
  <si>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</si>
  <si>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</si>
  <si>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</si>
  <si>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</si>
  <si>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</si>
  <si>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</si>
  <si>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</si>
  <si>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</si>
  <si>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</si>
  <si>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</si>
  <si>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</si>
  <si>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</si>
  <si>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</si>
  <si>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</si>
  <si>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</si>
  <si>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</si>
  <si>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</si>
  <si>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</si>
  <si>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</si>
  <si>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</si>
  <si>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</si>
  <si>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</si>
  <si>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مهند خضر</t>
  </si>
  <si>
    <t>محمد يوسف</t>
  </si>
  <si>
    <t>الكويت</t>
  </si>
  <si>
    <t>جلال</t>
  </si>
  <si>
    <t>وصفيه</t>
  </si>
  <si>
    <t>منيفه</t>
  </si>
  <si>
    <t>ايوب</t>
  </si>
  <si>
    <t>جرمانا</t>
  </si>
  <si>
    <t>ناصيف</t>
  </si>
  <si>
    <t>مدحت</t>
  </si>
  <si>
    <t>سلام</t>
  </si>
  <si>
    <t>فوزات</t>
  </si>
  <si>
    <t>منيب</t>
  </si>
  <si>
    <t>كميليا</t>
  </si>
  <si>
    <t>ليندا</t>
  </si>
  <si>
    <t>سعد</t>
  </si>
  <si>
    <t>معن</t>
  </si>
  <si>
    <t>نجاة</t>
  </si>
  <si>
    <t>علا محمد</t>
  </si>
  <si>
    <t>دوما</t>
  </si>
  <si>
    <t>مخيم اليرموك</t>
  </si>
  <si>
    <t>نوى</t>
  </si>
  <si>
    <t>سبينه</t>
  </si>
  <si>
    <t>عرطوز</t>
  </si>
  <si>
    <t>عبدالحكيم</t>
  </si>
  <si>
    <t>عبد</t>
  </si>
  <si>
    <t>بديعه</t>
  </si>
  <si>
    <t>سبينة</t>
  </si>
  <si>
    <t>جديدة عرطوز</t>
  </si>
  <si>
    <t>السيدة زينب</t>
  </si>
  <si>
    <t>ميادة</t>
  </si>
  <si>
    <t>وفيقة</t>
  </si>
  <si>
    <t>التل</t>
  </si>
  <si>
    <t>محمد حسن</t>
  </si>
  <si>
    <t>ضمير</t>
  </si>
  <si>
    <t>ببيلا</t>
  </si>
  <si>
    <t>عبد المنعم</t>
  </si>
  <si>
    <t>قدسيا</t>
  </si>
  <si>
    <t>قطنا</t>
  </si>
  <si>
    <t>رحيبه</t>
  </si>
  <si>
    <t xml:space="preserve">دوما </t>
  </si>
  <si>
    <t>ترفه</t>
  </si>
  <si>
    <t>نعامه</t>
  </si>
  <si>
    <t xml:space="preserve">يوسف </t>
  </si>
  <si>
    <t>حفيظة</t>
  </si>
  <si>
    <t>جبلة</t>
  </si>
  <si>
    <t>بهجت</t>
  </si>
  <si>
    <t>سائر</t>
  </si>
  <si>
    <t>جودت</t>
  </si>
  <si>
    <t xml:space="preserve">منى </t>
  </si>
  <si>
    <t>نهلة</t>
  </si>
  <si>
    <t>ادلب</t>
  </si>
  <si>
    <t>فهمي</t>
  </si>
  <si>
    <t>شعبان</t>
  </si>
  <si>
    <t>وحيد</t>
  </si>
  <si>
    <t>بنان</t>
  </si>
  <si>
    <t>صلاح الدين</t>
  </si>
  <si>
    <t>فريده</t>
  </si>
  <si>
    <t>مصياف</t>
  </si>
  <si>
    <t>بانياس</t>
  </si>
  <si>
    <t>نظيرة</t>
  </si>
  <si>
    <t>النبك</t>
  </si>
  <si>
    <t xml:space="preserve">حمص </t>
  </si>
  <si>
    <t>تركيه</t>
  </si>
  <si>
    <t>مروه</t>
  </si>
  <si>
    <t>شاهيناز</t>
  </si>
  <si>
    <t>بدر</t>
  </si>
  <si>
    <t>هاديه</t>
  </si>
  <si>
    <t>داود</t>
  </si>
  <si>
    <t>ريه</t>
  </si>
  <si>
    <t>فلاح</t>
  </si>
  <si>
    <t>اكرام</t>
  </si>
  <si>
    <t>زاهر</t>
  </si>
  <si>
    <t>ورود</t>
  </si>
  <si>
    <t>ازرع</t>
  </si>
  <si>
    <t>ريم احمد</t>
  </si>
  <si>
    <t>رقية</t>
  </si>
  <si>
    <t>كاتيا</t>
  </si>
  <si>
    <t>باسمة</t>
  </si>
  <si>
    <t>حرستا</t>
  </si>
  <si>
    <t>داريا</t>
  </si>
  <si>
    <t>احمد راتب</t>
  </si>
  <si>
    <t>رهف</t>
  </si>
  <si>
    <t>احمد الساعور</t>
  </si>
  <si>
    <t>آصف</t>
  </si>
  <si>
    <t>عبله</t>
  </si>
  <si>
    <t>صحنايا</t>
  </si>
  <si>
    <t>عائشة</t>
  </si>
  <si>
    <t>ميادين</t>
  </si>
  <si>
    <t>محمد العايد</t>
  </si>
  <si>
    <t>مفيدة</t>
  </si>
  <si>
    <t>محمد نزيه</t>
  </si>
  <si>
    <t>سقبا</t>
  </si>
  <si>
    <t>جيرود</t>
  </si>
  <si>
    <t>بقعسم</t>
  </si>
  <si>
    <t>كناكر</t>
  </si>
  <si>
    <t>خديجة</t>
  </si>
  <si>
    <t>القطيفة</t>
  </si>
  <si>
    <t>قلعة جندل</t>
  </si>
  <si>
    <t>زهرة</t>
  </si>
  <si>
    <t>بدوي</t>
  </si>
  <si>
    <t>معينه</t>
  </si>
  <si>
    <t>نهوند</t>
  </si>
  <si>
    <t xml:space="preserve">جيرود </t>
  </si>
  <si>
    <t>شفيق</t>
  </si>
  <si>
    <t>سعدا</t>
  </si>
  <si>
    <t>مطيعه</t>
  </si>
  <si>
    <t>ناهي</t>
  </si>
  <si>
    <t>ذيب</t>
  </si>
  <si>
    <t>جميلة</t>
  </si>
  <si>
    <t xml:space="preserve">امنه </t>
  </si>
  <si>
    <t>بسما</t>
  </si>
  <si>
    <t>آمنة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</si>
  <si>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</si>
  <si>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</si>
  <si>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</si>
  <si>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</si>
  <si>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</si>
  <si>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</si>
  <si>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</si>
  <si>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</si>
  <si>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</si>
  <si>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</si>
  <si>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</si>
  <si>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</si>
  <si>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</si>
  <si>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</si>
  <si>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</si>
  <si>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</si>
  <si>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</si>
  <si>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</si>
  <si>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</si>
  <si>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</si>
  <si>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</si>
  <si>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</si>
  <si>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</si>
  <si>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</si>
  <si>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</si>
  <si>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</si>
  <si>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</si>
  <si>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</si>
  <si>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</si>
  <si>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</si>
  <si>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</si>
  <si>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</si>
  <si>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</si>
  <si>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</si>
  <si>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</si>
  <si>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</si>
  <si>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</si>
  <si>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</si>
  <si>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</si>
  <si>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</si>
  <si>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</si>
  <si>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</si>
  <si>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</si>
  <si>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</si>
  <si>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</si>
  <si>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</si>
  <si>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</si>
  <si>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</si>
  <si>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</si>
  <si>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</si>
  <si>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</si>
  <si>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</si>
  <si>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علي غصه</t>
  </si>
  <si>
    <t>ابراهيم ابراهيم</t>
  </si>
  <si>
    <t>احمد الكردي</t>
  </si>
  <si>
    <t>ازدهار محفوض</t>
  </si>
  <si>
    <t>بتول الاصيل</t>
  </si>
  <si>
    <t>جهاد حمود</t>
  </si>
  <si>
    <t>دعاء الصالح الجاسم</t>
  </si>
  <si>
    <t>ديما جديد</t>
  </si>
  <si>
    <t>رامي الخضر</t>
  </si>
  <si>
    <t>سماح السلمان</t>
  </si>
  <si>
    <t>سمو حتاحت</t>
  </si>
  <si>
    <t>سوسن الليمون</t>
  </si>
  <si>
    <t>شيماء النعساني</t>
  </si>
  <si>
    <t>صفاء عبدالعال</t>
  </si>
  <si>
    <t>فادي غوش</t>
  </si>
  <si>
    <t>فداء شنان</t>
  </si>
  <si>
    <t>لارا عجرم</t>
  </si>
  <si>
    <t>محمد السعدي</t>
  </si>
  <si>
    <t>ميرنا محمد</t>
  </si>
  <si>
    <t>ميشلين سمعان</t>
  </si>
  <si>
    <t>نور شرف</t>
  </si>
  <si>
    <t>ياسين حماد</t>
  </si>
  <si>
    <t>طارق أزواق الجزائرلي</t>
  </si>
  <si>
    <t>احمد البكري</t>
  </si>
  <si>
    <t>احمد صوان</t>
  </si>
  <si>
    <t>احمد عوض</t>
  </si>
  <si>
    <t>اسامة ابو راس</t>
  </si>
  <si>
    <t>اسامه المصري</t>
  </si>
  <si>
    <t>اسماء كرنبه</t>
  </si>
  <si>
    <t>اماني السيد</t>
  </si>
  <si>
    <t>امل عيسى</t>
  </si>
  <si>
    <t>انور خير الله</t>
  </si>
  <si>
    <t>ايهم علي</t>
  </si>
  <si>
    <t>باسل اسماعيل</t>
  </si>
  <si>
    <t>بشار مطر</t>
  </si>
  <si>
    <t>بيداء حسن</t>
  </si>
  <si>
    <t>جلال الدين خشان</t>
  </si>
  <si>
    <t>خلود المويل</t>
  </si>
  <si>
    <t>دارين الحمود</t>
  </si>
  <si>
    <t>راما حسين</t>
  </si>
  <si>
    <t>راميا الشاقي</t>
  </si>
  <si>
    <t>رانيه نرش</t>
  </si>
  <si>
    <t>رأفت النفوري</t>
  </si>
  <si>
    <t>ربيع اغزاوي</t>
  </si>
  <si>
    <t>رنا الحايك</t>
  </si>
  <si>
    <t>رنا كبتول</t>
  </si>
  <si>
    <t>رنيم الهندي</t>
  </si>
  <si>
    <t>رهف احمد</t>
  </si>
  <si>
    <t>رهف النجار</t>
  </si>
  <si>
    <t>روان حمد</t>
  </si>
  <si>
    <t>ريم كبتول</t>
  </si>
  <si>
    <t>سماح عماد</t>
  </si>
  <si>
    <t>سمر علي</t>
  </si>
  <si>
    <t>سمعان الشيخ</t>
  </si>
  <si>
    <t>سناء العلي</t>
  </si>
  <si>
    <t>سندس المرزوقي</t>
  </si>
  <si>
    <t>سهام قسيس</t>
  </si>
  <si>
    <t>شادي حمود</t>
  </si>
  <si>
    <t>شيرين حمدان</t>
  </si>
  <si>
    <t>عباده زينو</t>
  </si>
  <si>
    <t>عبد الله السلامة</t>
  </si>
  <si>
    <t>عبد الله حسين</t>
  </si>
  <si>
    <t>علاء الدين شعبان</t>
  </si>
  <si>
    <t>علي زيتون</t>
  </si>
  <si>
    <t>عمر المجذوب</t>
  </si>
  <si>
    <t>غدير عنبر</t>
  </si>
  <si>
    <t>غزل حيدور</t>
  </si>
  <si>
    <t>فاطمة الشنيتى</t>
  </si>
  <si>
    <t>فراس زمريق</t>
  </si>
  <si>
    <t>لمى المحايري</t>
  </si>
  <si>
    <t>ماريا يوسف</t>
  </si>
  <si>
    <t>ماهر عبود</t>
  </si>
  <si>
    <t>مجد ديب</t>
  </si>
  <si>
    <t>محمد خالد المصري</t>
  </si>
  <si>
    <t>محمد راتب جحه</t>
  </si>
  <si>
    <t>محمد ربيع غازي</t>
  </si>
  <si>
    <t>محمد سالم المصري</t>
  </si>
  <si>
    <t>محمد سميح السلاخ</t>
  </si>
  <si>
    <t>محمد سمير الشيخ درويش</t>
  </si>
  <si>
    <t>محمد عمر المسلماني</t>
  </si>
  <si>
    <t>محمد عنبره</t>
  </si>
  <si>
    <t>محمد عيد النوفل</t>
  </si>
  <si>
    <t>مهران عمران</t>
  </si>
  <si>
    <t>مهند القويدر</t>
  </si>
  <si>
    <t>ناديا محمد</t>
  </si>
  <si>
    <t>نبال احمد</t>
  </si>
  <si>
    <t>نسرين الاشقر</t>
  </si>
  <si>
    <t>نور المسالمه</t>
  </si>
  <si>
    <t>هناء الشحاده</t>
  </si>
  <si>
    <t>هناء النص</t>
  </si>
  <si>
    <t>ولاء احمد</t>
  </si>
  <si>
    <t>وليد الديري</t>
  </si>
  <si>
    <t>يوسف وهبة</t>
  </si>
  <si>
    <t>دعاء مصطفى</t>
  </si>
  <si>
    <t>بشرى حمودة</t>
  </si>
  <si>
    <t>احمد خضره</t>
  </si>
  <si>
    <t>احمد عباس</t>
  </si>
  <si>
    <t>ادهم الخالد</t>
  </si>
  <si>
    <t>اسراء عزو</t>
  </si>
  <si>
    <t>اسماء الخطبا</t>
  </si>
  <si>
    <t>الاء عيسى</t>
  </si>
  <si>
    <t>الحسن عبد الله</t>
  </si>
  <si>
    <t>امارات عواد</t>
  </si>
  <si>
    <t>انس عريج</t>
  </si>
  <si>
    <t>ايهم الخضر</t>
  </si>
  <si>
    <t>ايهم ايوبي</t>
  </si>
  <si>
    <t>إياد غانم</t>
  </si>
  <si>
    <t>أيمن عموش</t>
  </si>
  <si>
    <t>باسل محمد</t>
  </si>
  <si>
    <t>باسمه السادات</t>
  </si>
  <si>
    <t>براءة الدكاك</t>
  </si>
  <si>
    <t>بسام موسى</t>
  </si>
  <si>
    <t>بيرق الخطيب ابو فخر</t>
  </si>
  <si>
    <t>تامر المفلح</t>
  </si>
  <si>
    <t>تسنيم الحاج ابراهيم</t>
  </si>
  <si>
    <t>حسين الخبازه</t>
  </si>
  <si>
    <t>حسين علي</t>
  </si>
  <si>
    <t>حلا سلمان</t>
  </si>
  <si>
    <t>حمزة ريشة</t>
  </si>
  <si>
    <t>حنين مبروك</t>
  </si>
  <si>
    <t>حيدر سلامه</t>
  </si>
  <si>
    <t>حيدر سلطان</t>
  </si>
  <si>
    <t>خالد دركزللي البغدادي</t>
  </si>
  <si>
    <t>خضر سليمان</t>
  </si>
  <si>
    <t>خلود طبيخ</t>
  </si>
  <si>
    <t>دانيا الموصلي</t>
  </si>
  <si>
    <t>راما المصطفى</t>
  </si>
  <si>
    <t>رامة الأحمد</t>
  </si>
  <si>
    <t>راميا حسن</t>
  </si>
  <si>
    <t>رانيا التع</t>
  </si>
  <si>
    <t>راويه دبوس</t>
  </si>
  <si>
    <t>ربا الدبيسي</t>
  </si>
  <si>
    <t>ربا مرهج</t>
  </si>
  <si>
    <t>رضوان شعبان</t>
  </si>
  <si>
    <t>رغد جنعير</t>
  </si>
  <si>
    <t>روان القاسم</t>
  </si>
  <si>
    <t>زاهر صقر</t>
  </si>
  <si>
    <t>زياد العلي</t>
  </si>
  <si>
    <t>زيد حمادة</t>
  </si>
  <si>
    <t>زينه  سعد</t>
  </si>
  <si>
    <t>سالي الحسن</t>
  </si>
  <si>
    <t>سامر عجيب</t>
  </si>
  <si>
    <t>سعيد جغنون</t>
  </si>
  <si>
    <t>سعيد هناوي</t>
  </si>
  <si>
    <t>سكينه كنعان</t>
  </si>
  <si>
    <t>سمر الحوراني</t>
  </si>
  <si>
    <t>سناء نقرش</t>
  </si>
  <si>
    <t>سوزان شوفان</t>
  </si>
  <si>
    <t>سومر صقر</t>
  </si>
  <si>
    <t>شادي الوني</t>
  </si>
  <si>
    <t>شادي بكور</t>
  </si>
  <si>
    <t>شادي معروف</t>
  </si>
  <si>
    <t>شدوان حبيب</t>
  </si>
  <si>
    <t>شذا عزيز</t>
  </si>
  <si>
    <t>شروق الذيب</t>
  </si>
  <si>
    <t>صابرين ونوس</t>
  </si>
  <si>
    <t>عبد الرحمن الأمعري</t>
  </si>
  <si>
    <t>عبير قسام</t>
  </si>
  <si>
    <t>علي برهوم</t>
  </si>
  <si>
    <t>علي جلول</t>
  </si>
  <si>
    <t>علي حمود</t>
  </si>
  <si>
    <t>علي شرف الدين</t>
  </si>
  <si>
    <t>علي عوكر</t>
  </si>
  <si>
    <t>عماد شلهوب</t>
  </si>
  <si>
    <t>عمران عميره</t>
  </si>
  <si>
    <t>غفران الملحم</t>
  </si>
  <si>
    <t>غلادس أبو عقل</t>
  </si>
  <si>
    <t>غيث ناصرالدين</t>
  </si>
  <si>
    <t>فاديه جمال الدين</t>
  </si>
  <si>
    <t>فارس كحيله</t>
  </si>
  <si>
    <t>فاطمة حمود</t>
  </si>
  <si>
    <t>فاطمه الخطيب</t>
  </si>
  <si>
    <t>فراس غانم</t>
  </si>
  <si>
    <t>قمر انجيلة</t>
  </si>
  <si>
    <t>لانا بقدونس</t>
  </si>
  <si>
    <t>لبانه دقاق</t>
  </si>
  <si>
    <t>لطيفة قبيطري</t>
  </si>
  <si>
    <t>لوريس الخالد</t>
  </si>
  <si>
    <t>لؤي عمران</t>
  </si>
  <si>
    <t>ماجدولين حميدي</t>
  </si>
  <si>
    <t>مازن بركات</t>
  </si>
  <si>
    <t>ماشيستي بركات</t>
  </si>
  <si>
    <t>مايا كربوج</t>
  </si>
  <si>
    <t>مجد احسان</t>
  </si>
  <si>
    <t>محمد ابودحلوش</t>
  </si>
  <si>
    <t>محمد السلمان</t>
  </si>
  <si>
    <t>محمد الشعبي</t>
  </si>
  <si>
    <t>محمد بكر</t>
  </si>
  <si>
    <t>محمد حبيبه</t>
  </si>
  <si>
    <t>محمد حسام الدين</t>
  </si>
  <si>
    <t>محمد حموده</t>
  </si>
  <si>
    <t>محمد خير قصار</t>
  </si>
  <si>
    <t>محمد رمضان زكريا</t>
  </si>
  <si>
    <t>محمد طنبري</t>
  </si>
  <si>
    <t>محمد علي الأشقر</t>
  </si>
  <si>
    <t>محمد نور مصطفى</t>
  </si>
  <si>
    <t>محمدايمن مجلوبا</t>
  </si>
  <si>
    <t>محمود الملحم</t>
  </si>
  <si>
    <t>محمود فيومي</t>
  </si>
  <si>
    <t>محي الدين برهوم</t>
  </si>
  <si>
    <t>مرح حسون</t>
  </si>
  <si>
    <t>مرح محمد</t>
  </si>
  <si>
    <t>مروان الحمود</t>
  </si>
  <si>
    <t>مروى سليم</t>
  </si>
  <si>
    <t>مصطفى النصار</t>
  </si>
  <si>
    <t>مصونه خليل</t>
  </si>
  <si>
    <t>معاذ شكاس</t>
  </si>
  <si>
    <t>معتصم غزلان</t>
  </si>
  <si>
    <t>ملاذ بحيري</t>
  </si>
  <si>
    <t>منار العلي الحويج</t>
  </si>
  <si>
    <t>مهدي سودان</t>
  </si>
  <si>
    <t>مي الشوحه</t>
  </si>
  <si>
    <t>مياده العلي</t>
  </si>
  <si>
    <t>ميرنا احمد</t>
  </si>
  <si>
    <t>ميس علي</t>
  </si>
  <si>
    <t>نغم سلامه</t>
  </si>
  <si>
    <t>نور الدين غوري</t>
  </si>
  <si>
    <t>نورس الشعار</t>
  </si>
  <si>
    <t>هاله يوزغاتلي</t>
  </si>
  <si>
    <t>هبه قسام</t>
  </si>
  <si>
    <t>هبه محمد الأحمد</t>
  </si>
  <si>
    <t>هبه هلاله</t>
  </si>
  <si>
    <t>هدى حموي</t>
  </si>
  <si>
    <t>هناء حوريه</t>
  </si>
  <si>
    <t>هنادى بكر</t>
  </si>
  <si>
    <t>هندرين شيخو</t>
  </si>
  <si>
    <t>هيام الفروان</t>
  </si>
  <si>
    <t>هيام مصطفى</t>
  </si>
  <si>
    <t>وائل محمد</t>
  </si>
  <si>
    <t>وديان المالح</t>
  </si>
  <si>
    <t>يارا جمول</t>
  </si>
  <si>
    <t>ياسمين المحمد</t>
  </si>
  <si>
    <t>ياسين زين العابدين</t>
  </si>
  <si>
    <t>يزن ابراهيم</t>
  </si>
  <si>
    <t>يونس النجار</t>
  </si>
  <si>
    <t>يونس زهرا</t>
  </si>
  <si>
    <t>يونس هيفا</t>
  </si>
  <si>
    <t>مرام العصلي</t>
  </si>
  <si>
    <t>معاذ بدوي</t>
  </si>
  <si>
    <t>رسمية</t>
  </si>
  <si>
    <t>صبري</t>
  </si>
  <si>
    <t>عاطف</t>
  </si>
  <si>
    <t>دره</t>
  </si>
  <si>
    <t>زكية</t>
  </si>
  <si>
    <t>نعمه</t>
  </si>
  <si>
    <t>ندا</t>
  </si>
  <si>
    <t>عبد الاله</t>
  </si>
  <si>
    <t>اقبال</t>
  </si>
  <si>
    <t>محمد رشاد</t>
  </si>
  <si>
    <t>حبيب</t>
  </si>
  <si>
    <t>كاسر</t>
  </si>
  <si>
    <t>حفيظه</t>
  </si>
  <si>
    <t>محمدكمال</t>
  </si>
  <si>
    <t>جمانة</t>
  </si>
  <si>
    <t>عبيده</t>
  </si>
  <si>
    <t>معلا</t>
  </si>
  <si>
    <t>جهيده</t>
  </si>
  <si>
    <t>جديد</t>
  </si>
  <si>
    <t>فتاة</t>
  </si>
  <si>
    <t>رفيقه</t>
  </si>
  <si>
    <t>علياء</t>
  </si>
  <si>
    <t>سمية</t>
  </si>
  <si>
    <t>جمال الدين</t>
  </si>
  <si>
    <t>فائده</t>
  </si>
  <si>
    <t>وسام</t>
  </si>
  <si>
    <t>ممدوح</t>
  </si>
  <si>
    <t>مهنه</t>
  </si>
  <si>
    <t>محمدغياث</t>
  </si>
  <si>
    <t>نديدة</t>
  </si>
  <si>
    <t>بتول</t>
  </si>
  <si>
    <t>رمزية</t>
  </si>
  <si>
    <t>عوده</t>
  </si>
  <si>
    <t>وجيهه</t>
  </si>
  <si>
    <t>رسلان</t>
  </si>
  <si>
    <t>فطمه</t>
  </si>
  <si>
    <t>عبد الحفيظ</t>
  </si>
  <si>
    <t>رئيفة</t>
  </si>
  <si>
    <t>عجرم</t>
  </si>
  <si>
    <t>زريفة</t>
  </si>
  <si>
    <t>محمد انيس</t>
  </si>
  <si>
    <t>مظهر</t>
  </si>
  <si>
    <t>طعان</t>
  </si>
  <si>
    <t>شهيرة</t>
  </si>
  <si>
    <t xml:space="preserve">نهى </t>
  </si>
  <si>
    <t>شفيقه</t>
  </si>
  <si>
    <t>نصرالله</t>
  </si>
  <si>
    <t>عباس</t>
  </si>
  <si>
    <t>هجين</t>
  </si>
  <si>
    <t>بديعة</t>
  </si>
  <si>
    <t xml:space="preserve">فاطمة </t>
  </si>
  <si>
    <t>سامية</t>
  </si>
  <si>
    <t>معضاد</t>
  </si>
  <si>
    <t xml:space="preserve">وفاء </t>
  </si>
  <si>
    <t>محمد منذر</t>
  </si>
  <si>
    <t xml:space="preserve">نذير </t>
  </si>
  <si>
    <t>اسد</t>
  </si>
  <si>
    <t>جمرو</t>
  </si>
  <si>
    <t>عواد</t>
  </si>
  <si>
    <t>رضية</t>
  </si>
  <si>
    <t>نهيده</t>
  </si>
  <si>
    <t>محمد راكان</t>
  </si>
  <si>
    <t>ملام</t>
  </si>
  <si>
    <t xml:space="preserve">خالد </t>
  </si>
  <si>
    <t>خولة</t>
  </si>
  <si>
    <t>مشهور</t>
  </si>
  <si>
    <t>نجمه</t>
  </si>
  <si>
    <t>وسيلة</t>
  </si>
  <si>
    <t>معضمية الشام</t>
  </si>
  <si>
    <t>فضيلة</t>
  </si>
  <si>
    <t xml:space="preserve">عماد </t>
  </si>
  <si>
    <t>جسر الشغور</t>
  </si>
  <si>
    <t>ايفون</t>
  </si>
  <si>
    <t>نديله</t>
  </si>
  <si>
    <t xml:space="preserve">دحام </t>
  </si>
  <si>
    <t>مطيع</t>
  </si>
  <si>
    <t>كفريا</t>
  </si>
  <si>
    <t>ضاحي</t>
  </si>
  <si>
    <t xml:space="preserve">فاتن </t>
  </si>
  <si>
    <t>مصباح</t>
  </si>
  <si>
    <t>هلا</t>
  </si>
  <si>
    <t>حارس</t>
  </si>
  <si>
    <t>جوهينه</t>
  </si>
  <si>
    <t>صناعة</t>
  </si>
  <si>
    <t>أدبي</t>
  </si>
  <si>
    <t>فنون نسوية</t>
  </si>
  <si>
    <t>بيطرية</t>
  </si>
  <si>
    <t>زراعية</t>
  </si>
  <si>
    <t>لبنان</t>
  </si>
  <si>
    <t xml:space="preserve">شكيب </t>
  </si>
  <si>
    <t xml:space="preserve">مؤمنة </t>
  </si>
  <si>
    <t>رئيف</t>
  </si>
  <si>
    <t>انوير</t>
  </si>
  <si>
    <t>غيساء</t>
  </si>
  <si>
    <t xml:space="preserve">العربية السورية </t>
  </si>
  <si>
    <t>ربه</t>
  </si>
  <si>
    <t>محمدثابت</t>
  </si>
  <si>
    <t>هوده</t>
  </si>
  <si>
    <t>بادي</t>
  </si>
  <si>
    <t>خنساء</t>
  </si>
  <si>
    <t>ايمن ناصر</t>
  </si>
  <si>
    <t>ناتاليا</t>
  </si>
  <si>
    <t>مطيعة</t>
  </si>
  <si>
    <t>البركه</t>
  </si>
  <si>
    <t>جديع</t>
  </si>
  <si>
    <t xml:space="preserve">حارة تركمان </t>
  </si>
  <si>
    <t>إلفت</t>
  </si>
  <si>
    <t>مارية</t>
  </si>
  <si>
    <t>عجيب</t>
  </si>
  <si>
    <t>رزينه</t>
  </si>
  <si>
    <t xml:space="preserve">لمامه </t>
  </si>
  <si>
    <t xml:space="preserve">مساكن دوما </t>
  </si>
  <si>
    <t>بشيرة</t>
  </si>
  <si>
    <t>سميرا</t>
  </si>
  <si>
    <t>محمدوجيه</t>
  </si>
  <si>
    <t>مهنا</t>
  </si>
  <si>
    <t>سهيلة</t>
  </si>
  <si>
    <t>رحيمة</t>
  </si>
  <si>
    <t>كتيبه</t>
  </si>
  <si>
    <t>مجيدة</t>
  </si>
  <si>
    <t xml:space="preserve">احسان </t>
  </si>
  <si>
    <t>نعامي</t>
  </si>
  <si>
    <t>جيداء</t>
  </si>
  <si>
    <t xml:space="preserve">ثناء </t>
  </si>
  <si>
    <t>محمدنبيه</t>
  </si>
  <si>
    <t>لطيفة</t>
  </si>
  <si>
    <t>دعاس</t>
  </si>
  <si>
    <t>وزيره</t>
  </si>
  <si>
    <t>منصوره</t>
  </si>
  <si>
    <t>شتوه</t>
  </si>
  <si>
    <t>يسين</t>
  </si>
  <si>
    <t>قسام</t>
  </si>
  <si>
    <t>روهيده</t>
  </si>
  <si>
    <t>صبيحه</t>
  </si>
  <si>
    <t>آسيا</t>
  </si>
  <si>
    <t>حمدان</t>
  </si>
  <si>
    <t>هنوف</t>
  </si>
  <si>
    <t>وسيم ريحان</t>
  </si>
  <si>
    <t>اريج حسين</t>
  </si>
  <si>
    <t>علي علوش</t>
  </si>
  <si>
    <t>محمد زيد صهيون</t>
  </si>
  <si>
    <t xml:space="preserve">سارة خولي </t>
  </si>
  <si>
    <t>مريم حسن</t>
  </si>
  <si>
    <t>سالي فتوح</t>
  </si>
  <si>
    <t>عبد الهادي الدلول</t>
  </si>
  <si>
    <t>عمران النجم</t>
  </si>
  <si>
    <t>غصون عبدالعزيز</t>
  </si>
  <si>
    <t>انتخاب</t>
  </si>
  <si>
    <t>جمانا</t>
  </si>
  <si>
    <t>هادية</t>
  </si>
  <si>
    <t>جاك</t>
  </si>
  <si>
    <t>يسرا</t>
  </si>
  <si>
    <t>نانسي</t>
  </si>
  <si>
    <t>راشد</t>
  </si>
  <si>
    <t>طاهر</t>
  </si>
  <si>
    <t xml:space="preserve">موفق </t>
  </si>
  <si>
    <t>فخريه</t>
  </si>
  <si>
    <t>بلسم</t>
  </si>
  <si>
    <t>عبدالمجيد</t>
  </si>
  <si>
    <t>اريج</t>
  </si>
  <si>
    <t>ناهدة</t>
  </si>
  <si>
    <t>محمد امير</t>
  </si>
  <si>
    <t>خدوج</t>
  </si>
  <si>
    <t>شكران</t>
  </si>
  <si>
    <t>اسكندر</t>
  </si>
  <si>
    <t>نده</t>
  </si>
  <si>
    <t xml:space="preserve">جباب </t>
  </si>
  <si>
    <t>م</t>
  </si>
  <si>
    <t>اسامه عيسى</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</si>
  <si>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</si>
  <si>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</si>
  <si>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</si>
  <si>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</si>
  <si>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</si>
  <si>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</si>
  <si>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</si>
  <si>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</si>
  <si>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</si>
  <si>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</si>
  <si>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عطاء صقر</t>
  </si>
  <si>
    <t>ادهم</t>
  </si>
  <si>
    <t>المحافظة</t>
  </si>
  <si>
    <t>الفصل الأول 2022-2023</t>
  </si>
  <si>
    <t>صبري خوري</t>
  </si>
  <si>
    <t>سربوهي</t>
  </si>
  <si>
    <t>ورود الصمادي</t>
  </si>
  <si>
    <t>ابان النفوري</t>
  </si>
  <si>
    <t>هيفه</t>
  </si>
  <si>
    <t>رفعه</t>
  </si>
  <si>
    <t>احمد الهنداوى</t>
  </si>
  <si>
    <t>احمد عادل غره</t>
  </si>
  <si>
    <t>اليدا داود</t>
  </si>
  <si>
    <t>اميرة الوقة</t>
  </si>
  <si>
    <t>اميره العلي</t>
  </si>
  <si>
    <t>انس عيد</t>
  </si>
  <si>
    <t>أحمد الحميد</t>
  </si>
  <si>
    <t>زبادي</t>
  </si>
  <si>
    <t>أحمد شلحة</t>
  </si>
  <si>
    <t>أماني كباريتي</t>
  </si>
  <si>
    <t>محمد  جمال</t>
  </si>
  <si>
    <t>أنس لبابيدي</t>
  </si>
  <si>
    <t>شمسية</t>
  </si>
  <si>
    <t>باسل عباس</t>
  </si>
  <si>
    <t>حيان</t>
  </si>
  <si>
    <t>باسل عثمان</t>
  </si>
  <si>
    <t>ولهان</t>
  </si>
  <si>
    <t>بحريه</t>
  </si>
  <si>
    <t>بتول الاسعد</t>
  </si>
  <si>
    <t>بتول راعي</t>
  </si>
  <si>
    <t>بدور العلبي</t>
  </si>
  <si>
    <t>بسام الحميدات</t>
  </si>
  <si>
    <t>مهاب</t>
  </si>
  <si>
    <t>بشرى الحسين</t>
  </si>
  <si>
    <t>بكيناز الشومر الحراكي</t>
  </si>
  <si>
    <t>بيان محملجي</t>
  </si>
  <si>
    <t>بيداء العليوي</t>
  </si>
  <si>
    <t>اثنى</t>
  </si>
  <si>
    <t>بيسان رمضان</t>
  </si>
  <si>
    <t>شادي</t>
  </si>
  <si>
    <t>توليب</t>
  </si>
  <si>
    <t>جمال الدين ملحم</t>
  </si>
  <si>
    <t>جهان بدران</t>
  </si>
  <si>
    <t>شئيم</t>
  </si>
  <si>
    <t>جودي شما</t>
  </si>
  <si>
    <t>بهيجه</t>
  </si>
  <si>
    <t>حاتم درويش</t>
  </si>
  <si>
    <t>محمد فرحات</t>
  </si>
  <si>
    <t>ملكة النونو</t>
  </si>
  <si>
    <t>حبيب عباس</t>
  </si>
  <si>
    <t>حسان العر</t>
  </si>
  <si>
    <t>حسن احمد</t>
  </si>
  <si>
    <t>حسن الكردي</t>
  </si>
  <si>
    <t>حسن رمضان</t>
  </si>
  <si>
    <t>مرهج</t>
  </si>
  <si>
    <t>طرطوس- كرم بيرم</t>
  </si>
  <si>
    <t>حسن قاسم</t>
  </si>
  <si>
    <t>حمزة الخالد</t>
  </si>
  <si>
    <t>حنان الجمعات</t>
  </si>
  <si>
    <t>حنين غرز الدين</t>
  </si>
  <si>
    <t>حوراء الشلبي</t>
  </si>
  <si>
    <t>حيدر احمد</t>
  </si>
  <si>
    <t>حيدره منصور</t>
  </si>
  <si>
    <t>خضر دحبور</t>
  </si>
  <si>
    <t>دالينا غوجل</t>
  </si>
  <si>
    <t>دانيال ابو عاصي</t>
  </si>
  <si>
    <t>دانيال العلوش</t>
  </si>
  <si>
    <t>مجيده</t>
  </si>
  <si>
    <t>كفرنان</t>
  </si>
  <si>
    <t>دعاء الهيمد</t>
  </si>
  <si>
    <t>ديالا حسن</t>
  </si>
  <si>
    <t>راشد خادم السروجي</t>
  </si>
  <si>
    <t>رامي ابوريا</t>
  </si>
  <si>
    <t>رامي الجهماني</t>
  </si>
  <si>
    <t>رامية الخديجة</t>
  </si>
  <si>
    <t>رانيا أمين</t>
  </si>
  <si>
    <t>ربا الراشد</t>
  </si>
  <si>
    <t>ربيع الجباعي</t>
  </si>
  <si>
    <t>رجاء جوهرالمحمد</t>
  </si>
  <si>
    <t>رزان الحلاق</t>
  </si>
  <si>
    <t>رضوان زريق</t>
  </si>
  <si>
    <t>كفر حلب</t>
  </si>
  <si>
    <t>رغد حميض</t>
  </si>
  <si>
    <t>مهتاب</t>
  </si>
  <si>
    <t>رفاه ماريه</t>
  </si>
  <si>
    <t>رنا صيوح</t>
  </si>
  <si>
    <t>رنيم سعود</t>
  </si>
  <si>
    <t>روان السلامة</t>
  </si>
  <si>
    <t>روان عثمان</t>
  </si>
  <si>
    <t>روان عجاج</t>
  </si>
  <si>
    <t>رونزا الابراهيم</t>
  </si>
  <si>
    <t>منجد</t>
  </si>
  <si>
    <t>ريم النونو</t>
  </si>
  <si>
    <t>ريما بدوي</t>
  </si>
  <si>
    <t>ريما حكيم</t>
  </si>
  <si>
    <t>ريمون عامر</t>
  </si>
  <si>
    <t>زكريا قاشيط</t>
  </si>
  <si>
    <t>زهراء الشيخ</t>
  </si>
  <si>
    <t>زهرة صالح</t>
  </si>
  <si>
    <t>زياد عبسي</t>
  </si>
  <si>
    <t>زينب السعيد</t>
  </si>
  <si>
    <t>زينب علي</t>
  </si>
  <si>
    <t>زينه عدرا</t>
  </si>
  <si>
    <t>ساره الزنجي</t>
  </si>
  <si>
    <t>سامر النجم</t>
  </si>
  <si>
    <t>سامر وسوف</t>
  </si>
  <si>
    <t>سعيد عزية</t>
  </si>
  <si>
    <t>سلاف حسين</t>
  </si>
  <si>
    <t>سليمان عيسى</t>
  </si>
  <si>
    <t>سهير الجنادي</t>
  </si>
  <si>
    <t>حمديه</t>
  </si>
  <si>
    <t>سومر صالح</t>
  </si>
  <si>
    <t>كماله</t>
  </si>
  <si>
    <t>شادي هناوي</t>
  </si>
  <si>
    <t>شهد العلي الحسن</t>
  </si>
  <si>
    <t>شورش ديركي</t>
  </si>
  <si>
    <t>زيات</t>
  </si>
  <si>
    <t>شيرين صقر</t>
  </si>
  <si>
    <t>صالح خضير</t>
  </si>
  <si>
    <t>صبا عباس</t>
  </si>
  <si>
    <t>صلاح الخالد</t>
  </si>
  <si>
    <t>صلاح الدين الخطيب</t>
  </si>
  <si>
    <t>ضرار بكار</t>
  </si>
  <si>
    <t>ضياء الصالح</t>
  </si>
  <si>
    <t>باسمه مصلح</t>
  </si>
  <si>
    <t>طه المحمود</t>
  </si>
  <si>
    <t>لاحجة</t>
  </si>
  <si>
    <t>هنيدة</t>
  </si>
  <si>
    <t>عاصم شنان</t>
  </si>
  <si>
    <t>صابر</t>
  </si>
  <si>
    <t>دبش</t>
  </si>
  <si>
    <t>عبد الله ميرو</t>
  </si>
  <si>
    <t>عذراء السليم</t>
  </si>
  <si>
    <t>عزام الجندي</t>
  </si>
  <si>
    <t>علا الشيخ</t>
  </si>
  <si>
    <t>علاء الشهاب</t>
  </si>
  <si>
    <t>علي المرعي</t>
  </si>
  <si>
    <t>علي حربا</t>
  </si>
  <si>
    <t>علي غالي</t>
  </si>
  <si>
    <t>عماد الحلبي</t>
  </si>
  <si>
    <t>عوبيده ريحان</t>
  </si>
  <si>
    <t>نبيهة</t>
  </si>
  <si>
    <t>عيسى علوش</t>
  </si>
  <si>
    <t>غزل الحمد</t>
  </si>
  <si>
    <t>غزل آغا</t>
  </si>
  <si>
    <t>صفوت</t>
  </si>
  <si>
    <t>فادي صيوح</t>
  </si>
  <si>
    <t>فاطمه الحفيري</t>
  </si>
  <si>
    <t>فاطمه الزهراء الفشتكي</t>
  </si>
  <si>
    <t>فاطمه طه</t>
  </si>
  <si>
    <t>فتون ظاظا</t>
  </si>
  <si>
    <t>عصمه</t>
  </si>
  <si>
    <t>فيما كوريه</t>
  </si>
  <si>
    <t>كنان السمكري</t>
  </si>
  <si>
    <t>محمدزهاد</t>
  </si>
  <si>
    <t>كنان حجه</t>
  </si>
  <si>
    <t>لبنى صطوف</t>
  </si>
  <si>
    <t>لما الحمصي</t>
  </si>
  <si>
    <t>لميس حمدان</t>
  </si>
  <si>
    <t>ثوثر</t>
  </si>
  <si>
    <t>لميس محمود</t>
  </si>
  <si>
    <t>لؤي الحسين</t>
  </si>
  <si>
    <t>لؤي زهره</t>
  </si>
  <si>
    <t>ليث داؤد</t>
  </si>
  <si>
    <t>ليث سلامه</t>
  </si>
  <si>
    <t>ليليان رضوان</t>
  </si>
  <si>
    <t>اسوان</t>
  </si>
  <si>
    <t>ليليان عرموش</t>
  </si>
  <si>
    <t>لين محمد</t>
  </si>
  <si>
    <t>لين نعيسه</t>
  </si>
  <si>
    <t>والدتهاناديا</t>
  </si>
  <si>
    <t>ماري ابراهيم</t>
  </si>
  <si>
    <t>بعيته</t>
  </si>
  <si>
    <t>ماهر المرقباوي</t>
  </si>
  <si>
    <t>ماهر صداقي</t>
  </si>
  <si>
    <t>مايا حمود</t>
  </si>
  <si>
    <t>مايا رواس</t>
  </si>
  <si>
    <t>أحمد سامر</t>
  </si>
  <si>
    <t>مايا عمران</t>
  </si>
  <si>
    <t>مايا مصا</t>
  </si>
  <si>
    <t>محمد الجندي</t>
  </si>
  <si>
    <t>محمد الخطاب</t>
  </si>
  <si>
    <t>عبدالحميد</t>
  </si>
  <si>
    <t>محمد الزوباني</t>
  </si>
  <si>
    <t>محمد السامية</t>
  </si>
  <si>
    <t>محمد الفجر</t>
  </si>
  <si>
    <t>محمد القابوني</t>
  </si>
  <si>
    <t>محمد القاسم</t>
  </si>
  <si>
    <t>محمد الهندي</t>
  </si>
  <si>
    <t>محمد الونوس</t>
  </si>
  <si>
    <t>لواحظ</t>
  </si>
  <si>
    <t>محمد اليحيى</t>
  </si>
  <si>
    <t>محمد برهوم</t>
  </si>
  <si>
    <t>محمد طارق حبي</t>
  </si>
  <si>
    <t>كندا</t>
  </si>
  <si>
    <t>محمد طويلة</t>
  </si>
  <si>
    <t>محمد عيد محمود</t>
  </si>
  <si>
    <t>محمد قويدر</t>
  </si>
  <si>
    <t>محمد مازن الاميري</t>
  </si>
  <si>
    <t>محمد نادر</t>
  </si>
  <si>
    <t>كنانة</t>
  </si>
  <si>
    <t>محمد مخلوف</t>
  </si>
  <si>
    <t>محمد نعيم حديد</t>
  </si>
  <si>
    <t>محمد نور العمارين</t>
  </si>
  <si>
    <t>محمدرغيد الناظر</t>
  </si>
  <si>
    <t>محمدعامر المولوي</t>
  </si>
  <si>
    <t>محمدفائز</t>
  </si>
  <si>
    <t>محمدعلي علي</t>
  </si>
  <si>
    <t>محمدمبارك قشوم</t>
  </si>
  <si>
    <t>محمود اسماعيل</t>
  </si>
  <si>
    <t>محمود محفوظ</t>
  </si>
  <si>
    <t>مراد يوسف</t>
  </si>
  <si>
    <t>مرهف الصلخدي</t>
  </si>
  <si>
    <t>مروه الحسن</t>
  </si>
  <si>
    <t>مريان عامر</t>
  </si>
  <si>
    <t>مريم الزعبي</t>
  </si>
  <si>
    <t>أمينه</t>
  </si>
  <si>
    <t>مصطفى رمضان</t>
  </si>
  <si>
    <t>هيلدا</t>
  </si>
  <si>
    <t>مصطفى صوفان</t>
  </si>
  <si>
    <t>معاذ عبد المنعم</t>
  </si>
  <si>
    <t>معاويه الجريده</t>
  </si>
  <si>
    <t>منتجب مياسة</t>
  </si>
  <si>
    <t>مها الجنيد</t>
  </si>
  <si>
    <t>شاها</t>
  </si>
  <si>
    <t>مها سليمان</t>
  </si>
  <si>
    <t>صفصافه</t>
  </si>
  <si>
    <t>مهند شدود</t>
  </si>
  <si>
    <t>نظميه</t>
  </si>
  <si>
    <t>مؤمن عبد الحليم</t>
  </si>
  <si>
    <t>ميرنا راجحه</t>
  </si>
  <si>
    <t>ميساء الطون</t>
  </si>
  <si>
    <t>ميسون حسن</t>
  </si>
  <si>
    <t>ناديا حداد</t>
  </si>
  <si>
    <t>نعمات التواني</t>
  </si>
  <si>
    <t>نعيم المحمد</t>
  </si>
  <si>
    <t>نغم سلامة</t>
  </si>
  <si>
    <t>نيفين</t>
  </si>
  <si>
    <t>نوار سليك</t>
  </si>
  <si>
    <t>نوال جلحه</t>
  </si>
  <si>
    <t>نوال حسن</t>
  </si>
  <si>
    <t>نور بيطار</t>
  </si>
  <si>
    <t>نور جمعه</t>
  </si>
  <si>
    <t>هدله</t>
  </si>
  <si>
    <t>هبا السليمان</t>
  </si>
  <si>
    <t>سلما</t>
  </si>
  <si>
    <t>هبة مقصود</t>
  </si>
  <si>
    <t>هبه الخطيب</t>
  </si>
  <si>
    <t>هبه العيد</t>
  </si>
  <si>
    <t>هبه معلا</t>
  </si>
  <si>
    <t>هدى حافظ</t>
  </si>
  <si>
    <t>هشام عربش</t>
  </si>
  <si>
    <t>هاديا</t>
  </si>
  <si>
    <t>هناء الحسنه</t>
  </si>
  <si>
    <t>هيثم توتونجي</t>
  </si>
  <si>
    <t>وائل معروف</t>
  </si>
  <si>
    <t>وسيم الشلضي</t>
  </si>
  <si>
    <t>وفاء ابراهيم</t>
  </si>
  <si>
    <t>وفاء سليمان</t>
  </si>
  <si>
    <t xml:space="preserve">دير قانون </t>
  </si>
  <si>
    <t>ولاء التركماني</t>
  </si>
  <si>
    <t>ولاء الحسين</t>
  </si>
  <si>
    <t>زهديه</t>
  </si>
  <si>
    <t>يارا الريشاني</t>
  </si>
  <si>
    <t>ياسر غيلان</t>
  </si>
  <si>
    <t>ياسمين معلا</t>
  </si>
  <si>
    <t>ياسين الحسين</t>
  </si>
  <si>
    <t>لطفبة</t>
  </si>
  <si>
    <t>ياسين الشاكر</t>
  </si>
  <si>
    <t>يامن المنجد</t>
  </si>
  <si>
    <t>توفبق</t>
  </si>
  <si>
    <t>يامن يسوف</t>
  </si>
  <si>
    <t>جسيما</t>
  </si>
  <si>
    <t>يزن دندش</t>
  </si>
  <si>
    <t>يسر تنبكجي</t>
  </si>
  <si>
    <t>غيداق المحمد</t>
  </si>
  <si>
    <t>سجى الحميدي</t>
  </si>
  <si>
    <t>الايقافوالحرمان</t>
  </si>
  <si>
    <t>F33</t>
  </si>
  <si>
    <t>1</t>
  </si>
  <si>
    <t>منقطع ف1 2022-2023</t>
  </si>
  <si>
    <t>الرقم الامتحاني</t>
  </si>
  <si>
    <t>مستنفذ</t>
  </si>
  <si>
    <t>رمضان حسن</t>
  </si>
  <si>
    <t>رواد الغيث</t>
  </si>
  <si>
    <t>صبا العدواني</t>
  </si>
  <si>
    <t>منقطع ف2 22/23</t>
  </si>
  <si>
    <t>الفصل الثاني 2022-2023</t>
  </si>
  <si>
    <t>امنه الفهد</t>
  </si>
  <si>
    <t>محمد غيث هواري</t>
  </si>
  <si>
    <t>احمد فؤاد</t>
  </si>
  <si>
    <t>وسام مان الدين نصر</t>
  </si>
  <si>
    <t>محمد زياد طبوش</t>
  </si>
  <si>
    <t>سامر زهيرة</t>
  </si>
  <si>
    <t>كاترينا</t>
  </si>
  <si>
    <t>فصل ثاني 2022-2023</t>
  </si>
  <si>
    <t>رسوم الانقطاع</t>
  </si>
  <si>
    <t>رانيا العلي</t>
  </si>
  <si>
    <t>نصريه</t>
  </si>
  <si>
    <t>الصنمين</t>
  </si>
  <si>
    <t>تدمر</t>
  </si>
  <si>
    <t xml:space="preserve">السيدة زينب </t>
  </si>
  <si>
    <t>جبله</t>
  </si>
  <si>
    <t>بدا</t>
  </si>
  <si>
    <t>الفوعة</t>
  </si>
  <si>
    <t>اسامه الشوفي</t>
  </si>
  <si>
    <t>وفيقه</t>
  </si>
  <si>
    <t>نبيلا</t>
  </si>
  <si>
    <t>أكرم</t>
  </si>
  <si>
    <t>ريم عباس</t>
  </si>
  <si>
    <t>صفوان علي</t>
  </si>
  <si>
    <t>اوسامه</t>
  </si>
  <si>
    <t>مرسل</t>
  </si>
  <si>
    <t>فائزه</t>
  </si>
  <si>
    <t>لما حاتم</t>
  </si>
  <si>
    <t>حنان حسين</t>
  </si>
  <si>
    <t>شحود</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</si>
  <si>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</si>
  <si>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</si>
  <si>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</si>
  <si>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</si>
  <si>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استنفذت في الفصل الأول 22-23</t>
  </si>
  <si>
    <t>استنفذ في الفصل الأول للعام الدراسي 22-23</t>
  </si>
  <si>
    <t>استنفذ في الفصل الثاني للعام الدراسي  21-22</t>
  </si>
  <si>
    <t>استنفذت في الفصل الثاني للعام الدراسي 2021-2022</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</si>
  <si>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</si>
  <si>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</si>
  <si>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</si>
  <si>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A</t>
  </si>
  <si>
    <t xml:space="preserve"> A</t>
  </si>
  <si>
    <t>الرقم</t>
  </si>
  <si>
    <t>بيان</t>
  </si>
  <si>
    <t>ابتهال</t>
  </si>
  <si>
    <t>استنفذ في الفصل الأول 23-24</t>
  </si>
  <si>
    <t>حسام الحسين نصر</t>
  </si>
  <si>
    <t>هويدا</t>
  </si>
  <si>
    <t>فهميه</t>
  </si>
  <si>
    <t>شادي احمد</t>
  </si>
  <si>
    <t>عبد الله موسى</t>
  </si>
  <si>
    <t xml:space="preserve">عبير </t>
  </si>
  <si>
    <t>ميسم سلامه</t>
  </si>
  <si>
    <t>وسيم الجيرودي</t>
  </si>
  <si>
    <t>سيف الدين</t>
  </si>
  <si>
    <t>انيسه</t>
  </si>
  <si>
    <t>نهى</t>
  </si>
  <si>
    <t>حسناء</t>
  </si>
  <si>
    <t>رفيق</t>
  </si>
  <si>
    <t>محمد معتز</t>
  </si>
  <si>
    <t>فخري</t>
  </si>
  <si>
    <t>ولاء محمود</t>
  </si>
  <si>
    <t>دنيا</t>
  </si>
  <si>
    <t>جوزيف</t>
  </si>
  <si>
    <t>ايهاب عطية</t>
  </si>
  <si>
    <t>مديحة</t>
  </si>
  <si>
    <t>رنيم حسون</t>
  </si>
  <si>
    <t>ربى</t>
  </si>
  <si>
    <t>امير</t>
  </si>
  <si>
    <t>فداء</t>
  </si>
  <si>
    <t>نبيها</t>
  </si>
  <si>
    <t>خضر</t>
  </si>
  <si>
    <t>محمد عباس</t>
  </si>
  <si>
    <t>شمسه</t>
  </si>
  <si>
    <t>حسنة</t>
  </si>
  <si>
    <t>شاديه</t>
  </si>
  <si>
    <t>رندا</t>
  </si>
  <si>
    <t>حاكم</t>
  </si>
  <si>
    <t>نزيها</t>
  </si>
  <si>
    <t>سوار معاد</t>
  </si>
  <si>
    <t>علا سليمان</t>
  </si>
  <si>
    <t>قصي</t>
  </si>
  <si>
    <t>شهاب</t>
  </si>
  <si>
    <t>عبدالمعين</t>
  </si>
  <si>
    <t>لينده</t>
  </si>
  <si>
    <t>محمد رضا</t>
  </si>
  <si>
    <t>عبد الحليم</t>
  </si>
  <si>
    <t>لما ابراهيم</t>
  </si>
  <si>
    <t>هناده</t>
  </si>
  <si>
    <t>رفعت</t>
  </si>
  <si>
    <t>محمد بركات</t>
  </si>
  <si>
    <t>خالدية</t>
  </si>
  <si>
    <t>اشتياق</t>
  </si>
  <si>
    <t>محمدعدنان</t>
  </si>
  <si>
    <t>مجد</t>
  </si>
  <si>
    <t>محمد باسم</t>
  </si>
  <si>
    <t>هبه الصالح</t>
  </si>
  <si>
    <t>ابراهيم البلخي</t>
  </si>
  <si>
    <t>احمد ابو ناصر</t>
  </si>
  <si>
    <t>احمد الخاير</t>
  </si>
  <si>
    <t>الحميدي</t>
  </si>
  <si>
    <t>احمد امين حمدان</t>
  </si>
  <si>
    <t>احمد حاحي</t>
  </si>
  <si>
    <t>ازهار</t>
  </si>
  <si>
    <t>احمد حموده</t>
  </si>
  <si>
    <t>عبدالوهاب</t>
  </si>
  <si>
    <t>اروى اسماعيل</t>
  </si>
  <si>
    <t>اريج حسن</t>
  </si>
  <si>
    <t>اسامة الحمود</t>
  </si>
  <si>
    <t>موليه</t>
  </si>
  <si>
    <t>اسامه الدالاتي</t>
  </si>
  <si>
    <t>اسراء سلام</t>
  </si>
  <si>
    <t>اسراء عليا</t>
  </si>
  <si>
    <t>عبد النعم</t>
  </si>
  <si>
    <t>اسماعيل المصري</t>
  </si>
  <si>
    <t>رفعات</t>
  </si>
  <si>
    <t>الاء العضل</t>
  </si>
  <si>
    <t xml:space="preserve">الاء دباس </t>
  </si>
  <si>
    <t>المنتصر بالله الكيلاني</t>
  </si>
  <si>
    <t>اماني منيزل</t>
  </si>
  <si>
    <t>عبد اللة</t>
  </si>
  <si>
    <t>اميره حلاق</t>
  </si>
  <si>
    <t>اميره نتوف</t>
  </si>
  <si>
    <t>انسام سرحان</t>
  </si>
  <si>
    <t>اوس سليم</t>
  </si>
  <si>
    <t>ايمان غصه</t>
  </si>
  <si>
    <t>نديمه</t>
  </si>
  <si>
    <t>ايمن صبح</t>
  </si>
  <si>
    <t>ايهم الرحيه</t>
  </si>
  <si>
    <t>إبراهيم الخليل</t>
  </si>
  <si>
    <t>إبراهيم أبو عامر</t>
  </si>
  <si>
    <t>جومانة</t>
  </si>
  <si>
    <t>إياد الجباوي</t>
  </si>
  <si>
    <t>إيباء غصه</t>
  </si>
  <si>
    <t>أحمد الحاج سليمان</t>
  </si>
  <si>
    <t>فريزة</t>
  </si>
  <si>
    <t>أحمد تاجي</t>
  </si>
  <si>
    <t>أحمد حواج</t>
  </si>
  <si>
    <t>أحمد شاقول</t>
  </si>
  <si>
    <t>أحمد عمري</t>
  </si>
  <si>
    <t>أسماء كدو تركماني</t>
  </si>
  <si>
    <t>أمجد يوسف</t>
  </si>
  <si>
    <t>علما</t>
  </si>
  <si>
    <t>أمل سنان</t>
  </si>
  <si>
    <t>أميره المنصور</t>
  </si>
  <si>
    <t>آلاء حاج حسن</t>
  </si>
  <si>
    <t>آلاء صوان</t>
  </si>
  <si>
    <t>آلاء غريب</t>
  </si>
  <si>
    <t>آيه حباب</t>
  </si>
  <si>
    <t>آيه شوشره</t>
  </si>
  <si>
    <t>بتول عبيد</t>
  </si>
  <si>
    <t>محمد حازم</t>
  </si>
  <si>
    <t>براءة خضير</t>
  </si>
  <si>
    <t>بلال الديواني</t>
  </si>
  <si>
    <t>ديواني</t>
  </si>
  <si>
    <t>بيان الحموي</t>
  </si>
  <si>
    <t>اسيمه</t>
  </si>
  <si>
    <t>بيداء الصفدي</t>
  </si>
  <si>
    <t>بيسان ابو كرش</t>
  </si>
  <si>
    <t>روضه موزه</t>
  </si>
  <si>
    <t>تاج الدين  الجدا</t>
  </si>
  <si>
    <t>تسنيم خياط</t>
  </si>
  <si>
    <t>اسمى</t>
  </si>
  <si>
    <t>تسنيم عوض</t>
  </si>
  <si>
    <t>تمام اسماعيل</t>
  </si>
  <si>
    <t>تمام القنطار</t>
  </si>
  <si>
    <t>كميل</t>
  </si>
  <si>
    <t>تيما رزق</t>
  </si>
  <si>
    <t>تيماء عتيق</t>
  </si>
  <si>
    <t>تيماء علي</t>
  </si>
  <si>
    <t>ثراء نصر الله</t>
  </si>
  <si>
    <t>جمال حسن</t>
  </si>
  <si>
    <t>جودي البوشي</t>
  </si>
  <si>
    <t>حافظ دحوش</t>
  </si>
  <si>
    <t>سعد الله</t>
  </si>
  <si>
    <t>حسام الحموي</t>
  </si>
  <si>
    <t>حسام الخليفه</t>
  </si>
  <si>
    <t>عليوي</t>
  </si>
  <si>
    <t>قطنه</t>
  </si>
  <si>
    <t>حسن الركاد</t>
  </si>
  <si>
    <t>صداح</t>
  </si>
  <si>
    <t>حسين العبد الله</t>
  </si>
  <si>
    <t>رحيله</t>
  </si>
  <si>
    <t>حسين نصور</t>
  </si>
  <si>
    <t>حلا النعمان</t>
  </si>
  <si>
    <t>ايمان عبد الحميد</t>
  </si>
  <si>
    <t>حلا طرابيه</t>
  </si>
  <si>
    <t>حمزه حسين</t>
  </si>
  <si>
    <t>حيدر ديوب</t>
  </si>
  <si>
    <t>حيدره عساف</t>
  </si>
  <si>
    <t>خالد  الشديدي</t>
  </si>
  <si>
    <t>خالد  الصبيح المحاميد</t>
  </si>
  <si>
    <t>خالد علوش</t>
  </si>
  <si>
    <t>ريمان</t>
  </si>
  <si>
    <t>دارين عجينه</t>
  </si>
  <si>
    <t>دعاء غنم</t>
  </si>
  <si>
    <t>ديانا محفوض</t>
  </si>
  <si>
    <t>ديما  عبد الكريم</t>
  </si>
  <si>
    <t>ذو الفقار سلمان</t>
  </si>
  <si>
    <t>راغد حبيب</t>
  </si>
  <si>
    <t>راما العباس</t>
  </si>
  <si>
    <t>راما حريب</t>
  </si>
  <si>
    <t>منى كلثوم</t>
  </si>
  <si>
    <t>رانيا المحمد</t>
  </si>
  <si>
    <t>رانيا خير</t>
  </si>
  <si>
    <t>ربيع حسون</t>
  </si>
  <si>
    <t>فرحات</t>
  </si>
  <si>
    <t>رحيق ابراهيم</t>
  </si>
  <si>
    <t>رزان انطاكي</t>
  </si>
  <si>
    <t>رسمي بكري</t>
  </si>
  <si>
    <t>رشا ادريس</t>
  </si>
  <si>
    <t>رائق</t>
  </si>
  <si>
    <t>رشا العلي</t>
  </si>
  <si>
    <t>رشا حمامي</t>
  </si>
  <si>
    <t>رغد العص</t>
  </si>
  <si>
    <t>رهام الضايع</t>
  </si>
  <si>
    <t>رهام شرف</t>
  </si>
  <si>
    <t>رهف اللحام</t>
  </si>
  <si>
    <t>رهف طبيخ</t>
  </si>
  <si>
    <t>روان ريحان</t>
  </si>
  <si>
    <t>كوثر شوقل</t>
  </si>
  <si>
    <t>روزانا القوجه</t>
  </si>
  <si>
    <t>روضه عقيل</t>
  </si>
  <si>
    <t>رولا الحلبي</t>
  </si>
  <si>
    <t>رؤى سعد الدين</t>
  </si>
  <si>
    <t>رؤى علي</t>
  </si>
  <si>
    <t>ريم الحسيني</t>
  </si>
  <si>
    <t>ريم العينيه</t>
  </si>
  <si>
    <t>سلافه</t>
  </si>
  <si>
    <t>زكريا الحلاوه</t>
  </si>
  <si>
    <t>محمد عزت</t>
  </si>
  <si>
    <t>زكريا الشوامره</t>
  </si>
  <si>
    <t>زينه جديد</t>
  </si>
  <si>
    <t>زينه زرقا</t>
  </si>
  <si>
    <t>زينه عيسى صبيح</t>
  </si>
  <si>
    <t>ابتسام جوهره</t>
  </si>
  <si>
    <t>ساره المراوي</t>
  </si>
  <si>
    <t>سجا سلمان</t>
  </si>
  <si>
    <t>سدرة المنتهى  العلان</t>
  </si>
  <si>
    <t>سدرة المنتهى كشور</t>
  </si>
  <si>
    <t>الماسه</t>
  </si>
  <si>
    <t>سعاد شعار</t>
  </si>
  <si>
    <t>سلاف  نصر</t>
  </si>
  <si>
    <t>سلمان جبر</t>
  </si>
  <si>
    <t>سليمان جداري</t>
  </si>
  <si>
    <t>سماح ضرف</t>
  </si>
  <si>
    <t>سمر نجم</t>
  </si>
  <si>
    <t>سهر سكيكر</t>
  </si>
  <si>
    <t>سوسن  ونوس</t>
  </si>
  <si>
    <t>سيزار توركو</t>
  </si>
  <si>
    <t>تماره</t>
  </si>
  <si>
    <t>شريف غرزالدين</t>
  </si>
  <si>
    <t>ميثه</t>
  </si>
  <si>
    <t>شريهان عثمان</t>
  </si>
  <si>
    <t>صدام العواد الملحم</t>
  </si>
  <si>
    <t>صفاء جديد</t>
  </si>
  <si>
    <t>صفاء كنعان</t>
  </si>
  <si>
    <t>طلال بيتم</t>
  </si>
  <si>
    <t>عبد الرحمن الحبال</t>
  </si>
  <si>
    <t>عبد القادر درويش</t>
  </si>
  <si>
    <t>عبد الله العلي</t>
  </si>
  <si>
    <t>عبد الله شموط</t>
  </si>
  <si>
    <t>أمال</t>
  </si>
  <si>
    <t>عبد المجيد دياب</t>
  </si>
  <si>
    <t>عبد الهادي الشعار</t>
  </si>
  <si>
    <t>عبدالحميد عبدالحميد</t>
  </si>
  <si>
    <t>عبدالعزيز ابوهايله</t>
  </si>
  <si>
    <t>عبدالله الفلاح</t>
  </si>
  <si>
    <t>عبير السلق</t>
  </si>
  <si>
    <t>محمد صياح</t>
  </si>
  <si>
    <t>عصماء حامد</t>
  </si>
  <si>
    <t>عفاف نفيس</t>
  </si>
  <si>
    <t>علاء رقوقي</t>
  </si>
  <si>
    <t xml:space="preserve">بدر الدين </t>
  </si>
  <si>
    <t>علي اسماعيل</t>
  </si>
  <si>
    <t>علي الجندلي</t>
  </si>
  <si>
    <t>علي المصري</t>
  </si>
  <si>
    <t>علي شلبي</t>
  </si>
  <si>
    <t>عمار حسين</t>
  </si>
  <si>
    <t>عمر شاوة</t>
  </si>
  <si>
    <t>عيسى الحكيم</t>
  </si>
  <si>
    <t>غاليه سريول</t>
  </si>
  <si>
    <t>غيدق درويش</t>
  </si>
  <si>
    <t>فاتنه خضر</t>
  </si>
  <si>
    <t>فاديا معتوق</t>
  </si>
  <si>
    <t>فاطمة عبود</t>
  </si>
  <si>
    <t>فاطمه الببيلي</t>
  </si>
  <si>
    <t>قمر درويش</t>
  </si>
  <si>
    <t>كنان توما</t>
  </si>
  <si>
    <t>جرجس</t>
  </si>
  <si>
    <t>لجين الحمد</t>
  </si>
  <si>
    <t>يسام</t>
  </si>
  <si>
    <t>لجين عبدالحميد</t>
  </si>
  <si>
    <t>لطيفه المويل</t>
  </si>
  <si>
    <t>ناريمان أحمد</t>
  </si>
  <si>
    <t>لما الجاجه</t>
  </si>
  <si>
    <t>لمى البقاعي</t>
  </si>
  <si>
    <t>لميس سويد</t>
  </si>
  <si>
    <t>لميس شحود</t>
  </si>
  <si>
    <t>لينا  صالح</t>
  </si>
  <si>
    <t>لينا زهرالدين</t>
  </si>
  <si>
    <t>لينا كاتبه</t>
  </si>
  <si>
    <t>ماجده الحمادي</t>
  </si>
  <si>
    <t>زريفه</t>
  </si>
  <si>
    <t>ماريان غيبور</t>
  </si>
  <si>
    <t>ماسه طلال</t>
  </si>
  <si>
    <t>ماهر  محمد</t>
  </si>
  <si>
    <t>محمد  العبد</t>
  </si>
  <si>
    <t>محمد  سرور</t>
  </si>
  <si>
    <t>محمد العبيد</t>
  </si>
  <si>
    <t>محمد انس الدالاتي</t>
  </si>
  <si>
    <t>محمد اياد الحافظ</t>
  </si>
  <si>
    <t>محمد زاهر</t>
  </si>
  <si>
    <t>محمد أديب حاج حسن</t>
  </si>
  <si>
    <t>جواهر</t>
  </si>
  <si>
    <t>محمد بكري قاسم</t>
  </si>
  <si>
    <t>محمد تلي</t>
  </si>
  <si>
    <t>محمد سارية جنيد الصباغ</t>
  </si>
  <si>
    <t>محمد سلوم</t>
  </si>
  <si>
    <t>محمد عبد الوهاب أبو الشعر</t>
  </si>
  <si>
    <t>محمد كبير</t>
  </si>
  <si>
    <t>محمد مأمون الحمامي</t>
  </si>
  <si>
    <t>رله التراس</t>
  </si>
  <si>
    <t>محمد مأمون عجاج</t>
  </si>
  <si>
    <t>محمد مجد عاشور</t>
  </si>
  <si>
    <t>محمد محب الدين</t>
  </si>
  <si>
    <t>محمد منير زاده</t>
  </si>
  <si>
    <t>محمد مهدي المحاميد</t>
  </si>
  <si>
    <t>محمد ميا</t>
  </si>
  <si>
    <t>محمد هاشم المدني</t>
  </si>
  <si>
    <t>محمد وجيه الدهني</t>
  </si>
  <si>
    <t>محمد ورده</t>
  </si>
  <si>
    <t>شاديا</t>
  </si>
  <si>
    <t>محمد وليد البوشي</t>
  </si>
  <si>
    <t>محمدحافظ كحيل</t>
  </si>
  <si>
    <t>محمدعلي الحوارنة</t>
  </si>
  <si>
    <t>محمود العبيد</t>
  </si>
  <si>
    <t>محمود ساعور</t>
  </si>
  <si>
    <t>محمود مسعود</t>
  </si>
  <si>
    <t>محمود موسى العش</t>
  </si>
  <si>
    <t>محمدشفيق</t>
  </si>
  <si>
    <t>مرح  سليمان</t>
  </si>
  <si>
    <t>مرح ارحيم</t>
  </si>
  <si>
    <t>عبدالرحمن</t>
  </si>
  <si>
    <t>مرح حمدان</t>
  </si>
  <si>
    <t>فندي</t>
  </si>
  <si>
    <t>مروة الصطاف</t>
  </si>
  <si>
    <t>محمد راشد</t>
  </si>
  <si>
    <t>مروه الخاطر</t>
  </si>
  <si>
    <t>مروه عبدالله</t>
  </si>
  <si>
    <t>مريم شاهين</t>
  </si>
  <si>
    <t xml:space="preserve">ايسر </t>
  </si>
  <si>
    <t>معاذ الشيخ</t>
  </si>
  <si>
    <t>الاء</t>
  </si>
  <si>
    <t>معلا القاضي</t>
  </si>
  <si>
    <t>منتجب سلطان</t>
  </si>
  <si>
    <t>رامي</t>
  </si>
  <si>
    <t>شيرين</t>
  </si>
  <si>
    <t>مها صقر</t>
  </si>
  <si>
    <t>مهند الغندور</t>
  </si>
  <si>
    <t>مهند عيون</t>
  </si>
  <si>
    <t>مهيار سليمان</t>
  </si>
  <si>
    <t>مؤمن هلال</t>
  </si>
  <si>
    <t>مياس قسطي</t>
  </si>
  <si>
    <t>ميس معلا</t>
  </si>
  <si>
    <t>ميسم العمر</t>
  </si>
  <si>
    <t>ميناس حجار</t>
  </si>
  <si>
    <t>نايا  تاطرس</t>
  </si>
  <si>
    <t>نايا البشاره</t>
  </si>
  <si>
    <t>نجاح رمضان</t>
  </si>
  <si>
    <t>ضياء</t>
  </si>
  <si>
    <t>نجاح نعانسه</t>
  </si>
  <si>
    <t>ندى مخلوف</t>
  </si>
  <si>
    <t>نزار عوده</t>
  </si>
  <si>
    <t>نسرين ابراهيم</t>
  </si>
  <si>
    <t>حاجه</t>
  </si>
  <si>
    <t>نسرين ابو قاسم</t>
  </si>
  <si>
    <t>نجاد</t>
  </si>
  <si>
    <t>نسيم  السليمان</t>
  </si>
  <si>
    <t>نغم حصوة</t>
  </si>
  <si>
    <t>نوار فليحان</t>
  </si>
  <si>
    <t>نور الدين حمد</t>
  </si>
  <si>
    <t>نور الهدى أرطو</t>
  </si>
  <si>
    <t>نور الهيبي</t>
  </si>
  <si>
    <t>نور مصطفى</t>
  </si>
  <si>
    <t>نوره الحاج علي</t>
  </si>
  <si>
    <t>هاشم  المحمد</t>
  </si>
  <si>
    <t>هبه حسين</t>
  </si>
  <si>
    <t>هبه محمد</t>
  </si>
  <si>
    <t>هديل  الحفار</t>
  </si>
  <si>
    <t>هديل اسعد</t>
  </si>
  <si>
    <t>هديل العتمه</t>
  </si>
  <si>
    <t>هند المصري</t>
  </si>
  <si>
    <t>هيا السعيدي</t>
  </si>
  <si>
    <t>وسام القيم</t>
  </si>
  <si>
    <t>وسام المرزوقي</t>
  </si>
  <si>
    <t>وسيم زادة</t>
  </si>
  <si>
    <t>محمد باسل</t>
  </si>
  <si>
    <t>وصال مرهج</t>
  </si>
  <si>
    <t>ولاء دهنه</t>
  </si>
  <si>
    <t>ياسين الحمدان</t>
  </si>
  <si>
    <t>يحيى المحمود</t>
  </si>
  <si>
    <t>يزن الاحمد</t>
  </si>
  <si>
    <t>يزن البهلوان</t>
  </si>
  <si>
    <t>يزن النمر</t>
  </si>
  <si>
    <t>يوسف الابراهيم</t>
  </si>
  <si>
    <t>ظهيره</t>
  </si>
  <si>
    <t>يوسف شيخوبيري</t>
  </si>
  <si>
    <t>عبد الرحمن الحسن</t>
  </si>
  <si>
    <t>عروة زيدان</t>
  </si>
  <si>
    <t>مهند احمد</t>
  </si>
  <si>
    <t>زينه حديد</t>
  </si>
  <si>
    <t>هلا برهوم</t>
  </si>
  <si>
    <t>سليم جراده</t>
  </si>
  <si>
    <t>نعيم زيد</t>
  </si>
  <si>
    <t>رأفت ابو غانم</t>
  </si>
  <si>
    <t>يامن الشحرور</t>
  </si>
  <si>
    <t>تغريد المحمود</t>
  </si>
  <si>
    <t>بشار الفياض</t>
  </si>
  <si>
    <t>الاستنفاذ</t>
  </si>
  <si>
    <t>عدرا</t>
  </si>
  <si>
    <t>دير عطيه</t>
  </si>
  <si>
    <t>عرمان</t>
  </si>
  <si>
    <t>زبداني</t>
  </si>
  <si>
    <t xml:space="preserve">قطيفة </t>
  </si>
  <si>
    <t>فلسطينية</t>
  </si>
  <si>
    <t>تجارة</t>
  </si>
  <si>
    <t>العربية  السورية</t>
  </si>
  <si>
    <t>جرماتي</t>
  </si>
  <si>
    <t>ادبي</t>
  </si>
  <si>
    <t>عابدين</t>
  </si>
  <si>
    <t>الطيبه</t>
  </si>
  <si>
    <t>عين ترما</t>
  </si>
  <si>
    <t>خشخاشة كبيرة</t>
  </si>
  <si>
    <t>معضمية</t>
  </si>
  <si>
    <t>مخيم يرموك</t>
  </si>
  <si>
    <t>غزلانية</t>
  </si>
  <si>
    <t>العربيه السورية</t>
  </si>
  <si>
    <t>جسرين</t>
  </si>
  <si>
    <t>قبر الست</t>
  </si>
  <si>
    <t>المجوي</t>
  </si>
  <si>
    <t>طير جبه</t>
  </si>
  <si>
    <t>المجيدل</t>
  </si>
  <si>
    <t>كفر ناسج</t>
  </si>
  <si>
    <t>بحوزي</t>
  </si>
  <si>
    <t xml:space="preserve">كسوة </t>
  </si>
  <si>
    <t>مهني</t>
  </si>
  <si>
    <t>مساكن السيدة زينب</t>
  </si>
  <si>
    <t>فندقية</t>
  </si>
  <si>
    <t>العامرية</t>
  </si>
  <si>
    <t>فلسطيني اردني</t>
  </si>
  <si>
    <t>كفرعويد</t>
  </si>
  <si>
    <t>صناعية</t>
  </si>
  <si>
    <t>تجاري</t>
  </si>
  <si>
    <t>نسوي</t>
  </si>
  <si>
    <t>دير قانون</t>
  </si>
  <si>
    <t xml:space="preserve">سبينة </t>
  </si>
  <si>
    <t>صناعي</t>
  </si>
  <si>
    <t>الحرمون</t>
  </si>
  <si>
    <t>جديه</t>
  </si>
  <si>
    <t>ملح</t>
  </si>
  <si>
    <t>القنيطرة - حضر</t>
  </si>
  <si>
    <t>احسم</t>
  </si>
  <si>
    <t>كفرديبل</t>
  </si>
  <si>
    <t>الطمارقية</t>
  </si>
  <si>
    <t xml:space="preserve">حماة </t>
  </si>
  <si>
    <t>الصوره</t>
  </si>
  <si>
    <t xml:space="preserve">البستانية </t>
  </si>
  <si>
    <t>الزهراء</t>
  </si>
  <si>
    <t>خان ارنبه</t>
  </si>
  <si>
    <t>سميع</t>
  </si>
  <si>
    <t xml:space="preserve">عين الشعرة </t>
  </si>
  <si>
    <t>جبعدين</t>
  </si>
  <si>
    <t>العربية ا السورية</t>
  </si>
  <si>
    <t>الميادين</t>
  </si>
  <si>
    <t>بطشاح</t>
  </si>
  <si>
    <t>ثورة</t>
  </si>
  <si>
    <t>قرداحة</t>
  </si>
  <si>
    <t>فديو</t>
  </si>
  <si>
    <t xml:space="preserve">أدبي </t>
  </si>
  <si>
    <t>سرمين</t>
  </si>
  <si>
    <t>عقارب</t>
  </si>
  <si>
    <t>قيسا</t>
  </si>
  <si>
    <t xml:space="preserve">الصالحية </t>
  </si>
  <si>
    <t>الفوعه</t>
  </si>
  <si>
    <t>السيده زينب</t>
  </si>
  <si>
    <t xml:space="preserve">سلحب </t>
  </si>
  <si>
    <t>حزة</t>
  </si>
  <si>
    <t>الزر</t>
  </si>
  <si>
    <t>ناصريه</t>
  </si>
  <si>
    <t>حمص المريجة</t>
  </si>
  <si>
    <t xml:space="preserve">جلميدون </t>
  </si>
  <si>
    <t>دمشق يرموك</t>
  </si>
  <si>
    <t>]lar</t>
  </si>
  <si>
    <t>ريف دمشق عربين</t>
  </si>
  <si>
    <t>السحيلية</t>
  </si>
  <si>
    <t>لاذقيه</t>
  </si>
  <si>
    <t>بيطرة</t>
  </si>
  <si>
    <t>دير ابراهيم</t>
  </si>
  <si>
    <t xml:space="preserve">كفر ناسج </t>
  </si>
  <si>
    <t>الصوانة</t>
  </si>
  <si>
    <t xml:space="preserve">الحميري </t>
  </si>
  <si>
    <t xml:space="preserve">القصيبية </t>
  </si>
  <si>
    <t>الزاوي</t>
  </si>
  <si>
    <t>نشابيه</t>
  </si>
  <si>
    <t>استمارة طلاب برنامج إدارة المشروعات المتوسطة والصغيرة  للفصل الأول للعام الدراسي2025/2024</t>
  </si>
  <si>
    <t>خالد وهبي</t>
  </si>
  <si>
    <t>حمزه</t>
  </si>
  <si>
    <t>عبد الغني سحتوت</t>
  </si>
  <si>
    <t xml:space="preserve">عصام </t>
  </si>
  <si>
    <t>يونس برخش</t>
  </si>
  <si>
    <t>حسين المحمد</t>
  </si>
  <si>
    <t>رهام السماره</t>
  </si>
  <si>
    <t>مزيد الذيب هنيدي</t>
  </si>
  <si>
    <t>هوازن</t>
  </si>
  <si>
    <t>نجاح حسن</t>
  </si>
  <si>
    <t>شهبا سليمان</t>
  </si>
  <si>
    <t>مجد الدين داود</t>
  </si>
  <si>
    <t>بشار خنجر</t>
  </si>
  <si>
    <t>حورية عثمان</t>
  </si>
  <si>
    <t>عائشه رمضان</t>
  </si>
  <si>
    <t>محمد الأمين الأسعد</t>
  </si>
  <si>
    <t>اشوا</t>
  </si>
  <si>
    <t>حماة 110</t>
  </si>
  <si>
    <t>براءه العص</t>
  </si>
  <si>
    <t>عايدة عبد الله</t>
  </si>
  <si>
    <t>أمين سمره</t>
  </si>
  <si>
    <t>ايات رباح</t>
  </si>
  <si>
    <t>منقطع ف2 2023/2024</t>
  </si>
  <si>
    <t>الفصل الثاني 2024-2023</t>
  </si>
  <si>
    <t>مستنفذة</t>
  </si>
  <si>
    <t>استنفذت في الفصل الثاني 23-24</t>
  </si>
  <si>
    <t>مسجل ف2</t>
  </si>
  <si>
    <t>عبد الناصر المحمد</t>
  </si>
  <si>
    <t>تاريخ الإيقاف</t>
  </si>
  <si>
    <t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</si>
  <si>
    <r>
      <t xml:space="preserve">ثم تسليم استمارة التسجيل مع إيصال المصرف إلى شؤون طلاب ادارة المشروعات - مركز التعليم المفتوح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-البرامكة - مركز التعليم المفتوح - جانب كلية الحقوق - ص ب/ 35063/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</si>
</sst>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000]yyyy/mm/dd;@"/>
    <numFmt numFmtId="165" formatCode="#,##0\ &quot;ل.س.‏&quot;"/>
    <numFmt numFmtId="166" formatCode="yyyy/mm/dd;@"/>
  </numFmts>
  <fonts count="90"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b/>
      <sz val="11"/>
      <color rgb="FFFF0000"/>
      <name val="Arial"/>
      <family val="2"/>
      <scheme val="minor"/>
    </font>
    <font>
      <sz val="14"/>
      <color indexed="8"/>
      <name val="Calibri"/>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3">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50">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8" xfId="7" applyFont="1" applyFill="1" applyBorder="1" applyAlignment="1">
      <alignment horizontal="center"/>
    </xf>
    <xf numFmtId="0" fontId="76" fillId="22" borderId="139" xfId="7"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10" fillId="0" borderId="0" xfId="0" applyFont="1" applyProtection="1">
      <protection hidden="1"/>
    </xf>
    <xf numFmtId="0" fontId="57" fillId="0" borderId="0" xfId="0" applyFont="1" applyAlignment="1" applyProtection="1">
      <alignment shrinkToFit="1"/>
      <protection hidden="1"/>
    </xf>
    <xf numFmtId="0" fontId="76" fillId="22" borderId="140"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0" fontId="63" fillId="3" borderId="141" xfId="0" applyFont="1" applyFill="1" applyBorder="1" applyAlignment="1" applyProtection="1">
      <alignment horizontal="center" vertical="center"/>
      <protection hidden="1"/>
    </xf>
    <xf numFmtId="1" fontId="63" fillId="3" borderId="143" xfId="0" applyNumberFormat="1"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3" fillId="3" borderId="141" xfId="0" applyFont="1" applyFill="1" applyBorder="1" applyAlignment="1" applyProtection="1">
      <alignment horizontal="center"/>
      <protection hidden="1"/>
    </xf>
    <xf numFmtId="0" fontId="64" fillId="3" borderId="141" xfId="0" applyFont="1" applyFill="1" applyBorder="1" applyAlignment="1" applyProtection="1">
      <alignment horizontal="center"/>
      <protection hidden="1"/>
    </xf>
    <xf numFmtId="0" fontId="63" fillId="3" borderId="141" xfId="0" applyFont="1" applyFill="1" applyBorder="1" applyProtection="1">
      <protection hidden="1"/>
    </xf>
    <xf numFmtId="0" fontId="63" fillId="3" borderId="143" xfId="0" applyFont="1" applyFill="1" applyBorder="1" applyAlignment="1" applyProtection="1">
      <alignment horizontal="center" vertical="center"/>
      <protection hidden="1"/>
    </xf>
    <xf numFmtId="0" fontId="26" fillId="20" borderId="144" xfId="0" applyFont="1" applyFill="1" applyBorder="1" applyAlignment="1" applyProtection="1">
      <alignment horizontal="center" vertical="center"/>
      <protection hidden="1"/>
    </xf>
    <xf numFmtId="0" fontId="63" fillId="7" borderId="145"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79" fillId="0" borderId="0" xfId="0" applyFont="1" applyProtection="1">
      <protection hidden="1"/>
    </xf>
    <xf numFmtId="0" fontId="80" fillId="0" borderId="0" xfId="0" applyFont="1" applyAlignment="1" applyProtection="1">
      <alignment vertical="center" shrinkToFit="1"/>
      <protection hidden="1"/>
    </xf>
    <xf numFmtId="0" fontId="81" fillId="18" borderId="0" xfId="0" applyFont="1" applyFill="1" applyAlignment="1" applyProtection="1">
      <alignment horizontal="center" vertical="center" wrapText="1"/>
      <protection hidden="1"/>
    </xf>
    <xf numFmtId="0" fontId="82" fillId="14" borderId="73" xfId="0" applyFont="1" applyFill="1" applyBorder="1" applyAlignment="1" applyProtection="1">
      <alignment horizontal="center" vertical="center"/>
      <protection hidden="1"/>
    </xf>
    <xf numFmtId="0" fontId="79" fillId="14" borderId="73" xfId="0" applyFont="1" applyFill="1" applyBorder="1" applyAlignment="1" applyProtection="1">
      <alignment horizontal="center" vertical="center"/>
      <protection hidden="1"/>
    </xf>
    <xf numFmtId="0" fontId="79" fillId="0" borderId="0" xfId="0" applyFont="1"/>
    <xf numFmtId="0" fontId="80"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0" fillId="0" borderId="0" xfId="0" applyFont="1" applyAlignment="1" applyProtection="1">
      <alignment vertical="center" textRotation="90"/>
      <protection hidden="1"/>
    </xf>
    <xf numFmtId="0" fontId="80"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horizontal="right" vertical="center"/>
      <protection hidden="1"/>
    </xf>
    <xf numFmtId="0" fontId="83" fillId="0" borderId="0" xfId="0" applyFont="1" applyAlignment="1" applyProtection="1">
      <alignment vertical="center"/>
      <protection hidden="1"/>
    </xf>
    <xf numFmtId="0" fontId="84" fillId="0" borderId="0" xfId="0" applyFont="1" applyAlignment="1" applyProtection="1">
      <alignment shrinkToFit="1"/>
      <protection hidden="1"/>
    </xf>
    <xf numFmtId="0" fontId="79" fillId="0" borderId="0" xfId="0" applyFont="1" applyAlignment="1" applyProtection="1">
      <alignment vertical="center"/>
      <protection hidden="1"/>
    </xf>
    <xf numFmtId="0" fontId="85" fillId="0" borderId="0" xfId="0" applyFont="1" applyAlignment="1" applyProtection="1">
      <alignment vertical="center"/>
      <protection hidden="1"/>
    </xf>
    <xf numFmtId="0" fontId="86" fillId="0" borderId="0" xfId="0" applyFont="1" applyAlignment="1" applyProtection="1">
      <alignment vertical="center"/>
      <protection hidden="1"/>
    </xf>
    <xf numFmtId="0" fontId="86" fillId="0" borderId="0" xfId="0" applyFont="1" applyAlignment="1" applyProtection="1">
      <alignment vertical="center" shrinkToFit="1"/>
      <protection hidden="1"/>
    </xf>
    <xf numFmtId="0" fontId="80" fillId="0" borderId="0" xfId="0" applyFont="1" applyAlignment="1" applyProtection="1">
      <alignment horizontal="center" vertical="center"/>
      <protection hidden="1"/>
    </xf>
    <xf numFmtId="0" fontId="86" fillId="0" borderId="0" xfId="0" applyFont="1" applyProtection="1">
      <protection hidden="1"/>
    </xf>
    <xf numFmtId="0" fontId="86" fillId="0" borderId="0" xfId="0" applyFont="1" applyAlignment="1" applyProtection="1">
      <alignment horizontal="center" vertical="center"/>
      <protection hidden="1"/>
    </xf>
    <xf numFmtId="0" fontId="86" fillId="0" borderId="0" xfId="0" applyFont="1" applyAlignment="1" applyProtection="1">
      <alignment horizontal="right"/>
      <protection hidden="1"/>
    </xf>
    <xf numFmtId="0" fontId="76" fillId="23" borderId="151" xfId="7" applyFont="1" applyFill="1" applyBorder="1" applyAlignment="1">
      <alignment wrapText="1"/>
    </xf>
    <xf numFmtId="0" fontId="76" fillId="0" borderId="152" xfId="8" applyFont="1" applyBorder="1" applyAlignment="1">
      <alignment horizontal="right" wrapText="1"/>
    </xf>
    <xf numFmtId="0" fontId="76" fillId="0" borderId="152" xfId="8" applyFont="1" applyBorder="1" applyAlignment="1">
      <alignment wrapText="1"/>
    </xf>
    <xf numFmtId="0" fontId="76" fillId="23" borderId="152" xfId="8" applyFont="1" applyFill="1" applyBorder="1" applyAlignment="1">
      <alignment horizontal="right" wrapText="1"/>
    </xf>
    <xf numFmtId="0" fontId="76" fillId="23" borderId="152" xfId="8" applyFont="1" applyFill="1" applyBorder="1" applyAlignment="1">
      <alignment wrapText="1"/>
    </xf>
    <xf numFmtId="0" fontId="9" fillId="23" borderId="0" xfId="0" applyFont="1" applyFill="1" applyProtection="1">
      <protection locked="0"/>
    </xf>
    <xf numFmtId="49" fontId="76" fillId="0" borderId="152" xfId="8" applyNumberFormat="1" applyFont="1" applyBorder="1" applyAlignment="1">
      <alignment wrapText="1"/>
    </xf>
    <xf numFmtId="166" fontId="76" fillId="0" borderId="152" xfId="8" applyNumberFormat="1" applyFont="1" applyBorder="1" applyAlignment="1">
      <alignment horizontal="right" wrapText="1"/>
    </xf>
    <xf numFmtId="14" fontId="76" fillId="0" borderId="152" xfId="8" applyNumberFormat="1" applyFont="1" applyBorder="1" applyAlignment="1">
      <alignment horizontal="right" wrapText="1"/>
    </xf>
    <xf numFmtId="0" fontId="75" fillId="0" borderId="152" xfId="8" applyBorder="1"/>
    <xf numFmtId="14" fontId="76" fillId="0" borderId="0" xfId="8" applyNumberFormat="1" applyFont="1" applyAlignment="1">
      <alignment horizontal="right" wrapText="1"/>
    </xf>
    <xf numFmtId="0" fontId="9" fillId="0" borderId="152"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5" fillId="23" borderId="152" xfId="8" applyFill="1" applyBorder="1"/>
    <xf numFmtId="0" fontId="76" fillId="22" borderId="140" xfId="9" applyFont="1" applyFill="1" applyBorder="1" applyAlignment="1">
      <alignment horizontal="center"/>
    </xf>
    <xf numFmtId="0" fontId="9" fillId="15" borderId="0" xfId="0" applyFont="1" applyFill="1" applyAlignment="1" applyProtection="1">
      <alignment horizontal="center" vertical="center"/>
      <protection hidden="1"/>
    </xf>
    <xf numFmtId="0" fontId="9" fillId="15" borderId="0" xfId="0" applyFont="1" applyFill="1" applyProtection="1">
      <protection hidden="1"/>
    </xf>
    <xf numFmtId="0" fontId="9" fillId="23" borderId="0" xfId="0" applyFont="1" applyFill="1" applyAlignment="1" applyProtection="1">
      <alignment horizontal="center" vertical="center" wrapText="1"/>
      <protection hidden="1"/>
    </xf>
    <xf numFmtId="0" fontId="88" fillId="0" borderId="0" xfId="0" applyFont="1" applyAlignment="1" applyProtection="1">
      <alignment vertical="center"/>
      <protection hidden="1"/>
    </xf>
    <xf numFmtId="0" fontId="88" fillId="0" borderId="0" xfId="0" applyFont="1" applyAlignment="1" applyProtection="1">
      <alignment vertical="center" shrinkToFit="1"/>
      <protection hidden="1"/>
    </xf>
    <xf numFmtId="0" fontId="88" fillId="0" borderId="0" xfId="0" applyFont="1" applyAlignment="1" applyProtection="1">
      <alignment horizontal="center" vertical="center" shrinkToFit="1"/>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0" fillId="23" borderId="0" xfId="0" applyFill="1"/>
    <xf numFmtId="0" fontId="0" fillId="23" borderId="0" xfId="0" applyFill="1" applyProtection="1">
      <protection locked="0"/>
    </xf>
    <xf numFmtId="0" fontId="0" fillId="0" borderId="152" xfId="0" applyBorder="1"/>
    <xf numFmtId="0" fontId="89" fillId="0" borderId="152" xfId="9" applyFont="1" applyBorder="1" applyAlignment="1">
      <alignment horizontal="center" vertical="center" wrapText="1"/>
    </xf>
    <xf numFmtId="14" fontId="76" fillId="22" borderId="138" xfId="7" applyNumberFormat="1" applyFont="1" applyFill="1" applyBorder="1" applyAlignment="1">
      <alignment horizontal="center"/>
    </xf>
    <xf numFmtId="14" fontId="0" fillId="0" borderId="0" xfId="0" applyNumberFormat="1"/>
    <xf numFmtId="14" fontId="76" fillId="0" borderId="0" xfId="8" applyNumberFormat="1" applyFont="1" applyAlignment="1">
      <alignment wrapText="1"/>
    </xf>
    <xf numFmtId="14" fontId="9" fillId="0" borderId="0" xfId="0" applyNumberFormat="1" applyFont="1"/>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41" fillId="19" borderId="0" xfId="0" applyFont="1" applyFill="1" applyAlignment="1" applyProtection="1">
      <alignment horizontal="center"/>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164" fontId="6" fillId="3" borderId="91" xfId="0" applyNumberFormat="1" applyFont="1" applyFill="1" applyBorder="1" applyAlignment="1" applyProtection="1">
      <alignment horizontal="center" vertical="center" shrinkToFit="1"/>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87"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9" fillId="15" borderId="127"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16" xfId="0" applyFont="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8"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 fillId="0" borderId="97"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9" fillId="15" borderId="126"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right" vertical="center" wrapText="1"/>
      <protection hidden="1"/>
    </xf>
    <xf numFmtId="0" fontId="9" fillId="15" borderId="128" xfId="0" applyFont="1" applyFill="1" applyBorder="1" applyAlignment="1" applyProtection="1">
      <alignment horizontal="right" vertical="center" wrapText="1"/>
      <protection hidden="1"/>
    </xf>
    <xf numFmtId="0" fontId="9" fillId="15" borderId="129" xfId="0" applyFont="1" applyFill="1" applyBorder="1" applyAlignment="1" applyProtection="1">
      <alignment horizontal="right" vertical="center" wrapText="1"/>
      <protection hidden="1"/>
    </xf>
    <xf numFmtId="0" fontId="9" fillId="15" borderId="130" xfId="0" applyFont="1" applyFill="1" applyBorder="1" applyAlignment="1" applyProtection="1">
      <alignment horizontal="right" vertical="center" wrapText="1"/>
      <protection hidden="1"/>
    </xf>
    <xf numFmtId="0" fontId="9" fillId="15" borderId="131" xfId="0" applyFont="1" applyFill="1" applyBorder="1" applyAlignment="1" applyProtection="1">
      <alignment horizontal="right" vertical="center" wrapText="1"/>
      <protection hidden="1"/>
    </xf>
    <xf numFmtId="0" fontId="9" fillId="15" borderId="0" xfId="0" applyFont="1"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6" fillId="0" borderId="0" xfId="0" applyFont="1" applyAlignment="1" applyProtection="1">
      <alignment horizont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5" fillId="0" borderId="7" xfId="0" applyFont="1" applyBorder="1" applyAlignment="1" applyProtection="1">
      <alignment horizontal="right" vertical="center" shrinkToFit="1"/>
      <protection hidden="1"/>
    </xf>
    <xf numFmtId="0" fontId="68" fillId="3" borderId="85" xfId="0" applyFont="1" applyFill="1" applyBorder="1" applyAlignment="1" applyProtection="1">
      <alignment horizontal="center" vertical="center" shrinkToFit="1"/>
      <protection hidden="1"/>
    </xf>
    <xf numFmtId="0" fontId="66" fillId="0" borderId="7" xfId="0" applyFont="1" applyBorder="1" applyAlignment="1" applyProtection="1">
      <alignment horizontal="right" vertical="center" shrinkToFit="1"/>
      <protection hidden="1"/>
    </xf>
    <xf numFmtId="0" fontId="66" fillId="0" borderId="84"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5" fillId="3" borderId="7" xfId="0"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wrapText="1"/>
      <protection hidden="1"/>
    </xf>
    <xf numFmtId="0" fontId="43" fillId="19" borderId="141" xfId="0" applyFont="1" applyFill="1" applyBorder="1" applyAlignment="1" applyProtection="1">
      <alignment horizontal="center" vertical="center"/>
      <protection hidden="1"/>
    </xf>
    <xf numFmtId="0" fontId="3" fillId="3" borderId="44"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0" fillId="19" borderId="141"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3" fillId="3" borderId="136"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2" xfId="0" applyFont="1" applyFill="1" applyBorder="1" applyAlignment="1" applyProtection="1">
      <alignment horizontal="center" vertical="center"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49"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1"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9" fillId="4" borderId="148"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3" fillId="3" borderId="116"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61" fillId="0" borderId="0" xfId="0" applyFont="1" applyAlignment="1" applyProtection="1">
      <alignment horizontal="center" vertical="center"/>
      <protection hidden="1"/>
    </xf>
    <xf numFmtId="0" fontId="19" fillId="4" borderId="146"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ill>
        <patternFill>
          <bgColor rgb="FF7030A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14" sqref="B14:I19"/>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303" t="s">
        <v>236</v>
      </c>
      <c r="C1" s="303"/>
      <c r="D1" s="303"/>
      <c r="E1" s="303"/>
      <c r="F1" s="303"/>
      <c r="G1" s="303"/>
      <c r="H1" s="303"/>
      <c r="I1" s="303"/>
      <c r="J1" s="303"/>
      <c r="K1" s="303"/>
      <c r="L1" s="303"/>
      <c r="M1" s="303"/>
      <c r="N1" s="303"/>
      <c r="O1" s="303"/>
      <c r="P1" s="303"/>
      <c r="Q1" s="303"/>
      <c r="R1" s="303"/>
      <c r="S1" s="303"/>
      <c r="T1" s="303"/>
      <c r="U1" s="303"/>
    </row>
    <row r="2" spans="1:22" ht="19.5" customHeight="1" thickBot="1" x14ac:dyDescent="0.7">
      <c r="B2" s="304" t="s">
        <v>127</v>
      </c>
      <c r="C2" s="304"/>
      <c r="D2" s="304"/>
      <c r="E2" s="304"/>
      <c r="F2" s="304"/>
      <c r="G2" s="304"/>
      <c r="H2" s="304"/>
      <c r="I2" s="304"/>
      <c r="J2" s="12"/>
      <c r="K2" s="305" t="s">
        <v>237</v>
      </c>
      <c r="L2" s="306"/>
      <c r="M2" s="306"/>
      <c r="N2" s="306"/>
      <c r="O2" s="306"/>
      <c r="P2" s="306"/>
      <c r="Q2" s="306"/>
      <c r="R2" s="306"/>
      <c r="S2" s="306"/>
      <c r="T2" s="309" t="s">
        <v>238</v>
      </c>
      <c r="U2" s="310"/>
    </row>
    <row r="3" spans="1:22" ht="22.5" customHeight="1" thickBot="1" x14ac:dyDescent="0.7">
      <c r="A3" s="13">
        <v>1</v>
      </c>
      <c r="B3" s="313" t="s">
        <v>493</v>
      </c>
      <c r="C3" s="314"/>
      <c r="D3" s="314"/>
      <c r="E3" s="314"/>
      <c r="F3" s="314"/>
      <c r="G3" s="314"/>
      <c r="H3" s="314"/>
      <c r="I3" s="315"/>
      <c r="K3" s="307"/>
      <c r="L3" s="308"/>
      <c r="M3" s="308"/>
      <c r="N3" s="308"/>
      <c r="O3" s="308"/>
      <c r="P3" s="308"/>
      <c r="Q3" s="308"/>
      <c r="R3" s="308"/>
      <c r="S3" s="308"/>
      <c r="T3" s="311"/>
      <c r="U3" s="312"/>
    </row>
    <row r="4" spans="1:22" ht="22.5" customHeight="1" thickBot="1" x14ac:dyDescent="0.7">
      <c r="A4" s="13">
        <v>2</v>
      </c>
      <c r="B4" s="300" t="s">
        <v>239</v>
      </c>
      <c r="C4" s="301"/>
      <c r="D4" s="301"/>
      <c r="E4" s="301"/>
      <c r="F4" s="301"/>
      <c r="G4" s="301"/>
      <c r="H4" s="301"/>
      <c r="I4" s="302"/>
      <c r="K4" s="288" t="s">
        <v>15</v>
      </c>
      <c r="L4" s="289"/>
      <c r="M4" s="289"/>
      <c r="N4" s="289"/>
      <c r="O4" s="289"/>
      <c r="P4" s="289"/>
      <c r="Q4" s="289"/>
      <c r="R4" s="289"/>
      <c r="S4" s="290"/>
      <c r="T4" s="293">
        <v>1</v>
      </c>
      <c r="U4" s="294"/>
    </row>
    <row r="5" spans="1:22" ht="22.5" customHeight="1" thickBot="1" x14ac:dyDescent="0.7">
      <c r="A5" s="13"/>
      <c r="B5" s="271" t="s">
        <v>240</v>
      </c>
      <c r="C5" s="272"/>
      <c r="D5" s="272"/>
      <c r="E5" s="272"/>
      <c r="F5" s="272"/>
      <c r="G5" s="272"/>
      <c r="H5" s="272"/>
      <c r="I5" s="14"/>
      <c r="K5" s="291" t="s">
        <v>241</v>
      </c>
      <c r="L5" s="292"/>
      <c r="M5" s="292"/>
      <c r="N5" s="292"/>
      <c r="O5" s="292"/>
      <c r="P5" s="292"/>
      <c r="Q5" s="292"/>
      <c r="R5" s="292"/>
      <c r="S5" s="292"/>
      <c r="T5" s="293">
        <v>1</v>
      </c>
      <c r="U5" s="294"/>
    </row>
    <row r="6" spans="1:22" ht="22.5" customHeight="1" thickBot="1" x14ac:dyDescent="0.7">
      <c r="A6" s="13"/>
      <c r="B6" s="295" t="s">
        <v>494</v>
      </c>
      <c r="C6" s="296"/>
      <c r="D6" s="296"/>
      <c r="E6" s="296"/>
      <c r="F6" s="296"/>
      <c r="G6" s="296"/>
      <c r="H6" s="296"/>
      <c r="I6" s="297"/>
      <c r="K6" s="291" t="s">
        <v>496</v>
      </c>
      <c r="L6" s="292"/>
      <c r="M6" s="292"/>
      <c r="N6" s="292"/>
      <c r="O6" s="292"/>
      <c r="P6" s="292"/>
      <c r="Q6" s="292"/>
      <c r="R6" s="292"/>
      <c r="S6" s="292"/>
      <c r="T6" s="298" t="s">
        <v>242</v>
      </c>
      <c r="U6" s="299"/>
    </row>
    <row r="7" spans="1:22" ht="22.5" customHeight="1" thickBot="1" x14ac:dyDescent="0.75">
      <c r="A7" s="13">
        <v>3</v>
      </c>
      <c r="B7" s="271" t="s">
        <v>495</v>
      </c>
      <c r="C7" s="272"/>
      <c r="D7" s="272"/>
      <c r="E7" s="272"/>
      <c r="F7" s="272"/>
      <c r="G7" s="272"/>
      <c r="H7" s="273" t="s">
        <v>499</v>
      </c>
      <c r="I7" s="274"/>
      <c r="K7" s="275" t="s">
        <v>498</v>
      </c>
      <c r="L7" s="276"/>
      <c r="M7" s="276"/>
      <c r="N7" s="276"/>
      <c r="O7" s="276"/>
      <c r="P7" s="276"/>
      <c r="Q7" s="276"/>
      <c r="R7" s="276"/>
      <c r="S7" s="277"/>
      <c r="T7" s="278">
        <v>0.5</v>
      </c>
      <c r="U7" s="279"/>
      <c r="V7" s="15"/>
    </row>
    <row r="8" spans="1:22" ht="22.5" customHeight="1" x14ac:dyDescent="0.65">
      <c r="A8" s="13">
        <v>4</v>
      </c>
      <c r="B8" s="280" t="s">
        <v>1498</v>
      </c>
      <c r="C8" s="280"/>
      <c r="D8" s="280"/>
      <c r="E8" s="280"/>
      <c r="F8" s="280"/>
      <c r="G8" s="280"/>
      <c r="H8" s="280"/>
      <c r="I8" s="280"/>
      <c r="J8" s="15"/>
      <c r="K8" s="283" t="s">
        <v>497</v>
      </c>
      <c r="L8" s="284"/>
      <c r="M8" s="284"/>
      <c r="N8" s="284"/>
      <c r="O8" s="284"/>
      <c r="P8" s="284"/>
      <c r="Q8" s="284"/>
      <c r="R8" s="284"/>
      <c r="S8" s="284"/>
      <c r="T8" s="285">
        <v>0.2</v>
      </c>
      <c r="U8" s="286"/>
    </row>
    <row r="9" spans="1:22" ht="22.5" customHeight="1" x14ac:dyDescent="0.65">
      <c r="A9" s="13"/>
      <c r="B9" s="281"/>
      <c r="C9" s="281"/>
      <c r="D9" s="281"/>
      <c r="E9" s="281"/>
      <c r="F9" s="281"/>
      <c r="G9" s="281"/>
      <c r="H9" s="281"/>
      <c r="I9" s="281"/>
      <c r="J9" s="16"/>
      <c r="K9" s="283"/>
      <c r="L9" s="284"/>
      <c r="M9" s="284"/>
      <c r="N9" s="284"/>
      <c r="O9" s="284"/>
      <c r="P9" s="284"/>
      <c r="Q9" s="284"/>
      <c r="R9" s="284"/>
      <c r="S9" s="284"/>
      <c r="T9" s="287"/>
      <c r="U9" s="286"/>
    </row>
    <row r="10" spans="1:22" ht="22.5" customHeight="1" x14ac:dyDescent="0.65">
      <c r="A10" s="13"/>
      <c r="B10" s="281"/>
      <c r="C10" s="281"/>
      <c r="D10" s="281"/>
      <c r="E10" s="281"/>
      <c r="F10" s="281"/>
      <c r="G10" s="281"/>
      <c r="H10" s="281"/>
      <c r="I10" s="281"/>
      <c r="K10" s="288" t="s">
        <v>217</v>
      </c>
      <c r="L10" s="289"/>
      <c r="M10" s="289"/>
      <c r="N10" s="289"/>
      <c r="O10" s="289"/>
      <c r="P10" s="289"/>
      <c r="Q10" s="289"/>
      <c r="R10" s="289"/>
      <c r="S10" s="290"/>
      <c r="T10" s="254">
        <v>0.2</v>
      </c>
      <c r="U10" s="255"/>
    </row>
    <row r="11" spans="1:22" ht="22.5" customHeight="1" x14ac:dyDescent="0.65">
      <c r="A11" s="13"/>
      <c r="B11" s="281"/>
      <c r="C11" s="281"/>
      <c r="D11" s="281"/>
      <c r="E11" s="281"/>
      <c r="F11" s="281"/>
      <c r="G11" s="281"/>
      <c r="H11" s="281"/>
      <c r="I11" s="281"/>
      <c r="K11" s="275" t="s">
        <v>246</v>
      </c>
      <c r="L11" s="276"/>
      <c r="M11" s="276"/>
      <c r="N11" s="276"/>
      <c r="O11" s="276"/>
      <c r="P11" s="276"/>
      <c r="Q11" s="276"/>
      <c r="R11" s="276"/>
      <c r="S11" s="277"/>
      <c r="T11" s="254">
        <v>0.2</v>
      </c>
      <c r="U11" s="255"/>
    </row>
    <row r="12" spans="1:22" ht="22.5" customHeight="1" thickBot="1" x14ac:dyDescent="0.7">
      <c r="A12" s="13"/>
      <c r="B12" s="282"/>
      <c r="C12" s="282"/>
      <c r="D12" s="282"/>
      <c r="E12" s="282"/>
      <c r="F12" s="282"/>
      <c r="G12" s="282"/>
      <c r="H12" s="282"/>
      <c r="I12" s="282"/>
      <c r="K12" s="256" t="s">
        <v>243</v>
      </c>
      <c r="L12" s="257"/>
      <c r="M12" s="257"/>
      <c r="N12" s="257"/>
      <c r="O12" s="257"/>
      <c r="P12" s="257"/>
      <c r="Q12" s="257"/>
      <c r="R12" s="257"/>
      <c r="S12" s="258"/>
      <c r="T12" s="259">
        <v>0.5</v>
      </c>
      <c r="U12" s="260"/>
    </row>
    <row r="13" spans="1:22" ht="22.5" customHeight="1" thickBot="1" x14ac:dyDescent="0.7">
      <c r="A13" s="13">
        <v>5</v>
      </c>
      <c r="B13" s="261" t="s">
        <v>244</v>
      </c>
      <c r="C13" s="262"/>
      <c r="D13" s="262"/>
      <c r="E13" s="262"/>
      <c r="F13" s="262"/>
      <c r="G13" s="262"/>
      <c r="H13" s="262"/>
      <c r="I13" s="263"/>
      <c r="K13" s="264" t="s">
        <v>245</v>
      </c>
      <c r="L13" s="265"/>
      <c r="M13" s="265"/>
      <c r="N13" s="265"/>
      <c r="O13" s="265"/>
      <c r="P13" s="265"/>
      <c r="Q13" s="265"/>
      <c r="R13" s="265"/>
      <c r="S13" s="265"/>
      <c r="T13" s="265"/>
      <c r="U13" s="265"/>
    </row>
    <row r="14" spans="1:22" ht="22.5" customHeight="1" x14ac:dyDescent="0.65">
      <c r="A14" s="13"/>
      <c r="B14" s="266" t="s">
        <v>1997</v>
      </c>
      <c r="C14" s="266"/>
      <c r="D14" s="266"/>
      <c r="E14" s="266"/>
      <c r="F14" s="266"/>
      <c r="G14" s="266"/>
      <c r="H14" s="266"/>
      <c r="I14" s="266"/>
      <c r="K14" s="265"/>
      <c r="L14" s="265"/>
      <c r="M14" s="265"/>
      <c r="N14" s="265"/>
      <c r="O14" s="265"/>
      <c r="P14" s="265"/>
      <c r="Q14" s="265"/>
      <c r="R14" s="265"/>
      <c r="S14" s="265"/>
      <c r="T14" s="265"/>
      <c r="U14" s="265"/>
    </row>
    <row r="15" spans="1:22" ht="3.75" customHeight="1" x14ac:dyDescent="0.65">
      <c r="A15" s="13"/>
      <c r="B15" s="267"/>
      <c r="C15" s="267"/>
      <c r="D15" s="267"/>
      <c r="E15" s="267"/>
      <c r="F15" s="267"/>
      <c r="G15" s="267"/>
      <c r="H15" s="267"/>
      <c r="I15" s="267"/>
      <c r="K15" s="269"/>
      <c r="L15" s="269"/>
      <c r="M15" s="269"/>
      <c r="N15" s="269"/>
      <c r="O15" s="269"/>
      <c r="P15" s="269"/>
      <c r="Q15" s="269"/>
      <c r="R15" s="269"/>
      <c r="S15" s="269"/>
      <c r="T15" s="269"/>
      <c r="U15" s="269"/>
    </row>
    <row r="16" spans="1:22" ht="26.25" customHeight="1" x14ac:dyDescent="0.65">
      <c r="A16" s="13">
        <v>6</v>
      </c>
      <c r="B16" s="267"/>
      <c r="C16" s="267"/>
      <c r="D16" s="267"/>
      <c r="E16" s="267"/>
      <c r="F16" s="267"/>
      <c r="G16" s="267"/>
      <c r="H16" s="267"/>
      <c r="I16" s="267"/>
      <c r="K16" s="269"/>
      <c r="L16" s="269"/>
      <c r="M16" s="269"/>
      <c r="N16" s="269"/>
      <c r="O16" s="269"/>
      <c r="P16" s="269"/>
      <c r="Q16" s="269"/>
      <c r="R16" s="269"/>
      <c r="S16" s="269"/>
      <c r="T16" s="269"/>
      <c r="U16" s="269"/>
    </row>
    <row r="17" spans="2:21" ht="19.5" customHeight="1" x14ac:dyDescent="0.5">
      <c r="B17" s="267"/>
      <c r="C17" s="267"/>
      <c r="D17" s="267"/>
      <c r="E17" s="267"/>
      <c r="F17" s="267"/>
      <c r="G17" s="267"/>
      <c r="H17" s="267"/>
      <c r="I17" s="267"/>
      <c r="K17" s="269"/>
      <c r="L17" s="269"/>
      <c r="M17" s="269"/>
      <c r="N17" s="269"/>
      <c r="O17" s="269"/>
      <c r="P17" s="269"/>
      <c r="Q17" s="269"/>
      <c r="R17" s="269"/>
      <c r="S17" s="269"/>
      <c r="T17" s="269"/>
      <c r="U17" s="269"/>
    </row>
    <row r="18" spans="2:21" ht="19.5" customHeight="1" x14ac:dyDescent="0.65">
      <c r="B18" s="267"/>
      <c r="C18" s="267"/>
      <c r="D18" s="267"/>
      <c r="E18" s="267"/>
      <c r="F18" s="267"/>
      <c r="G18" s="267"/>
      <c r="H18" s="267"/>
      <c r="I18" s="267"/>
      <c r="K18" s="17"/>
      <c r="M18" s="269"/>
      <c r="N18" s="269"/>
      <c r="O18" s="269"/>
      <c r="P18" s="18"/>
      <c r="Q18" s="270"/>
      <c r="R18" s="270"/>
      <c r="S18" s="17"/>
      <c r="T18" s="17"/>
      <c r="U18" s="17"/>
    </row>
    <row r="19" spans="2:21" ht="21.75" customHeight="1" thickBot="1" x14ac:dyDescent="0.55000000000000004">
      <c r="B19" s="268"/>
      <c r="C19" s="268"/>
      <c r="D19" s="268"/>
      <c r="E19" s="268"/>
      <c r="F19" s="268"/>
      <c r="G19" s="268"/>
      <c r="H19" s="268"/>
      <c r="I19" s="268"/>
    </row>
    <row r="20" spans="2:21" ht="3.75" customHeight="1" thickBot="1" x14ac:dyDescent="0.55000000000000004"/>
    <row r="21" spans="2:21" ht="35.25" customHeight="1" x14ac:dyDescent="0.5">
      <c r="B21" s="245"/>
      <c r="C21" s="246"/>
      <c r="D21" s="246"/>
      <c r="E21" s="246"/>
      <c r="F21" s="246"/>
      <c r="G21" s="246"/>
      <c r="H21" s="246"/>
      <c r="I21" s="246"/>
      <c r="J21" s="246"/>
      <c r="K21" s="246"/>
      <c r="L21" s="246"/>
      <c r="M21" s="246"/>
      <c r="N21" s="246"/>
      <c r="O21" s="246"/>
      <c r="P21" s="246"/>
      <c r="Q21" s="246"/>
      <c r="R21" s="246"/>
      <c r="S21" s="246"/>
      <c r="T21" s="246"/>
      <c r="U21" s="247"/>
    </row>
    <row r="22" spans="2:21" ht="14.25" customHeight="1" x14ac:dyDescent="0.5">
      <c r="B22" s="248"/>
      <c r="C22" s="249"/>
      <c r="D22" s="249"/>
      <c r="E22" s="249"/>
      <c r="F22" s="249"/>
      <c r="G22" s="249"/>
      <c r="H22" s="249"/>
      <c r="I22" s="249"/>
      <c r="J22" s="249"/>
      <c r="K22" s="249"/>
      <c r="L22" s="249"/>
      <c r="M22" s="249"/>
      <c r="N22" s="249"/>
      <c r="O22" s="249"/>
      <c r="P22" s="249"/>
      <c r="Q22" s="249"/>
      <c r="R22" s="249"/>
      <c r="S22" s="249"/>
      <c r="T22" s="249"/>
      <c r="U22" s="250"/>
    </row>
    <row r="23" spans="2:21" ht="15" customHeight="1" thickBot="1" x14ac:dyDescent="0.55000000000000004">
      <c r="B23" s="251"/>
      <c r="C23" s="252"/>
      <c r="D23" s="252"/>
      <c r="E23" s="252"/>
      <c r="F23" s="252"/>
      <c r="G23" s="252"/>
      <c r="H23" s="252"/>
      <c r="I23" s="252"/>
      <c r="J23" s="252"/>
      <c r="K23" s="252"/>
      <c r="L23" s="252"/>
      <c r="M23" s="252"/>
      <c r="N23" s="252"/>
      <c r="O23" s="252"/>
      <c r="P23" s="252"/>
      <c r="Q23" s="252"/>
      <c r="R23" s="252"/>
      <c r="S23" s="252"/>
      <c r="T23" s="252"/>
      <c r="U23" s="253"/>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5" bestFit="1" customWidth="1"/>
    <col min="2" max="2" width="22.3984375" style="115" customWidth="1"/>
    <col min="3" max="3" width="18.8984375" style="115" customWidth="1"/>
    <col min="4" max="4" width="26" style="115" customWidth="1"/>
    <col min="5" max="5" width="20.3984375" style="115" customWidth="1"/>
    <col min="6" max="6" width="20" style="115" customWidth="1"/>
    <col min="7" max="7" width="11.3984375" style="115" bestFit="1" customWidth="1"/>
    <col min="8" max="8" width="8.8984375" style="115" hidden="1" customWidth="1"/>
    <col min="9" max="9" width="2.3984375" style="115" hidden="1" customWidth="1"/>
    <col min="10" max="10" width="7.09765625" style="115" hidden="1" customWidth="1"/>
    <col min="11" max="11" width="18.8984375" style="115" hidden="1" customWidth="1"/>
    <col min="12" max="12" width="14.09765625" style="115" hidden="1" customWidth="1"/>
    <col min="13" max="13" width="11" style="115" hidden="1" customWidth="1"/>
    <col min="14" max="16384" width="9" style="115"/>
  </cols>
  <sheetData>
    <row r="1" spans="1:13" ht="25.95" customHeight="1" x14ac:dyDescent="0.25">
      <c r="A1" s="316" t="s">
        <v>589</v>
      </c>
      <c r="B1" s="316"/>
      <c r="C1" s="240"/>
      <c r="D1" s="114" t="str">
        <f>IFERROR(VLOOKUP(C1,ورقة2!$A$3:$Z$2448,2,0),"")</f>
        <v/>
      </c>
      <c r="F1" s="189" t="e">
        <f>IF(VLOOKUP(C1,ورقة2!A$1:AX$2448,43,0)="","",VLOOKUP(C1,ورقة2!A$1:AX$2448,43,0))</f>
        <v>#N/A</v>
      </c>
    </row>
    <row r="2" spans="1:13" ht="44.4" customHeight="1" x14ac:dyDescent="0.25">
      <c r="A2" s="317"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مقرر50000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مقرر50000 و ليرة سورية")))</f>
        <v>#N/A</v>
      </c>
      <c r="B2" s="317"/>
      <c r="C2" s="317"/>
      <c r="D2" s="317"/>
      <c r="E2" s="317"/>
      <c r="F2" s="317"/>
    </row>
    <row r="3" spans="1:13" ht="26.4" x14ac:dyDescent="0.25">
      <c r="A3" s="318" t="s">
        <v>1164</v>
      </c>
      <c r="B3" s="318"/>
      <c r="C3" s="318"/>
      <c r="D3" s="318"/>
      <c r="E3" s="318"/>
      <c r="F3" s="318"/>
    </row>
    <row r="4" spans="1:13" ht="23.25" customHeight="1" x14ac:dyDescent="0.25">
      <c r="A4" s="135" t="s">
        <v>48</v>
      </c>
      <c r="B4" s="136" t="s">
        <v>587</v>
      </c>
      <c r="C4" s="135" t="s">
        <v>216</v>
      </c>
      <c r="D4" s="137" t="s">
        <v>53</v>
      </c>
      <c r="E4" s="137" t="s">
        <v>54</v>
      </c>
      <c r="F4" s="136" t="s">
        <v>52</v>
      </c>
      <c r="G4" s="136" t="s">
        <v>130</v>
      </c>
      <c r="H4" s="115" t="s">
        <v>235</v>
      </c>
      <c r="I4" s="116"/>
      <c r="J4" s="115" t="s">
        <v>555</v>
      </c>
      <c r="L4" s="115" t="s">
        <v>569</v>
      </c>
    </row>
    <row r="5" spans="1:13" s="117" customFormat="1" ht="33.75" customHeight="1" x14ac:dyDescent="0.25">
      <c r="A5" s="138"/>
      <c r="B5" s="139"/>
      <c r="C5" s="139"/>
      <c r="D5" s="138"/>
      <c r="E5" s="138"/>
      <c r="F5" s="139"/>
      <c r="G5" s="139"/>
      <c r="H5" s="117" t="s">
        <v>234</v>
      </c>
      <c r="I5" s="118" t="s">
        <v>556</v>
      </c>
      <c r="J5" s="115" t="s">
        <v>220</v>
      </c>
      <c r="L5" s="115" t="s">
        <v>570</v>
      </c>
    </row>
    <row r="6" spans="1:13" ht="23.25" customHeight="1" x14ac:dyDescent="0.25">
      <c r="A6" s="140" t="s">
        <v>45</v>
      </c>
      <c r="B6" s="135" t="s">
        <v>46</v>
      </c>
      <c r="C6" s="135" t="s">
        <v>1175</v>
      </c>
      <c r="D6" s="153"/>
      <c r="E6" s="153"/>
      <c r="F6" s="153"/>
      <c r="G6"/>
      <c r="H6" s="115" t="s">
        <v>1078</v>
      </c>
      <c r="I6" s="118" t="s">
        <v>557</v>
      </c>
      <c r="J6" s="115" t="s">
        <v>227</v>
      </c>
      <c r="L6" s="115" t="s">
        <v>580</v>
      </c>
    </row>
    <row r="7" spans="1:13" ht="33.75" customHeight="1" x14ac:dyDescent="0.25">
      <c r="A7" s="141" t="e">
        <f>IF(A8&lt;&gt;"",A8,VLOOKUP($C$1,ورقة2!$A$1:$AD$2448,3,0))</f>
        <v>#N/A</v>
      </c>
      <c r="B7" s="141" t="e">
        <f>IF(B8&lt;&gt;"",B8,VLOOKUP($C$1,ورقة2!$A$1:$AD$2448,4,0))</f>
        <v>#N/A</v>
      </c>
      <c r="C7" s="141" t="str">
        <f>IFERROR(IF('إختيار المقررات'!J3&lt;&gt;'إدخال البيانات'!L4,'إدخال البيانات'!J4,VLOOKUP(LEFT('إدخال البيانات'!A5,2),'إدخال البيانات'!I5:J19,2,0)),"")</f>
        <v>غير سوري</v>
      </c>
      <c r="D7" s="154"/>
      <c r="E7" s="154"/>
      <c r="F7" s="154"/>
      <c r="G7" s="142"/>
      <c r="H7" s="115" t="s">
        <v>1077</v>
      </c>
      <c r="I7" s="118" t="s">
        <v>558</v>
      </c>
      <c r="J7" s="115" t="s">
        <v>225</v>
      </c>
      <c r="L7" s="115" t="s">
        <v>574</v>
      </c>
    </row>
    <row r="8" spans="1:13" ht="23.25" customHeight="1" x14ac:dyDescent="0.25">
      <c r="A8" s="143"/>
      <c r="B8" s="139"/>
      <c r="C8" s="155"/>
      <c r="D8" s="155"/>
      <c r="E8" s="155"/>
      <c r="F8" s="155"/>
      <c r="G8"/>
      <c r="H8" s="115" t="s">
        <v>1079</v>
      </c>
      <c r="I8" s="118" t="s">
        <v>559</v>
      </c>
      <c r="J8" s="115" t="s">
        <v>226</v>
      </c>
      <c r="L8" s="115" t="s">
        <v>573</v>
      </c>
    </row>
    <row r="9" spans="1:13" ht="33.75" customHeight="1" x14ac:dyDescent="0.25">
      <c r="A9" s="135" t="s">
        <v>47</v>
      </c>
      <c r="B9" s="135" t="s">
        <v>6</v>
      </c>
      <c r="C9" s="135" t="s">
        <v>10</v>
      </c>
      <c r="D9" s="144" t="s">
        <v>11</v>
      </c>
      <c r="E9" s="135" t="s">
        <v>49</v>
      </c>
      <c r="F9" s="135" t="s">
        <v>50</v>
      </c>
      <c r="G9" s="135" t="s">
        <v>51</v>
      </c>
      <c r="H9" s="115" t="s">
        <v>1081</v>
      </c>
      <c r="I9" s="118" t="s">
        <v>560</v>
      </c>
      <c r="J9" s="115" t="s">
        <v>223</v>
      </c>
      <c r="L9" s="115" t="s">
        <v>576</v>
      </c>
    </row>
    <row r="10" spans="1:13" ht="33.75" customHeight="1" x14ac:dyDescent="0.25">
      <c r="A10" s="187" t="e">
        <f>IF(A11&lt;&gt;"",A11,VLOOKUP($C$1,ورقة2!$A$1:$AD$2448,6,0))</f>
        <v>#N/A</v>
      </c>
      <c r="B10" s="141" t="e">
        <f>IF(B11&lt;&gt;"",B11,VLOOKUP($C$1,ورقة2!$A$1:$AD$2448,7,0))</f>
        <v>#N/A</v>
      </c>
      <c r="C10" s="141" t="e">
        <f>IF(C11&lt;&gt;"",C11,VLOOKUP($C$1,ورقة2!$A$1:$AD$2448,8,0))</f>
        <v>#N/A</v>
      </c>
      <c r="D10" s="141" t="e">
        <f>IF(D11&lt;&gt;"",D11,VLOOKUP($C$1,ورقة2!$A$1:$AD$2448,5,0))</f>
        <v>#N/A</v>
      </c>
      <c r="E10" s="141" t="e">
        <f>IF(E11&lt;&gt;"",E11,VLOOKUP($C$1,ورقة2!$A$1:$AD$2448,11,0))</f>
        <v>#N/A</v>
      </c>
      <c r="F10" s="141" t="e">
        <f>IF(F11&lt;&gt;"",F11,VLOOKUP($C$1,ورقة2!$A$1:$AD$2448,12,0))</f>
        <v>#N/A</v>
      </c>
      <c r="G10" s="141" t="e">
        <f>IF(G11&lt;&gt;"",G11,VLOOKUP($C$1,ورقة2!$A$1:$AD$2448,13,0))</f>
        <v>#N/A</v>
      </c>
      <c r="H10" s="119" t="s">
        <v>1167</v>
      </c>
      <c r="I10" s="118" t="s">
        <v>561</v>
      </c>
      <c r="J10" s="115" t="s">
        <v>228</v>
      </c>
      <c r="K10" s="119"/>
      <c r="L10" s="115" t="s">
        <v>583</v>
      </c>
      <c r="M10" s="119"/>
    </row>
    <row r="11" spans="1:13" ht="23.25" customHeight="1" x14ac:dyDescent="0.25">
      <c r="A11" s="145"/>
      <c r="B11" s="139"/>
      <c r="C11" s="139"/>
      <c r="D11" s="139"/>
      <c r="E11" s="139"/>
      <c r="F11" s="139"/>
      <c r="G11" s="139"/>
      <c r="H11" s="115" t="s">
        <v>1168</v>
      </c>
      <c r="I11" s="118" t="s">
        <v>562</v>
      </c>
      <c r="J11" s="115" t="s">
        <v>233</v>
      </c>
      <c r="L11" s="115" t="s">
        <v>585</v>
      </c>
    </row>
    <row r="12" spans="1:13" ht="33.75" customHeight="1" x14ac:dyDescent="0.25">
      <c r="A12" s="146"/>
      <c r="B12" s="146"/>
      <c r="C12" s="146"/>
      <c r="D12" s="147"/>
      <c r="E12" s="148"/>
      <c r="F12" s="148"/>
      <c r="H12" s="115" t="s">
        <v>1169</v>
      </c>
      <c r="I12" s="118" t="s">
        <v>563</v>
      </c>
      <c r="J12" s="115" t="s">
        <v>232</v>
      </c>
      <c r="L12" s="115" t="s">
        <v>581</v>
      </c>
    </row>
    <row r="13" spans="1:13" ht="33.75" customHeight="1" x14ac:dyDescent="0.25">
      <c r="A13" s="149"/>
      <c r="B13" s="149"/>
      <c r="C13" s="149"/>
      <c r="D13" s="149"/>
      <c r="G13" s="119"/>
      <c r="H13" s="119" t="s">
        <v>1080</v>
      </c>
      <c r="I13" s="118" t="s">
        <v>564</v>
      </c>
      <c r="J13" s="115" t="s">
        <v>221</v>
      </c>
      <c r="K13" s="119"/>
      <c r="L13" s="115" t="s">
        <v>578</v>
      </c>
      <c r="M13" s="119"/>
    </row>
    <row r="14" spans="1:13" ht="23.25" customHeight="1" x14ac:dyDescent="0.25">
      <c r="A14" s="150"/>
      <c r="B14" s="151"/>
      <c r="C14" s="151"/>
      <c r="D14" s="151"/>
      <c r="F14" s="119"/>
      <c r="I14" s="118" t="s">
        <v>1171</v>
      </c>
      <c r="J14" s="115" t="s">
        <v>229</v>
      </c>
      <c r="L14" s="115" t="s">
        <v>582</v>
      </c>
    </row>
    <row r="15" spans="1:13" ht="33.75" customHeight="1" x14ac:dyDescent="0.25">
      <c r="A15" s="152"/>
      <c r="B15" s="152"/>
      <c r="I15" s="118" t="s">
        <v>565</v>
      </c>
      <c r="J15" s="115" t="s">
        <v>224</v>
      </c>
      <c r="L15" s="115" t="s">
        <v>586</v>
      </c>
    </row>
    <row r="16" spans="1:13" ht="29.4" customHeight="1" x14ac:dyDescent="0.25">
      <c r="A16" s="149"/>
      <c r="B16" s="149"/>
      <c r="G16" s="119"/>
      <c r="H16" s="119"/>
      <c r="I16" s="118" t="s">
        <v>566</v>
      </c>
      <c r="J16" s="115" t="s">
        <v>222</v>
      </c>
      <c r="K16" s="119"/>
      <c r="L16" s="115" t="s">
        <v>577</v>
      </c>
    </row>
    <row r="17" spans="1:12" ht="24.6" x14ac:dyDescent="0.25">
      <c r="A17" s="151"/>
      <c r="B17" s="151"/>
      <c r="C17" s="119"/>
      <c r="D17" s="119"/>
      <c r="E17" s="119"/>
      <c r="F17" s="119"/>
      <c r="I17" s="118" t="s">
        <v>567</v>
      </c>
      <c r="J17" s="115" t="s">
        <v>230</v>
      </c>
      <c r="L17" s="115" t="s">
        <v>579</v>
      </c>
    </row>
    <row r="18" spans="1:12" x14ac:dyDescent="0.25">
      <c r="I18" s="118" t="s">
        <v>568</v>
      </c>
      <c r="J18" s="115" t="s">
        <v>231</v>
      </c>
      <c r="L18" s="115" t="s">
        <v>584</v>
      </c>
    </row>
    <row r="19" spans="1:12" ht="24.6" x14ac:dyDescent="0.25">
      <c r="G19" s="119"/>
    </row>
    <row r="23" spans="1:12" x14ac:dyDescent="0.25">
      <c r="G23" s="120" t="s">
        <v>131</v>
      </c>
    </row>
    <row r="24" spans="1:12" x14ac:dyDescent="0.25">
      <c r="G24" s="120" t="s">
        <v>132</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conditionalFormatting sqref="C1">
    <cfRule type="duplicateValues" dxfId="14" priority="1"/>
  </conditionalFormatting>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activeCell="AB5" sqref="AB5:AD5"/>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31" t="s">
        <v>2</v>
      </c>
      <c r="B1" s="331"/>
      <c r="C1" s="331"/>
      <c r="D1" s="341">
        <f>'إدخال البيانات'!C1</f>
        <v>0</v>
      </c>
      <c r="E1" s="342"/>
      <c r="F1" s="342"/>
      <c r="G1" s="331" t="s">
        <v>3</v>
      </c>
      <c r="H1" s="331"/>
      <c r="I1" s="331"/>
      <c r="J1" s="325" t="str">
        <f>IFERROR(VLOOKUP($D$1,ورقة2!$A$3:$Z$3053,2,0),"")</f>
        <v/>
      </c>
      <c r="K1" s="325"/>
      <c r="L1" s="325"/>
      <c r="M1" s="331" t="s">
        <v>4</v>
      </c>
      <c r="N1" s="331"/>
      <c r="O1" s="331"/>
      <c r="P1" s="325" t="str">
        <f>IFERROR('إدخال البيانات'!A7,"")</f>
        <v/>
      </c>
      <c r="Q1" s="325"/>
      <c r="R1" s="325"/>
      <c r="S1" s="331" t="s">
        <v>5</v>
      </c>
      <c r="T1" s="331"/>
      <c r="U1" s="331"/>
      <c r="V1" s="325" t="str">
        <f>IFERROR('إدخال البيانات'!B7,"")</f>
        <v/>
      </c>
      <c r="W1" s="325"/>
      <c r="X1" s="325"/>
      <c r="Y1" s="331" t="s">
        <v>47</v>
      </c>
      <c r="Z1" s="331"/>
      <c r="AA1" s="331"/>
      <c r="AB1" s="332" t="str">
        <f>IFERROR('إدخال البيانات'!A10,"")</f>
        <v/>
      </c>
      <c r="AC1" s="332"/>
      <c r="AD1" s="332"/>
      <c r="AE1" s="331" t="s">
        <v>6</v>
      </c>
      <c r="AF1" s="331"/>
      <c r="AG1" s="331"/>
      <c r="AH1" s="325" t="str">
        <f>IFERROR('إدخال البيانات'!B10,"")</f>
        <v/>
      </c>
      <c r="AI1" s="325"/>
      <c r="AJ1" s="325"/>
      <c r="AK1" s="322"/>
      <c r="AL1" s="322"/>
      <c r="AN1" s="53">
        <f>الإستمارة!AK1</f>
        <v>0</v>
      </c>
      <c r="AO1" s="54" t="s">
        <v>138</v>
      </c>
      <c r="AP1" s="54"/>
      <c r="AQ1" s="54"/>
      <c r="AR1" s="54"/>
      <c r="AS1" s="54"/>
      <c r="AT1" s="54"/>
      <c r="AU1" s="54"/>
      <c r="AV1" s="54"/>
      <c r="AW1" s="54"/>
      <c r="AX1" s="54"/>
      <c r="AY1" s="54"/>
      <c r="AZ1" s="54"/>
      <c r="BA1" s="54"/>
      <c r="BB1" s="54"/>
      <c r="BC1" s="54"/>
      <c r="BD1" s="54"/>
      <c r="BE1" s="54" t="s">
        <v>138</v>
      </c>
      <c r="BF1" s="54"/>
      <c r="BG1" s="54"/>
      <c r="BH1" s="54"/>
      <c r="BI1" s="54"/>
      <c r="BJ1" s="54"/>
      <c r="BK1" s="54"/>
      <c r="BL1" s="55"/>
      <c r="BM1" s="55"/>
      <c r="BN1" s="55"/>
      <c r="BO1" s="55"/>
      <c r="BP1" s="55"/>
      <c r="BQ1" s="55"/>
      <c r="BR1" s="55"/>
      <c r="BS1" s="55" t="s">
        <v>218</v>
      </c>
      <c r="BT1" s="54" t="s">
        <v>492</v>
      </c>
      <c r="BU1" s="54"/>
      <c r="BV1" s="54"/>
      <c r="BW1" s="54"/>
      <c r="BX1" s="54"/>
      <c r="BY1" s="54"/>
    </row>
    <row r="2" spans="1:79" s="56" customFormat="1" ht="16.2" thickTop="1" x14ac:dyDescent="0.25">
      <c r="A2" s="331" t="s">
        <v>9</v>
      </c>
      <c r="B2" s="331"/>
      <c r="C2" s="331"/>
      <c r="D2" s="325" t="e">
        <f>VLOOKUP($D$1,ورقة2!A$3:Z$2448,9,0)</f>
        <v>#N/A</v>
      </c>
      <c r="E2" s="325"/>
      <c r="F2" s="325"/>
      <c r="G2" s="337"/>
      <c r="H2" s="338"/>
      <c r="I2" s="338"/>
      <c r="J2" s="338"/>
      <c r="K2" s="338"/>
      <c r="L2" s="339"/>
      <c r="M2" s="331"/>
      <c r="N2" s="331"/>
      <c r="O2" s="331"/>
      <c r="P2" s="325"/>
      <c r="Q2" s="325"/>
      <c r="R2" s="325"/>
      <c r="S2" s="331"/>
      <c r="T2" s="331"/>
      <c r="U2" s="331"/>
      <c r="V2" s="325"/>
      <c r="W2" s="325"/>
      <c r="X2" s="325"/>
      <c r="Y2" s="331"/>
      <c r="Z2" s="331"/>
      <c r="AA2" s="331"/>
      <c r="AB2" s="325"/>
      <c r="AC2" s="325"/>
      <c r="AD2" s="325"/>
      <c r="AE2" s="331"/>
      <c r="AF2" s="331"/>
      <c r="AG2" s="331"/>
      <c r="AH2" s="323"/>
      <c r="AI2" s="323"/>
      <c r="AJ2" s="323"/>
      <c r="AK2" s="322"/>
      <c r="AL2" s="322"/>
      <c r="AO2" s="55" t="s">
        <v>139</v>
      </c>
      <c r="AP2" s="55"/>
      <c r="AQ2" s="55"/>
      <c r="AR2" s="55"/>
      <c r="AS2" s="55"/>
      <c r="AT2" s="55"/>
      <c r="AU2" s="55"/>
      <c r="AV2" s="55"/>
      <c r="AW2" s="55"/>
      <c r="AX2" s="55"/>
      <c r="AY2" s="55"/>
      <c r="AZ2" s="55"/>
      <c r="BA2" s="55"/>
      <c r="BB2" s="55"/>
      <c r="BC2" s="55"/>
      <c r="BD2" s="55"/>
      <c r="BE2" s="55" t="s">
        <v>139</v>
      </c>
      <c r="BF2" s="55"/>
      <c r="BG2" s="55"/>
      <c r="BH2" s="55"/>
      <c r="BI2" s="55"/>
      <c r="BJ2" s="55"/>
      <c r="BK2" s="55"/>
      <c r="BL2" s="55"/>
      <c r="BM2" s="55"/>
      <c r="BN2" s="55"/>
      <c r="BO2" s="55"/>
      <c r="BP2" s="55"/>
      <c r="BQ2" s="55"/>
      <c r="BR2" s="55"/>
      <c r="BS2" s="55" t="s">
        <v>219</v>
      </c>
      <c r="BT2" s="55" t="s">
        <v>491</v>
      </c>
      <c r="BU2" s="55"/>
      <c r="BV2" s="55"/>
      <c r="BW2" s="55"/>
      <c r="BX2" s="55"/>
      <c r="BY2" s="55"/>
    </row>
    <row r="3" spans="1:79" s="56" customFormat="1" ht="15.6" x14ac:dyDescent="0.25">
      <c r="A3" s="331" t="s">
        <v>11</v>
      </c>
      <c r="B3" s="331"/>
      <c r="C3" s="331"/>
      <c r="D3" s="326" t="str">
        <f>IFERROR('إدخال البيانات'!D10,"")</f>
        <v/>
      </c>
      <c r="E3" s="326"/>
      <c r="F3" s="326"/>
      <c r="G3" s="331" t="s">
        <v>10</v>
      </c>
      <c r="H3" s="331"/>
      <c r="I3" s="331"/>
      <c r="J3" s="325" t="str">
        <f>IFERROR('إدخال البيانات'!C10,"")</f>
        <v/>
      </c>
      <c r="K3" s="325"/>
      <c r="L3" s="325"/>
      <c r="M3" s="331" t="s">
        <v>48</v>
      </c>
      <c r="N3" s="331"/>
      <c r="O3" s="331"/>
      <c r="P3" s="326">
        <f>IF(OR(J3='إدخال البيانات'!L4,'إختيار المقررات'!J3='إدخال البيانات'!L5),'إدخال البيانات'!A5,'إدخال البيانات'!B5)</f>
        <v>0</v>
      </c>
      <c r="Q3" s="326"/>
      <c r="R3" s="326"/>
      <c r="S3" s="331" t="s">
        <v>16</v>
      </c>
      <c r="T3" s="331"/>
      <c r="U3" s="331"/>
      <c r="V3" s="326" t="str">
        <f>IFERROR(IF('إختيار المقررات'!J3&lt;&gt;'إدخال البيانات'!L4,'إدخال البيانات'!J4,VLOOKUP(LEFT('إدخال البيانات'!A5,2),'إدخال البيانات'!I5:J19,2,0)),"")</f>
        <v>غير سوري</v>
      </c>
      <c r="W3" s="326"/>
      <c r="X3" s="326"/>
      <c r="Y3" s="331" t="s">
        <v>216</v>
      </c>
      <c r="Z3" s="331"/>
      <c r="AA3" s="331"/>
      <c r="AB3" s="326" t="str">
        <f>IF(J3&lt;&gt;'إدخال البيانات'!L4,"غير سوري",'إدخال البيانات'!C5)</f>
        <v>غير سوري</v>
      </c>
      <c r="AC3" s="326">
        <f>'إدخال البيانات'!C5</f>
        <v>0</v>
      </c>
      <c r="AD3" s="326"/>
      <c r="AE3" s="331" t="s">
        <v>130</v>
      </c>
      <c r="AF3" s="331"/>
      <c r="AG3" s="331"/>
      <c r="AH3" s="326" t="str">
        <f>IF(AND(OR(J3="العربية السورية",J3="الفلسطينية السورية"),D3="ذكر"),'إدخال البيانات'!G5,"لايوجد")</f>
        <v>لايوجد</v>
      </c>
      <c r="AI3" s="326"/>
      <c r="AJ3" s="326"/>
      <c r="AK3" s="324"/>
      <c r="AL3" s="324"/>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31" t="s">
        <v>12</v>
      </c>
      <c r="B4" s="331"/>
      <c r="C4" s="331"/>
      <c r="D4" s="334" t="str">
        <f>IFERROR('إدخال البيانات'!E10,"")</f>
        <v/>
      </c>
      <c r="E4" s="334"/>
      <c r="F4" s="334"/>
      <c r="G4" s="330" t="s">
        <v>13</v>
      </c>
      <c r="H4" s="330"/>
      <c r="I4" s="330"/>
      <c r="J4" s="340" t="str">
        <f>IFERROR('إدخال البيانات'!F10,"")</f>
        <v/>
      </c>
      <c r="K4" s="340"/>
      <c r="L4" s="340"/>
      <c r="M4" s="330" t="s">
        <v>14</v>
      </c>
      <c r="N4" s="330"/>
      <c r="O4" s="330"/>
      <c r="P4" s="334" t="str">
        <f>IFERROR('إدخال البيانات'!G10,"")</f>
        <v/>
      </c>
      <c r="Q4" s="334"/>
      <c r="R4" s="334"/>
      <c r="S4" s="330" t="s">
        <v>128</v>
      </c>
      <c r="T4" s="330"/>
      <c r="U4" s="330"/>
      <c r="V4" s="333">
        <f>'إدخال البيانات'!E5</f>
        <v>0</v>
      </c>
      <c r="W4" s="334"/>
      <c r="X4" s="334"/>
      <c r="Y4" s="330" t="s">
        <v>129</v>
      </c>
      <c r="Z4" s="330"/>
      <c r="AA4" s="330"/>
      <c r="AB4" s="333">
        <f>'إدخال البيانات'!D5</f>
        <v>0</v>
      </c>
      <c r="AC4" s="334">
        <f>'إدخال البيانات'!D5</f>
        <v>0</v>
      </c>
      <c r="AD4" s="334"/>
      <c r="AE4" s="330" t="s">
        <v>52</v>
      </c>
      <c r="AF4" s="330"/>
      <c r="AG4" s="330"/>
      <c r="AH4" s="327">
        <f>'إدخال البيانات'!F5</f>
        <v>0</v>
      </c>
      <c r="AI4" s="328"/>
      <c r="AJ4" s="328"/>
      <c r="AK4" s="328"/>
      <c r="AL4" s="328"/>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31" t="s">
        <v>137</v>
      </c>
      <c r="B5" s="331"/>
      <c r="C5" s="331"/>
      <c r="D5" s="347"/>
      <c r="E5" s="348"/>
      <c r="F5" s="348"/>
      <c r="G5" s="348"/>
      <c r="H5" s="348"/>
      <c r="I5" s="348"/>
      <c r="J5" s="348"/>
      <c r="K5" s="348"/>
      <c r="L5" s="349"/>
      <c r="M5" s="330" t="s">
        <v>500</v>
      </c>
      <c r="N5" s="330"/>
      <c r="O5" s="330"/>
      <c r="P5" s="334" t="e">
        <f>VLOOKUP($D$1,ورقة2!$A$3:$Z$2448,15,0)</f>
        <v>#N/A</v>
      </c>
      <c r="Q5" s="334"/>
      <c r="R5" s="334"/>
      <c r="S5" s="330" t="s">
        <v>0</v>
      </c>
      <c r="T5" s="330"/>
      <c r="U5" s="330"/>
      <c r="V5" s="350" t="e">
        <f>VLOOKUP($D$1,ورقة2!$A$3:$Z$2448,16,0)</f>
        <v>#N/A</v>
      </c>
      <c r="W5" s="350"/>
      <c r="X5" s="350"/>
      <c r="Y5" s="330" t="s">
        <v>501</v>
      </c>
      <c r="Z5" s="330"/>
      <c r="AA5" s="330"/>
      <c r="AB5" s="334" t="e">
        <f>VLOOKUP($D$1,ورقة2!$A$3:$Z$2448,17,0)</f>
        <v>#N/A</v>
      </c>
      <c r="AC5" s="334"/>
      <c r="AD5" s="334"/>
      <c r="AE5" s="25"/>
      <c r="AF5" s="25"/>
      <c r="AG5" s="25"/>
      <c r="AH5" s="28"/>
      <c r="AI5" s="28"/>
      <c r="AJ5" s="28"/>
      <c r="AK5" s="29"/>
      <c r="AL5" s="29"/>
      <c r="AO5" s="55" t="s">
        <v>140</v>
      </c>
      <c r="AP5" s="55"/>
      <c r="AQ5" s="55"/>
      <c r="AR5" s="55"/>
      <c r="AS5" s="55"/>
      <c r="AT5" s="55"/>
      <c r="AU5" s="55"/>
      <c r="AV5" s="55"/>
      <c r="AW5" s="55"/>
      <c r="AX5" s="55"/>
      <c r="AY5" s="55"/>
      <c r="AZ5" s="55"/>
      <c r="BA5" s="55"/>
      <c r="BB5" s="55"/>
      <c r="BC5" s="55"/>
      <c r="BD5" s="55"/>
      <c r="BE5" s="55" t="s">
        <v>140</v>
      </c>
      <c r="BF5" s="55"/>
      <c r="BG5" s="55"/>
      <c r="BH5" s="55"/>
      <c r="BI5" s="55"/>
      <c r="BJ5" s="55"/>
      <c r="BK5" s="55"/>
      <c r="BL5" s="55">
        <v>1</v>
      </c>
      <c r="BM5"/>
      <c r="BN5" s="55" t="s">
        <v>255</v>
      </c>
      <c r="BO5" s="55"/>
      <c r="BP5" s="55"/>
      <c r="BQ5" s="55"/>
      <c r="BR5" s="55"/>
      <c r="BS5" s="55"/>
      <c r="BT5" s="55" t="e">
        <f>IF(AND(BT6="",BT7="",BT8="",BT9="",BT10="",BT11=""),"",BL5)</f>
        <v>#N/A</v>
      </c>
      <c r="BU5" s="55"/>
      <c r="BV5" s="51"/>
      <c r="BW5" s="55"/>
      <c r="BX5" s="55"/>
      <c r="BY5" s="55"/>
    </row>
    <row r="6" spans="1:79" s="56" customFormat="1" ht="16.2" thickBot="1" x14ac:dyDescent="0.3">
      <c r="A6" s="107"/>
      <c r="B6" s="356" t="e">
        <f>'إدخال البيانات'!A2</f>
        <v>#N/A</v>
      </c>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K6" s="25"/>
      <c r="AL6" s="25"/>
      <c r="AM6" s="25"/>
      <c r="AN6" s="25"/>
      <c r="AO6" s="55" t="s">
        <v>141</v>
      </c>
      <c r="AP6" s="55"/>
      <c r="AQ6" s="55"/>
      <c r="AR6" s="55"/>
      <c r="AS6" s="55"/>
      <c r="AT6" s="55"/>
      <c r="AU6" s="55"/>
      <c r="AV6" s="55"/>
      <c r="AW6" s="55"/>
      <c r="AX6" s="55"/>
      <c r="AY6" s="55"/>
      <c r="AZ6" s="55"/>
      <c r="BA6" s="55"/>
      <c r="BB6" s="55"/>
      <c r="BC6" s="55"/>
      <c r="BD6" s="55"/>
      <c r="BE6" s="55" t="s">
        <v>141</v>
      </c>
      <c r="BF6" s="55"/>
      <c r="BG6" s="55"/>
      <c r="BH6" s="55"/>
      <c r="BI6" s="55"/>
      <c r="BJ6" s="55"/>
      <c r="BK6" s="55" t="e">
        <f>IF(BR6&lt;&gt;"",BL6,"")</f>
        <v>#N/A</v>
      </c>
      <c r="BL6" s="52">
        <v>2</v>
      </c>
      <c r="BM6">
        <v>610</v>
      </c>
      <c r="BN6" t="s">
        <v>707</v>
      </c>
      <c r="BO6" s="55" t="s">
        <v>57</v>
      </c>
      <c r="BP6" s="55" t="s">
        <v>251</v>
      </c>
      <c r="BQ6" s="55" t="str">
        <f>IFERROR(VLOOKUP(BL6,$G$9:$T$29,13,0),"")</f>
        <v/>
      </c>
      <c r="BR6" s="57" t="e">
        <f>IF(VLOOKUP($D$1,ورقة4!$A$3:$AX$789,MATCH('إختيار المقررات'!BM6,ورقة4!$A$2:$AX$2,0),0)=0,"",VLOOKUP($D$1,ورقة4!$A$3:$AX$789,MATCH('إختيار المقررات'!BM6,ورقة4!$A$2:$AX$2,0),0))</f>
        <v>#N/A</v>
      </c>
      <c r="BS6" s="51"/>
      <c r="BT6" s="55" t="e">
        <f t="shared" ref="BT6:BT11" si="0">IF(BR6="","",BL6)</f>
        <v>#N/A</v>
      </c>
      <c r="BU6" s="55"/>
      <c r="BV6" s="55"/>
      <c r="BW6" s="55"/>
      <c r="BX6" s="52"/>
      <c r="BY6" s="55"/>
    </row>
    <row r="7" spans="1:79" ht="24" customHeight="1" thickTop="1" thickBot="1" x14ac:dyDescent="0.35">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C7" s="362" t="s">
        <v>23</v>
      </c>
      <c r="AD7" s="363"/>
      <c r="AE7" s="363"/>
      <c r="AF7" s="363"/>
      <c r="AG7" s="364"/>
      <c r="AH7" s="365" t="e">
        <f>IF(D2="الرابعة حديث",50000,0)</f>
        <v>#N/A</v>
      </c>
      <c r="AI7" s="366"/>
      <c r="AJ7" s="367"/>
      <c r="AL7" s="25"/>
      <c r="AM7" s="25"/>
      <c r="AN7" s="25"/>
      <c r="AO7" s="55" t="s">
        <v>8</v>
      </c>
      <c r="BC7" s="54"/>
      <c r="BE7" s="55" t="s">
        <v>8</v>
      </c>
      <c r="BK7" s="55" t="e">
        <f t="shared" ref="BK7:BK60" si="1">IF(BR7&lt;&gt;"",BL7,"")</f>
        <v>#N/A</v>
      </c>
      <c r="BL7" s="55">
        <v>3</v>
      </c>
      <c r="BM7">
        <v>611</v>
      </c>
      <c r="BN7" t="s">
        <v>708</v>
      </c>
      <c r="BO7" s="55" t="s">
        <v>57</v>
      </c>
      <c r="BP7" s="55" t="s">
        <v>251</v>
      </c>
      <c r="BQ7" s="55" t="str">
        <f t="shared" ref="BQ7:BQ60" si="2">IFERROR(VLOOKUP(BL7,$G$9:$T$29,13,0),"")</f>
        <v/>
      </c>
      <c r="BR7" s="57" t="e">
        <f>IF(VLOOKUP($D$1,ورقة4!$A$3:$AX$789,MATCH('إختيار المقررات'!BM7,ورقة4!$A$2:$AX$2,0),0)=0,"",VLOOKUP($D$1,ورقة4!$A$3:$AX$789,MATCH('إختيار المقررات'!BM7,ورقة4!$A$2:$AX$2,0),0))</f>
        <v>#N/A</v>
      </c>
      <c r="BS7" s="51"/>
      <c r="BT7" s="55" t="e">
        <f t="shared" si="0"/>
        <v>#N/A</v>
      </c>
      <c r="BU7" s="55"/>
      <c r="BX7" s="55"/>
      <c r="BY7" s="55"/>
      <c r="BZ7" s="56"/>
      <c r="CA7" s="56"/>
    </row>
    <row r="8" spans="1:79" ht="25.2" thickTop="1" thickBot="1" x14ac:dyDescent="0.35">
      <c r="A8" s="190"/>
      <c r="B8" s="190"/>
      <c r="C8" s="190"/>
      <c r="D8" s="190"/>
      <c r="E8" s="190"/>
      <c r="F8" s="190"/>
      <c r="G8" s="190"/>
      <c r="H8" s="191"/>
      <c r="I8" s="190"/>
      <c r="J8" s="192" t="s">
        <v>26</v>
      </c>
      <c r="K8" s="344" t="s">
        <v>490</v>
      </c>
      <c r="L8" s="344"/>
      <c r="M8" s="344"/>
      <c r="N8" s="344"/>
      <c r="O8" s="344"/>
      <c r="P8" s="344"/>
      <c r="Q8" s="344"/>
      <c r="R8" s="344"/>
      <c r="S8" s="344"/>
      <c r="T8" s="344"/>
      <c r="U8" s="58"/>
      <c r="V8" s="329" t="s">
        <v>548</v>
      </c>
      <c r="W8" s="329"/>
      <c r="X8" s="329"/>
      <c r="Y8" s="329"/>
      <c r="Z8" s="329"/>
      <c r="AA8" s="329"/>
      <c r="AC8" s="335" t="s">
        <v>276</v>
      </c>
      <c r="AD8" s="336"/>
      <c r="AE8" s="336"/>
      <c r="AF8" s="336"/>
      <c r="AG8" s="336"/>
      <c r="AH8" s="360" t="e">
        <f>IF(AC20="ضعف الرسوم",SUM(I10:I29)*2,SUM(I10:I29))</f>
        <v>#N/A</v>
      </c>
      <c r="AI8" s="360"/>
      <c r="AJ8" s="361"/>
      <c r="AO8" s="60" t="s">
        <v>503</v>
      </c>
      <c r="BC8" s="55"/>
      <c r="BK8" s="55" t="e">
        <f t="shared" si="1"/>
        <v>#N/A</v>
      </c>
      <c r="BL8" s="52">
        <v>4</v>
      </c>
      <c r="BM8">
        <v>612</v>
      </c>
      <c r="BN8" t="s">
        <v>709</v>
      </c>
      <c r="BO8" s="55" t="s">
        <v>57</v>
      </c>
      <c r="BP8" s="55" t="s">
        <v>251</v>
      </c>
      <c r="BQ8" s="55" t="str">
        <f t="shared" si="2"/>
        <v/>
      </c>
      <c r="BR8" s="57" t="e">
        <f>IF(VLOOKUP($D$1,ورقة4!$A$3:$AX$789,MATCH('إختيار المقررات'!BM8,ورقة4!$A$2:$AX$2,0),0)=0,"",VLOOKUP($D$1,ورقة4!$A$3:$AX$789,MATCH('إختيار المقررات'!BM8,ورقة4!$A$2:$AX$2,0),0))</f>
        <v>#N/A</v>
      </c>
      <c r="BS8" s="51"/>
      <c r="BT8" s="55" t="e">
        <f t="shared" si="0"/>
        <v>#N/A</v>
      </c>
      <c r="BU8" s="55"/>
      <c r="BX8" s="52"/>
      <c r="BY8" s="55"/>
      <c r="BZ8" s="56"/>
      <c r="CA8" s="56"/>
    </row>
    <row r="9" spans="1:79" ht="18" thickBot="1" x14ac:dyDescent="0.35">
      <c r="A9" s="190"/>
      <c r="B9" s="190"/>
      <c r="C9" s="190"/>
      <c r="D9" s="190"/>
      <c r="E9" s="190"/>
      <c r="F9" s="190" t="str">
        <f>IF(AND(T9=1,S9="ج"),H9,"")</f>
        <v/>
      </c>
      <c r="G9" s="190" t="str">
        <f>IFERROR(SMALL($BT$4:$BT$60,BL5),"")</f>
        <v/>
      </c>
      <c r="H9" s="190" t="str">
        <f>G9</f>
        <v/>
      </c>
      <c r="I9" s="190"/>
      <c r="J9" s="193"/>
      <c r="K9" s="346" t="str">
        <f>IFERROR(VLOOKUP(G9,$BL$4:$BN$54,3,0),"")</f>
        <v/>
      </c>
      <c r="L9" s="346"/>
      <c r="M9" s="346"/>
      <c r="N9" s="346"/>
      <c r="O9" s="346"/>
      <c r="P9" s="346"/>
      <c r="Q9" s="346"/>
      <c r="R9" s="346"/>
      <c r="S9" s="70" t="str">
        <f>IFERROR(IF(AND($D$2="الأولى حديث",G9&gt;7,$BZ$25&gt;6),"",IF(VLOOKUP(K9,$BN$5:$BR$54,5,0)=0,"",VLOOKUP(K9,$BN$5:$BR$54,5,0))),"")</f>
        <v/>
      </c>
      <c r="T9" s="71"/>
      <c r="V9" s="329"/>
      <c r="W9" s="329"/>
      <c r="X9" s="329"/>
      <c r="Y9" s="329"/>
      <c r="Z9" s="329"/>
      <c r="AA9" s="329"/>
      <c r="AC9" s="335" t="s">
        <v>142</v>
      </c>
      <c r="AD9" s="336"/>
      <c r="AE9" s="336"/>
      <c r="AF9" s="336"/>
      <c r="AG9" s="336"/>
      <c r="AH9" s="360">
        <f>IF(AH10&gt;0,37000,12000)</f>
        <v>12000</v>
      </c>
      <c r="AI9" s="360"/>
      <c r="AJ9" s="361"/>
      <c r="AK9" s="26"/>
      <c r="BC9" s="54"/>
      <c r="BK9" s="55" t="e">
        <f t="shared" si="1"/>
        <v>#N/A</v>
      </c>
      <c r="BL9" s="55">
        <v>5</v>
      </c>
      <c r="BM9">
        <v>613</v>
      </c>
      <c r="BN9" t="s">
        <v>710</v>
      </c>
      <c r="BO9" s="55" t="s">
        <v>57</v>
      </c>
      <c r="BP9" s="55" t="s">
        <v>251</v>
      </c>
      <c r="BQ9" s="55" t="str">
        <f t="shared" si="2"/>
        <v/>
      </c>
      <c r="BR9" s="57" t="e">
        <f>IF(VLOOKUP($D$1,ورقة4!$A$3:$AX$789,MATCH('إختيار المقررات'!BM9,ورقة4!$A$2:$AX$2,0),0)=0,"",VLOOKUP($D$1,ورقة4!$A$3:$AX$789,MATCH('إختيار المقررات'!BM9,ورقة4!$A$2:$AX$2,0),0))</f>
        <v>#N/A</v>
      </c>
      <c r="BS9" s="51"/>
      <c r="BT9" s="55" t="e">
        <f t="shared" si="0"/>
        <v>#N/A</v>
      </c>
      <c r="BU9" s="55"/>
      <c r="BX9" s="55"/>
      <c r="BY9" s="55"/>
      <c r="BZ9" s="56"/>
      <c r="CA9" s="56"/>
    </row>
    <row r="10" spans="1:79" ht="18.600000000000001" thickTop="1" thickBot="1" x14ac:dyDescent="0.35">
      <c r="A10" s="190"/>
      <c r="B10" s="190"/>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50000,IF(OR(S10="ج",S10="ر1",S10="ر2"),IF(T10=1,IF($D$5=$AO$7,0,IF(OR($D$5=$AO$1,$D$5=$AO$2,$D$5=$AO$5,$D$5=$AO$8),IF(S10="ج",20000,IF(S10="ر1",28000,IF(S10="ر2",36000,""))),IF(OR($D$5=$AO$3,$D$5=$AO$6),IF(S10="ج",12500,IF(S10="ر1",17500,IF(S10="ر2",22500,""))),IF($D$5=$AO$4,500,IF(S10="ج",25000,IF(S10="ر1",35000,IF(S10="ر2",45000,""))))))))))</f>
        <v>0</v>
      </c>
      <c r="J10" s="194" t="str">
        <f>IF(IFERROR(VLOOKUP(H10,$BL$4:$BN$60,2,0),"")=0,"",IFERROR(VLOOKUP(H10,$BL$4:$BN$60,2,0),""))</f>
        <v/>
      </c>
      <c r="K10" s="319" t="str">
        <f>IFERROR(VLOOKUP(H10,$BL$4:$BN$60,3,0),"")</f>
        <v/>
      </c>
      <c r="L10" s="320"/>
      <c r="M10" s="320"/>
      <c r="N10" s="320"/>
      <c r="O10" s="320"/>
      <c r="P10" s="320"/>
      <c r="Q10" s="320"/>
      <c r="R10" s="321"/>
      <c r="S10" s="70" t="str">
        <f>IFERROR(IF(VLOOKUP(K10,$BN$5:$BR$60,5,0)=0,"",VLOOKUP(K10,$BN$5:$BR$60,5,0)),"")</f>
        <v/>
      </c>
      <c r="T10" s="72"/>
      <c r="V10" s="357" t="s">
        <v>492</v>
      </c>
      <c r="W10" s="357"/>
      <c r="X10" s="357"/>
      <c r="Y10" s="357"/>
      <c r="Z10" s="357"/>
      <c r="AA10" s="357"/>
      <c r="AC10" s="335" t="s">
        <v>518</v>
      </c>
      <c r="AD10" s="336"/>
      <c r="AE10" s="336"/>
      <c r="AF10" s="336"/>
      <c r="AG10" s="336"/>
      <c r="AH10" s="360">
        <f>IF(AB19&gt;0,COUNT(U13:U20)*15000,IF(D5=AO4,COUNT(U13:U20)*15000,IF(OR(D5=AO3,D5=AO6),COUNT(U13:U20)*15000,IF(OR(D5=AO1,D5=AO2,D5=AO8,D5=AO5),COUNT(U13:U20)*15000,COUNT(U13:U20)*15000))))</f>
        <v>0</v>
      </c>
      <c r="AI10" s="360"/>
      <c r="AJ10" s="361"/>
      <c r="AK10" s="30">
        <f>IFERROR(VLOOKUP(D1,ورقة2!A$1:AH$2448,34,0),0)</f>
        <v>0</v>
      </c>
      <c r="BK10" s="55" t="e">
        <f t="shared" si="1"/>
        <v>#N/A</v>
      </c>
      <c r="BL10" s="52">
        <v>6</v>
      </c>
      <c r="BM10">
        <v>614</v>
      </c>
      <c r="BN10" t="s">
        <v>711</v>
      </c>
      <c r="BO10" s="55" t="s">
        <v>57</v>
      </c>
      <c r="BP10" s="55" t="s">
        <v>251</v>
      </c>
      <c r="BQ10" s="55" t="str">
        <f t="shared" si="2"/>
        <v/>
      </c>
      <c r="BR10" s="57" t="e">
        <f>IF(VLOOKUP($D$1,ورقة4!$A$3:$AX$789,MATCH('إختيار المقررات'!BM10,ورقة4!$A$2:$AX$2,0),0)=0,"",VLOOKUP($D$1,ورقة4!$A$3:$AX$789,MATCH('إختيار المقررات'!BM10,ورقة4!$A$2:$AX$2,0),0))</f>
        <v>#N/A</v>
      </c>
      <c r="BS10" s="51"/>
      <c r="BT10" s="55" t="e">
        <f t="shared" si="0"/>
        <v>#N/A</v>
      </c>
      <c r="BU10" s="55"/>
      <c r="BX10" s="52"/>
      <c r="BY10" s="55"/>
      <c r="BZ10" s="56"/>
      <c r="CA10" s="56"/>
    </row>
    <row r="11" spans="1:79" ht="17.399999999999999" x14ac:dyDescent="0.3">
      <c r="A11" s="190"/>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50000,IF(OR(S11="ج",S11="ر1",S11="ر2"),IF(T11=1,IF($D$5=$AO$7,0,IF(OR($D$5=$AO$1,$D$5=$AO$2,$D$5=$AO$5,$D$5=$AO$8),IF(S11="ج",20000,IF(S11="ر1",28000,IF(S11="ر2",36000,""))),IF(OR($D$5=$AO$3,$D$5=$AO$6),IF(S11="ج",12500,IF(S11="ر1",17500,IF(S11="ر2",22500,""))),IF($D$5=$AO$4,500,IF(S11="ج",25000,IF(S11="ر1",35000,IF(S11="ر2",45000,""))))))))))</f>
        <v>0</v>
      </c>
      <c r="J11" s="194" t="str">
        <f t="shared" ref="J11:J32" si="8">IF(IFERROR(VLOOKUP(H11,$BL$4:$BN$60,2,0),"")=0,"",IFERROR(VLOOKUP(H11,$BL$4:$BN$60,2,0),""))</f>
        <v/>
      </c>
      <c r="K11" s="319" t="str">
        <f t="shared" ref="K11:K22" si="9">IFERROR(VLOOKUP(H11,$BL$4:$BN$60,3,0),"")</f>
        <v/>
      </c>
      <c r="L11" s="320"/>
      <c r="M11" s="320"/>
      <c r="N11" s="320"/>
      <c r="O11" s="320"/>
      <c r="P11" s="320"/>
      <c r="Q11" s="320"/>
      <c r="R11" s="321"/>
      <c r="S11" s="70" t="str">
        <f t="shared" ref="S11:S32" si="10">IFERROR(IF(VLOOKUP(K11,$BN$5:$BR$60,5,0)=0,"",VLOOKUP(K11,$BN$5:$BR$60,5,0)),"")</f>
        <v/>
      </c>
      <c r="T11" s="72"/>
      <c r="V11" s="357"/>
      <c r="W11" s="357"/>
      <c r="X11" s="357"/>
      <c r="Y11" s="357"/>
      <c r="Z11" s="357"/>
      <c r="AA11" s="357"/>
      <c r="AC11" s="335" t="s">
        <v>588</v>
      </c>
      <c r="AD11" s="336"/>
      <c r="AE11" s="336"/>
      <c r="AF11" s="336"/>
      <c r="AG11" s="336"/>
      <c r="AH11" s="360" t="e">
        <f>VLOOKUP($D$1,ورقة2!$A$3:$Z$2448,17,0)</f>
        <v>#N/A</v>
      </c>
      <c r="AI11" s="360"/>
      <c r="AJ11" s="361"/>
      <c r="AK11" s="31"/>
      <c r="BK11" s="55" t="e">
        <f t="shared" si="1"/>
        <v>#N/A</v>
      </c>
      <c r="BL11" s="55">
        <v>7</v>
      </c>
      <c r="BM11">
        <v>615</v>
      </c>
      <c r="BN11" t="s">
        <v>712</v>
      </c>
      <c r="BO11" s="55" t="s">
        <v>57</v>
      </c>
      <c r="BP11" s="55" t="s">
        <v>251</v>
      </c>
      <c r="BQ11" s="55" t="str">
        <f t="shared" si="2"/>
        <v/>
      </c>
      <c r="BR11" s="57" t="e">
        <f>IF(VLOOKUP($D$1,ورقة4!$A$3:$AX$789,MATCH('إختيار المقررات'!BM11,ورقة4!$A$2:$AX$2,0),0)=0,"",VLOOKUP($D$1,ورقة4!$A$3:$AX$789,MATCH('إختيار المقررات'!BM11,ورقة4!$A$2:$AX$2,0),0))</f>
        <v>#N/A</v>
      </c>
      <c r="BS11" s="51"/>
      <c r="BT11" s="55" t="e">
        <f t="shared" si="0"/>
        <v>#N/A</v>
      </c>
      <c r="BU11" s="55"/>
      <c r="BX11" s="55"/>
      <c r="BY11" s="55"/>
      <c r="BZ11" s="56"/>
      <c r="CA11" s="56"/>
    </row>
    <row r="12" spans="1:79" ht="18" thickBot="1" x14ac:dyDescent="0.35">
      <c r="A12" s="190"/>
      <c r="B12" s="190"/>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4" t="str">
        <f t="shared" si="8"/>
        <v/>
      </c>
      <c r="K12" s="319" t="str">
        <f t="shared" si="9"/>
        <v/>
      </c>
      <c r="L12" s="320"/>
      <c r="M12" s="320"/>
      <c r="N12" s="320"/>
      <c r="O12" s="320"/>
      <c r="P12" s="320"/>
      <c r="Q12" s="320"/>
      <c r="R12" s="321"/>
      <c r="S12" s="70" t="str">
        <f t="shared" si="10"/>
        <v/>
      </c>
      <c r="T12" s="72"/>
      <c r="V12" s="345" t="str">
        <f>IF(D3="أنثى","منقطعة عن التسجيل في","منقطع عن التسجيل في")</f>
        <v>منقطع عن التسجيل في</v>
      </c>
      <c r="W12" s="345"/>
      <c r="X12" s="345"/>
      <c r="Y12" s="345"/>
      <c r="Z12" s="345"/>
      <c r="AA12" s="345"/>
      <c r="AC12" s="335" t="s">
        <v>523</v>
      </c>
      <c r="AD12" s="336"/>
      <c r="AE12" s="336"/>
      <c r="AF12" s="336"/>
      <c r="AG12" s="336"/>
      <c r="AH12" s="360" t="e">
        <f>SUM(AH7:AJ10)-SUM(AH11:AJ11)+AK10</f>
        <v>#N/A</v>
      </c>
      <c r="AI12" s="360"/>
      <c r="AJ12" s="361"/>
      <c r="AK12" s="31"/>
      <c r="BK12" s="55" t="str">
        <f t="shared" si="1"/>
        <v/>
      </c>
      <c r="BL12" s="52">
        <v>8</v>
      </c>
      <c r="BM12"/>
      <c r="BN12" s="55" t="s">
        <v>256</v>
      </c>
      <c r="BQ12" s="55" t="str">
        <f t="shared" si="2"/>
        <v/>
      </c>
      <c r="BS12" s="55"/>
      <c r="BT12" s="55" t="e">
        <f>IF(AND(BT13="",BT14="",BT15="",BT16="",BT17="",BT18=""),"",BL12)</f>
        <v>#N/A</v>
      </c>
      <c r="BX12" s="52"/>
      <c r="BY12" s="55"/>
      <c r="BZ12" s="56"/>
      <c r="CA12" s="56"/>
    </row>
    <row r="13" spans="1:79" ht="18" thickBot="1" x14ac:dyDescent="0.35">
      <c r="A13" s="190"/>
      <c r="B13" s="190"/>
      <c r="C13" s="59">
        <f t="shared" ref="C13:C27" si="12">C12+D13</f>
        <v>0</v>
      </c>
      <c r="D13" s="59">
        <f t="shared" si="4"/>
        <v>0</v>
      </c>
      <c r="E13" s="64">
        <f t="shared" si="5"/>
        <v>0</v>
      </c>
      <c r="F13" s="59" t="str">
        <f t="shared" si="11"/>
        <v/>
      </c>
      <c r="G13" s="59" t="str">
        <f t="shared" si="6"/>
        <v/>
      </c>
      <c r="H13" s="59" t="str">
        <f t="shared" si="3"/>
        <v/>
      </c>
      <c r="I13" s="64" t="b">
        <f t="shared" si="7"/>
        <v>0</v>
      </c>
      <c r="J13" s="194" t="str">
        <f t="shared" si="8"/>
        <v/>
      </c>
      <c r="K13" s="319" t="str">
        <f t="shared" si="9"/>
        <v/>
      </c>
      <c r="L13" s="320"/>
      <c r="M13" s="320"/>
      <c r="N13" s="320"/>
      <c r="O13" s="320"/>
      <c r="P13" s="320"/>
      <c r="Q13" s="320"/>
      <c r="R13" s="321"/>
      <c r="S13" s="70" t="str">
        <f t="shared" si="10"/>
        <v/>
      </c>
      <c r="T13" s="72"/>
      <c r="U13" s="59" t="str">
        <f t="shared" ref="U13:U23" si="13">IFERROR(SMALL($A$27:$A$38,BL5),"")</f>
        <v/>
      </c>
      <c r="V13" s="343" t="str">
        <f t="shared" ref="V13:V23" si="14">IFERROR(VLOOKUP(U13,$A$49:$B$59,2,0),"")</f>
        <v/>
      </c>
      <c r="W13" s="343"/>
      <c r="X13" s="343"/>
      <c r="Y13" s="343"/>
      <c r="Z13" s="343"/>
      <c r="AA13" s="343"/>
      <c r="AC13" s="335" t="s">
        <v>19</v>
      </c>
      <c r="AD13" s="336"/>
      <c r="AE13" s="336"/>
      <c r="AF13" s="336"/>
      <c r="AG13" s="336"/>
      <c r="AH13" s="358"/>
      <c r="AI13" s="358"/>
      <c r="AJ13" s="359"/>
      <c r="AK13" s="32"/>
      <c r="BK13" s="55" t="e">
        <f t="shared" si="1"/>
        <v>#N/A</v>
      </c>
      <c r="BL13" s="55">
        <v>9</v>
      </c>
      <c r="BM13">
        <v>616</v>
      </c>
      <c r="BN13" t="s">
        <v>713</v>
      </c>
      <c r="BO13" s="60" t="s">
        <v>57</v>
      </c>
      <c r="BP13" s="60" t="s">
        <v>253</v>
      </c>
      <c r="BQ13" s="55" t="str">
        <f t="shared" si="2"/>
        <v/>
      </c>
      <c r="BR13" s="57" t="e">
        <f>IF(VLOOKUP($D$1,ورقة4!$A$3:$AX$789,MATCH('إختيار المقررات'!BM13,ورقة4!$A$2:$AX$2,0),0)=0,"",VLOOKUP($D$1,ورقة4!$A$3:$AX$789,MATCH('إختيار المقررات'!BM13,ورقة4!$A$2:$AX$2,0),0))</f>
        <v>#N/A</v>
      </c>
      <c r="BS13" s="51"/>
      <c r="BT13" s="55" t="e">
        <f t="shared" ref="BT13:BT18" si="15">IF(BR13="","",BL13)</f>
        <v>#N/A</v>
      </c>
      <c r="BX13" s="55"/>
      <c r="BY13" s="55"/>
      <c r="BZ13" s="56"/>
      <c r="CA13" s="56"/>
    </row>
    <row r="14" spans="1:79" ht="18" thickBot="1" x14ac:dyDescent="0.35">
      <c r="A14" s="190"/>
      <c r="B14" s="190"/>
      <c r="C14" s="59">
        <f t="shared" si="12"/>
        <v>0</v>
      </c>
      <c r="D14" s="59">
        <f t="shared" si="4"/>
        <v>0</v>
      </c>
      <c r="E14" s="64">
        <f t="shared" si="5"/>
        <v>0</v>
      </c>
      <c r="F14" s="59" t="str">
        <f t="shared" si="11"/>
        <v/>
      </c>
      <c r="G14" s="59" t="str">
        <f t="shared" si="6"/>
        <v/>
      </c>
      <c r="H14" s="59" t="str">
        <f t="shared" si="3"/>
        <v/>
      </c>
      <c r="I14" s="64" t="b">
        <f t="shared" si="7"/>
        <v>0</v>
      </c>
      <c r="J14" s="194" t="str">
        <f t="shared" si="8"/>
        <v/>
      </c>
      <c r="K14" s="319" t="str">
        <f t="shared" si="9"/>
        <v/>
      </c>
      <c r="L14" s="320"/>
      <c r="M14" s="320"/>
      <c r="N14" s="320"/>
      <c r="O14" s="320"/>
      <c r="P14" s="320"/>
      <c r="Q14" s="320"/>
      <c r="R14" s="321"/>
      <c r="S14" s="70" t="str">
        <f t="shared" si="10"/>
        <v/>
      </c>
      <c r="T14" s="72"/>
      <c r="U14" s="59" t="str">
        <f t="shared" si="13"/>
        <v/>
      </c>
      <c r="V14" s="343" t="str">
        <f t="shared" si="14"/>
        <v/>
      </c>
      <c r="W14" s="343"/>
      <c r="X14" s="343"/>
      <c r="Y14" s="343"/>
      <c r="Z14" s="343"/>
      <c r="AA14" s="343"/>
      <c r="AC14" s="335" t="s">
        <v>22</v>
      </c>
      <c r="AD14" s="336"/>
      <c r="AE14" s="336"/>
      <c r="AF14" s="336"/>
      <c r="AG14" s="336"/>
      <c r="AH14" s="360" t="e">
        <f>IF(OR(AH12&lt;10000,D5=AO4,AH19=2,AH19=1),AH12,IF(AH13="نعم",AE25+AE26/2,AH12))</f>
        <v>#N/A</v>
      </c>
      <c r="AI14" s="360"/>
      <c r="AJ14" s="361"/>
      <c r="AK14" s="32"/>
      <c r="BK14" s="55" t="e">
        <f t="shared" si="1"/>
        <v>#N/A</v>
      </c>
      <c r="BL14" s="52">
        <v>10</v>
      </c>
      <c r="BM14">
        <v>617</v>
      </c>
      <c r="BN14" t="s">
        <v>714</v>
      </c>
      <c r="BO14" s="60" t="s">
        <v>57</v>
      </c>
      <c r="BP14" s="60" t="s">
        <v>253</v>
      </c>
      <c r="BQ14" s="55" t="str">
        <f t="shared" si="2"/>
        <v/>
      </c>
      <c r="BR14" s="57" t="e">
        <f>IF(VLOOKUP($D$1,ورقة4!$A$3:$AX$789,MATCH('إختيار المقررات'!BM14,ورقة4!$A$2:$AX$2,0),0)=0,"",VLOOKUP($D$1,ورقة4!$A$3:$AX$789,MATCH('إختيار المقررات'!BM14,ورقة4!$A$2:$AX$2,0),0))</f>
        <v>#N/A</v>
      </c>
      <c r="BS14" s="51"/>
      <c r="BT14" s="55" t="e">
        <f t="shared" si="15"/>
        <v>#N/A</v>
      </c>
      <c r="BX14" s="52"/>
      <c r="BY14" s="55"/>
      <c r="BZ14" s="56"/>
      <c r="CA14" s="56"/>
    </row>
    <row r="15" spans="1:79" ht="18" thickBot="1" x14ac:dyDescent="0.35">
      <c r="A15" s="190"/>
      <c r="B15" s="190"/>
      <c r="C15" s="59">
        <f t="shared" si="12"/>
        <v>0</v>
      </c>
      <c r="D15" s="59">
        <f t="shared" si="4"/>
        <v>0</v>
      </c>
      <c r="E15" s="64">
        <f t="shared" si="5"/>
        <v>0</v>
      </c>
      <c r="F15" s="59" t="str">
        <f t="shared" si="11"/>
        <v/>
      </c>
      <c r="G15" s="59" t="str">
        <f t="shared" si="6"/>
        <v/>
      </c>
      <c r="H15" s="59" t="str">
        <f t="shared" si="3"/>
        <v/>
      </c>
      <c r="I15" s="64" t="b">
        <f t="shared" si="7"/>
        <v>0</v>
      </c>
      <c r="J15" s="194" t="str">
        <f t="shared" si="8"/>
        <v/>
      </c>
      <c r="K15" s="319" t="str">
        <f t="shared" si="9"/>
        <v/>
      </c>
      <c r="L15" s="320"/>
      <c r="M15" s="320"/>
      <c r="N15" s="320"/>
      <c r="O15" s="320"/>
      <c r="P15" s="320"/>
      <c r="Q15" s="320"/>
      <c r="R15" s="321"/>
      <c r="S15" s="70" t="str">
        <f t="shared" si="10"/>
        <v/>
      </c>
      <c r="T15" s="72"/>
      <c r="U15" s="59" t="str">
        <f t="shared" si="13"/>
        <v/>
      </c>
      <c r="V15" s="343" t="str">
        <f t="shared" si="14"/>
        <v/>
      </c>
      <c r="W15" s="343"/>
      <c r="X15" s="343"/>
      <c r="Y15" s="343"/>
      <c r="Z15" s="343"/>
      <c r="AA15" s="343"/>
      <c r="AC15" s="335" t="s">
        <v>24</v>
      </c>
      <c r="AD15" s="336"/>
      <c r="AE15" s="336"/>
      <c r="AF15" s="336"/>
      <c r="AG15" s="336"/>
      <c r="AH15" s="360" t="e">
        <f>IF(OR(D5=BE4,D5=BE7),0,AH12-AH14)</f>
        <v>#N/A</v>
      </c>
      <c r="AI15" s="360"/>
      <c r="AJ15" s="361"/>
      <c r="AK15" s="32"/>
      <c r="BK15" s="55" t="e">
        <f t="shared" si="1"/>
        <v>#N/A</v>
      </c>
      <c r="BL15" s="55">
        <v>11</v>
      </c>
      <c r="BM15">
        <v>618</v>
      </c>
      <c r="BN15" t="s">
        <v>715</v>
      </c>
      <c r="BO15" s="60" t="s">
        <v>57</v>
      </c>
      <c r="BP15" s="60" t="s">
        <v>253</v>
      </c>
      <c r="BQ15" s="55" t="str">
        <f t="shared" si="2"/>
        <v/>
      </c>
      <c r="BR15" s="57" t="e">
        <f>IF(VLOOKUP($D$1,ورقة4!$A$3:$AX$789,MATCH('إختيار المقررات'!BM15,ورقة4!$A$2:$AX$2,0),0)=0,"",VLOOKUP($D$1,ورقة4!$A$3:$AX$789,MATCH('إختيار المقررات'!BM15,ورقة4!$A$2:$AX$2,0),0))</f>
        <v>#N/A</v>
      </c>
      <c r="BS15" s="51"/>
      <c r="BT15" s="55" t="e">
        <f t="shared" si="15"/>
        <v>#N/A</v>
      </c>
      <c r="BX15" s="55"/>
      <c r="BY15" s="55"/>
      <c r="BZ15" s="56"/>
      <c r="CA15" s="56"/>
    </row>
    <row r="16" spans="1:79" ht="18" thickBot="1" x14ac:dyDescent="0.35">
      <c r="A16" s="190"/>
      <c r="B16" s="190"/>
      <c r="C16" s="59">
        <f t="shared" si="12"/>
        <v>0</v>
      </c>
      <c r="D16" s="59">
        <f t="shared" si="4"/>
        <v>0</v>
      </c>
      <c r="E16" s="64">
        <f t="shared" si="5"/>
        <v>0</v>
      </c>
      <c r="F16" s="59" t="str">
        <f t="shared" si="11"/>
        <v/>
      </c>
      <c r="G16" s="59" t="str">
        <f t="shared" si="6"/>
        <v/>
      </c>
      <c r="H16" s="59" t="str">
        <f t="shared" si="3"/>
        <v/>
      </c>
      <c r="I16" s="64" t="b">
        <f t="shared" si="7"/>
        <v>0</v>
      </c>
      <c r="J16" s="194" t="str">
        <f t="shared" si="8"/>
        <v/>
      </c>
      <c r="K16" s="319" t="str">
        <f t="shared" si="9"/>
        <v/>
      </c>
      <c r="L16" s="320"/>
      <c r="M16" s="320"/>
      <c r="N16" s="320"/>
      <c r="O16" s="320"/>
      <c r="P16" s="320"/>
      <c r="Q16" s="320"/>
      <c r="R16" s="321"/>
      <c r="S16" s="70" t="str">
        <f t="shared" si="10"/>
        <v/>
      </c>
      <c r="T16" s="72"/>
      <c r="U16" s="59" t="str">
        <f t="shared" si="13"/>
        <v/>
      </c>
      <c r="V16" s="343" t="str">
        <f t="shared" si="14"/>
        <v/>
      </c>
      <c r="W16" s="343"/>
      <c r="X16" s="343"/>
      <c r="Y16" s="343"/>
      <c r="Z16" s="343"/>
      <c r="AA16" s="343"/>
      <c r="AC16" s="335" t="s">
        <v>143</v>
      </c>
      <c r="AD16" s="336"/>
      <c r="AE16" s="336"/>
      <c r="AF16" s="336"/>
      <c r="AG16" s="336"/>
      <c r="AH16" s="360">
        <f>COUNTIFS(S9:S29,"ج",T9:T29,1)</f>
        <v>0</v>
      </c>
      <c r="AI16" s="360"/>
      <c r="AJ16" s="361"/>
      <c r="AK16" s="32"/>
      <c r="BK16" s="55" t="e">
        <f t="shared" si="1"/>
        <v>#N/A</v>
      </c>
      <c r="BL16" s="52">
        <v>12</v>
      </c>
      <c r="BM16">
        <v>619</v>
      </c>
      <c r="BN16" t="s">
        <v>716</v>
      </c>
      <c r="BO16" s="60" t="s">
        <v>57</v>
      </c>
      <c r="BP16" s="60" t="s">
        <v>253</v>
      </c>
      <c r="BQ16" s="55" t="str">
        <f t="shared" si="2"/>
        <v/>
      </c>
      <c r="BR16" s="57" t="e">
        <f>IF(VLOOKUP($D$1,ورقة4!$A$3:$AX$789,MATCH('إختيار المقررات'!BM16,ورقة4!$A$2:$AX$2,0),0)=0,"",VLOOKUP($D$1,ورقة4!$A$3:$AX$789,MATCH('إختيار المقررات'!BM16,ورقة4!$A$2:$AX$2,0),0))</f>
        <v>#N/A</v>
      </c>
      <c r="BS16" s="51"/>
      <c r="BT16" s="55" t="e">
        <f t="shared" si="15"/>
        <v>#N/A</v>
      </c>
      <c r="BU16" s="52"/>
      <c r="BV16" s="52"/>
      <c r="BX16" s="52"/>
      <c r="BY16" s="55"/>
      <c r="BZ16" s="56"/>
      <c r="CA16" s="56"/>
    </row>
    <row r="17" spans="1:79" ht="18" thickBot="1" x14ac:dyDescent="0.35">
      <c r="A17" s="190"/>
      <c r="B17" s="190"/>
      <c r="C17" s="59">
        <f t="shared" si="12"/>
        <v>0</v>
      </c>
      <c r="D17" s="59">
        <f t="shared" si="4"/>
        <v>0</v>
      </c>
      <c r="E17" s="64">
        <f t="shared" si="5"/>
        <v>0</v>
      </c>
      <c r="F17" s="59" t="str">
        <f t="shared" si="11"/>
        <v/>
      </c>
      <c r="G17" s="59" t="str">
        <f t="shared" si="6"/>
        <v/>
      </c>
      <c r="H17" s="59" t="str">
        <f t="shared" si="3"/>
        <v/>
      </c>
      <c r="I17" s="64" t="b">
        <f t="shared" si="7"/>
        <v>0</v>
      </c>
      <c r="J17" s="194" t="str">
        <f t="shared" si="8"/>
        <v/>
      </c>
      <c r="K17" s="319" t="str">
        <f t="shared" si="9"/>
        <v/>
      </c>
      <c r="L17" s="320"/>
      <c r="M17" s="320"/>
      <c r="N17" s="320"/>
      <c r="O17" s="320"/>
      <c r="P17" s="320"/>
      <c r="Q17" s="320"/>
      <c r="R17" s="321"/>
      <c r="S17" s="70" t="str">
        <f t="shared" si="10"/>
        <v/>
      </c>
      <c r="T17" s="72"/>
      <c r="U17" s="59" t="str">
        <f t="shared" si="13"/>
        <v/>
      </c>
      <c r="V17" s="343" t="str">
        <f t="shared" si="14"/>
        <v/>
      </c>
      <c r="W17" s="343"/>
      <c r="X17" s="343"/>
      <c r="Y17" s="343"/>
      <c r="Z17" s="343"/>
      <c r="AA17" s="343"/>
      <c r="AC17" s="335" t="s">
        <v>488</v>
      </c>
      <c r="AD17" s="336"/>
      <c r="AE17" s="336"/>
      <c r="AF17" s="336"/>
      <c r="AG17" s="336"/>
      <c r="AH17" s="360">
        <f>COUNTIFS(S9:S29,"ر1",T9:T29,1)</f>
        <v>0</v>
      </c>
      <c r="AI17" s="360"/>
      <c r="AJ17" s="361"/>
      <c r="AK17" s="32"/>
      <c r="BK17" s="55" t="e">
        <f t="shared" si="1"/>
        <v>#N/A</v>
      </c>
      <c r="BL17" s="55">
        <v>13</v>
      </c>
      <c r="BM17">
        <v>620</v>
      </c>
      <c r="BN17" t="s">
        <v>717</v>
      </c>
      <c r="BO17" s="60" t="s">
        <v>57</v>
      </c>
      <c r="BP17" s="60" t="s">
        <v>253</v>
      </c>
      <c r="BQ17" s="55" t="str">
        <f t="shared" si="2"/>
        <v/>
      </c>
      <c r="BR17" s="57" t="e">
        <f>IF(VLOOKUP($D$1,ورقة4!$A$3:$AX$789,MATCH('إختيار المقررات'!BM17,ورقة4!$A$2:$AX$2,0),0)=0,"",VLOOKUP($D$1,ورقة4!$A$3:$AX$789,MATCH('إختيار المقررات'!BM17,ورقة4!$A$2:$AX$2,0),0))</f>
        <v>#N/A</v>
      </c>
      <c r="BS17" s="51"/>
      <c r="BT17" s="55" t="e">
        <f t="shared" si="15"/>
        <v>#N/A</v>
      </c>
      <c r="BX17" s="55"/>
      <c r="BY17" s="55"/>
      <c r="BZ17" s="56"/>
      <c r="CA17" s="56"/>
    </row>
    <row r="18" spans="1:79" ht="18" thickBot="1" x14ac:dyDescent="0.35">
      <c r="A18" s="190"/>
      <c r="B18" s="190"/>
      <c r="C18" s="59">
        <f t="shared" si="12"/>
        <v>0</v>
      </c>
      <c r="D18" s="59">
        <f t="shared" si="4"/>
        <v>0</v>
      </c>
      <c r="E18" s="64">
        <f t="shared" si="5"/>
        <v>0</v>
      </c>
      <c r="F18" s="59" t="str">
        <f t="shared" si="11"/>
        <v/>
      </c>
      <c r="G18" s="59" t="str">
        <f t="shared" si="6"/>
        <v/>
      </c>
      <c r="H18" s="59" t="str">
        <f t="shared" si="3"/>
        <v/>
      </c>
      <c r="I18" s="64" t="b">
        <f t="shared" si="7"/>
        <v>0</v>
      </c>
      <c r="J18" s="194" t="str">
        <f t="shared" si="8"/>
        <v/>
      </c>
      <c r="K18" s="319" t="str">
        <f t="shared" si="9"/>
        <v/>
      </c>
      <c r="L18" s="320"/>
      <c r="M18" s="320"/>
      <c r="N18" s="320"/>
      <c r="O18" s="320"/>
      <c r="P18" s="320"/>
      <c r="Q18" s="320"/>
      <c r="R18" s="321"/>
      <c r="S18" s="70" t="str">
        <f t="shared" si="10"/>
        <v/>
      </c>
      <c r="T18" s="72"/>
      <c r="U18" s="59" t="str">
        <f t="shared" si="13"/>
        <v/>
      </c>
      <c r="V18" s="343" t="str">
        <f t="shared" si="14"/>
        <v/>
      </c>
      <c r="W18" s="343"/>
      <c r="X18" s="343"/>
      <c r="Y18" s="343"/>
      <c r="Z18" s="343"/>
      <c r="AA18" s="343"/>
      <c r="AC18" s="335" t="s">
        <v>489</v>
      </c>
      <c r="AD18" s="336"/>
      <c r="AE18" s="336"/>
      <c r="AF18" s="336"/>
      <c r="AG18" s="336"/>
      <c r="AH18" s="360">
        <f>COUNTIFS(S9:S29,"ر2",T9:T29,1)</f>
        <v>0</v>
      </c>
      <c r="AI18" s="360"/>
      <c r="AJ18" s="361"/>
      <c r="AK18" s="32"/>
      <c r="BK18" s="55" t="e">
        <f t="shared" si="1"/>
        <v>#N/A</v>
      </c>
      <c r="BL18" s="52">
        <v>14</v>
      </c>
      <c r="BM18">
        <v>621</v>
      </c>
      <c r="BN18" t="s">
        <v>718</v>
      </c>
      <c r="BO18" s="60" t="s">
        <v>57</v>
      </c>
      <c r="BP18" s="60" t="s">
        <v>253</v>
      </c>
      <c r="BQ18" s="55" t="str">
        <f t="shared" si="2"/>
        <v/>
      </c>
      <c r="BR18" s="57" t="e">
        <f>IF(VLOOKUP($D$1,ورقة4!$A$3:$AX$789,MATCH('إختيار المقررات'!BM18,ورقة4!$A$2:$AX$2,0),0)=0,"",VLOOKUP($D$1,ورقة4!$A$3:$AX$789,MATCH('إختيار المقررات'!BM18,ورقة4!$A$2:$AX$2,0),0))</f>
        <v>#N/A</v>
      </c>
      <c r="BS18" s="51"/>
      <c r="BT18" s="55" t="e">
        <f t="shared" si="15"/>
        <v>#N/A</v>
      </c>
      <c r="BX18" s="52"/>
      <c r="BY18" s="55"/>
      <c r="BZ18" s="56"/>
      <c r="CA18" s="56"/>
    </row>
    <row r="19" spans="1:79" ht="18" thickBot="1" x14ac:dyDescent="0.35">
      <c r="A19" s="190"/>
      <c r="B19" s="190"/>
      <c r="C19" s="59">
        <f t="shared" si="12"/>
        <v>0</v>
      </c>
      <c r="D19" s="59">
        <f t="shared" si="4"/>
        <v>0</v>
      </c>
      <c r="E19" s="64">
        <f t="shared" si="5"/>
        <v>0</v>
      </c>
      <c r="F19" s="59" t="str">
        <f t="shared" si="11"/>
        <v/>
      </c>
      <c r="G19" s="59" t="str">
        <f t="shared" si="6"/>
        <v/>
      </c>
      <c r="H19" s="59" t="str">
        <f t="shared" si="3"/>
        <v/>
      </c>
      <c r="I19" s="64" t="b">
        <f t="shared" si="7"/>
        <v>0</v>
      </c>
      <c r="J19" s="194" t="str">
        <f t="shared" si="8"/>
        <v/>
      </c>
      <c r="K19" s="319" t="str">
        <f t="shared" si="9"/>
        <v/>
      </c>
      <c r="L19" s="320"/>
      <c r="M19" s="320"/>
      <c r="N19" s="320"/>
      <c r="O19" s="320"/>
      <c r="P19" s="320"/>
      <c r="Q19" s="320"/>
      <c r="R19" s="321"/>
      <c r="S19" s="70" t="str">
        <f t="shared" si="10"/>
        <v/>
      </c>
      <c r="T19" s="72"/>
      <c r="U19" s="59" t="str">
        <f t="shared" si="13"/>
        <v/>
      </c>
      <c r="V19" s="343" t="str">
        <f t="shared" si="14"/>
        <v/>
      </c>
      <c r="W19" s="343"/>
      <c r="X19" s="343"/>
      <c r="Y19" s="343"/>
      <c r="Z19" s="343"/>
      <c r="AA19" s="343"/>
      <c r="AB19" s="59">
        <f>COUNTIF(S10:S31,"A")</f>
        <v>0</v>
      </c>
      <c r="AC19" s="352" t="s">
        <v>277</v>
      </c>
      <c r="AD19" s="353"/>
      <c r="AE19" s="353"/>
      <c r="AF19" s="353"/>
      <c r="AG19" s="353"/>
      <c r="AH19" s="354">
        <f>IF(AB19&gt;0,COUNTIFS(S10:S29,"A",T10:T29,1),SUM(AH16:AJ18))</f>
        <v>0</v>
      </c>
      <c r="AI19" s="354"/>
      <c r="AJ19" s="355"/>
      <c r="AK19" s="49"/>
      <c r="BK19" s="55" t="str">
        <f t="shared" si="1"/>
        <v/>
      </c>
      <c r="BL19" s="55">
        <v>15</v>
      </c>
      <c r="BM19"/>
      <c r="BN19" s="55" t="s">
        <v>257</v>
      </c>
      <c r="BQ19" s="55" t="str">
        <f t="shared" si="2"/>
        <v/>
      </c>
      <c r="BR19" s="57"/>
      <c r="BS19" s="55"/>
      <c r="BT19" s="55" t="e">
        <f>IF(AND(BT20="",BT21="",BT22="",BT23="",BT24="",BT25=""),"",BL19)</f>
        <v>#N/A</v>
      </c>
      <c r="BX19" s="55"/>
      <c r="BY19" s="55"/>
      <c r="BZ19" s="56"/>
      <c r="CA19" s="56"/>
    </row>
    <row r="20" spans="1:79" ht="18.600000000000001" thickTop="1" thickBot="1" x14ac:dyDescent="0.35">
      <c r="A20" s="190"/>
      <c r="B20" s="190"/>
      <c r="C20" s="59">
        <f t="shared" si="12"/>
        <v>0</v>
      </c>
      <c r="D20" s="59">
        <f t="shared" si="4"/>
        <v>0</v>
      </c>
      <c r="E20" s="64">
        <f t="shared" si="5"/>
        <v>0</v>
      </c>
      <c r="F20" s="59" t="str">
        <f t="shared" si="11"/>
        <v/>
      </c>
      <c r="G20" s="59" t="str">
        <f t="shared" si="6"/>
        <v/>
      </c>
      <c r="H20" s="59" t="str">
        <f t="shared" si="3"/>
        <v/>
      </c>
      <c r="I20" s="64" t="b">
        <f t="shared" si="7"/>
        <v>0</v>
      </c>
      <c r="J20" s="194" t="str">
        <f t="shared" si="8"/>
        <v/>
      </c>
      <c r="K20" s="319" t="str">
        <f t="shared" si="9"/>
        <v/>
      </c>
      <c r="L20" s="320"/>
      <c r="M20" s="320"/>
      <c r="N20" s="320"/>
      <c r="O20" s="320"/>
      <c r="P20" s="320"/>
      <c r="Q20" s="320"/>
      <c r="R20" s="321"/>
      <c r="S20" s="70" t="str">
        <f t="shared" si="10"/>
        <v/>
      </c>
      <c r="T20" s="72"/>
      <c r="U20" s="59" t="str">
        <f t="shared" si="13"/>
        <v/>
      </c>
      <c r="V20" s="343" t="str">
        <f t="shared" si="14"/>
        <v/>
      </c>
      <c r="W20" s="343"/>
      <c r="X20" s="343"/>
      <c r="Y20" s="343"/>
      <c r="Z20" s="343"/>
      <c r="AA20" s="343"/>
      <c r="AC20" s="351" t="e">
        <f>'إدخال البيانات'!F1</f>
        <v>#N/A</v>
      </c>
      <c r="AD20" s="351"/>
      <c r="AE20" s="351"/>
      <c r="AF20" s="351"/>
      <c r="AG20" s="351"/>
      <c r="AH20" s="351"/>
      <c r="AI20" s="351"/>
      <c r="AJ20" s="351"/>
      <c r="AK20" s="62"/>
      <c r="BK20" s="55" t="e">
        <f t="shared" si="1"/>
        <v>#N/A</v>
      </c>
      <c r="BL20" s="52">
        <v>16</v>
      </c>
      <c r="BM20">
        <v>622</v>
      </c>
      <c r="BN20" t="s">
        <v>719</v>
      </c>
      <c r="BO20" s="60" t="s">
        <v>252</v>
      </c>
      <c r="BP20" s="60" t="s">
        <v>251</v>
      </c>
      <c r="BQ20" s="55" t="str">
        <f t="shared" si="2"/>
        <v/>
      </c>
      <c r="BR20" s="57" t="e">
        <f>IF(VLOOKUP($D$1,ورقة4!$A$3:$AX$789,MATCH('إختيار المقررات'!BM20,ورقة4!$A$2:$AX$2,0),0)=0,"",VLOOKUP($D$1,ورقة4!$A$3:$AX$789,MATCH('إختيار المقررات'!BM20,ورقة4!$A$2:$AX$2,0),0))</f>
        <v>#N/A</v>
      </c>
      <c r="BS20" s="51"/>
      <c r="BT20" s="55" t="e">
        <f t="shared" ref="BT20:BT25" si="16">IF(BR20="","",BL20)</f>
        <v>#N/A</v>
      </c>
      <c r="BX20" s="52"/>
      <c r="BY20" s="55"/>
      <c r="BZ20" s="56"/>
      <c r="CA20" s="56"/>
    </row>
    <row r="21" spans="1:79" ht="18" thickBot="1" x14ac:dyDescent="0.35">
      <c r="A21" s="190"/>
      <c r="B21" s="190"/>
      <c r="C21" s="59">
        <f t="shared" si="12"/>
        <v>0</v>
      </c>
      <c r="D21" s="59">
        <f t="shared" si="4"/>
        <v>0</v>
      </c>
      <c r="E21" s="64">
        <f t="shared" si="5"/>
        <v>0</v>
      </c>
      <c r="F21" s="59" t="str">
        <f t="shared" si="11"/>
        <v/>
      </c>
      <c r="G21" s="59" t="str">
        <f t="shared" si="6"/>
        <v/>
      </c>
      <c r="H21" s="59" t="str">
        <f t="shared" si="3"/>
        <v/>
      </c>
      <c r="I21" s="64" t="b">
        <f t="shared" si="7"/>
        <v>0</v>
      </c>
      <c r="J21" s="194" t="str">
        <f t="shared" si="8"/>
        <v/>
      </c>
      <c r="K21" s="319" t="str">
        <f t="shared" si="9"/>
        <v/>
      </c>
      <c r="L21" s="320"/>
      <c r="M21" s="320"/>
      <c r="N21" s="320"/>
      <c r="O21" s="320"/>
      <c r="P21" s="320"/>
      <c r="Q21" s="320"/>
      <c r="R21" s="321"/>
      <c r="S21" s="70" t="str">
        <f t="shared" si="10"/>
        <v/>
      </c>
      <c r="T21" s="72"/>
      <c r="U21" s="59" t="str">
        <f t="shared" si="13"/>
        <v/>
      </c>
      <c r="V21" s="343" t="str">
        <f t="shared" si="14"/>
        <v/>
      </c>
      <c r="W21" s="343"/>
      <c r="X21" s="343"/>
      <c r="Y21" s="343"/>
      <c r="Z21" s="343"/>
      <c r="AA21" s="343"/>
      <c r="AK21" s="62"/>
      <c r="BK21" s="55" t="e">
        <f t="shared" si="1"/>
        <v>#N/A</v>
      </c>
      <c r="BL21" s="55">
        <v>17</v>
      </c>
      <c r="BM21">
        <v>623</v>
      </c>
      <c r="BN21" t="s">
        <v>720</v>
      </c>
      <c r="BO21" s="60" t="s">
        <v>252</v>
      </c>
      <c r="BP21" s="60" t="s">
        <v>251</v>
      </c>
      <c r="BQ21" s="55" t="str">
        <f t="shared" si="2"/>
        <v/>
      </c>
      <c r="BR21" s="57" t="e">
        <f>IF(VLOOKUP($D$1,ورقة4!$A$3:$AX$789,MATCH('إختيار المقررات'!BM21,ورقة4!$A$2:$AX$2,0),0)=0,"",VLOOKUP($D$1,ورقة4!$A$3:$AX$789,MATCH('إختيار المقررات'!BM21,ورقة4!$A$2:$AX$2,0),0))</f>
        <v>#N/A</v>
      </c>
      <c r="BS21" s="51"/>
      <c r="BT21" s="55" t="e">
        <f t="shared" si="16"/>
        <v>#N/A</v>
      </c>
      <c r="BX21" s="55"/>
      <c r="BY21" s="55"/>
      <c r="BZ21" s="56"/>
      <c r="CA21" s="56"/>
    </row>
    <row r="22" spans="1:79" ht="18" thickBot="1" x14ac:dyDescent="0.35">
      <c r="A22" s="190"/>
      <c r="B22" s="190"/>
      <c r="C22" s="59">
        <f t="shared" si="12"/>
        <v>0</v>
      </c>
      <c r="D22" s="59">
        <f t="shared" si="4"/>
        <v>0</v>
      </c>
      <c r="E22" s="64">
        <f t="shared" si="5"/>
        <v>0</v>
      </c>
      <c r="F22" s="59" t="str">
        <f t="shared" si="11"/>
        <v/>
      </c>
      <c r="G22" s="59" t="str">
        <f t="shared" si="6"/>
        <v/>
      </c>
      <c r="H22" s="59" t="str">
        <f t="shared" si="3"/>
        <v/>
      </c>
      <c r="I22" s="64" t="b">
        <f t="shared" si="7"/>
        <v>0</v>
      </c>
      <c r="J22" s="194" t="str">
        <f t="shared" si="8"/>
        <v/>
      </c>
      <c r="K22" s="319" t="str">
        <f t="shared" si="9"/>
        <v/>
      </c>
      <c r="L22" s="320"/>
      <c r="M22" s="320"/>
      <c r="N22" s="320"/>
      <c r="O22" s="320"/>
      <c r="P22" s="320"/>
      <c r="Q22" s="320"/>
      <c r="R22" s="321"/>
      <c r="S22" s="70" t="str">
        <f t="shared" si="10"/>
        <v/>
      </c>
      <c r="T22" s="72"/>
      <c r="U22" s="59" t="str">
        <f t="shared" si="13"/>
        <v/>
      </c>
      <c r="V22" s="343" t="str">
        <f t="shared" si="14"/>
        <v/>
      </c>
      <c r="W22" s="343"/>
      <c r="X22" s="343"/>
      <c r="Y22" s="343"/>
      <c r="Z22" s="343"/>
      <c r="AA22" s="343"/>
      <c r="AD22" s="58"/>
      <c r="AE22" s="58"/>
      <c r="AF22" s="58"/>
      <c r="AG22" s="58"/>
      <c r="AH22" s="58"/>
      <c r="AI22" s="58"/>
      <c r="AJ22" s="58"/>
      <c r="AK22" s="161"/>
      <c r="AL22" s="58"/>
      <c r="AM22" s="58"/>
      <c r="AN22" s="58"/>
      <c r="BK22" s="55" t="e">
        <f t="shared" si="1"/>
        <v>#N/A</v>
      </c>
      <c r="BL22" s="52">
        <v>18</v>
      </c>
      <c r="BM22">
        <v>624</v>
      </c>
      <c r="BN22" t="s">
        <v>721</v>
      </c>
      <c r="BO22" s="60" t="s">
        <v>252</v>
      </c>
      <c r="BP22" s="60" t="s">
        <v>251</v>
      </c>
      <c r="BQ22" s="55" t="str">
        <f t="shared" si="2"/>
        <v/>
      </c>
      <c r="BR22" s="57" t="e">
        <f>IF(VLOOKUP($D$1,ورقة4!$A$3:$AX$789,MATCH('إختيار المقررات'!BM22,ورقة4!$A$2:$AX$2,0),0)=0,"",VLOOKUP($D$1,ورقة4!$A$3:$AX$789,MATCH('إختيار المقررات'!BM22,ورقة4!$A$2:$AX$2,0),0))</f>
        <v>#N/A</v>
      </c>
      <c r="BS22" s="51"/>
      <c r="BT22" s="55" t="e">
        <f t="shared" si="16"/>
        <v>#N/A</v>
      </c>
      <c r="BX22" s="52"/>
      <c r="BY22" s="55"/>
      <c r="BZ22" s="56"/>
      <c r="CA22" s="56"/>
    </row>
    <row r="23" spans="1:79" ht="21.6" thickBot="1" x14ac:dyDescent="0.35">
      <c r="A23" s="190"/>
      <c r="B23" s="195"/>
      <c r="C23" s="59">
        <f t="shared" si="12"/>
        <v>0</v>
      </c>
      <c r="D23" s="59">
        <f t="shared" si="4"/>
        <v>0</v>
      </c>
      <c r="E23" s="64">
        <f t="shared" si="5"/>
        <v>0</v>
      </c>
      <c r="F23" s="59" t="str">
        <f t="shared" si="11"/>
        <v/>
      </c>
      <c r="G23" s="59" t="str">
        <f t="shared" si="6"/>
        <v/>
      </c>
      <c r="H23" s="59" t="str">
        <f t="shared" si="3"/>
        <v/>
      </c>
      <c r="I23" s="64" t="b">
        <f t="shared" si="7"/>
        <v>0</v>
      </c>
      <c r="J23" s="194" t="str">
        <f t="shared" si="8"/>
        <v/>
      </c>
      <c r="K23" s="319" t="str">
        <f t="shared" ref="K23:K29" si="17">IFERROR(VLOOKUP(H23,$BL$4:$BN$60,3,0),"")</f>
        <v/>
      </c>
      <c r="L23" s="320"/>
      <c r="M23" s="320"/>
      <c r="N23" s="320"/>
      <c r="O23" s="320"/>
      <c r="P23" s="320"/>
      <c r="Q23" s="320"/>
      <c r="R23" s="321"/>
      <c r="S23" s="70" t="str">
        <f t="shared" si="10"/>
        <v/>
      </c>
      <c r="T23" s="72"/>
      <c r="U23" s="59" t="str">
        <f t="shared" si="13"/>
        <v/>
      </c>
      <c r="V23" s="343" t="str">
        <f t="shared" si="14"/>
        <v/>
      </c>
      <c r="W23" s="343"/>
      <c r="X23" s="343"/>
      <c r="Y23" s="343"/>
      <c r="Z23" s="343"/>
      <c r="AA23" s="343"/>
      <c r="AB23" s="20"/>
      <c r="AD23" s="59">
        <v>1</v>
      </c>
      <c r="AE23" s="64" t="e">
        <f>VLOOKUP(AD23,$C$10:$E$26,3,0)</f>
        <v>#N/A</v>
      </c>
      <c r="AK23" s="26"/>
      <c r="AO23" s="59"/>
      <c r="BK23" s="55" t="e">
        <f t="shared" si="1"/>
        <v>#N/A</v>
      </c>
      <c r="BL23" s="55">
        <v>19</v>
      </c>
      <c r="BM23">
        <v>625</v>
      </c>
      <c r="BN23" t="s">
        <v>722</v>
      </c>
      <c r="BO23" s="60" t="s">
        <v>252</v>
      </c>
      <c r="BP23" s="60" t="s">
        <v>251</v>
      </c>
      <c r="BQ23" s="55" t="str">
        <f t="shared" si="2"/>
        <v/>
      </c>
      <c r="BR23" s="57" t="e">
        <f>IF(VLOOKUP($D$1,ورقة4!$A$3:$AX$789,MATCH('إختيار المقررات'!BM23,ورقة4!$A$2:$AX$2,0),0)=0,"",VLOOKUP($D$1,ورقة4!$A$3:$AX$789,MATCH('إختيار المقررات'!BM23,ورقة4!$A$2:$AX$2,0),0))</f>
        <v>#N/A</v>
      </c>
      <c r="BS23" s="51"/>
      <c r="BT23" s="55" t="e">
        <f t="shared" si="16"/>
        <v>#N/A</v>
      </c>
      <c r="BU23" s="52"/>
      <c r="BV23" s="52"/>
      <c r="BX23" s="55"/>
      <c r="BY23" s="55"/>
      <c r="BZ23" s="56"/>
      <c r="CA23" s="56"/>
    </row>
    <row r="24" spans="1:79" ht="21.6" thickBot="1" x14ac:dyDescent="0.35">
      <c r="A24" s="190"/>
      <c r="B24" s="195"/>
      <c r="C24" s="59">
        <f t="shared" si="12"/>
        <v>0</v>
      </c>
      <c r="D24" s="59">
        <f t="shared" si="4"/>
        <v>0</v>
      </c>
      <c r="E24" s="64">
        <f t="shared" si="5"/>
        <v>0</v>
      </c>
      <c r="F24" s="59" t="str">
        <f t="shared" si="11"/>
        <v/>
      </c>
      <c r="G24" s="59" t="str">
        <f t="shared" si="6"/>
        <v/>
      </c>
      <c r="H24" s="59" t="str">
        <f t="shared" si="3"/>
        <v/>
      </c>
      <c r="I24" s="64" t="b">
        <f t="shared" si="7"/>
        <v>0</v>
      </c>
      <c r="J24" s="194" t="str">
        <f t="shared" si="8"/>
        <v/>
      </c>
      <c r="K24" s="319" t="str">
        <f t="shared" si="17"/>
        <v/>
      </c>
      <c r="L24" s="320"/>
      <c r="M24" s="320"/>
      <c r="N24" s="320"/>
      <c r="O24" s="320"/>
      <c r="P24" s="320"/>
      <c r="Q24" s="320"/>
      <c r="R24" s="321"/>
      <c r="S24" s="70" t="str">
        <f t="shared" si="10"/>
        <v/>
      </c>
      <c r="T24" s="72"/>
      <c r="U24" s="59" t="str">
        <f t="shared" ref="U24:U34" si="18">IFERROR(SMALL($A$27:$A$37,BL16),"")</f>
        <v/>
      </c>
      <c r="AB24" s="20"/>
      <c r="AD24" s="59">
        <v>2</v>
      </c>
      <c r="AE24" s="64" t="e">
        <f>VLOOKUP(AD24,$C$10:$E$26,3,0)</f>
        <v>#N/A</v>
      </c>
      <c r="AK24" s="26"/>
      <c r="AO24" s="59"/>
      <c r="BK24" s="55" t="e">
        <f t="shared" si="1"/>
        <v>#N/A</v>
      </c>
      <c r="BL24" s="52">
        <v>20</v>
      </c>
      <c r="BM24">
        <v>626</v>
      </c>
      <c r="BN24" t="s">
        <v>723</v>
      </c>
      <c r="BO24" s="60" t="s">
        <v>252</v>
      </c>
      <c r="BP24" s="60" t="s">
        <v>251</v>
      </c>
      <c r="BQ24" s="55" t="str">
        <f t="shared" si="2"/>
        <v/>
      </c>
      <c r="BR24" s="57" t="e">
        <f>IF(VLOOKUP($D$1,ورقة4!$A$3:$AX$789,MATCH('إختيار المقررات'!BM24,ورقة4!$A$2:$AX$2,0),0)=0,"",VLOOKUP($D$1,ورقة4!$A$3:$AX$789,MATCH('إختيار المقررات'!BM24,ورقة4!$A$2:$AX$2,0),0))</f>
        <v>#N/A</v>
      </c>
      <c r="BS24" s="51"/>
      <c r="BT24" s="55" t="e">
        <f t="shared" si="16"/>
        <v>#N/A</v>
      </c>
      <c r="BX24" s="52"/>
      <c r="BY24" s="55"/>
      <c r="BZ24" s="56"/>
      <c r="CA24" s="56"/>
    </row>
    <row r="25" spans="1:79" ht="21.6" thickBot="1" x14ac:dyDescent="0.35">
      <c r="A25" s="190"/>
      <c r="B25" s="195"/>
      <c r="C25" s="59">
        <f t="shared" si="12"/>
        <v>0</v>
      </c>
      <c r="D25" s="59">
        <f t="shared" si="4"/>
        <v>0</v>
      </c>
      <c r="E25" s="64">
        <f t="shared" si="5"/>
        <v>0</v>
      </c>
      <c r="F25" s="59" t="str">
        <f t="shared" si="11"/>
        <v/>
      </c>
      <c r="G25" s="59" t="str">
        <f t="shared" si="6"/>
        <v/>
      </c>
      <c r="H25" s="59" t="str">
        <f t="shared" si="3"/>
        <v/>
      </c>
      <c r="I25" s="64" t="b">
        <f t="shared" si="7"/>
        <v>0</v>
      </c>
      <c r="J25" s="194" t="str">
        <f t="shared" si="8"/>
        <v/>
      </c>
      <c r="K25" s="319" t="str">
        <f t="shared" si="17"/>
        <v/>
      </c>
      <c r="L25" s="320"/>
      <c r="M25" s="320"/>
      <c r="N25" s="320"/>
      <c r="O25" s="320"/>
      <c r="P25" s="320"/>
      <c r="Q25" s="320"/>
      <c r="R25" s="321"/>
      <c r="S25" s="70" t="str">
        <f t="shared" si="10"/>
        <v/>
      </c>
      <c r="T25" s="72"/>
      <c r="U25" s="59" t="str">
        <f t="shared" si="18"/>
        <v/>
      </c>
      <c r="AB25" s="20"/>
      <c r="AE25" s="64" t="e">
        <f>SUM(AE23:AE24)</f>
        <v>#N/A</v>
      </c>
      <c r="AK25" s="26"/>
      <c r="AO25" s="59"/>
      <c r="BK25" s="55" t="e">
        <f t="shared" si="1"/>
        <v>#N/A</v>
      </c>
      <c r="BL25" s="55">
        <v>21</v>
      </c>
      <c r="BM25">
        <v>627</v>
      </c>
      <c r="BN25" t="s">
        <v>724</v>
      </c>
      <c r="BO25" s="60" t="s">
        <v>252</v>
      </c>
      <c r="BP25" s="60" t="s">
        <v>251</v>
      </c>
      <c r="BQ25" s="55" t="str">
        <f t="shared" si="2"/>
        <v/>
      </c>
      <c r="BR25" s="57" t="e">
        <f>IF(VLOOKUP($D$1,ورقة4!$A$3:$AX$789,MATCH('إختيار المقررات'!BM25,ورقة4!$A$2:$AX$2,0),0)=0,"",VLOOKUP($D$1,ورقة4!$A$3:$AX$789,MATCH('إختيار المقررات'!BM25,ورقة4!$A$2:$AX$2,0),0))</f>
        <v>#N/A</v>
      </c>
      <c r="BS25" s="51"/>
      <c r="BT25" s="55" t="e">
        <f t="shared" si="16"/>
        <v>#N/A</v>
      </c>
      <c r="BX25" s="55"/>
      <c r="BY25" s="55"/>
      <c r="BZ25" s="56"/>
      <c r="CA25" s="56"/>
    </row>
    <row r="26" spans="1:79" ht="21.6" thickBot="1" x14ac:dyDescent="0.55000000000000004">
      <c r="A26" s="190"/>
      <c r="B26" s="195"/>
      <c r="C26" s="59">
        <f t="shared" si="12"/>
        <v>0</v>
      </c>
      <c r="D26" s="59">
        <f t="shared" si="4"/>
        <v>0</v>
      </c>
      <c r="E26" s="64">
        <f t="shared" si="5"/>
        <v>0</v>
      </c>
      <c r="F26" s="59" t="str">
        <f t="shared" si="11"/>
        <v/>
      </c>
      <c r="G26" s="59" t="str">
        <f t="shared" si="6"/>
        <v/>
      </c>
      <c r="H26" s="59" t="str">
        <f t="shared" si="3"/>
        <v/>
      </c>
      <c r="I26" s="64" t="b">
        <f t="shared" si="7"/>
        <v>0</v>
      </c>
      <c r="J26" s="194" t="str">
        <f t="shared" si="8"/>
        <v/>
      </c>
      <c r="K26" s="319" t="str">
        <f t="shared" si="17"/>
        <v/>
      </c>
      <c r="L26" s="320"/>
      <c r="M26" s="320"/>
      <c r="N26" s="320"/>
      <c r="O26" s="320"/>
      <c r="P26" s="320"/>
      <c r="Q26" s="320"/>
      <c r="R26" s="321"/>
      <c r="S26" s="70" t="str">
        <f t="shared" si="10"/>
        <v/>
      </c>
      <c r="T26" s="72"/>
      <c r="U26" s="59" t="str">
        <f t="shared" si="18"/>
        <v/>
      </c>
      <c r="AB26" s="20"/>
      <c r="AE26" s="162" t="e">
        <f>AH12-(AE23+AE24)</f>
        <v>#N/A</v>
      </c>
      <c r="AO26" s="59"/>
      <c r="BK26" s="55" t="str">
        <f t="shared" si="1"/>
        <v/>
      </c>
      <c r="BL26" s="52">
        <v>22</v>
      </c>
      <c r="BM26" s="11"/>
      <c r="BN26" s="55" t="s">
        <v>258</v>
      </c>
      <c r="BQ26" s="55" t="str">
        <f t="shared" si="2"/>
        <v/>
      </c>
      <c r="BR26" s="66"/>
      <c r="BS26" s="55"/>
      <c r="BT26" s="55" t="e">
        <f>IF(AND(BT27="",BT28="",BT29="",BT30="",BT31="",BT32=""),"",BL26)</f>
        <v>#N/A</v>
      </c>
      <c r="BX26" s="52"/>
      <c r="BY26" s="55"/>
    </row>
    <row r="27" spans="1:79" ht="21.6" thickBot="1" x14ac:dyDescent="0.35">
      <c r="A27" s="190" t="e">
        <f>IF(VLOOKUP($D$1,ورقة2!$A$3:$AE$2448,23,0)="م",1,"")</f>
        <v>#N/A</v>
      </c>
      <c r="B27" s="196" t="s">
        <v>135</v>
      </c>
      <c r="C27" s="59">
        <f t="shared" si="12"/>
        <v>0</v>
      </c>
      <c r="D27" s="59">
        <f t="shared" si="4"/>
        <v>0</v>
      </c>
      <c r="E27" s="64">
        <f t="shared" si="5"/>
        <v>0</v>
      </c>
      <c r="F27" s="59" t="str">
        <f t="shared" si="11"/>
        <v/>
      </c>
      <c r="G27" s="59" t="str">
        <f t="shared" si="6"/>
        <v/>
      </c>
      <c r="H27" s="59" t="str">
        <f t="shared" si="3"/>
        <v/>
      </c>
      <c r="I27" s="64" t="b">
        <f t="shared" si="7"/>
        <v>0</v>
      </c>
      <c r="J27" s="194" t="str">
        <f t="shared" si="8"/>
        <v/>
      </c>
      <c r="K27" s="319" t="str">
        <f t="shared" si="17"/>
        <v/>
      </c>
      <c r="L27" s="320"/>
      <c r="M27" s="320"/>
      <c r="N27" s="320"/>
      <c r="O27" s="320"/>
      <c r="P27" s="320"/>
      <c r="Q27" s="320"/>
      <c r="R27" s="321"/>
      <c r="S27" s="70" t="str">
        <f t="shared" si="10"/>
        <v/>
      </c>
      <c r="T27" s="72"/>
      <c r="U27" s="59" t="str">
        <f t="shared" si="18"/>
        <v/>
      </c>
      <c r="V27" s="21"/>
      <c r="W27" s="37"/>
      <c r="X27" s="37"/>
      <c r="Y27" s="37"/>
      <c r="Z27" s="21"/>
      <c r="AA27" s="67"/>
      <c r="AB27" s="21"/>
      <c r="AO27" s="59"/>
      <c r="BK27" s="55" t="e">
        <f t="shared" si="1"/>
        <v>#N/A</v>
      </c>
      <c r="BL27" s="55">
        <v>23</v>
      </c>
      <c r="BM27">
        <v>628</v>
      </c>
      <c r="BN27" t="s">
        <v>725</v>
      </c>
      <c r="BO27" s="60" t="s">
        <v>252</v>
      </c>
      <c r="BP27" s="60" t="s">
        <v>253</v>
      </c>
      <c r="BQ27" s="55" t="str">
        <f t="shared" si="2"/>
        <v/>
      </c>
      <c r="BR27" s="57" t="e">
        <f>IF(VLOOKUP($D$1,ورقة4!$A$3:$AX$789,MATCH('إختيار المقررات'!BM27,ورقة4!$A$2:$AX$2,0),0)=0,"",VLOOKUP($D$1,ورقة4!$A$3:$AX$789,MATCH('إختيار المقررات'!BM27,ورقة4!$A$2:$AX$2,0),0))</f>
        <v>#N/A</v>
      </c>
      <c r="BS27" s="51"/>
      <c r="BT27" s="55" t="e">
        <f t="shared" ref="BT27:BT39" si="19">IF(BR27="","",BL27)</f>
        <v>#N/A</v>
      </c>
      <c r="BX27" s="55"/>
      <c r="BY27" s="55"/>
    </row>
    <row r="28" spans="1:79" ht="21.6" thickBot="1" x14ac:dyDescent="0.35">
      <c r="A28" s="190" t="e">
        <f>IF(VLOOKUP($D$1,ورقة2!$A$3:$AE$2448,24,0)="م",2,"")</f>
        <v>#N/A</v>
      </c>
      <c r="B28" s="190"/>
      <c r="C28" s="59" t="s">
        <v>136</v>
      </c>
      <c r="D28" s="59"/>
      <c r="E28" s="59"/>
      <c r="F28" s="59" t="str">
        <f t="shared" si="11"/>
        <v/>
      </c>
      <c r="G28" s="59" t="str">
        <f t="shared" si="6"/>
        <v/>
      </c>
      <c r="H28" s="59" t="str">
        <f t="shared" si="3"/>
        <v/>
      </c>
      <c r="I28" s="64" t="b">
        <f t="shared" si="7"/>
        <v>0</v>
      </c>
      <c r="J28" s="194" t="str">
        <f t="shared" si="8"/>
        <v/>
      </c>
      <c r="K28" s="319" t="str">
        <f t="shared" si="17"/>
        <v/>
      </c>
      <c r="L28" s="320"/>
      <c r="M28" s="320"/>
      <c r="N28" s="320"/>
      <c r="O28" s="320"/>
      <c r="P28" s="320"/>
      <c r="Q28" s="320"/>
      <c r="R28" s="321"/>
      <c r="S28" s="70" t="str">
        <f t="shared" si="10"/>
        <v/>
      </c>
      <c r="T28" s="72"/>
      <c r="U28" s="59" t="str">
        <f t="shared" si="18"/>
        <v/>
      </c>
      <c r="V28" s="21"/>
      <c r="W28" s="37"/>
      <c r="X28" s="37"/>
      <c r="Y28" s="37"/>
      <c r="Z28" s="21"/>
      <c r="AA28" s="68"/>
      <c r="AB28" s="21"/>
      <c r="AO28" s="59"/>
      <c r="BK28" s="55" t="e">
        <f t="shared" si="1"/>
        <v>#N/A</v>
      </c>
      <c r="BL28" s="52">
        <v>24</v>
      </c>
      <c r="BM28">
        <v>629</v>
      </c>
      <c r="BN28" t="s">
        <v>146</v>
      </c>
      <c r="BO28" s="60" t="s">
        <v>252</v>
      </c>
      <c r="BP28" s="60" t="s">
        <v>253</v>
      </c>
      <c r="BQ28" s="55" t="str">
        <f t="shared" si="2"/>
        <v/>
      </c>
      <c r="BR28" s="57" t="e">
        <f>IF(VLOOKUP($D$1,ورقة4!$A$3:$AX$789,MATCH('إختيار المقررات'!BM28,ورقة4!$A$2:$AX$2,0),0)=0,"",VLOOKUP($D$1,ورقة4!$A$3:$AX$789,MATCH('إختيار المقررات'!BM28,ورقة4!$A$2:$AX$2,0),0))</f>
        <v>#N/A</v>
      </c>
      <c r="BS28" s="51"/>
      <c r="BT28" s="55" t="e">
        <f t="shared" si="19"/>
        <v>#N/A</v>
      </c>
      <c r="BX28" s="52"/>
      <c r="BY28" s="55"/>
    </row>
    <row r="29" spans="1:79" ht="18" thickBot="1" x14ac:dyDescent="0.35">
      <c r="A29" s="190" t="e">
        <f>IF(VLOOKUP($D$1,ورقة2!$A$3:$AE$2448,25,0)="م",3,"")</f>
        <v>#N/A</v>
      </c>
      <c r="B29" s="190"/>
      <c r="C29" s="59" t="s">
        <v>134</v>
      </c>
      <c r="D29" s="59"/>
      <c r="E29" s="59"/>
      <c r="F29" s="59" t="str">
        <f t="shared" si="11"/>
        <v/>
      </c>
      <c r="G29" s="59" t="str">
        <f t="shared" si="6"/>
        <v/>
      </c>
      <c r="H29" s="59" t="str">
        <f t="shared" si="3"/>
        <v/>
      </c>
      <c r="I29" s="64" t="b">
        <f t="shared" si="7"/>
        <v>0</v>
      </c>
      <c r="J29" s="194" t="str">
        <f t="shared" si="8"/>
        <v/>
      </c>
      <c r="K29" s="319" t="str">
        <f t="shared" si="17"/>
        <v/>
      </c>
      <c r="L29" s="320"/>
      <c r="M29" s="320"/>
      <c r="N29" s="320"/>
      <c r="O29" s="320"/>
      <c r="P29" s="320"/>
      <c r="Q29" s="320"/>
      <c r="R29" s="321"/>
      <c r="S29" s="70" t="str">
        <f t="shared" si="10"/>
        <v/>
      </c>
      <c r="T29" s="72"/>
      <c r="U29" s="59" t="str">
        <f t="shared" si="18"/>
        <v/>
      </c>
      <c r="AO29" s="59"/>
      <c r="BK29" s="55" t="e">
        <f t="shared" si="1"/>
        <v>#N/A</v>
      </c>
      <c r="BL29" s="55">
        <v>25</v>
      </c>
      <c r="BM29">
        <v>630</v>
      </c>
      <c r="BN29" t="s">
        <v>726</v>
      </c>
      <c r="BO29" s="60" t="s">
        <v>252</v>
      </c>
      <c r="BP29" s="60" t="s">
        <v>253</v>
      </c>
      <c r="BQ29" s="55" t="str">
        <f t="shared" si="2"/>
        <v/>
      </c>
      <c r="BR29" s="57" t="e">
        <f>IF(VLOOKUP($D$1,ورقة4!$A$3:$AX$789,MATCH('إختيار المقررات'!BM29,ورقة4!$A$2:$AX$2,0),0)=0,"",VLOOKUP($D$1,ورقة4!$A$3:$AX$789,MATCH('إختيار المقررات'!BM29,ورقة4!$A$2:$AX$2,0),0))</f>
        <v>#N/A</v>
      </c>
      <c r="BS29" s="51"/>
      <c r="BT29" s="55" t="e">
        <f t="shared" si="19"/>
        <v>#N/A</v>
      </c>
      <c r="BX29" s="55"/>
      <c r="BY29" s="55"/>
    </row>
    <row r="30" spans="1:79" ht="21.6" thickBot="1" x14ac:dyDescent="0.35">
      <c r="A30" s="190" t="e">
        <f>IF(VLOOKUP($D$1,ورقة2!$A$3:$AE$2448,26,0)="م",4,"")</f>
        <v>#N/A</v>
      </c>
      <c r="B30" s="190"/>
      <c r="C30" s="59"/>
      <c r="D30" s="59"/>
      <c r="E30" s="59"/>
      <c r="F30" s="59"/>
      <c r="G30" s="59" t="str">
        <f t="shared" si="6"/>
        <v/>
      </c>
      <c r="H30" s="59" t="str">
        <f t="shared" si="3"/>
        <v/>
      </c>
      <c r="I30" s="64" t="b">
        <f t="shared" si="7"/>
        <v>0</v>
      </c>
      <c r="J30" s="194" t="str">
        <f t="shared" si="8"/>
        <v/>
      </c>
      <c r="K30" s="319" t="str">
        <f>IFERROR(VLOOKUP(H30,$BL$4:$BN$54,3,0),"")</f>
        <v/>
      </c>
      <c r="L30" s="320"/>
      <c r="M30" s="320"/>
      <c r="N30" s="320"/>
      <c r="O30" s="320"/>
      <c r="P30" s="320"/>
      <c r="Q30" s="320"/>
      <c r="R30" s="321"/>
      <c r="S30" s="70" t="str">
        <f t="shared" si="10"/>
        <v/>
      </c>
      <c r="T30" s="72"/>
      <c r="U30" s="59" t="str">
        <f t="shared" si="18"/>
        <v/>
      </c>
      <c r="V30" s="22"/>
      <c r="W30" s="22"/>
      <c r="X30" s="22"/>
      <c r="Y30" s="22"/>
      <c r="Z30" s="44"/>
      <c r="AA30" s="21"/>
      <c r="AB30" s="21"/>
      <c r="AO30" s="59"/>
      <c r="BC30" s="54"/>
      <c r="BK30" s="55" t="e">
        <f t="shared" si="1"/>
        <v>#N/A</v>
      </c>
      <c r="BL30" s="52">
        <v>26</v>
      </c>
      <c r="BM30">
        <v>631</v>
      </c>
      <c r="BN30" t="s">
        <v>727</v>
      </c>
      <c r="BO30" s="60" t="s">
        <v>252</v>
      </c>
      <c r="BP30" s="60" t="s">
        <v>253</v>
      </c>
      <c r="BQ30" s="55" t="str">
        <f t="shared" si="2"/>
        <v/>
      </c>
      <c r="BR30" s="57" t="e">
        <f>IF(VLOOKUP($D$1,ورقة4!$A$3:$AX$789,MATCH('إختيار المقررات'!BM30,ورقة4!$A$2:$AX$2,0),0)=0,"",VLOOKUP($D$1,ورقة4!$A$3:$AX$789,MATCH('إختيار المقررات'!BM30,ورقة4!$A$2:$AX$2,0),0))</f>
        <v>#N/A</v>
      </c>
      <c r="BS30" s="51"/>
      <c r="BT30" s="55" t="e">
        <f t="shared" si="19"/>
        <v>#N/A</v>
      </c>
      <c r="BX30" s="55"/>
      <c r="BY30" s="55"/>
    </row>
    <row r="31" spans="1:79" ht="22.2" thickTop="1" thickBot="1" x14ac:dyDescent="0.35">
      <c r="A31" s="190" t="e">
        <f>IF(VLOOKUP($D$1,ورقة2!$A$3:$AE$2448,27,0)="م",5,"")</f>
        <v>#N/A</v>
      </c>
      <c r="B31" s="190"/>
      <c r="C31" s="59"/>
      <c r="D31" s="59"/>
      <c r="E31" s="59"/>
      <c r="F31" s="59"/>
      <c r="G31" s="59" t="str">
        <f t="shared" si="6"/>
        <v/>
      </c>
      <c r="H31" s="59" t="str">
        <f t="shared" si="3"/>
        <v/>
      </c>
      <c r="I31" s="64" t="b">
        <f t="shared" si="7"/>
        <v>0</v>
      </c>
      <c r="J31" s="194" t="str">
        <f t="shared" si="8"/>
        <v/>
      </c>
      <c r="K31" s="319" t="str">
        <f>IFERROR(VLOOKUP(H31,$BL$4:$BN$54,3,0),"")</f>
        <v/>
      </c>
      <c r="L31" s="320"/>
      <c r="M31" s="320"/>
      <c r="N31" s="320"/>
      <c r="O31" s="320"/>
      <c r="P31" s="320"/>
      <c r="Q31" s="320"/>
      <c r="R31" s="321"/>
      <c r="S31" s="70" t="str">
        <f t="shared" si="10"/>
        <v/>
      </c>
      <c r="T31" s="72"/>
      <c r="U31" s="59" t="str">
        <f t="shared" si="18"/>
        <v/>
      </c>
      <c r="V31" s="22"/>
      <c r="W31" s="22"/>
      <c r="X31" s="22"/>
      <c r="Y31" s="22"/>
      <c r="Z31" s="44"/>
      <c r="AA31" s="21"/>
      <c r="AB31" s="21"/>
      <c r="AO31" s="59"/>
      <c r="BC31" s="54"/>
      <c r="BK31" s="55" t="e">
        <f t="shared" si="1"/>
        <v>#N/A</v>
      </c>
      <c r="BL31" s="55">
        <v>27</v>
      </c>
      <c r="BM31">
        <v>632</v>
      </c>
      <c r="BN31" t="s">
        <v>728</v>
      </c>
      <c r="BO31" s="60" t="s">
        <v>252</v>
      </c>
      <c r="BP31" s="60" t="s">
        <v>253</v>
      </c>
      <c r="BQ31" s="55" t="str">
        <f t="shared" si="2"/>
        <v/>
      </c>
      <c r="BR31" s="57" t="e">
        <f>IF(VLOOKUP($D$1,ورقة4!$A$3:$AX$789,MATCH('إختيار المقررات'!BM31,ورقة4!$A$2:$AX$2,0),0)=0,"",VLOOKUP($D$1,ورقة4!$A$3:$AX$789,MATCH('إختيار المقررات'!BM31,ورقة4!$A$2:$AX$2,0),0))</f>
        <v>#N/A</v>
      </c>
      <c r="BS31" s="51"/>
      <c r="BT31" s="55" t="e">
        <f t="shared" si="19"/>
        <v>#N/A</v>
      </c>
      <c r="BX31" s="55"/>
      <c r="BY31" s="55"/>
    </row>
    <row r="32" spans="1:79" ht="18.600000000000001" thickTop="1" thickBot="1" x14ac:dyDescent="0.3">
      <c r="A32" s="190" t="e">
        <f>IF(VLOOKUP($D$1,ورقة2!$A$3:$AE$2448,28,0)="م",6,"")</f>
        <v>#N/A</v>
      </c>
      <c r="B32" s="190"/>
      <c r="C32" s="33"/>
      <c r="D32" s="34"/>
      <c r="E32" s="34"/>
      <c r="F32" s="34"/>
      <c r="G32" s="59" t="str">
        <f t="shared" si="6"/>
        <v/>
      </c>
      <c r="H32" s="59" t="str">
        <f t="shared" si="3"/>
        <v/>
      </c>
      <c r="I32" s="64" t="b">
        <f t="shared" si="7"/>
        <v>0</v>
      </c>
      <c r="J32" s="194" t="str">
        <f t="shared" si="8"/>
        <v/>
      </c>
      <c r="S32" s="70" t="str">
        <f t="shared" si="10"/>
        <v/>
      </c>
      <c r="T32" s="72"/>
      <c r="U32" s="59" t="str">
        <f t="shared" si="18"/>
        <v/>
      </c>
      <c r="AO32" s="59"/>
      <c r="BC32" s="54"/>
      <c r="BK32" s="55" t="e">
        <f t="shared" si="1"/>
        <v>#N/A</v>
      </c>
      <c r="BL32" s="52">
        <v>28</v>
      </c>
      <c r="BM32">
        <v>633</v>
      </c>
      <c r="BN32" t="s">
        <v>729</v>
      </c>
      <c r="BO32" s="60" t="s">
        <v>252</v>
      </c>
      <c r="BP32" s="60" t="s">
        <v>253</v>
      </c>
      <c r="BQ32" s="55" t="str">
        <f t="shared" si="2"/>
        <v/>
      </c>
      <c r="BR32" s="57" t="e">
        <f>IF(VLOOKUP($D$1,ورقة4!$A$3:$AX$789,MATCH('إختيار المقررات'!BM32,ورقة4!$A$2:$AX$2,0),0)=0,"",VLOOKUP($D$1,ورقة4!$A$3:$AX$789,MATCH('إختيار المقررات'!BM32,ورقة4!$A$2:$AX$2,0),0))</f>
        <v>#N/A</v>
      </c>
      <c r="BS32" s="51"/>
      <c r="BT32" s="55" t="e">
        <f t="shared" si="19"/>
        <v>#N/A</v>
      </c>
      <c r="BX32" s="55"/>
      <c r="BY32" s="55"/>
    </row>
    <row r="33" spans="1:77" ht="18.600000000000001" thickTop="1" thickBot="1" x14ac:dyDescent="0.3">
      <c r="A33" s="190" t="e">
        <f>IF(VLOOKUP($D$1,ورقة2!$A$3:$AE$2448,29,0)="م",7,"")</f>
        <v>#N/A</v>
      </c>
      <c r="B33" s="190"/>
      <c r="C33" s="197"/>
      <c r="D33" s="198"/>
      <c r="E33" s="198"/>
      <c r="F33" s="198"/>
      <c r="G33" s="198"/>
      <c r="H33" s="190"/>
      <c r="I33" s="190"/>
      <c r="J33" s="199"/>
      <c r="T33" s="72"/>
      <c r="U33" s="59" t="str">
        <f t="shared" si="18"/>
        <v/>
      </c>
      <c r="AO33" s="59"/>
      <c r="BC33" s="54"/>
      <c r="BK33" s="55" t="str">
        <f t="shared" si="1"/>
        <v/>
      </c>
      <c r="BL33" s="55">
        <v>29</v>
      </c>
      <c r="BM33" s="106"/>
      <c r="BN33" s="55" t="s">
        <v>259</v>
      </c>
      <c r="BQ33" s="55" t="str">
        <f t="shared" si="2"/>
        <v/>
      </c>
      <c r="BR33" s="63"/>
      <c r="BS33" s="55"/>
      <c r="BT33" s="55" t="e">
        <f>IF(AND(BT34="",BT35="",BT36="",BT37="",BT38="",BT39=""),"",BL33)</f>
        <v>#N/A</v>
      </c>
      <c r="BX33" s="55"/>
      <c r="BY33" s="55"/>
    </row>
    <row r="34" spans="1:77" ht="16.8" thickTop="1" thickBot="1" x14ac:dyDescent="0.3">
      <c r="A34" s="190" t="e">
        <f>IF(VLOOKUP($D$1,ورقة2!$A$3:$AE$2448,30,0)="م",8,"")</f>
        <v>#N/A</v>
      </c>
      <c r="B34" s="190"/>
      <c r="C34" s="197"/>
      <c r="D34" s="198"/>
      <c r="E34" s="198"/>
      <c r="F34" s="198"/>
      <c r="G34" s="198"/>
      <c r="H34" s="190"/>
      <c r="I34" s="190"/>
      <c r="J34" s="199"/>
      <c r="L34" s="33"/>
      <c r="M34" s="34"/>
      <c r="N34" s="34"/>
      <c r="O34" s="34"/>
      <c r="U34" s="59" t="str">
        <f t="shared" si="18"/>
        <v/>
      </c>
      <c r="AO34" s="59"/>
      <c r="BC34" s="54"/>
      <c r="BK34" s="55" t="e">
        <f t="shared" si="1"/>
        <v>#N/A</v>
      </c>
      <c r="BL34" s="52">
        <v>30</v>
      </c>
      <c r="BM34">
        <v>640</v>
      </c>
      <c r="BN34" t="s">
        <v>730</v>
      </c>
      <c r="BO34" s="60" t="s">
        <v>254</v>
      </c>
      <c r="BP34" s="60" t="s">
        <v>251</v>
      </c>
      <c r="BQ34" s="55" t="str">
        <f t="shared" si="2"/>
        <v/>
      </c>
      <c r="BR34" s="57" t="e">
        <f>IF(VLOOKUP($D$1,ورقة4!$A$3:$AX$789,MATCH('إختيار المقررات'!BM34,ورقة4!$A$2:$AX$2,0),0)=0,"",VLOOKUP($D$1,ورقة4!$A$3:$AX$789,MATCH('إختيار المقررات'!BM34,ورقة4!$A$2:$AX$2,0),0))</f>
        <v>#N/A</v>
      </c>
      <c r="BS34" s="51"/>
      <c r="BT34" s="55" t="e">
        <f t="shared" si="19"/>
        <v>#N/A</v>
      </c>
      <c r="BX34" s="55"/>
      <c r="BY34" s="55"/>
    </row>
    <row r="35" spans="1:77" ht="16.8" thickTop="1" thickBot="1" x14ac:dyDescent="0.3">
      <c r="A35" s="190" t="e">
        <f>IF(VLOOKUP($D$1,ورقة2!$A$3:$AE$2448,31,0)="م",9,"")</f>
        <v>#N/A</v>
      </c>
      <c r="B35" s="190"/>
      <c r="C35" s="198"/>
      <c r="D35" s="198"/>
      <c r="E35" s="198"/>
      <c r="F35" s="198"/>
      <c r="G35" s="198"/>
      <c r="H35" s="190"/>
      <c r="I35" s="190"/>
      <c r="J35" s="199"/>
      <c r="AO35" s="59"/>
      <c r="BC35" s="54"/>
      <c r="BK35" s="55" t="e">
        <f t="shared" si="1"/>
        <v>#N/A</v>
      </c>
      <c r="BL35" s="55">
        <v>31</v>
      </c>
      <c r="BM35">
        <v>641</v>
      </c>
      <c r="BN35" t="s">
        <v>731</v>
      </c>
      <c r="BO35" s="60" t="s">
        <v>254</v>
      </c>
      <c r="BP35" s="60" t="s">
        <v>251</v>
      </c>
      <c r="BQ35" s="55" t="str">
        <f t="shared" si="2"/>
        <v/>
      </c>
      <c r="BR35" s="57" t="e">
        <f>IF(VLOOKUP($D$1,ورقة4!$A$3:$AX$789,MATCH('إختيار المقررات'!BM35,ورقة4!$A$2:$AX$2,0),0)=0,"",VLOOKUP($D$1,ورقة4!$A$3:$AX$789,MATCH('إختيار المقررات'!BM35,ورقة4!$A$2:$AX$2,0),0))</f>
        <v>#N/A</v>
      </c>
      <c r="BS35" s="51"/>
      <c r="BT35" s="55" t="e">
        <f t="shared" si="19"/>
        <v>#N/A</v>
      </c>
      <c r="BX35" s="55"/>
      <c r="BY35" s="55"/>
    </row>
    <row r="36" spans="1:77" ht="16.8" thickTop="1" thickBot="1" x14ac:dyDescent="0.35">
      <c r="A36" s="190" t="e">
        <f>IF(VLOOKUP($D$1,ورقة2!$A$3:$AO$2448,38,0)="م",10,"")</f>
        <v>#N/A</v>
      </c>
      <c r="B36" s="196"/>
      <c r="C36" s="196"/>
      <c r="D36" s="196"/>
      <c r="E36" s="196"/>
      <c r="F36" s="196"/>
      <c r="G36" s="196"/>
      <c r="H36" s="196"/>
      <c r="I36" s="196"/>
      <c r="J36" s="196"/>
      <c r="K36" s="178"/>
      <c r="L36" s="26"/>
      <c r="M36" s="26"/>
      <c r="N36" s="26"/>
      <c r="O36" s="26"/>
      <c r="P36" s="26"/>
      <c r="Q36" s="26"/>
      <c r="AO36" s="59"/>
      <c r="BC36" s="54"/>
      <c r="BK36" s="55" t="e">
        <f t="shared" si="1"/>
        <v>#N/A</v>
      </c>
      <c r="BL36" s="52">
        <v>32</v>
      </c>
      <c r="BM36">
        <v>642</v>
      </c>
      <c r="BN36" t="s">
        <v>732</v>
      </c>
      <c r="BO36" s="60" t="s">
        <v>254</v>
      </c>
      <c r="BP36" s="60" t="s">
        <v>251</v>
      </c>
      <c r="BQ36" s="55" t="str">
        <f t="shared" si="2"/>
        <v/>
      </c>
      <c r="BR36" s="57" t="e">
        <f>IF(VLOOKUP($D$1,ورقة4!$A$3:$AX$789,MATCH('إختيار المقررات'!BM36,ورقة4!$A$2:$AX$2,0),0)=0,"",VLOOKUP($D$1,ورقة4!$A$3:$AX$789,MATCH('إختيار المقررات'!BM36,ورقة4!$A$2:$AX$2,0),0))</f>
        <v>#N/A</v>
      </c>
      <c r="BS36" s="51"/>
      <c r="BT36" s="55" t="e">
        <f t="shared" si="19"/>
        <v>#N/A</v>
      </c>
      <c r="BX36" s="55"/>
      <c r="BY36" s="55"/>
    </row>
    <row r="37" spans="1:77" ht="16.8" thickTop="1" thickBot="1" x14ac:dyDescent="0.35">
      <c r="A37" s="190" t="e">
        <f>IF(VLOOKUP($D$1,ورقة2!$A$3:$AO$2448,49,0)="م",10,"")</f>
        <v>#N/A</v>
      </c>
      <c r="B37" s="196"/>
      <c r="C37" s="196"/>
      <c r="D37" s="196"/>
      <c r="E37" s="196"/>
      <c r="F37" s="196"/>
      <c r="G37" s="196"/>
      <c r="H37" s="196"/>
      <c r="I37" s="196"/>
      <c r="J37" s="196"/>
      <c r="K37" s="178"/>
      <c r="L37" s="26"/>
      <c r="M37" s="26"/>
      <c r="N37" s="26"/>
      <c r="O37" s="26"/>
      <c r="P37" s="26"/>
      <c r="Q37" s="26"/>
      <c r="AO37" s="59"/>
      <c r="BC37" s="54"/>
      <c r="BK37" s="55" t="e">
        <f t="shared" si="1"/>
        <v>#N/A</v>
      </c>
      <c r="BL37" s="55">
        <v>33</v>
      </c>
      <c r="BM37">
        <v>643</v>
      </c>
      <c r="BN37" t="s">
        <v>733</v>
      </c>
      <c r="BO37" s="60" t="s">
        <v>254</v>
      </c>
      <c r="BP37" s="60" t="s">
        <v>251</v>
      </c>
      <c r="BQ37" s="55" t="str">
        <f t="shared" si="2"/>
        <v/>
      </c>
      <c r="BR37" s="57" t="e">
        <f>IF(VLOOKUP($D$1,ورقة4!$A$3:$AX$789,MATCH('إختيار المقررات'!BM37,ورقة4!$A$2:$AX$2,0),0)=0,"",VLOOKUP($D$1,ورقة4!$A$3:$AX$789,MATCH('إختيار المقررات'!BM37,ورقة4!$A$2:$AX$2,0),0))</f>
        <v>#N/A</v>
      </c>
      <c r="BS37" s="51"/>
      <c r="BT37" s="55" t="e">
        <f t="shared" si="19"/>
        <v>#N/A</v>
      </c>
      <c r="BX37" s="55"/>
      <c r="BY37" s="55"/>
    </row>
    <row r="38" spans="1:77" ht="16.8" thickTop="1" thickBot="1" x14ac:dyDescent="0.3">
      <c r="A38" s="190" t="e">
        <f>IF(VLOOKUP($D$1,ورقة2!$A$3:$AO$2448,40,0)="م",11,"")</f>
        <v>#N/A</v>
      </c>
      <c r="B38" s="190"/>
      <c r="C38" s="197"/>
      <c r="D38" s="198"/>
      <c r="E38" s="198"/>
      <c r="F38" s="198"/>
      <c r="G38" s="198"/>
      <c r="H38" s="190"/>
      <c r="I38" s="190"/>
      <c r="J38" s="199"/>
      <c r="L38" s="33"/>
      <c r="M38" s="34"/>
      <c r="N38" s="34"/>
      <c r="O38" s="34"/>
      <c r="AO38" s="59"/>
      <c r="BC38" s="54"/>
      <c r="BK38" s="55" t="e">
        <f t="shared" si="1"/>
        <v>#N/A</v>
      </c>
      <c r="BL38" s="52">
        <v>34</v>
      </c>
      <c r="BM38">
        <v>644</v>
      </c>
      <c r="BN38" t="s">
        <v>734</v>
      </c>
      <c r="BO38" s="60" t="s">
        <v>254</v>
      </c>
      <c r="BP38" s="60" t="s">
        <v>251</v>
      </c>
      <c r="BQ38" s="55" t="str">
        <f t="shared" si="2"/>
        <v/>
      </c>
      <c r="BR38" s="57" t="e">
        <f>IF(VLOOKUP($D$1,ورقة4!$A$3:$AX$789,MATCH('إختيار المقررات'!BM38,ورقة4!$A$2:$AX$2,0),0)=0,"",VLOOKUP($D$1,ورقة4!$A$3:$AX$789,MATCH('إختيار المقررات'!BM38,ورقة4!$A$2:$AX$2,0),0))</f>
        <v>#N/A</v>
      </c>
      <c r="BS38" s="51"/>
      <c r="BT38" s="55" t="e">
        <f t="shared" si="19"/>
        <v>#N/A</v>
      </c>
      <c r="BX38" s="55"/>
      <c r="BY38" s="55"/>
    </row>
    <row r="39" spans="1:77" ht="16.8" thickTop="1" thickBot="1" x14ac:dyDescent="0.3">
      <c r="A39" s="190"/>
      <c r="B39" s="190"/>
      <c r="C39" s="197"/>
      <c r="D39" s="198"/>
      <c r="E39" s="198"/>
      <c r="F39" s="198"/>
      <c r="G39" s="198"/>
      <c r="H39" s="190"/>
      <c r="I39" s="190"/>
      <c r="J39" s="199"/>
      <c r="L39" s="33"/>
      <c r="M39" s="34"/>
      <c r="N39" s="34"/>
      <c r="O39" s="34"/>
      <c r="AO39" s="59"/>
      <c r="BC39" s="54"/>
      <c r="BK39" s="55" t="e">
        <f t="shared" si="1"/>
        <v>#N/A</v>
      </c>
      <c r="BL39" s="55">
        <v>35</v>
      </c>
      <c r="BM39">
        <v>645</v>
      </c>
      <c r="BN39" t="s">
        <v>735</v>
      </c>
      <c r="BO39" s="60" t="s">
        <v>254</v>
      </c>
      <c r="BP39" s="60" t="s">
        <v>251</v>
      </c>
      <c r="BQ39" s="55" t="str">
        <f t="shared" si="2"/>
        <v/>
      </c>
      <c r="BR39" s="57" t="e">
        <f>IF(VLOOKUP($D$1,ورقة4!$A$3:$AX$789,MATCH('إختيار المقررات'!BM39,ورقة4!$A$2:$AX$2,0),0)=0,"",VLOOKUP($D$1,ورقة4!$A$3:$AX$789,MATCH('إختيار المقررات'!BM39,ورقة4!$A$2:$AX$2,0),0))</f>
        <v>#N/A</v>
      </c>
      <c r="BS39" s="51"/>
      <c r="BT39" s="55" t="e">
        <f t="shared" si="19"/>
        <v>#N/A</v>
      </c>
      <c r="BU39" s="52"/>
      <c r="BV39" s="52"/>
      <c r="BX39" s="55"/>
      <c r="BY39" s="55"/>
    </row>
    <row r="40" spans="1:77" ht="16.8" thickTop="1" thickBot="1" x14ac:dyDescent="0.3">
      <c r="A40" s="190"/>
      <c r="B40" s="190"/>
      <c r="C40" s="197"/>
      <c r="D40" s="198"/>
      <c r="E40" s="198"/>
      <c r="F40" s="198"/>
      <c r="G40" s="198"/>
      <c r="H40" s="190"/>
      <c r="I40" s="190"/>
      <c r="J40" s="199"/>
      <c r="L40" s="33"/>
      <c r="M40" s="34"/>
      <c r="N40" s="34"/>
      <c r="O40" s="34"/>
      <c r="AO40" s="59"/>
      <c r="BC40" s="54"/>
      <c r="BK40" s="55" t="str">
        <f t="shared" si="1"/>
        <v/>
      </c>
      <c r="BL40" s="52">
        <v>36</v>
      </c>
      <c r="BM40" s="106"/>
      <c r="BN40" s="55" t="s">
        <v>260</v>
      </c>
      <c r="BQ40" s="55" t="str">
        <f t="shared" si="2"/>
        <v/>
      </c>
      <c r="BR40" s="61"/>
      <c r="BS40" s="55"/>
      <c r="BT40" s="55" t="e">
        <f>IF(AND(BT41="",BT42="",BT43="",BT44="",BT45="",BT46=""),"",BL40)</f>
        <v>#N/A</v>
      </c>
      <c r="BX40" s="55"/>
      <c r="BY40" s="55"/>
    </row>
    <row r="41" spans="1:77" ht="16.8" thickTop="1" thickBot="1" x14ac:dyDescent="0.3">
      <c r="A41" s="190"/>
      <c r="B41" s="190"/>
      <c r="C41" s="197"/>
      <c r="D41" s="198"/>
      <c r="E41" s="198"/>
      <c r="F41" s="198"/>
      <c r="G41" s="198"/>
      <c r="H41" s="190"/>
      <c r="I41" s="190"/>
      <c r="J41" s="199"/>
      <c r="L41" s="33"/>
      <c r="M41" s="34"/>
      <c r="N41" s="34"/>
      <c r="O41" s="34"/>
      <c r="AO41" s="59"/>
      <c r="BC41" s="54"/>
      <c r="BK41" s="55" t="e">
        <f t="shared" si="1"/>
        <v>#N/A</v>
      </c>
      <c r="BL41" s="55">
        <v>37</v>
      </c>
      <c r="BM41">
        <v>646</v>
      </c>
      <c r="BN41" t="s">
        <v>736</v>
      </c>
      <c r="BO41" s="60" t="s">
        <v>254</v>
      </c>
      <c r="BP41" s="60" t="s">
        <v>253</v>
      </c>
      <c r="BQ41" s="55" t="str">
        <f t="shared" si="2"/>
        <v/>
      </c>
      <c r="BR41" s="57" t="e">
        <f>IF(VLOOKUP($D$1,ورقة4!$A$3:$AX$789,MATCH('إختيار المقررات'!BM41,ورقة4!$A$2:$AX$2,0),0)=0,"",VLOOKUP($D$1,ورقة4!$A$3:$AX$789,MATCH('إختيار المقررات'!BM41,ورقة4!$A$2:$AX$2,0),0))</f>
        <v>#N/A</v>
      </c>
      <c r="BS41" s="51"/>
      <c r="BT41" s="55" t="e">
        <f t="shared" ref="BT41:BT46" si="20">IF(BR41="","",BL41)</f>
        <v>#N/A</v>
      </c>
      <c r="BX41" s="55"/>
      <c r="BY41" s="55"/>
    </row>
    <row r="42" spans="1:77" ht="16.8" thickTop="1" thickBot="1" x14ac:dyDescent="0.3">
      <c r="A42" s="190"/>
      <c r="B42" s="190"/>
      <c r="C42" s="197"/>
      <c r="D42" s="198"/>
      <c r="E42" s="198"/>
      <c r="F42" s="198"/>
      <c r="G42" s="198"/>
      <c r="H42" s="190"/>
      <c r="I42" s="190"/>
      <c r="J42" s="199"/>
      <c r="L42" s="33"/>
      <c r="M42" s="34"/>
      <c r="N42" s="34"/>
      <c r="O42" s="34"/>
      <c r="AO42" s="59"/>
      <c r="BC42" s="54"/>
      <c r="BK42" s="55" t="e">
        <f t="shared" si="1"/>
        <v>#N/A</v>
      </c>
      <c r="BL42" s="52">
        <v>38</v>
      </c>
      <c r="BM42">
        <v>647</v>
      </c>
      <c r="BN42" t="s">
        <v>737</v>
      </c>
      <c r="BO42" s="60" t="s">
        <v>254</v>
      </c>
      <c r="BP42" s="60" t="s">
        <v>253</v>
      </c>
      <c r="BQ42" s="55" t="str">
        <f t="shared" si="2"/>
        <v/>
      </c>
      <c r="BR42" s="57" t="e">
        <f>IF(VLOOKUP($D$1,ورقة4!$A$3:$AX$789,MATCH('إختيار المقررات'!BM42,ورقة4!$A$2:$AX$2,0),0)=0,"",VLOOKUP($D$1,ورقة4!$A$3:$AX$789,MATCH('إختيار المقررات'!BM42,ورقة4!$A$2:$AX$2,0),0))</f>
        <v>#N/A</v>
      </c>
      <c r="BS42" s="51"/>
      <c r="BT42" s="55" t="e">
        <f t="shared" si="20"/>
        <v>#N/A</v>
      </c>
      <c r="BX42" s="55"/>
      <c r="BY42" s="55"/>
    </row>
    <row r="43" spans="1:77" ht="16.8" thickTop="1" thickBot="1" x14ac:dyDescent="0.3">
      <c r="A43" s="190"/>
      <c r="B43" s="190"/>
      <c r="C43" s="197"/>
      <c r="D43" s="198"/>
      <c r="E43" s="198"/>
      <c r="F43" s="198"/>
      <c r="G43" s="198"/>
      <c r="H43" s="190"/>
      <c r="I43" s="190"/>
      <c r="J43" s="199"/>
      <c r="L43" s="33"/>
      <c r="M43" s="34"/>
      <c r="N43" s="34"/>
      <c r="O43" s="34"/>
      <c r="AO43" s="59"/>
      <c r="BC43" s="54"/>
      <c r="BK43" s="55" t="e">
        <f t="shared" si="1"/>
        <v>#N/A</v>
      </c>
      <c r="BL43" s="55">
        <v>39</v>
      </c>
      <c r="BM43">
        <v>648</v>
      </c>
      <c r="BN43" t="s">
        <v>738</v>
      </c>
      <c r="BO43" s="60" t="s">
        <v>254</v>
      </c>
      <c r="BP43" s="60" t="s">
        <v>253</v>
      </c>
      <c r="BQ43" s="55" t="str">
        <f t="shared" si="2"/>
        <v/>
      </c>
      <c r="BR43" s="57" t="e">
        <f>IF(VLOOKUP($D$1,ورقة4!$A$3:$AX$789,MATCH('إختيار المقررات'!BM43,ورقة4!$A$2:$AX$2,0),0)=0,"",VLOOKUP($D$1,ورقة4!$A$3:$AX$789,MATCH('إختيار المقررات'!BM43,ورقة4!$A$2:$AX$2,0),0))</f>
        <v>#N/A</v>
      </c>
      <c r="BS43" s="51"/>
      <c r="BT43" s="55" t="e">
        <f t="shared" si="20"/>
        <v>#N/A</v>
      </c>
      <c r="BY43" s="55"/>
    </row>
    <row r="44" spans="1:77" ht="16.8" thickTop="1" thickBot="1" x14ac:dyDescent="0.3">
      <c r="A44" s="190"/>
      <c r="B44" s="198"/>
      <c r="C44" s="198"/>
      <c r="D44" s="198"/>
      <c r="E44" s="94"/>
      <c r="F44" s="190"/>
      <c r="G44" s="190"/>
      <c r="H44" s="200"/>
      <c r="I44" s="200"/>
      <c r="J44" s="200"/>
      <c r="K44" s="50"/>
      <c r="L44" s="35"/>
      <c r="M44" s="35"/>
      <c r="N44" s="36"/>
      <c r="O44" s="36"/>
      <c r="P44" s="36"/>
      <c r="Q44" s="36"/>
      <c r="AO44" s="59"/>
      <c r="BC44" s="54"/>
      <c r="BK44" s="55" t="e">
        <f t="shared" si="1"/>
        <v>#N/A</v>
      </c>
      <c r="BL44" s="52">
        <v>40</v>
      </c>
      <c r="BM44">
        <v>649</v>
      </c>
      <c r="BN44" t="s">
        <v>739</v>
      </c>
      <c r="BO44" s="60" t="s">
        <v>254</v>
      </c>
      <c r="BP44" s="60" t="s">
        <v>253</v>
      </c>
      <c r="BQ44" s="55" t="str">
        <f t="shared" si="2"/>
        <v/>
      </c>
      <c r="BR44" s="57" t="e">
        <f>IF(VLOOKUP($D$1,ورقة4!$A$3:$AX$789,MATCH('إختيار المقررات'!BM44,ورقة4!$A$2:$AX$2,0),0)=0,"",VLOOKUP($D$1,ورقة4!$A$3:$AX$789,MATCH('إختيار المقررات'!BM44,ورقة4!$A$2:$AX$2,0),0))</f>
        <v>#N/A</v>
      </c>
      <c r="BS44" s="51"/>
      <c r="BT44" s="55" t="e">
        <f t="shared" si="20"/>
        <v>#N/A</v>
      </c>
      <c r="BY44" s="55"/>
    </row>
    <row r="45" spans="1:77" ht="18.600000000000001" thickTop="1" thickBot="1" x14ac:dyDescent="0.3">
      <c r="A45" s="190"/>
      <c r="B45" s="201"/>
      <c r="C45" s="201"/>
      <c r="D45" s="198"/>
      <c r="E45" s="198"/>
      <c r="F45" s="198"/>
      <c r="G45" s="190"/>
      <c r="H45" s="200"/>
      <c r="I45" s="200"/>
      <c r="J45" s="200"/>
      <c r="K45" s="50"/>
      <c r="L45" s="35"/>
      <c r="M45" s="35"/>
      <c r="N45" s="36"/>
      <c r="O45" s="36"/>
      <c r="P45" s="36"/>
      <c r="Q45" s="36"/>
      <c r="AO45" s="59"/>
      <c r="BC45" s="54"/>
      <c r="BK45" s="55" t="e">
        <f t="shared" si="1"/>
        <v>#N/A</v>
      </c>
      <c r="BL45" s="55">
        <v>41</v>
      </c>
      <c r="BM45">
        <v>650</v>
      </c>
      <c r="BN45" t="s">
        <v>740</v>
      </c>
      <c r="BO45" s="60" t="s">
        <v>254</v>
      </c>
      <c r="BP45" s="60" t="s">
        <v>253</v>
      </c>
      <c r="BQ45" s="55" t="str">
        <f t="shared" si="2"/>
        <v/>
      </c>
      <c r="BR45" s="57" t="e">
        <f>IF(VLOOKUP($D$1,ورقة4!$A$3:$AX$789,MATCH('إختيار المقررات'!BM45,ورقة4!$A$2:$AX$2,0),0)=0,"",VLOOKUP($D$1,ورقة4!$A$3:$AX$789,MATCH('إختيار المقررات'!BM45,ورقة4!$A$2:$AX$2,0),0))</f>
        <v>#N/A</v>
      </c>
      <c r="BS45" s="51"/>
      <c r="BT45" s="55" t="e">
        <f t="shared" si="20"/>
        <v>#N/A</v>
      </c>
      <c r="BY45" s="55"/>
    </row>
    <row r="46" spans="1:77" ht="18.600000000000001" thickTop="1" thickBot="1" x14ac:dyDescent="0.3">
      <c r="A46" s="190"/>
      <c r="B46" s="202"/>
      <c r="C46" s="202"/>
      <c r="D46" s="202"/>
      <c r="E46" s="202"/>
      <c r="F46" s="202"/>
      <c r="G46" s="203"/>
      <c r="H46" s="201"/>
      <c r="I46" s="201"/>
      <c r="J46" s="201"/>
      <c r="K46" s="179"/>
      <c r="L46" s="34"/>
      <c r="M46" s="34"/>
      <c r="N46" s="36"/>
      <c r="O46" s="36"/>
      <c r="P46" s="36"/>
      <c r="Q46" s="36"/>
      <c r="AO46" s="59"/>
      <c r="BC46" s="54"/>
      <c r="BK46" s="55" t="e">
        <f t="shared" si="1"/>
        <v>#N/A</v>
      </c>
      <c r="BL46" s="52">
        <v>42</v>
      </c>
      <c r="BM46">
        <v>651</v>
      </c>
      <c r="BN46" t="s">
        <v>741</v>
      </c>
      <c r="BO46" s="60" t="s">
        <v>254</v>
      </c>
      <c r="BP46" s="60" t="s">
        <v>253</v>
      </c>
      <c r="BQ46" s="55" t="str">
        <f t="shared" si="2"/>
        <v/>
      </c>
      <c r="BR46" s="57" t="e">
        <f>IF(VLOOKUP($D$1,ورقة4!$A$3:$AX$789,MATCH('إختيار المقررات'!BM46,ورقة4!$A$2:$AX$2,0),0)=0,"",VLOOKUP($D$1,ورقة4!$A$3:$AX$789,MATCH('إختيار المقررات'!BM46,ورقة4!$A$2:$AX$2,0),0))</f>
        <v>#N/A</v>
      </c>
      <c r="BS46" s="51"/>
      <c r="BT46" s="55" t="e">
        <f t="shared" si="20"/>
        <v>#N/A</v>
      </c>
      <c r="BU46" s="52"/>
      <c r="BV46" s="52"/>
      <c r="BY46" s="55"/>
    </row>
    <row r="47" spans="1:77" ht="16.8" thickTop="1" thickBot="1" x14ac:dyDescent="0.3">
      <c r="A47" s="190"/>
      <c r="B47" s="198"/>
      <c r="C47" s="198"/>
      <c r="D47" s="198"/>
      <c r="E47" s="190"/>
      <c r="F47" s="190"/>
      <c r="G47" s="198"/>
      <c r="H47" s="198"/>
      <c r="I47" s="198"/>
      <c r="J47" s="198"/>
      <c r="K47" s="177"/>
      <c r="L47" s="34"/>
      <c r="M47" s="39"/>
      <c r="N47" s="36"/>
      <c r="O47" s="36"/>
      <c r="P47" s="36"/>
      <c r="Q47" s="36"/>
      <c r="AO47" s="59"/>
      <c r="BC47" s="54"/>
      <c r="BK47" s="55" t="str">
        <f t="shared" si="1"/>
        <v/>
      </c>
      <c r="BL47" s="55">
        <v>43</v>
      </c>
      <c r="BM47" s="106"/>
      <c r="BN47" s="55" t="s">
        <v>486</v>
      </c>
      <c r="BQ47" s="55" t="str">
        <f t="shared" si="2"/>
        <v/>
      </c>
      <c r="BR47" s="61"/>
      <c r="BS47" s="55"/>
      <c r="BT47" s="55" t="e">
        <f>IF(AND(BT48="",BT49="",BT50="",BT51="",BT52="",BT53=""),"",BL47)</f>
        <v>#N/A</v>
      </c>
      <c r="BY47" s="55"/>
    </row>
    <row r="48" spans="1:77" ht="18.600000000000001" thickTop="1" thickBot="1" x14ac:dyDescent="0.3">
      <c r="A48" s="190"/>
      <c r="B48" s="201"/>
      <c r="C48" s="203"/>
      <c r="D48" s="203"/>
      <c r="E48" s="203"/>
      <c r="F48" s="203"/>
      <c r="G48" s="198"/>
      <c r="H48" s="198"/>
      <c r="I48" s="198"/>
      <c r="J48" s="198"/>
      <c r="K48" s="177"/>
      <c r="L48" s="34"/>
      <c r="M48" s="35"/>
      <c r="N48" s="35"/>
      <c r="O48" s="40"/>
      <c r="P48" s="40"/>
      <c r="Q48" s="40"/>
      <c r="AO48" s="59"/>
      <c r="BC48" s="54"/>
      <c r="BK48" s="55" t="e">
        <f t="shared" si="1"/>
        <v>#N/A</v>
      </c>
      <c r="BL48" s="52">
        <v>44</v>
      </c>
      <c r="BM48">
        <v>660</v>
      </c>
      <c r="BN48" t="s">
        <v>742</v>
      </c>
      <c r="BO48" s="60" t="s">
        <v>754</v>
      </c>
      <c r="BP48" s="60" t="s">
        <v>251</v>
      </c>
      <c r="BQ48" s="55" t="str">
        <f t="shared" si="2"/>
        <v/>
      </c>
      <c r="BR48" s="57" t="e">
        <f>IF(VLOOKUP($D$1,ورقة4!$A$3:$AX$789,MATCH('إختيار المقررات'!BM48,ورقة4!$A$2:$AX$2,0),0)=0,"",VLOOKUP($D$1,ورقة4!$A$3:$AX$789,MATCH('إختيار المقررات'!BM48,ورقة4!$A$2:$AX$2,0),0))</f>
        <v>#N/A</v>
      </c>
      <c r="BS48" s="51"/>
      <c r="BT48" s="55" t="e">
        <f t="shared" ref="BT48:BT53" si="21">IF(BR48="","",BL48)</f>
        <v>#N/A</v>
      </c>
      <c r="BY48" s="55"/>
    </row>
    <row r="49" spans="1:77" ht="16.8" thickTop="1" thickBot="1" x14ac:dyDescent="0.3">
      <c r="A49">
        <v>1</v>
      </c>
      <c r="B49" t="s">
        <v>703</v>
      </c>
      <c r="C49" s="190"/>
      <c r="D49" s="190"/>
      <c r="E49" s="190"/>
      <c r="F49" s="190"/>
      <c r="G49" s="190"/>
      <c r="H49" s="190"/>
      <c r="I49" s="190"/>
      <c r="J49" s="190"/>
      <c r="AO49" s="59"/>
      <c r="BC49" s="54"/>
      <c r="BK49" s="55" t="e">
        <f t="shared" si="1"/>
        <v>#N/A</v>
      </c>
      <c r="BL49" s="55">
        <v>45</v>
      </c>
      <c r="BM49">
        <v>661</v>
      </c>
      <c r="BN49" t="s">
        <v>743</v>
      </c>
      <c r="BO49" s="60" t="s">
        <v>754</v>
      </c>
      <c r="BP49" s="60" t="s">
        <v>251</v>
      </c>
      <c r="BQ49" s="55" t="str">
        <f t="shared" si="2"/>
        <v/>
      </c>
      <c r="BR49" s="57" t="e">
        <f>IF(VLOOKUP($D$1,ورقة4!$A$3:$AX$789,MATCH('إختيار المقررات'!BM49,ورقة4!$A$2:$AX$2,0),0)=0,"",VLOOKUP($D$1,ورقة4!$A$3:$AX$789,MATCH('إختيار المقررات'!BM49,ورقة4!$A$2:$AX$2,0),0))</f>
        <v>#N/A</v>
      </c>
      <c r="BS49" s="51"/>
      <c r="BT49" s="55" t="e">
        <f t="shared" si="21"/>
        <v>#N/A</v>
      </c>
      <c r="BY49" s="55"/>
    </row>
    <row r="50" spans="1:77" ht="16.8" thickTop="1" thickBot="1" x14ac:dyDescent="0.3">
      <c r="A50">
        <v>2</v>
      </c>
      <c r="B50" t="s">
        <v>704</v>
      </c>
      <c r="C50" s="204"/>
      <c r="D50" s="204"/>
      <c r="E50" s="204"/>
      <c r="F50" s="204"/>
      <c r="G50" s="204"/>
      <c r="H50" s="204"/>
      <c r="I50" s="204"/>
      <c r="J50" s="204"/>
      <c r="K50" s="180"/>
      <c r="L50" s="41"/>
      <c r="M50" s="41"/>
      <c r="N50" s="41"/>
      <c r="O50" s="41"/>
      <c r="P50" s="41"/>
      <c r="Q50" s="41"/>
      <c r="AO50" s="59"/>
      <c r="BC50" s="54"/>
      <c r="BK50" s="55" t="e">
        <f t="shared" si="1"/>
        <v>#N/A</v>
      </c>
      <c r="BL50" s="52">
        <v>46</v>
      </c>
      <c r="BM50">
        <v>662</v>
      </c>
      <c r="BN50" t="s">
        <v>744</v>
      </c>
      <c r="BO50" s="60" t="s">
        <v>754</v>
      </c>
      <c r="BP50" s="60" t="s">
        <v>251</v>
      </c>
      <c r="BQ50" s="55" t="str">
        <f t="shared" si="2"/>
        <v/>
      </c>
      <c r="BR50" s="57" t="e">
        <f>IF(VLOOKUP($D$1,ورقة4!$A$3:$AX$789,MATCH('إختيار المقررات'!BM50,ورقة4!$A$2:$AX$2,0),0)=0,"",VLOOKUP($D$1,ورقة4!$A$3:$AX$789,MATCH('إختيار المقررات'!BM50,ورقة4!$A$2:$AX$2,0),0))</f>
        <v>#N/A</v>
      </c>
      <c r="BS50" s="51"/>
      <c r="BT50" s="55" t="e">
        <f t="shared" si="21"/>
        <v>#N/A</v>
      </c>
      <c r="BY50" s="55"/>
    </row>
    <row r="51" spans="1:77" ht="16.8" thickTop="1" thickBot="1" x14ac:dyDescent="0.3">
      <c r="A51">
        <v>3</v>
      </c>
      <c r="B51" t="s">
        <v>705</v>
      </c>
      <c r="C51" s="204"/>
      <c r="D51" s="204"/>
      <c r="E51" s="204"/>
      <c r="F51" s="204"/>
      <c r="G51" s="204"/>
      <c r="H51" s="204"/>
      <c r="I51" s="204"/>
      <c r="J51" s="204"/>
      <c r="K51" s="180"/>
      <c r="L51" s="41"/>
      <c r="M51" s="41"/>
      <c r="N51" s="41"/>
      <c r="O51" s="41"/>
      <c r="P51" s="41"/>
      <c r="Q51" s="41"/>
      <c r="AO51" s="59"/>
      <c r="BC51" s="54"/>
      <c r="BK51" s="55" t="e">
        <f t="shared" si="1"/>
        <v>#N/A</v>
      </c>
      <c r="BL51" s="55">
        <v>47</v>
      </c>
      <c r="BM51">
        <v>663</v>
      </c>
      <c r="BN51" t="s">
        <v>745</v>
      </c>
      <c r="BO51" s="60" t="s">
        <v>754</v>
      </c>
      <c r="BP51" s="60" t="s">
        <v>251</v>
      </c>
      <c r="BQ51" s="55" t="str">
        <f t="shared" si="2"/>
        <v/>
      </c>
      <c r="BR51" s="57" t="e">
        <f>IF(VLOOKUP($D$1,ورقة4!$A$3:$AX$789,MATCH('إختيار المقررات'!BM51,ورقة4!$A$2:$AX$2,0),0)=0,"",VLOOKUP($D$1,ورقة4!$A$3:$AX$789,MATCH('إختيار المقررات'!BM51,ورقة4!$A$2:$AX$2,0),0))</f>
        <v>#N/A</v>
      </c>
      <c r="BS51" s="51"/>
      <c r="BT51" s="55" t="e">
        <f t="shared" si="21"/>
        <v>#N/A</v>
      </c>
      <c r="BY51" s="55"/>
    </row>
    <row r="52" spans="1:77" ht="18.600000000000001" thickTop="1" thickBot="1" x14ac:dyDescent="0.3">
      <c r="A52">
        <v>4</v>
      </c>
      <c r="B52" t="s">
        <v>522</v>
      </c>
      <c r="C52" s="205"/>
      <c r="D52" s="205"/>
      <c r="E52" s="205"/>
      <c r="F52" s="205"/>
      <c r="G52" s="205"/>
      <c r="H52" s="206"/>
      <c r="I52" s="206"/>
      <c r="J52" s="206"/>
      <c r="K52" s="179"/>
      <c r="L52" s="37"/>
      <c r="M52" s="27"/>
      <c r="N52" s="27"/>
      <c r="O52" s="42"/>
      <c r="P52" s="42"/>
      <c r="Q52" s="42"/>
      <c r="AO52" s="59"/>
      <c r="BC52" s="54"/>
      <c r="BK52" s="55" t="e">
        <f t="shared" si="1"/>
        <v>#N/A</v>
      </c>
      <c r="BL52" s="52">
        <v>48</v>
      </c>
      <c r="BM52">
        <v>664</v>
      </c>
      <c r="BN52" t="s">
        <v>746</v>
      </c>
      <c r="BO52" s="60" t="s">
        <v>754</v>
      </c>
      <c r="BP52" s="60" t="s">
        <v>251</v>
      </c>
      <c r="BQ52" s="55" t="str">
        <f t="shared" si="2"/>
        <v/>
      </c>
      <c r="BR52" s="57" t="e">
        <f>IF(VLOOKUP($D$1,ورقة4!$A$3:$AX$789,MATCH('إختيار المقررات'!BM52,ورقة4!$A$2:$AX$2,0),0)=0,"",VLOOKUP($D$1,ورقة4!$A$3:$AX$789,MATCH('إختيار المقررات'!BM52,ورقة4!$A$2:$AX$2,0),0))</f>
        <v>#N/A</v>
      </c>
      <c r="BS52" s="51"/>
      <c r="BT52" s="55" t="e">
        <f t="shared" si="21"/>
        <v>#N/A</v>
      </c>
      <c r="BY52" s="55"/>
    </row>
    <row r="53" spans="1:77" ht="16.8" thickTop="1" thickBot="1" x14ac:dyDescent="0.3">
      <c r="A53">
        <v>5</v>
      </c>
      <c r="B53" t="s">
        <v>706</v>
      </c>
      <c r="C53" s="206"/>
      <c r="D53" s="206"/>
      <c r="E53" s="206"/>
      <c r="F53" s="206"/>
      <c r="G53" s="206"/>
      <c r="H53" s="190"/>
      <c r="I53" s="190"/>
      <c r="J53" s="190"/>
      <c r="O53" s="27"/>
      <c r="P53" s="27"/>
      <c r="Q53" s="27"/>
      <c r="AO53" s="59"/>
      <c r="BC53" s="54"/>
      <c r="BK53" s="55" t="e">
        <f t="shared" si="1"/>
        <v>#N/A</v>
      </c>
      <c r="BL53" s="55">
        <v>49</v>
      </c>
      <c r="BM53">
        <v>665</v>
      </c>
      <c r="BN53" t="s">
        <v>747</v>
      </c>
      <c r="BO53" s="60" t="s">
        <v>754</v>
      </c>
      <c r="BP53" s="60" t="s">
        <v>251</v>
      </c>
      <c r="BQ53" s="55" t="str">
        <f t="shared" si="2"/>
        <v/>
      </c>
      <c r="BR53" s="57" t="e">
        <f>IF(VLOOKUP($D$1,ورقة4!$A$3:$AX$789,MATCH('إختيار المقررات'!BM53,ورقة4!$A$2:$AX$2,0),0)=0,"",VLOOKUP($D$1,ورقة4!$A$3:$AX$789,MATCH('إختيار المقررات'!BM53,ورقة4!$A$2:$AX$2,0),0))</f>
        <v>#N/A</v>
      </c>
      <c r="BS53" s="51"/>
      <c r="BT53" s="55" t="e">
        <f t="shared" si="21"/>
        <v>#N/A</v>
      </c>
    </row>
    <row r="54" spans="1:77" ht="16.8" thickTop="1" thickBot="1" x14ac:dyDescent="0.3">
      <c r="A54" s="190">
        <v>6</v>
      </c>
      <c r="B54" t="s">
        <v>1166</v>
      </c>
      <c r="C54" s="94"/>
      <c r="D54" s="94"/>
      <c r="E54" s="94"/>
      <c r="F54" s="94"/>
      <c r="G54" s="94"/>
      <c r="H54" s="94"/>
      <c r="I54" s="94"/>
      <c r="J54" s="94"/>
      <c r="K54" s="181"/>
      <c r="L54" s="69"/>
      <c r="M54" s="69"/>
      <c r="N54" s="69"/>
      <c r="O54" s="69"/>
      <c r="P54" s="69"/>
      <c r="Q54" s="69"/>
      <c r="AO54" s="59"/>
      <c r="AV54" s="52"/>
      <c r="AW54" s="52"/>
      <c r="AX54" s="52"/>
      <c r="BA54" s="51"/>
      <c r="BK54" s="55" t="str">
        <f t="shared" si="1"/>
        <v/>
      </c>
      <c r="BL54" s="52">
        <v>50</v>
      </c>
      <c r="BM54" s="106"/>
      <c r="BN54" s="55" t="s">
        <v>487</v>
      </c>
      <c r="BQ54" s="55" t="str">
        <f t="shared" si="2"/>
        <v/>
      </c>
      <c r="BR54" s="65"/>
      <c r="BS54" s="55"/>
      <c r="BT54" s="55" t="e">
        <f>IF(AND(BT55="",BT56="",BT57="",BT58="",BT59="",BT60=""),"",BL54)</f>
        <v>#N/A</v>
      </c>
      <c r="BU54" s="52"/>
      <c r="BV54" s="52"/>
    </row>
    <row r="55" spans="1:77" ht="21.6" thickBot="1" x14ac:dyDescent="0.3">
      <c r="A55" s="190">
        <v>7</v>
      </c>
      <c r="B55" t="s">
        <v>1172</v>
      </c>
      <c r="C55" s="207"/>
      <c r="D55" s="207"/>
      <c r="E55" s="207"/>
      <c r="F55" s="207"/>
      <c r="G55" s="207"/>
      <c r="H55" s="207"/>
      <c r="I55" s="207"/>
      <c r="J55" s="207"/>
      <c r="K55" s="182"/>
      <c r="L55" s="20"/>
      <c r="M55" s="20"/>
      <c r="N55" s="37"/>
      <c r="O55" s="37"/>
      <c r="P55" s="37"/>
      <c r="Q55" s="37"/>
      <c r="AO55" s="59"/>
      <c r="AV55" s="52"/>
      <c r="AW55" s="52"/>
      <c r="AX55" s="52"/>
      <c r="BA55" s="51"/>
      <c r="BK55" s="55" t="e">
        <f t="shared" si="1"/>
        <v>#N/A</v>
      </c>
      <c r="BL55" s="55">
        <v>51</v>
      </c>
      <c r="BM55">
        <v>666</v>
      </c>
      <c r="BN55" t="s">
        <v>748</v>
      </c>
      <c r="BO55" s="60" t="s">
        <v>754</v>
      </c>
      <c r="BP55" s="60" t="s">
        <v>253</v>
      </c>
      <c r="BQ55" s="55" t="str">
        <f t="shared" si="2"/>
        <v/>
      </c>
      <c r="BR55" s="57" t="e">
        <f>IF(VLOOKUP($D$1,ورقة4!$A$3:$AX$789,MATCH('إختيار المقررات'!BM55,ورقة4!$A$2:$AX$2,0),0)=0,"",VLOOKUP($D$1,ورقة4!$A$3:$AX$789,MATCH('إختيار المقررات'!BM55,ورقة4!$A$2:$AX$2,0),0))</f>
        <v>#N/A</v>
      </c>
      <c r="BS55" s="51"/>
      <c r="BT55" s="55" t="e">
        <f t="shared" ref="BT55:BT60" si="22">IF(BR55="","",BL55)</f>
        <v>#N/A</v>
      </c>
    </row>
    <row r="56" spans="1:77" ht="21.6" thickBot="1" x14ac:dyDescent="0.3">
      <c r="A56" s="190">
        <v>8</v>
      </c>
      <c r="B56" s="208" t="s">
        <v>1176</v>
      </c>
      <c r="C56" s="208"/>
      <c r="D56" s="208"/>
      <c r="E56" s="207"/>
      <c r="F56" s="208"/>
      <c r="G56" s="208"/>
      <c r="H56" s="208"/>
      <c r="I56" s="208"/>
      <c r="J56" s="208"/>
      <c r="K56" s="183"/>
      <c r="L56" s="43"/>
      <c r="M56" s="43"/>
      <c r="N56" s="38"/>
      <c r="O56" s="38"/>
      <c r="P56" s="38"/>
      <c r="Q56" s="38"/>
      <c r="AO56" s="59"/>
      <c r="AV56" s="52"/>
      <c r="AW56" s="52"/>
      <c r="AX56" s="52"/>
      <c r="BA56" s="51"/>
      <c r="BK56" s="55" t="e">
        <f t="shared" si="1"/>
        <v>#N/A</v>
      </c>
      <c r="BL56" s="52">
        <v>52</v>
      </c>
      <c r="BM56">
        <v>667</v>
      </c>
      <c r="BN56" t="s">
        <v>749</v>
      </c>
      <c r="BO56" s="60" t="s">
        <v>754</v>
      </c>
      <c r="BP56" s="60" t="s">
        <v>253</v>
      </c>
      <c r="BQ56" s="55" t="str">
        <f t="shared" si="2"/>
        <v/>
      </c>
      <c r="BR56" s="57" t="e">
        <f>IF(VLOOKUP($D$1,ورقة4!$A$3:$AX$789,MATCH('إختيار المقررات'!BM56,ورقة4!$A$2:$AX$2,0),0)=0,"",VLOOKUP($D$1,ورقة4!$A$3:$AX$789,MATCH('إختيار المقررات'!BM56,ورقة4!$A$2:$AX$2,0),0))</f>
        <v>#N/A</v>
      </c>
      <c r="BS56" s="51"/>
      <c r="BT56" s="55" t="e">
        <f t="shared" si="22"/>
        <v>#N/A</v>
      </c>
    </row>
    <row r="57" spans="1:77" ht="21.6" thickBot="1" x14ac:dyDescent="0.45">
      <c r="A57" s="190">
        <v>9</v>
      </c>
      <c r="B57" s="209" t="s">
        <v>1460</v>
      </c>
      <c r="C57" s="210"/>
      <c r="D57" s="210"/>
      <c r="E57" s="210"/>
      <c r="F57" s="210"/>
      <c r="G57" s="210"/>
      <c r="H57" s="210"/>
      <c r="I57" s="211"/>
      <c r="J57" s="211"/>
      <c r="K57" s="184"/>
      <c r="L57" s="46"/>
      <c r="M57" s="46"/>
      <c r="N57" s="47"/>
      <c r="O57" s="47"/>
      <c r="P57" s="47"/>
      <c r="Q57" s="47"/>
      <c r="AO57" s="59"/>
      <c r="AV57" s="52"/>
      <c r="BK57" s="55" t="e">
        <f t="shared" si="1"/>
        <v>#N/A</v>
      </c>
      <c r="BL57" s="55">
        <v>53</v>
      </c>
      <c r="BM57">
        <v>668</v>
      </c>
      <c r="BN57" t="s">
        <v>750</v>
      </c>
      <c r="BO57" s="60" t="s">
        <v>754</v>
      </c>
      <c r="BP57" s="60" t="s">
        <v>253</v>
      </c>
      <c r="BQ57" s="55" t="str">
        <f t="shared" si="2"/>
        <v/>
      </c>
      <c r="BR57" s="57" t="e">
        <f>IF(VLOOKUP($D$1,ورقة4!$A$3:$AX$789,MATCH('إختيار المقررات'!BM57,ورقة4!$A$2:$AX$2,0),0)=0,"",VLOOKUP($D$1,ورقة4!$A$3:$AX$789,MATCH('إختيار المقررات'!BM57,ورقة4!$A$2:$AX$2,0),0))</f>
        <v>#N/A</v>
      </c>
      <c r="BS57" s="51"/>
      <c r="BT57" s="55" t="e">
        <f t="shared" si="22"/>
        <v>#N/A</v>
      </c>
    </row>
    <row r="58" spans="1:77" ht="21.6" thickBot="1" x14ac:dyDescent="0.45">
      <c r="A58" s="190">
        <v>10</v>
      </c>
      <c r="B58" s="208" t="s">
        <v>1500</v>
      </c>
      <c r="C58" s="212"/>
      <c r="D58" s="212"/>
      <c r="E58" s="212"/>
      <c r="F58" s="212"/>
      <c r="G58" s="212"/>
      <c r="H58" s="210"/>
      <c r="I58" s="210"/>
      <c r="J58" s="210"/>
      <c r="K58" s="185"/>
      <c r="L58" s="45"/>
      <c r="M58" s="45"/>
      <c r="O58" s="48"/>
      <c r="P58" s="48"/>
      <c r="Q58" s="48"/>
      <c r="AO58" s="59"/>
      <c r="BK58" s="55" t="e">
        <f t="shared" si="1"/>
        <v>#N/A</v>
      </c>
      <c r="BL58" s="52">
        <v>54</v>
      </c>
      <c r="BM58">
        <v>669</v>
      </c>
      <c r="BN58" t="s">
        <v>751</v>
      </c>
      <c r="BO58" s="60" t="s">
        <v>754</v>
      </c>
      <c r="BP58" s="60" t="s">
        <v>253</v>
      </c>
      <c r="BQ58" s="55" t="str">
        <f t="shared" si="2"/>
        <v/>
      </c>
      <c r="BR58" s="57" t="e">
        <f>IF(VLOOKUP($D$1,ورقة4!$A$3:$AX$789,MATCH('إختيار المقررات'!BM58,ورقة4!$A$2:$AX$2,0),0)=0,"",VLOOKUP($D$1,ورقة4!$A$3:$AX$789,MATCH('إختيار المقررات'!BM58,ورقة4!$A$2:$AX$2,0),0))</f>
        <v>#N/A</v>
      </c>
      <c r="BS58" s="51"/>
      <c r="BT58" s="55" t="e">
        <f t="shared" si="22"/>
        <v>#N/A</v>
      </c>
    </row>
    <row r="59" spans="1:77" ht="21.6" thickBot="1" x14ac:dyDescent="0.45">
      <c r="A59" s="190">
        <v>11</v>
      </c>
      <c r="B59" s="209" t="s">
        <v>1990</v>
      </c>
      <c r="C59" s="210"/>
      <c r="D59" s="210"/>
      <c r="E59" s="210"/>
      <c r="F59" s="210"/>
      <c r="G59" s="210"/>
      <c r="H59" s="210"/>
      <c r="I59" s="210"/>
      <c r="J59" s="210"/>
      <c r="K59" s="185"/>
      <c r="L59" s="45"/>
      <c r="M59" s="45"/>
      <c r="AM59" s="53"/>
      <c r="AO59" s="59"/>
      <c r="BK59" s="55" t="e">
        <f t="shared" si="1"/>
        <v>#N/A</v>
      </c>
      <c r="BL59" s="55">
        <v>55</v>
      </c>
      <c r="BM59">
        <v>670</v>
      </c>
      <c r="BN59" t="s">
        <v>752</v>
      </c>
      <c r="BO59" s="60" t="s">
        <v>754</v>
      </c>
      <c r="BP59" s="60" t="s">
        <v>253</v>
      </c>
      <c r="BQ59" s="55" t="str">
        <f t="shared" si="2"/>
        <v/>
      </c>
      <c r="BR59" s="57" t="e">
        <f>IF(VLOOKUP($D$1,ورقة4!$A$3:$AX$789,MATCH('إختيار المقررات'!BM59,ورقة4!$A$2:$AX$2,0),0)=0,"",VLOOKUP($D$1,ورقة4!$A$3:$AX$789,MATCH('إختيار المقررات'!BM59,ورقة4!$A$2:$AX$2,0),0))</f>
        <v>#N/A</v>
      </c>
      <c r="BS59" s="51"/>
      <c r="BT59" s="55" t="e">
        <f t="shared" si="22"/>
        <v>#N/A</v>
      </c>
    </row>
    <row r="60" spans="1:77" ht="16.2" thickTop="1" x14ac:dyDescent="0.25">
      <c r="A60" s="190"/>
      <c r="B60" s="190"/>
      <c r="C60" s="190"/>
      <c r="D60" s="190"/>
      <c r="E60" s="190"/>
      <c r="F60" s="190"/>
      <c r="G60" s="190"/>
      <c r="H60" s="190"/>
      <c r="I60" s="190"/>
      <c r="J60" s="190"/>
      <c r="AO60" s="59"/>
      <c r="BK60" s="55" t="e">
        <f t="shared" si="1"/>
        <v>#N/A</v>
      </c>
      <c r="BL60" s="52">
        <v>56</v>
      </c>
      <c r="BM60">
        <v>671</v>
      </c>
      <c r="BN60" t="s">
        <v>753</v>
      </c>
      <c r="BO60" s="60" t="s">
        <v>754</v>
      </c>
      <c r="BP60" s="60" t="s">
        <v>253</v>
      </c>
      <c r="BQ60" s="55" t="str">
        <f t="shared" si="2"/>
        <v/>
      </c>
      <c r="BR60" s="57" t="e">
        <f>IF(VLOOKUP($D$1,ورقة4!$A$3:$AX$789,MATCH('إختيار المقررات'!BM60,ورقة4!$A$2:$AX$2,0),0)=0,"",VLOOKUP($D$1,ورقة4!$A$3:$AX$789,MATCH('إختيار المقررات'!BM60,ورقة4!$A$2:$AX$2,0),0))</f>
        <v>#N/A</v>
      </c>
      <c r="BS60" s="51"/>
      <c r="BT60" s="55" t="e">
        <f t="shared" si="22"/>
        <v>#N/A</v>
      </c>
    </row>
    <row r="61" spans="1:77" x14ac:dyDescent="0.25">
      <c r="A61" s="190"/>
      <c r="B61" s="190"/>
      <c r="C61" s="190"/>
      <c r="D61" s="190"/>
      <c r="E61" s="190"/>
      <c r="F61" s="190"/>
      <c r="G61" s="190"/>
      <c r="H61" s="190"/>
      <c r="I61" s="190"/>
      <c r="J61" s="190"/>
      <c r="AO61" s="59"/>
    </row>
    <row r="62" spans="1:77" x14ac:dyDescent="0.25">
      <c r="A62" s="190"/>
      <c r="B62" s="190"/>
      <c r="C62" s="190"/>
      <c r="D62" s="190"/>
      <c r="E62" s="190"/>
      <c r="F62" s="190"/>
      <c r="G62" s="190"/>
      <c r="H62" s="190"/>
      <c r="I62" s="190"/>
      <c r="J62" s="190"/>
      <c r="AO62" s="59"/>
    </row>
    <row r="63" spans="1:77" x14ac:dyDescent="0.25">
      <c r="A63" s="190"/>
      <c r="B63" s="190"/>
      <c r="C63" s="190"/>
      <c r="D63" s="190"/>
      <c r="E63" s="190"/>
      <c r="F63" s="190"/>
      <c r="G63" s="190"/>
      <c r="H63" s="190"/>
      <c r="I63" s="190"/>
      <c r="J63" s="190"/>
      <c r="AO63" s="59"/>
    </row>
    <row r="64" spans="1:77" x14ac:dyDescent="0.25">
      <c r="A64" s="190"/>
      <c r="B64" s="190"/>
      <c r="C64" s="190"/>
      <c r="D64" s="190"/>
      <c r="E64" s="190"/>
      <c r="F64" s="190"/>
      <c r="G64" s="190"/>
      <c r="H64" s="190"/>
      <c r="I64" s="190"/>
      <c r="J64" s="190"/>
      <c r="AO64" s="59"/>
    </row>
    <row r="65" spans="1:70" x14ac:dyDescent="0.25">
      <c r="A65" s="190"/>
      <c r="B65" s="190"/>
      <c r="C65" s="190"/>
      <c r="D65" s="190"/>
      <c r="E65" s="190"/>
      <c r="F65" s="190"/>
      <c r="G65" s="190"/>
      <c r="H65" s="190"/>
      <c r="I65" s="190"/>
      <c r="J65" s="190"/>
    </row>
    <row r="66" spans="1:70" x14ac:dyDescent="0.25">
      <c r="A66" s="190"/>
      <c r="B66" s="190"/>
      <c r="C66" s="190"/>
      <c r="D66" s="190"/>
      <c r="E66" s="190"/>
      <c r="F66" s="190"/>
      <c r="G66" s="190"/>
      <c r="H66" s="190"/>
      <c r="I66" s="190"/>
      <c r="J66" s="190"/>
    </row>
    <row r="67" spans="1:70" x14ac:dyDescent="0.25">
      <c r="A67" s="190"/>
      <c r="B67" s="190"/>
      <c r="C67" s="190"/>
      <c r="D67" s="190"/>
      <c r="E67" s="190"/>
      <c r="F67" s="190"/>
      <c r="G67" s="190"/>
      <c r="H67" s="190"/>
      <c r="I67" s="190"/>
      <c r="J67" s="190"/>
    </row>
    <row r="68" spans="1:70" x14ac:dyDescent="0.25">
      <c r="A68" s="190"/>
      <c r="B68" s="190"/>
      <c r="C68" s="190"/>
      <c r="D68" s="190"/>
      <c r="E68" s="190"/>
      <c r="F68" s="190"/>
      <c r="G68" s="190"/>
      <c r="H68" s="190"/>
      <c r="I68" s="190"/>
      <c r="J68" s="190"/>
    </row>
    <row r="69" spans="1:70" x14ac:dyDescent="0.25">
      <c r="A69" s="190"/>
      <c r="B69" s="190"/>
      <c r="C69" s="190"/>
      <c r="D69" s="190"/>
      <c r="E69" s="190"/>
      <c r="F69" s="190"/>
      <c r="G69" s="190"/>
      <c r="H69" s="190"/>
      <c r="I69" s="190"/>
      <c r="J69" s="190"/>
    </row>
    <row r="70" spans="1:70" x14ac:dyDescent="0.25">
      <c r="A70" s="190"/>
      <c r="B70" s="190"/>
      <c r="C70" s="190"/>
      <c r="D70" s="190"/>
      <c r="E70" s="190"/>
      <c r="F70" s="190"/>
      <c r="G70" s="190"/>
      <c r="H70" s="190"/>
      <c r="I70" s="190"/>
      <c r="J70" s="190"/>
    </row>
    <row r="71" spans="1:70" x14ac:dyDescent="0.25">
      <c r="A71" s="190"/>
      <c r="B71" s="190"/>
      <c r="C71" s="190"/>
      <c r="D71" s="190"/>
      <c r="E71" s="190"/>
      <c r="F71" s="190"/>
      <c r="G71" s="190"/>
      <c r="H71" s="190"/>
      <c r="I71" s="190"/>
      <c r="J71" s="190"/>
      <c r="BR71" s="60">
        <f>COUNTIFS(BR6:BR54,"ج")</f>
        <v>0</v>
      </c>
    </row>
    <row r="72" spans="1:70" x14ac:dyDescent="0.25">
      <c r="A72" s="190"/>
      <c r="B72" s="190"/>
      <c r="C72" s="190"/>
      <c r="D72" s="190"/>
      <c r="E72" s="190"/>
      <c r="F72" s="190"/>
      <c r="G72" s="190"/>
      <c r="H72" s="190"/>
      <c r="I72" s="190"/>
      <c r="J72" s="190"/>
      <c r="BR72" s="60">
        <f>COUNTIFS(BR6:BR54,"ر1")</f>
        <v>0</v>
      </c>
    </row>
    <row r="73" spans="1:70" x14ac:dyDescent="0.25">
      <c r="A73" s="190"/>
      <c r="B73" s="190"/>
      <c r="C73" s="190"/>
      <c r="D73" s="190"/>
      <c r="E73" s="190"/>
      <c r="F73" s="190"/>
      <c r="G73" s="190"/>
      <c r="H73" s="190"/>
      <c r="I73" s="190"/>
      <c r="J73" s="190"/>
      <c r="BR73" s="60">
        <f>COUNTIFS(BR6:BR54,"ر2")</f>
        <v>0</v>
      </c>
    </row>
    <row r="74" spans="1:70" x14ac:dyDescent="0.25">
      <c r="A74" s="190"/>
      <c r="B74" s="190"/>
      <c r="C74" s="190"/>
      <c r="D74" s="190"/>
      <c r="E74" s="190"/>
      <c r="F74" s="190"/>
      <c r="G74" s="190"/>
      <c r="H74" s="190"/>
      <c r="I74" s="190"/>
      <c r="J74" s="190"/>
      <c r="BR74" s="60">
        <f>SUM(BR71:BR73)</f>
        <v>0</v>
      </c>
    </row>
    <row r="75" spans="1:70" x14ac:dyDescent="0.25">
      <c r="A75" s="190"/>
      <c r="B75" s="190"/>
      <c r="C75" s="190"/>
      <c r="D75" s="190"/>
      <c r="E75" s="190"/>
      <c r="F75" s="190"/>
      <c r="G75" s="190"/>
      <c r="H75" s="190"/>
      <c r="I75" s="190"/>
      <c r="J75" s="190"/>
    </row>
    <row r="76" spans="1:70" x14ac:dyDescent="0.25">
      <c r="A76" s="190"/>
      <c r="B76" s="190"/>
      <c r="C76" s="190"/>
      <c r="D76" s="190"/>
      <c r="E76" s="190"/>
      <c r="F76" s="190"/>
      <c r="G76" s="190"/>
      <c r="H76" s="190"/>
      <c r="I76" s="190"/>
      <c r="J76" s="190"/>
    </row>
  </sheetData>
  <sheetProtection algorithmName="SHA-512" hashValue="Lj3qm1dZeFDxB5U+9kARX/r5EViFXmUKKBRvK3eHcIO/PqCH3/ZVaaulX+alGPaz3rMWEdckG+G0Qln0hSmxsw==" saltValue="rWGgGMvPlWXEb/HKzYiERw==" spinCount="100000" sheet="1" objects="1" scenarios="1"/>
  <mergeCells count="124">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V23:AA23"/>
    <mergeCell ref="D1:F1"/>
    <mergeCell ref="D3:F3"/>
    <mergeCell ref="D2:F2"/>
    <mergeCell ref="S1:U1"/>
    <mergeCell ref="S2:U2"/>
    <mergeCell ref="Y3:AA3"/>
    <mergeCell ref="V2:X2"/>
    <mergeCell ref="V3:X3"/>
    <mergeCell ref="Y1:AA1"/>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s>
  <conditionalFormatting sqref="B6:AA7">
    <cfRule type="expression" dxfId="13" priority="2">
      <formula>$D$2="معاقب"</formula>
    </cfRule>
  </conditionalFormatting>
  <conditionalFormatting sqref="I8:T35">
    <cfRule type="expression" dxfId="12" priority="1">
      <formula>$D$2="معاقب"</formula>
    </cfRule>
  </conditionalFormatting>
  <conditionalFormatting sqref="K9:R31">
    <cfRule type="containsText" dxfId="11"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T47"/>
  <sheetViews>
    <sheetView rightToLeft="1" workbookViewId="0">
      <selection activeCell="B2" sqref="B2:C2"/>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hidden="1" customWidth="1"/>
    <col min="21" max="21" width="5.59765625" style="1" hidden="1" customWidth="1"/>
    <col min="22" max="22" width="5.09765625" style="19" hidden="1" customWidth="1"/>
    <col min="23" max="23" width="5.5" style="19" hidden="1" customWidth="1"/>
    <col min="24" max="24" width="5.3984375" style="1" hidden="1" customWidth="1"/>
    <col min="25" max="25" width="4.8984375" style="1" hidden="1" customWidth="1"/>
    <col min="26" max="26" width="3.69921875" style="1" hidden="1" customWidth="1"/>
    <col min="27" max="27" width="4.3984375" style="1" hidden="1" customWidth="1"/>
    <col min="28" max="37" width="7" style="1" hidden="1" customWidth="1"/>
    <col min="38" max="38" width="7" style="1" customWidth="1"/>
    <col min="39" max="16384" width="8.8984375" style="1"/>
  </cols>
  <sheetData>
    <row r="1" spans="2:46" ht="18.600000000000001" customHeight="1" thickTop="1" thickBot="1" x14ac:dyDescent="0.3">
      <c r="B1" s="463">
        <f ca="1">NOW()</f>
        <v>45687.530527199073</v>
      </c>
      <c r="C1" s="463"/>
      <c r="D1" s="463"/>
      <c r="E1" s="463"/>
      <c r="F1" s="376" t="s">
        <v>1966</v>
      </c>
      <c r="G1" s="376"/>
      <c r="H1" s="376"/>
      <c r="I1" s="376"/>
      <c r="J1" s="376"/>
      <c r="K1" s="376"/>
      <c r="L1" s="376"/>
      <c r="M1" s="376"/>
      <c r="N1" s="376"/>
      <c r="O1" s="376"/>
      <c r="P1" s="376"/>
      <c r="Q1" s="376"/>
      <c r="R1" s="376"/>
      <c r="T1" s="19"/>
      <c r="U1" s="19"/>
      <c r="X1" s="19"/>
      <c r="Y1" s="19"/>
      <c r="Z1" s="19"/>
      <c r="AA1" s="19"/>
      <c r="AB1" s="19"/>
      <c r="AC1" s="229"/>
      <c r="AD1" s="405" t="str">
        <f>IF(AK1&gt;0,"يجب عليك ادخال البيانات المطلوبة أدناه بالمعلومات الصحيحة في صفحة إدخال البيانات لتتمكن من طباعة استمارة المقررات بشكل صحيح","")</f>
        <v/>
      </c>
      <c r="AE1" s="406"/>
      <c r="AF1" s="406"/>
      <c r="AG1" s="406"/>
      <c r="AH1" s="407"/>
      <c r="AI1" s="229"/>
      <c r="AJ1" s="229"/>
      <c r="AK1" s="230"/>
      <c r="AL1" s="19"/>
      <c r="AM1" s="19"/>
      <c r="AN1" s="19"/>
      <c r="AO1" s="19"/>
      <c r="AP1" s="19"/>
      <c r="AQ1" s="19"/>
      <c r="AR1" s="19"/>
      <c r="AS1" s="19"/>
      <c r="AT1" s="19"/>
    </row>
    <row r="2" spans="2:46" ht="17.25" customHeight="1" thickBot="1" x14ac:dyDescent="0.3">
      <c r="B2" s="464" t="s">
        <v>261</v>
      </c>
      <c r="C2" s="465"/>
      <c r="D2" s="466">
        <f>'إختيار المقررات'!D1</f>
        <v>0</v>
      </c>
      <c r="E2" s="466"/>
      <c r="F2" s="450" t="s">
        <v>3</v>
      </c>
      <c r="G2" s="450"/>
      <c r="H2" s="467" t="str">
        <f>'إختيار المقررات'!J1</f>
        <v/>
      </c>
      <c r="I2" s="467"/>
      <c r="J2" s="467"/>
      <c r="K2" s="450" t="s">
        <v>4</v>
      </c>
      <c r="L2" s="450"/>
      <c r="M2" s="447" t="str">
        <f>'إختيار المقررات'!P1</f>
        <v/>
      </c>
      <c r="N2" s="447"/>
      <c r="O2" s="104" t="s">
        <v>5</v>
      </c>
      <c r="P2" s="447" t="str">
        <f>'إختيار المقررات'!V1</f>
        <v/>
      </c>
      <c r="Q2" s="447"/>
      <c r="R2" s="448"/>
      <c r="T2" s="19"/>
      <c r="U2" s="19"/>
      <c r="X2" s="19"/>
      <c r="Y2" s="19"/>
      <c r="Z2" s="19"/>
      <c r="AA2" s="19"/>
      <c r="AB2" s="19"/>
      <c r="AC2" s="229"/>
      <c r="AD2" s="408"/>
      <c r="AE2" s="409"/>
      <c r="AF2" s="409"/>
      <c r="AG2" s="409"/>
      <c r="AH2" s="410"/>
      <c r="AI2" s="231" t="s">
        <v>1996</v>
      </c>
      <c r="AJ2" s="231"/>
      <c r="AK2" s="19"/>
      <c r="AL2" s="19"/>
      <c r="AM2" s="19"/>
      <c r="AN2" s="19"/>
      <c r="AO2" s="19"/>
      <c r="AP2" s="19"/>
      <c r="AQ2" s="19"/>
      <c r="AR2" s="19"/>
      <c r="AS2" s="19"/>
      <c r="AT2" s="19"/>
    </row>
    <row r="3" spans="2:46" ht="17.25" customHeight="1" thickTop="1" thickBot="1" x14ac:dyDescent="0.3">
      <c r="B3" s="445" t="s">
        <v>262</v>
      </c>
      <c r="C3" s="444"/>
      <c r="D3" s="449" t="e">
        <f>'إختيار المقررات'!D2</f>
        <v>#N/A</v>
      </c>
      <c r="E3" s="449"/>
      <c r="F3" s="394"/>
      <c r="G3" s="394"/>
      <c r="H3" s="451"/>
      <c r="I3" s="451"/>
      <c r="J3" s="455"/>
      <c r="K3" s="455"/>
      <c r="L3" s="455"/>
      <c r="M3" s="105"/>
      <c r="N3" s="449">
        <f>'إختيار المقررات'!AB2</f>
        <v>0</v>
      </c>
      <c r="O3" s="449"/>
      <c r="P3" s="449"/>
      <c r="Q3" s="453"/>
      <c r="R3" s="454"/>
      <c r="T3" s="19"/>
      <c r="U3" s="19"/>
      <c r="W3" s="19">
        <f>IF(Z3&lt;&gt;"",1,"")</f>
        <v>1</v>
      </c>
      <c r="X3" s="19">
        <v>1</v>
      </c>
      <c r="Y3" s="19">
        <f>IF(Z3&lt;&gt;"",X3,"")</f>
        <v>1</v>
      </c>
      <c r="Z3" s="19" t="str">
        <f>IF(LEN(M2)&lt;2,K2,"")</f>
        <v>اسم الاب:</v>
      </c>
      <c r="AA3" s="19">
        <f>IFERROR(SMALL($Y$3:$Y$22,X3),"")</f>
        <v>1</v>
      </c>
      <c r="AB3" s="19"/>
      <c r="AC3" s="230"/>
      <c r="AD3" s="230"/>
      <c r="AE3" s="386" t="str">
        <f>IFERROR(VLOOKUP(AA3,$X$3:$Z$22,3,0),"")</f>
        <v>اسم الاب:</v>
      </c>
      <c r="AF3" s="386"/>
      <c r="AG3" s="386"/>
      <c r="AH3" s="230"/>
      <c r="AI3" s="230"/>
      <c r="AJ3" s="230"/>
      <c r="AK3" s="19"/>
      <c r="AL3" s="19"/>
      <c r="AM3" s="19"/>
      <c r="AN3" s="19"/>
      <c r="AO3" s="19"/>
      <c r="AP3" s="19"/>
      <c r="AQ3" s="19"/>
      <c r="AR3" s="19"/>
      <c r="AS3" s="19"/>
      <c r="AT3" s="19"/>
    </row>
    <row r="4" spans="2:46" ht="18.75" customHeight="1" thickTop="1" thickBot="1" x14ac:dyDescent="0.3">
      <c r="B4" s="445" t="s">
        <v>263</v>
      </c>
      <c r="C4" s="444"/>
      <c r="D4" s="394" t="str">
        <f>'إختيار المقررات'!D3</f>
        <v/>
      </c>
      <c r="E4" s="394"/>
      <c r="F4" s="442" t="s">
        <v>267</v>
      </c>
      <c r="G4" s="442"/>
      <c r="H4" s="395" t="str">
        <f>'إختيار المقررات'!AB1</f>
        <v/>
      </c>
      <c r="I4" s="395"/>
      <c r="J4" s="102" t="s">
        <v>271</v>
      </c>
      <c r="K4" s="394" t="str">
        <f>'إختيار المقررات'!AH1</f>
        <v/>
      </c>
      <c r="L4" s="394"/>
      <c r="M4" s="394"/>
      <c r="N4" s="449"/>
      <c r="O4" s="449"/>
      <c r="P4" s="449"/>
      <c r="Q4" s="451"/>
      <c r="R4" s="452"/>
      <c r="T4" s="19"/>
      <c r="U4" s="19"/>
      <c r="X4" s="19">
        <v>2</v>
      </c>
      <c r="Y4" s="19">
        <f t="shared" ref="Y4:Y25" si="0">IF(Z4&lt;&gt;"",X4,"")</f>
        <v>2</v>
      </c>
      <c r="Z4" s="19" t="str">
        <f>IF(LEN(P2)&lt;2,O2,"")</f>
        <v>اسم الام:</v>
      </c>
      <c r="AA4" s="19">
        <f t="shared" ref="AA4:AA21" si="1">IFERROR(SMALL($Y$3:$Y$22,X4),"")</f>
        <v>2</v>
      </c>
      <c r="AB4" s="19"/>
      <c r="AC4" s="230"/>
      <c r="AD4" s="230"/>
      <c r="AE4" s="386" t="str">
        <f t="shared" ref="AE4:AE22" si="2">IFERROR(VLOOKUP(AA4,$X$3:$Z$22,3,0),"")</f>
        <v>اسم الام:</v>
      </c>
      <c r="AF4" s="386"/>
      <c r="AG4" s="386"/>
      <c r="AH4" s="230"/>
      <c r="AI4" s="230"/>
      <c r="AJ4" s="230"/>
      <c r="AK4" s="19"/>
      <c r="AL4" s="19"/>
      <c r="AM4" s="19"/>
      <c r="AN4" s="19"/>
      <c r="AO4" s="19"/>
      <c r="AP4" s="19"/>
      <c r="AQ4" s="19"/>
      <c r="AR4" s="19"/>
      <c r="AS4" s="19"/>
      <c r="AT4" s="19"/>
    </row>
    <row r="5" spans="2:46" ht="18.75" customHeight="1" thickTop="1" thickBot="1" x14ac:dyDescent="0.3">
      <c r="B5" s="445" t="s">
        <v>264</v>
      </c>
      <c r="C5" s="444"/>
      <c r="D5" s="394" t="str">
        <f>'إختيار المقررات'!J3</f>
        <v/>
      </c>
      <c r="E5" s="394"/>
      <c r="F5" s="444" t="s">
        <v>268</v>
      </c>
      <c r="G5" s="444"/>
      <c r="H5" s="446">
        <f>'إختيار المقررات'!P3</f>
        <v>0</v>
      </c>
      <c r="I5" s="387"/>
      <c r="J5" s="102" t="s">
        <v>272</v>
      </c>
      <c r="K5" s="387" t="str">
        <f>'إختيار المقررات'!AB3</f>
        <v>غير سوري</v>
      </c>
      <c r="L5" s="387"/>
      <c r="M5" s="387"/>
      <c r="N5" s="444" t="s">
        <v>274</v>
      </c>
      <c r="O5" s="444"/>
      <c r="P5" s="394" t="str">
        <f>'إختيار المقررات'!V3</f>
        <v>غير سوري</v>
      </c>
      <c r="Q5" s="394"/>
      <c r="R5" s="443"/>
      <c r="T5" s="19"/>
      <c r="U5" s="19"/>
      <c r="X5" s="19">
        <v>3</v>
      </c>
      <c r="Y5" s="19">
        <f t="shared" si="0"/>
        <v>3</v>
      </c>
      <c r="Z5" s="19">
        <f>IF(LEN(N3)&lt;2,Q3,"")</f>
        <v>0</v>
      </c>
      <c r="AA5" s="19">
        <f t="shared" si="1"/>
        <v>3</v>
      </c>
      <c r="AB5" s="19"/>
      <c r="AC5" s="230"/>
      <c r="AD5" s="230"/>
      <c r="AE5" s="386">
        <f t="shared" si="2"/>
        <v>0</v>
      </c>
      <c r="AF5" s="386"/>
      <c r="AG5" s="386"/>
      <c r="AH5" s="230"/>
      <c r="AI5" s="230"/>
      <c r="AJ5" s="230"/>
      <c r="AK5" s="19"/>
      <c r="AL5" s="19"/>
      <c r="AM5" s="19"/>
      <c r="AN5" s="19"/>
      <c r="AO5" s="19"/>
      <c r="AP5" s="19"/>
      <c r="AQ5" s="19"/>
      <c r="AR5" s="19"/>
      <c r="AS5" s="19"/>
      <c r="AT5" s="19"/>
    </row>
    <row r="6" spans="2:46" ht="18.75" customHeight="1" thickTop="1" thickBot="1" x14ac:dyDescent="0.3">
      <c r="B6" s="468" t="s">
        <v>265</v>
      </c>
      <c r="C6" s="442"/>
      <c r="D6" s="394" t="str">
        <f>'إختيار المقررات'!AH3</f>
        <v>لايوجد</v>
      </c>
      <c r="E6" s="394"/>
      <c r="F6" s="442" t="s">
        <v>269</v>
      </c>
      <c r="G6" s="442"/>
      <c r="H6" s="394" t="str">
        <f>'إختيار المقررات'!D4</f>
        <v/>
      </c>
      <c r="I6" s="394"/>
      <c r="J6" s="103" t="s">
        <v>273</v>
      </c>
      <c r="K6" s="387" t="str">
        <f>'إختيار المقررات'!P4</f>
        <v/>
      </c>
      <c r="L6" s="387"/>
      <c r="M6" s="387"/>
      <c r="N6" s="442" t="s">
        <v>275</v>
      </c>
      <c r="O6" s="442"/>
      <c r="P6" s="394" t="str">
        <f>'إختيار المقررات'!J4</f>
        <v/>
      </c>
      <c r="Q6" s="394"/>
      <c r="R6" s="443"/>
      <c r="T6" s="19"/>
      <c r="U6" s="19"/>
      <c r="X6" s="19">
        <v>4</v>
      </c>
      <c r="Y6" s="19">
        <f t="shared" si="0"/>
        <v>4</v>
      </c>
      <c r="Z6" s="19">
        <f>IF(LEN(J3)&lt;2,M3,"")</f>
        <v>0</v>
      </c>
      <c r="AA6" s="19">
        <f t="shared" si="1"/>
        <v>4</v>
      </c>
      <c r="AB6" s="19"/>
      <c r="AC6" s="230"/>
      <c r="AD6" s="230"/>
      <c r="AE6" s="386">
        <f t="shared" si="2"/>
        <v>0</v>
      </c>
      <c r="AF6" s="386"/>
      <c r="AG6" s="386"/>
      <c r="AH6" s="230"/>
      <c r="AI6" s="230"/>
      <c r="AJ6" s="230"/>
      <c r="AK6" s="19"/>
      <c r="AL6" s="19"/>
      <c r="AM6" s="19"/>
      <c r="AN6" s="19"/>
      <c r="AO6" s="19"/>
      <c r="AP6" s="19"/>
      <c r="AQ6" s="19"/>
      <c r="AR6" s="19"/>
      <c r="AS6" s="19"/>
      <c r="AT6" s="19"/>
    </row>
    <row r="7" spans="2:46" thickTop="1" thickBot="1" x14ac:dyDescent="0.3">
      <c r="B7" s="431" t="s">
        <v>266</v>
      </c>
      <c r="C7" s="432"/>
      <c r="D7" s="469">
        <f>'إختيار المقررات'!V4</f>
        <v>0</v>
      </c>
      <c r="E7" s="435"/>
      <c r="F7" s="432" t="s">
        <v>270</v>
      </c>
      <c r="G7" s="432"/>
      <c r="H7" s="433">
        <f>'إختيار المقررات'!AB4</f>
        <v>0</v>
      </c>
      <c r="I7" s="434"/>
      <c r="J7" s="74" t="s">
        <v>133</v>
      </c>
      <c r="K7" s="435">
        <f>'إختيار المقررات'!AH4</f>
        <v>0</v>
      </c>
      <c r="L7" s="435"/>
      <c r="M7" s="435"/>
      <c r="N7" s="435"/>
      <c r="O7" s="435"/>
      <c r="P7" s="435"/>
      <c r="Q7" s="435"/>
      <c r="R7" s="436"/>
      <c r="T7" s="19"/>
      <c r="U7" s="19"/>
      <c r="X7" s="19">
        <v>5</v>
      </c>
      <c r="Y7" s="19">
        <f t="shared" si="0"/>
        <v>5</v>
      </c>
      <c r="Z7" s="19">
        <f>IF(LEN(F3)&lt;2,H3,"")</f>
        <v>0</v>
      </c>
      <c r="AA7" s="19">
        <f t="shared" si="1"/>
        <v>5</v>
      </c>
      <c r="AB7" s="19"/>
      <c r="AC7" s="230"/>
      <c r="AD7" s="230"/>
      <c r="AE7" s="386">
        <f t="shared" si="2"/>
        <v>0</v>
      </c>
      <c r="AF7" s="386"/>
      <c r="AG7" s="386"/>
      <c r="AH7" s="230"/>
      <c r="AI7" s="230"/>
      <c r="AJ7" s="230"/>
      <c r="AK7" s="19"/>
      <c r="AL7" s="19"/>
      <c r="AM7" s="19"/>
      <c r="AN7" s="19"/>
      <c r="AO7" s="19"/>
      <c r="AP7" s="19"/>
      <c r="AQ7" s="19"/>
      <c r="AR7" s="19"/>
      <c r="AS7" s="19"/>
      <c r="AT7" s="19"/>
    </row>
    <row r="8" spans="2:46" ht="24" customHeight="1" thickTop="1" thickBot="1" x14ac:dyDescent="0.3">
      <c r="B8" s="470" t="str">
        <f>IF(AD1&lt;&gt;"",AD1,AI2)</f>
        <v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470"/>
      <c r="D8" s="470"/>
      <c r="E8" s="470"/>
      <c r="F8" s="470"/>
      <c r="G8" s="470"/>
      <c r="H8" s="470"/>
      <c r="I8" s="470"/>
      <c r="J8" s="470"/>
      <c r="K8" s="470"/>
      <c r="L8" s="470"/>
      <c r="M8" s="470"/>
      <c r="N8" s="470"/>
      <c r="O8" s="470"/>
      <c r="P8" s="470"/>
      <c r="Q8" s="470"/>
      <c r="R8" s="470"/>
      <c r="T8" s="19"/>
      <c r="U8" s="19"/>
      <c r="X8" s="19">
        <v>6</v>
      </c>
      <c r="Y8" s="19">
        <f>IF(Z8&lt;&gt;"",X8,"")</f>
        <v>6</v>
      </c>
      <c r="Z8" s="19" t="str">
        <f>IF(LEN(D4)&lt;2,B4,"")</f>
        <v>الجنس:</v>
      </c>
      <c r="AA8" s="19">
        <f t="shared" si="1"/>
        <v>6</v>
      </c>
      <c r="AB8" s="19"/>
      <c r="AC8" s="230"/>
      <c r="AD8" s="230"/>
      <c r="AE8" s="386" t="str">
        <f t="shared" si="2"/>
        <v>الجنس:</v>
      </c>
      <c r="AF8" s="386"/>
      <c r="AG8" s="386"/>
      <c r="AH8" s="230"/>
      <c r="AI8" s="230"/>
      <c r="AJ8" s="230"/>
      <c r="AK8" s="19"/>
      <c r="AL8" s="19"/>
      <c r="AM8" s="19"/>
      <c r="AN8" s="19"/>
      <c r="AO8" s="19"/>
      <c r="AP8" s="19"/>
      <c r="AQ8" s="19"/>
      <c r="AR8" s="19"/>
      <c r="AS8" s="19"/>
      <c r="AT8" s="19"/>
    </row>
    <row r="9" spans="2:46" ht="24" customHeight="1" thickTop="1" thickBot="1" x14ac:dyDescent="0.3">
      <c r="B9" s="471"/>
      <c r="C9" s="471"/>
      <c r="D9" s="471"/>
      <c r="E9" s="471"/>
      <c r="F9" s="471"/>
      <c r="G9" s="471"/>
      <c r="H9" s="471"/>
      <c r="I9" s="471"/>
      <c r="J9" s="471"/>
      <c r="K9" s="471"/>
      <c r="L9" s="471"/>
      <c r="M9" s="471"/>
      <c r="N9" s="471"/>
      <c r="O9" s="471"/>
      <c r="P9" s="471"/>
      <c r="Q9" s="471"/>
      <c r="R9" s="471"/>
      <c r="S9" s="2"/>
      <c r="T9" s="232"/>
      <c r="U9" s="232"/>
      <c r="X9" s="19">
        <v>7</v>
      </c>
      <c r="Y9" s="19">
        <f t="shared" si="0"/>
        <v>7</v>
      </c>
      <c r="Z9" s="19" t="str">
        <f>IF(LEN(H4)&lt;2,F4,"")</f>
        <v>تاريخ الميلاد:</v>
      </c>
      <c r="AA9" s="19">
        <f t="shared" si="1"/>
        <v>7</v>
      </c>
      <c r="AB9" s="19"/>
      <c r="AC9" s="230"/>
      <c r="AD9" s="230"/>
      <c r="AE9" s="386" t="str">
        <f t="shared" si="2"/>
        <v>تاريخ الميلاد:</v>
      </c>
      <c r="AF9" s="386"/>
      <c r="AG9" s="386"/>
      <c r="AH9" s="230"/>
      <c r="AI9" s="230"/>
      <c r="AJ9" s="230"/>
      <c r="AK9" s="19"/>
      <c r="AL9" s="19"/>
      <c r="AM9" s="19"/>
      <c r="AN9" s="19"/>
      <c r="AO9" s="19"/>
      <c r="AP9" s="19"/>
      <c r="AQ9" s="19"/>
      <c r="AR9" s="19"/>
      <c r="AS9" s="19"/>
      <c r="AT9" s="19"/>
    </row>
    <row r="10" spans="2:46" ht="22.5" customHeight="1" thickTop="1" thickBot="1" x14ac:dyDescent="0.3">
      <c r="B10" s="75"/>
      <c r="C10" s="76" t="s">
        <v>26</v>
      </c>
      <c r="D10" s="437" t="s">
        <v>250</v>
      </c>
      <c r="E10" s="438"/>
      <c r="F10" s="438"/>
      <c r="G10" s="438"/>
      <c r="H10" s="438"/>
      <c r="I10" s="439"/>
      <c r="J10" s="75"/>
      <c r="K10" s="76" t="s">
        <v>26</v>
      </c>
      <c r="L10" s="437" t="s">
        <v>250</v>
      </c>
      <c r="M10" s="438"/>
      <c r="N10" s="438"/>
      <c r="O10" s="438"/>
      <c r="P10" s="438"/>
      <c r="Q10" s="439"/>
      <c r="R10" s="77"/>
      <c r="S10" s="3"/>
      <c r="T10" s="233"/>
      <c r="U10" s="234"/>
      <c r="V10" s="19" t="str">
        <f>IFERROR(SMALL('إختيار المقررات'!$F$9:$F$28,'إختيار المقررات'!BL5),"")</f>
        <v/>
      </c>
      <c r="W10" s="19" t="str">
        <f>IFERROR(SMALL('إختيار المقررات'!$BK$6:$BK$52,'إختيار المقررات'!BL5),"")</f>
        <v/>
      </c>
      <c r="X10" s="19">
        <v>8</v>
      </c>
      <c r="Y10" s="19">
        <f t="shared" si="0"/>
        <v>8</v>
      </c>
      <c r="Z10" s="19" t="str">
        <f>IF(LEN(K4)&lt;2,J4,"")</f>
        <v>مكان الميلاد:</v>
      </c>
      <c r="AA10" s="19">
        <f t="shared" si="1"/>
        <v>8</v>
      </c>
      <c r="AB10" s="19"/>
      <c r="AC10" s="230"/>
      <c r="AD10" s="230"/>
      <c r="AE10" s="386" t="str">
        <f t="shared" si="2"/>
        <v>مكان الميلاد:</v>
      </c>
      <c r="AF10" s="386"/>
      <c r="AG10" s="386"/>
      <c r="AH10" s="230"/>
      <c r="AI10" s="230"/>
      <c r="AJ10" s="230"/>
      <c r="AK10" s="19"/>
      <c r="AL10" s="19"/>
      <c r="AM10" s="19"/>
      <c r="AN10" s="19"/>
      <c r="AO10" s="19"/>
      <c r="AP10" s="19"/>
      <c r="AQ10" s="19"/>
      <c r="AR10" s="19"/>
      <c r="AS10" s="19"/>
      <c r="AT10" s="19"/>
    </row>
    <row r="11" spans="2:46" ht="17.399999999999999" customHeight="1" thickTop="1" thickBot="1" x14ac:dyDescent="0.3">
      <c r="B11" s="78" t="str">
        <f>IF(AK1&gt;0,"",IF('إختيار المقررات'!BR74=1,V10,IF('إختيار المقررات'!F28&lt;2,"",V10)))</f>
        <v/>
      </c>
      <c r="C11" s="109" t="str">
        <f>IFERROR(VLOOKUP(B11,'إختيار المقررات'!$BL$5:$BM$60,2,0),"")</f>
        <v/>
      </c>
      <c r="D11" s="440" t="str">
        <f>IFERROR(VLOOKUP(B11,'إختيار المقررات'!$BL$5:$BN$60,3,0),"")</f>
        <v/>
      </c>
      <c r="E11" s="440"/>
      <c r="F11" s="440"/>
      <c r="G11" s="440"/>
      <c r="H11" s="79" t="str">
        <f>IFERROR(VLOOKUP(D11,'إختيار المقررات'!$K$9:$T$28,9,0),"")</f>
        <v/>
      </c>
      <c r="I11" s="80" t="str">
        <f>IFERROR(IF(VLOOKUP(D11,'إختيار المقررات'!$K$9:$T$28,10,0)=0,"",VLOOKUP(D11,'إختيار المقررات'!$K$9:$T$28,10,0)),"")</f>
        <v/>
      </c>
      <c r="J11" s="78" t="str">
        <f>IF(B18="","",V18)</f>
        <v/>
      </c>
      <c r="K11" s="109" t="str">
        <f>IFERROR(VLOOKUP(J11,'إختيار المقررات'!$BL$5:$BM$60,2,0),"")</f>
        <v/>
      </c>
      <c r="L11" s="440" t="str">
        <f>IFERROR(VLOOKUP(J11,'إختيار المقررات'!$BL$5:$BN$60,3,0),"")</f>
        <v/>
      </c>
      <c r="M11" s="440"/>
      <c r="N11" s="440"/>
      <c r="O11" s="440"/>
      <c r="P11" s="81" t="str">
        <f>IFERROR(VLOOKUP(L11,'إختيار المقررات'!$K$9:$T$28,9,0),"")</f>
        <v/>
      </c>
      <c r="Q11" s="80" t="str">
        <f>IFERROR(IF(VLOOKUP(L11,'إختيار المقررات'!$K$9:$T$28,10,0)=0,"",VLOOKUP(L11,'إختيار المقررات'!$K$9:$T$28,10,0)),"")</f>
        <v/>
      </c>
      <c r="R11" s="99"/>
      <c r="T11" s="235"/>
      <c r="U11" s="19"/>
      <c r="V11" s="19" t="str">
        <f>IFERROR(SMALL('إختيار المقررات'!$F$9:$F$28,'إختيار المقررات'!BL6),"")</f>
        <v/>
      </c>
      <c r="W11" s="19" t="str">
        <f>IFERROR(SMALL('إختيار المقررات'!$BK$6:$BK$52,'إختيار المقررات'!BL6),"")</f>
        <v/>
      </c>
      <c r="X11" s="19">
        <v>9</v>
      </c>
      <c r="Y11" s="19">
        <f t="shared" si="0"/>
        <v>9</v>
      </c>
      <c r="Z11" s="19">
        <f>IF(LEN(N4)&lt;2,Q4,"")</f>
        <v>0</v>
      </c>
      <c r="AA11" s="19">
        <f t="shared" si="1"/>
        <v>9</v>
      </c>
      <c r="AB11" s="19"/>
      <c r="AC11" s="230"/>
      <c r="AD11" s="230"/>
      <c r="AE11" s="386">
        <f t="shared" si="2"/>
        <v>0</v>
      </c>
      <c r="AF11" s="386"/>
      <c r="AG11" s="386"/>
      <c r="AH11" s="230"/>
      <c r="AI11" s="230"/>
      <c r="AJ11" s="230"/>
      <c r="AK11" s="19"/>
      <c r="AL11" s="19"/>
      <c r="AM11" s="19"/>
      <c r="AN11" s="19"/>
      <c r="AO11" s="19"/>
      <c r="AP11" s="19"/>
      <c r="AQ11" s="19"/>
      <c r="AR11" s="19"/>
      <c r="AS11" s="19"/>
      <c r="AT11" s="19"/>
    </row>
    <row r="12" spans="2:46" ht="17.399999999999999" customHeight="1" thickTop="1" thickBot="1" x14ac:dyDescent="0.3">
      <c r="B12" s="78" t="str">
        <f>IF(B11="","",V11)</f>
        <v/>
      </c>
      <c r="C12" s="109" t="str">
        <f>IFERROR(VLOOKUP(B12,'إختيار المقررات'!$BL$5:$BM$60,2,0),"")</f>
        <v/>
      </c>
      <c r="D12" s="440" t="str">
        <f>IFERROR(VLOOKUP(B12,'إختيار المقررات'!$BL$5:$BN$60,3,0),"")</f>
        <v/>
      </c>
      <c r="E12" s="440"/>
      <c r="F12" s="440"/>
      <c r="G12" s="440"/>
      <c r="H12" s="79" t="str">
        <f>IFERROR(VLOOKUP(D12,'إختيار المقررات'!$K$9:$T$28,9,0),"")</f>
        <v/>
      </c>
      <c r="I12" s="80" t="str">
        <f>IFERROR(IF(VLOOKUP(D12,'إختيار المقررات'!$K$9:$T$28,10,0)=0,"",VLOOKUP(D12,'إختيار المقررات'!$K$9:$T$28,10,0)),"")</f>
        <v/>
      </c>
      <c r="J12" s="78" t="str">
        <f t="shared" ref="J12:J18" si="3">IF(J11="","",V19)</f>
        <v/>
      </c>
      <c r="K12" s="109" t="str">
        <f>IFERROR(VLOOKUP(J12,'إختيار المقررات'!$BL$5:$BM$60,2,0),"")</f>
        <v/>
      </c>
      <c r="L12" s="389" t="str">
        <f>IFERROR(VLOOKUP(J12,'إختيار المقررات'!$BL$5:$BN$60,3,0),"")</f>
        <v/>
      </c>
      <c r="M12" s="389"/>
      <c r="N12" s="389"/>
      <c r="O12" s="389"/>
      <c r="P12" s="81" t="str">
        <f>IFERROR(VLOOKUP(L12,'إختيار المقررات'!$K$9:$T$28,9,0),"")</f>
        <v/>
      </c>
      <c r="Q12" s="80" t="str">
        <f>IFERROR(IF(VLOOKUP(L12,'إختيار المقررات'!$K$9:$T$28,10,0)=0,"",VLOOKUP(L12,'إختيار المقررات'!$K$9:$T$28,10,0)),"")</f>
        <v/>
      </c>
      <c r="R12" s="99"/>
      <c r="S12" s="4"/>
      <c r="T12" s="235"/>
      <c r="U12" s="236"/>
      <c r="V12" s="19" t="str">
        <f>IFERROR(SMALL('إختيار المقررات'!$F$9:$F$28,'إختيار المقررات'!BL7),"")</f>
        <v/>
      </c>
      <c r="W12" s="19" t="str">
        <f>IFERROR(SMALL('إختيار المقررات'!$BK$6:$BK$52,'إختيار المقررات'!BL7),"")</f>
        <v/>
      </c>
      <c r="X12" s="19">
        <v>10</v>
      </c>
      <c r="Y12" s="19">
        <f t="shared" si="0"/>
        <v>10</v>
      </c>
      <c r="Z12" s="19" t="str">
        <f>IF(LEN(D5)&lt;2,B5,"")</f>
        <v>الجنسية:</v>
      </c>
      <c r="AA12" s="19">
        <f t="shared" si="1"/>
        <v>10</v>
      </c>
      <c r="AB12" s="19"/>
      <c r="AC12" s="230"/>
      <c r="AD12" s="230"/>
      <c r="AE12" s="386" t="str">
        <f t="shared" si="2"/>
        <v>الجنسية:</v>
      </c>
      <c r="AF12" s="386"/>
      <c r="AG12" s="386"/>
      <c r="AH12" s="230"/>
      <c r="AI12" s="230"/>
      <c r="AJ12" s="230"/>
      <c r="AK12" s="19"/>
      <c r="AL12" s="19"/>
      <c r="AM12" s="19"/>
      <c r="AN12" s="19"/>
      <c r="AO12" s="19"/>
      <c r="AP12" s="19"/>
      <c r="AQ12" s="19"/>
      <c r="AR12" s="19"/>
      <c r="AS12" s="19"/>
      <c r="AT12" s="19"/>
    </row>
    <row r="13" spans="2:46" ht="17.399999999999999" customHeight="1" thickTop="1" thickBot="1" x14ac:dyDescent="0.3">
      <c r="B13" s="78" t="str">
        <f t="shared" ref="B13:B18" si="4">IF(B12="","",V12)</f>
        <v/>
      </c>
      <c r="C13" s="110" t="str">
        <f>IFERROR(VLOOKUP(B13,'إختيار المقررات'!$BL$5:$BM$60,2,0),"")</f>
        <v/>
      </c>
      <c r="D13" s="389" t="str">
        <f>IFERROR(VLOOKUP(B13,'إختيار المقررات'!$BL$5:$BN$60,3,0),"")</f>
        <v/>
      </c>
      <c r="E13" s="389"/>
      <c r="F13" s="389"/>
      <c r="G13" s="389"/>
      <c r="H13" s="79" t="str">
        <f>IFERROR(VLOOKUP(D13,'إختيار المقررات'!$K$9:$T$28,9,0),"")</f>
        <v/>
      </c>
      <c r="I13" s="80" t="str">
        <f>IFERROR(IF(VLOOKUP(D13,'إختيار المقررات'!$K$9:$T$28,10,0)=0,"",VLOOKUP(D13,'إختيار المقررات'!$K$9:$T$28,10,0)),"")</f>
        <v/>
      </c>
      <c r="J13" s="78" t="str">
        <f t="shared" si="3"/>
        <v/>
      </c>
      <c r="K13" s="109" t="str">
        <f>IFERROR(VLOOKUP(J13,'إختيار المقررات'!$BL$5:$BM$60,2,0),"")</f>
        <v/>
      </c>
      <c r="L13" s="389" t="str">
        <f>IFERROR(VLOOKUP(J13,'إختيار المقررات'!$BL$5:$BN$60,3,0),"")</f>
        <v/>
      </c>
      <c r="M13" s="389"/>
      <c r="N13" s="389"/>
      <c r="O13" s="389"/>
      <c r="P13" s="81" t="str">
        <f>IFERROR(VLOOKUP(L13,'إختيار المقررات'!$K$9:$T$28,9,0),"")</f>
        <v/>
      </c>
      <c r="Q13" s="80" t="str">
        <f>IFERROR(IF(VLOOKUP(L13,'إختيار المقررات'!$K$9:$T$28,10,0)=0,"",VLOOKUP(L13,'إختيار المقررات'!$K$9:$T$28,10,0)),"")</f>
        <v/>
      </c>
      <c r="R13" s="99"/>
      <c r="S13" s="4"/>
      <c r="T13" s="235"/>
      <c r="U13" s="236"/>
      <c r="V13" s="19" t="str">
        <f>IFERROR(SMALL('إختيار المقررات'!$F$9:$F$28,'إختيار المقررات'!BL8),"")</f>
        <v/>
      </c>
      <c r="W13" s="19" t="str">
        <f>IFERROR(SMALL('إختيار المقررات'!$BK$6:$BK$52,'إختيار المقررات'!BL8),"")</f>
        <v/>
      </c>
      <c r="X13" s="19">
        <v>11</v>
      </c>
      <c r="Y13" s="19">
        <f t="shared" si="0"/>
        <v>11</v>
      </c>
      <c r="Z13" s="19" t="str">
        <f>IF(LEN(H5)&lt;2,F5,"")</f>
        <v>الرقم الوطني:</v>
      </c>
      <c r="AA13" s="19">
        <f t="shared" si="1"/>
        <v>11</v>
      </c>
      <c r="AB13" s="19"/>
      <c r="AC13" s="230"/>
      <c r="AD13" s="230"/>
      <c r="AE13" s="386" t="str">
        <f t="shared" si="2"/>
        <v>الرقم الوطني:</v>
      </c>
      <c r="AF13" s="386"/>
      <c r="AG13" s="386"/>
      <c r="AH13" s="230"/>
      <c r="AI13" s="230"/>
      <c r="AJ13" s="230"/>
      <c r="AK13" s="19"/>
      <c r="AL13" s="19"/>
      <c r="AM13" s="19"/>
      <c r="AN13" s="19"/>
      <c r="AO13" s="19"/>
      <c r="AP13" s="19"/>
      <c r="AQ13" s="19"/>
      <c r="AR13" s="19"/>
      <c r="AS13" s="19"/>
      <c r="AT13" s="19"/>
    </row>
    <row r="14" spans="2:46" ht="17.399999999999999" customHeight="1" thickTop="1" thickBot="1" x14ac:dyDescent="0.3">
      <c r="B14" s="78" t="str">
        <f t="shared" si="4"/>
        <v/>
      </c>
      <c r="C14" s="110" t="str">
        <f>IFERROR(VLOOKUP(B14,'إختيار المقررات'!$BL$5:$BM$60,2,0),"")</f>
        <v/>
      </c>
      <c r="D14" s="389" t="str">
        <f>IFERROR(VLOOKUP(B14,'إختيار المقررات'!$BL$5:$BN$60,3,0),"")</f>
        <v/>
      </c>
      <c r="E14" s="389"/>
      <c r="F14" s="389"/>
      <c r="G14" s="389"/>
      <c r="H14" s="79" t="str">
        <f>IFERROR(VLOOKUP(D14,'إختيار المقررات'!$K$9:$T$28,9,0),"")</f>
        <v/>
      </c>
      <c r="I14" s="80" t="str">
        <f>IFERROR(IF(VLOOKUP(D14,'إختيار المقررات'!$K$9:$T$28,10,0)=0,"",VLOOKUP(D14,'إختيار المقررات'!$K$9:$T$28,10,0)),"")</f>
        <v/>
      </c>
      <c r="J14" s="78" t="str">
        <f t="shared" si="3"/>
        <v/>
      </c>
      <c r="K14" s="109" t="str">
        <f>IFERROR(VLOOKUP(J14,'إختيار المقررات'!$BL$5:$BM$60,2,0),"")</f>
        <v/>
      </c>
      <c r="L14" s="389" t="str">
        <f>IFERROR(VLOOKUP(J14,'إختيار المقررات'!$BL$5:$BN$60,3,0),"")</f>
        <v/>
      </c>
      <c r="M14" s="389"/>
      <c r="N14" s="389"/>
      <c r="O14" s="389"/>
      <c r="P14" s="81" t="str">
        <f>IFERROR(VLOOKUP(L14,'إختيار المقررات'!$K$9:$T$28,9,0),"")</f>
        <v/>
      </c>
      <c r="Q14" s="80" t="str">
        <f>IFERROR(IF(VLOOKUP(L14,'إختيار المقررات'!$K$9:$T$28,10,0)=0,"",VLOOKUP(L14,'إختيار المقررات'!$K$9:$T$28,10,0)),"")</f>
        <v/>
      </c>
      <c r="R14" s="99"/>
      <c r="S14" s="4"/>
      <c r="T14" s="235"/>
      <c r="U14" s="236"/>
      <c r="V14" s="19" t="str">
        <f>IFERROR(SMALL('إختيار المقررات'!$F$9:$F$28,'إختيار المقررات'!BL9),"")</f>
        <v/>
      </c>
      <c r="W14" s="19" t="str">
        <f>IFERROR(SMALL('إختيار المقررات'!$BK$6:$BK$52,'إختيار المقررات'!BL9),"")</f>
        <v/>
      </c>
      <c r="X14" s="19">
        <v>12</v>
      </c>
      <c r="Y14" s="19" t="str">
        <f t="shared" si="0"/>
        <v/>
      </c>
      <c r="Z14" s="19" t="str">
        <f>IF(LEN(K5)&lt;2,J5,"")</f>
        <v/>
      </c>
      <c r="AA14" s="19">
        <f t="shared" si="1"/>
        <v>15</v>
      </c>
      <c r="AB14" s="19"/>
      <c r="AC14" s="230"/>
      <c r="AD14" s="230"/>
      <c r="AE14" s="386" t="str">
        <f t="shared" si="2"/>
        <v>نوع الثانوية:</v>
      </c>
      <c r="AF14" s="386"/>
      <c r="AG14" s="386"/>
      <c r="AH14" s="230"/>
      <c r="AI14" s="230"/>
      <c r="AJ14" s="230"/>
      <c r="AK14" s="19"/>
      <c r="AL14" s="19"/>
      <c r="AM14" s="19"/>
      <c r="AN14" s="19"/>
      <c r="AO14" s="19"/>
      <c r="AP14" s="19"/>
      <c r="AQ14" s="19"/>
      <c r="AR14" s="19"/>
      <c r="AS14" s="19"/>
      <c r="AT14" s="19"/>
    </row>
    <row r="15" spans="2:46" ht="17.399999999999999" customHeight="1" thickTop="1" thickBot="1" x14ac:dyDescent="0.3">
      <c r="B15" s="78" t="str">
        <f t="shared" si="4"/>
        <v/>
      </c>
      <c r="C15" s="110" t="str">
        <f>IFERROR(VLOOKUP(B15,'إختيار المقررات'!$BL$5:$BM$60,2,0),"")</f>
        <v/>
      </c>
      <c r="D15" s="389" t="str">
        <f>IFERROR(VLOOKUP(B15,'إختيار المقررات'!$BL$5:$BN$60,3,0),"")</f>
        <v/>
      </c>
      <c r="E15" s="389"/>
      <c r="F15" s="389"/>
      <c r="G15" s="389"/>
      <c r="H15" s="79" t="str">
        <f>IFERROR(VLOOKUP(D15,'إختيار المقررات'!$K$9:$T$28,9,0),"")</f>
        <v/>
      </c>
      <c r="I15" s="80" t="str">
        <f>IFERROR(IF(VLOOKUP(D15,'إختيار المقررات'!$K$9:$T$28,10,0)=0,"",VLOOKUP(D15,'إختيار المقررات'!$K$9:$T$28,10,0)),"")</f>
        <v/>
      </c>
      <c r="J15" s="78" t="str">
        <f t="shared" si="3"/>
        <v/>
      </c>
      <c r="K15" s="109" t="str">
        <f>IFERROR(VLOOKUP(J15,'إختيار المقررات'!$BL$5:$BM$60,2,0),"")</f>
        <v/>
      </c>
      <c r="L15" s="389" t="str">
        <f>IFERROR(VLOOKUP(J15,'إختيار المقررات'!$BL$5:$BN$60,3,0),"")</f>
        <v/>
      </c>
      <c r="M15" s="389"/>
      <c r="N15" s="389"/>
      <c r="O15" s="389"/>
      <c r="P15" s="81" t="str">
        <f>IFERROR(VLOOKUP(L15,'إختيار المقررات'!$K$9:$T$28,9,0),"")</f>
        <v/>
      </c>
      <c r="Q15" s="80" t="str">
        <f>IFERROR(IF(VLOOKUP(L15,'إختيار المقررات'!$K$9:$T$28,10,0)=0,"",VLOOKUP(L15,'إختيار المقررات'!$K$9:$T$28,10,0)),"")</f>
        <v/>
      </c>
      <c r="R15" s="99"/>
      <c r="S15" s="4"/>
      <c r="T15" s="235"/>
      <c r="U15" s="236"/>
      <c r="V15" s="19" t="str">
        <f>IFERROR(SMALL('إختيار المقررات'!$F$9:$F$28,'إختيار المقررات'!BL10),"")</f>
        <v/>
      </c>
      <c r="W15" s="19" t="str">
        <f>IFERROR(SMALL('إختيار المقررات'!$BK$6:$BK$52,'إختيار المقررات'!BL10),"")</f>
        <v/>
      </c>
      <c r="X15" s="19">
        <v>13</v>
      </c>
      <c r="Y15" s="19" t="str">
        <f t="shared" si="0"/>
        <v/>
      </c>
      <c r="Z15" s="19" t="str">
        <f>IF(LEN(P5)&lt;2,N5,"")</f>
        <v/>
      </c>
      <c r="AA15" s="19">
        <f t="shared" si="1"/>
        <v>16</v>
      </c>
      <c r="AB15" s="19"/>
      <c r="AC15" s="230"/>
      <c r="AD15" s="230"/>
      <c r="AE15" s="386" t="str">
        <f t="shared" si="2"/>
        <v>محافظتها:</v>
      </c>
      <c r="AF15" s="386"/>
      <c r="AG15" s="386"/>
      <c r="AH15" s="230"/>
      <c r="AI15" s="230"/>
      <c r="AJ15" s="230"/>
      <c r="AK15" s="19"/>
      <c r="AL15" s="19"/>
      <c r="AM15" s="19"/>
      <c r="AN15" s="19"/>
      <c r="AO15" s="19"/>
      <c r="AP15" s="19"/>
      <c r="AQ15" s="19"/>
      <c r="AR15" s="19"/>
      <c r="AS15" s="19"/>
      <c r="AT15" s="19"/>
    </row>
    <row r="16" spans="2:46" ht="17.399999999999999" customHeight="1" thickTop="1" thickBot="1" x14ac:dyDescent="0.3">
      <c r="B16" s="78" t="str">
        <f t="shared" si="4"/>
        <v/>
      </c>
      <c r="C16" s="110" t="str">
        <f>IFERROR(VLOOKUP(B16,'إختيار المقررات'!$BL$5:$BM$60,2,0),"")</f>
        <v/>
      </c>
      <c r="D16" s="389" t="str">
        <f>IFERROR(VLOOKUP(B16,'إختيار المقررات'!$BL$5:$BN$60,3,0),"")</f>
        <v/>
      </c>
      <c r="E16" s="389"/>
      <c r="F16" s="389"/>
      <c r="G16" s="389"/>
      <c r="H16" s="79" t="str">
        <f>IFERROR(VLOOKUP(D16,'إختيار المقررات'!$K$9:$T$28,9,0),"")</f>
        <v/>
      </c>
      <c r="I16" s="80" t="str">
        <f>IFERROR(IF(VLOOKUP(D16,'إختيار المقررات'!$K$9:$T$28,10,0)=0,"",VLOOKUP(D16,'إختيار المقررات'!$K$9:$T$28,10,0)),"")</f>
        <v/>
      </c>
      <c r="J16" s="78" t="str">
        <f t="shared" si="3"/>
        <v/>
      </c>
      <c r="K16" s="109" t="str">
        <f>IFERROR(VLOOKUP(J16,'إختيار المقررات'!$BL$5:$BM$60,2,0),"")</f>
        <v/>
      </c>
      <c r="L16" s="389" t="str">
        <f>IFERROR(VLOOKUP(J16,'إختيار المقررات'!$BL$5:$BN$60,3,0),"")</f>
        <v/>
      </c>
      <c r="M16" s="389"/>
      <c r="N16" s="389"/>
      <c r="O16" s="389"/>
      <c r="P16" s="81" t="str">
        <f>IFERROR(VLOOKUP(L16,'إختيار المقررات'!$K$9:$T$28,9,0),"")</f>
        <v/>
      </c>
      <c r="Q16" s="80" t="str">
        <f>IFERROR(IF(VLOOKUP(L16,'إختيار المقررات'!$K$9:$T$28,10,0)=0,"",VLOOKUP(L16,'إختيار المقررات'!$K$9:$T$28,10,0)),"")</f>
        <v/>
      </c>
      <c r="R16" s="99"/>
      <c r="S16" s="4"/>
      <c r="T16" s="235"/>
      <c r="U16" s="236"/>
      <c r="V16" s="19" t="str">
        <f>IFERROR(SMALL('إختيار المقررات'!$F$9:$F$28,'إختيار المقررات'!BL11),"")</f>
        <v/>
      </c>
      <c r="W16" s="19" t="str">
        <f>IFERROR(SMALL('إختيار المقررات'!$BK$6:$BK$52,'إختيار المقررات'!BL11),"")</f>
        <v/>
      </c>
      <c r="X16" s="19">
        <v>14</v>
      </c>
      <c r="Y16" s="19" t="str">
        <f t="shared" si="0"/>
        <v/>
      </c>
      <c r="Z16" s="19" t="str">
        <f>IF(LEN(D6)&lt;2,B6,"")</f>
        <v/>
      </c>
      <c r="AA16" s="19">
        <f t="shared" si="1"/>
        <v>17</v>
      </c>
      <c r="AB16" s="19"/>
      <c r="AC16" s="230"/>
      <c r="AD16" s="230"/>
      <c r="AE16" s="386" t="str">
        <f t="shared" si="2"/>
        <v>عامها:</v>
      </c>
      <c r="AF16" s="386"/>
      <c r="AG16" s="386"/>
      <c r="AH16" s="230"/>
      <c r="AI16" s="230"/>
      <c r="AJ16" s="230"/>
      <c r="AK16" s="19"/>
      <c r="AL16" s="19"/>
      <c r="AM16" s="19"/>
      <c r="AN16" s="19"/>
      <c r="AO16" s="19"/>
      <c r="AP16" s="19"/>
      <c r="AQ16" s="19"/>
      <c r="AR16" s="19"/>
      <c r="AS16" s="19"/>
      <c r="AT16" s="19"/>
    </row>
    <row r="17" spans="2:46" ht="17.399999999999999" customHeight="1" thickTop="1" thickBot="1" x14ac:dyDescent="0.3">
      <c r="B17" s="78" t="str">
        <f t="shared" si="4"/>
        <v/>
      </c>
      <c r="C17" s="110" t="str">
        <f>IFERROR(VLOOKUP(B17,'إختيار المقررات'!$BL$5:$BM$60,2,0),"")</f>
        <v/>
      </c>
      <c r="D17" s="389" t="str">
        <f>IFERROR(VLOOKUP(B17,'إختيار المقررات'!$BL$5:$BN$60,3,0),"")</f>
        <v/>
      </c>
      <c r="E17" s="389"/>
      <c r="F17" s="389"/>
      <c r="G17" s="389"/>
      <c r="H17" s="79" t="str">
        <f>IFERROR(VLOOKUP(D17,'إختيار المقررات'!$K$9:$T$28,9,0),"")</f>
        <v/>
      </c>
      <c r="I17" s="80" t="str">
        <f>IFERROR(IF(VLOOKUP(D17,'إختيار المقررات'!$K$9:$T$28,10,0)=0,"",VLOOKUP(D17,'إختيار المقررات'!$K$9:$T$28,10,0)),"")</f>
        <v/>
      </c>
      <c r="J17" s="78" t="str">
        <f t="shared" si="3"/>
        <v/>
      </c>
      <c r="K17" s="109" t="str">
        <f>IFERROR(VLOOKUP(J17,'إختيار المقررات'!$BL$5:$BM$60,2,0),"")</f>
        <v/>
      </c>
      <c r="L17" s="389" t="str">
        <f>IFERROR(VLOOKUP(J17,'إختيار المقررات'!$BL$5:$BN$60,3,0),"")</f>
        <v/>
      </c>
      <c r="M17" s="389"/>
      <c r="N17" s="389"/>
      <c r="O17" s="389"/>
      <c r="P17" s="81" t="str">
        <f>IFERROR(VLOOKUP(L17,'إختيار المقررات'!$K$9:$T$28,9,0),"")</f>
        <v/>
      </c>
      <c r="Q17" s="80" t="str">
        <f>IFERROR(IF(VLOOKUP(L17,'إختيار المقررات'!$K$9:$T$28,10,0)=0,"",VLOOKUP(L17,'إختيار المقررات'!$K$9:$T$28,10,0)),"")</f>
        <v/>
      </c>
      <c r="R17" s="99"/>
      <c r="S17" s="4"/>
      <c r="T17" s="235"/>
      <c r="U17" s="236"/>
      <c r="V17" s="19" t="str">
        <f>IFERROR(SMALL('إختيار المقررات'!$F$9:$F$28,'إختيار المقررات'!BL12),"")</f>
        <v/>
      </c>
      <c r="W17" s="19" t="str">
        <f>IFERROR(SMALL('إختيار المقررات'!$BK$6:$BK$52,'إختيار المقررات'!BL12),"")</f>
        <v/>
      </c>
      <c r="X17" s="19">
        <v>15</v>
      </c>
      <c r="Y17" s="19">
        <f t="shared" si="0"/>
        <v>15</v>
      </c>
      <c r="Z17" s="19" t="str">
        <f>IF(LEN(H6)&lt;2,F6,"")</f>
        <v>نوع الثانوية:</v>
      </c>
      <c r="AA17" s="19">
        <f t="shared" si="1"/>
        <v>18</v>
      </c>
      <c r="AB17" s="19"/>
      <c r="AC17" s="230"/>
      <c r="AD17" s="230"/>
      <c r="AE17" s="386" t="str">
        <f t="shared" si="2"/>
        <v>الموبايل:</v>
      </c>
      <c r="AF17" s="386"/>
      <c r="AG17" s="386"/>
      <c r="AH17" s="230"/>
      <c r="AI17" s="230"/>
      <c r="AJ17" s="230"/>
      <c r="AK17" s="19"/>
      <c r="AL17" s="19"/>
      <c r="AM17" s="19"/>
      <c r="AN17" s="19"/>
      <c r="AO17" s="19"/>
      <c r="AP17" s="19"/>
      <c r="AQ17" s="19"/>
      <c r="AR17" s="19"/>
      <c r="AS17" s="19"/>
      <c r="AT17" s="19"/>
    </row>
    <row r="18" spans="2:46" ht="17.399999999999999" customHeight="1" thickTop="1" thickBot="1" x14ac:dyDescent="0.3">
      <c r="B18" s="78" t="str">
        <f t="shared" si="4"/>
        <v/>
      </c>
      <c r="C18" s="110" t="str">
        <f>IFERROR(VLOOKUP(B18,'إختيار المقررات'!$BL$5:$BM$60,2,0),"")</f>
        <v/>
      </c>
      <c r="D18" s="389" t="str">
        <f>IFERROR(VLOOKUP(B18,'إختيار المقررات'!$BL$5:$BN$60,3,0),"")</f>
        <v/>
      </c>
      <c r="E18" s="389"/>
      <c r="F18" s="389"/>
      <c r="G18" s="389"/>
      <c r="H18" s="79" t="str">
        <f>IFERROR(VLOOKUP(D18,'إختيار المقررات'!$K$9:$T$28,9,0),"")</f>
        <v/>
      </c>
      <c r="I18" s="80" t="str">
        <f>IFERROR(IF(VLOOKUP(D18,'إختيار المقررات'!$K$9:$T$28,10,0)=0,"",VLOOKUP(D18,'إختيار المقررات'!$K$9:$T$28,10,0)),"")</f>
        <v/>
      </c>
      <c r="J18" s="78" t="str">
        <f t="shared" si="3"/>
        <v/>
      </c>
      <c r="K18" s="109" t="str">
        <f>IFERROR(VLOOKUP(J18,'إختيار المقررات'!$BL$5:$BM$60,2,0),"")</f>
        <v/>
      </c>
      <c r="L18" s="389" t="str">
        <f>IFERROR(VLOOKUP(J18,'إختيار المقررات'!$BL$5:$BN$60,3,0),"")</f>
        <v/>
      </c>
      <c r="M18" s="389"/>
      <c r="N18" s="389"/>
      <c r="O18" s="389"/>
      <c r="P18" s="81" t="str">
        <f>IFERROR(VLOOKUP(L18,'إختيار المقررات'!$K$9:$T$29,9,0),"")</f>
        <v/>
      </c>
      <c r="Q18" s="80" t="str">
        <f>IFERROR(IF(VLOOKUP(L18,'إختيار المقررات'!$K$9:$T$29,10,0)=0,"",VLOOKUP(L18,'إختيار المقررات'!$K$9:$T$29,10,0)),"")</f>
        <v/>
      </c>
      <c r="R18" s="99"/>
      <c r="S18" s="4"/>
      <c r="T18" s="235"/>
      <c r="U18" s="236"/>
      <c r="V18" s="19" t="str">
        <f>IFERROR(SMALL('إختيار المقررات'!$F$9:$F$28,'إختيار المقررات'!BL13),"")</f>
        <v/>
      </c>
      <c r="W18" s="19" t="str">
        <f>IFERROR(SMALL('إختيار المقررات'!$BK$6:$BK$52,'إختيار المقررات'!BL13),"")</f>
        <v/>
      </c>
      <c r="X18" s="19">
        <v>16</v>
      </c>
      <c r="Y18" s="19">
        <f t="shared" si="0"/>
        <v>16</v>
      </c>
      <c r="Z18" s="19" t="str">
        <f>IF(LEN(K6)&lt;2,J6,"")</f>
        <v>محافظتها:</v>
      </c>
      <c r="AA18" s="19">
        <f t="shared" si="1"/>
        <v>19</v>
      </c>
      <c r="AB18" s="19"/>
      <c r="AC18" s="230"/>
      <c r="AD18" s="230"/>
      <c r="AE18" s="386" t="str">
        <f t="shared" si="2"/>
        <v>الهاتف:</v>
      </c>
      <c r="AF18" s="386"/>
      <c r="AG18" s="386"/>
      <c r="AH18" s="230"/>
      <c r="AI18" s="230"/>
      <c r="AJ18" s="230"/>
      <c r="AK18" s="19"/>
      <c r="AL18" s="19"/>
      <c r="AM18" s="19"/>
      <c r="AN18" s="19"/>
      <c r="AO18" s="19"/>
      <c r="AP18" s="19"/>
      <c r="AQ18" s="19"/>
      <c r="AR18" s="19"/>
      <c r="AS18" s="19"/>
      <c r="AT18" s="19"/>
    </row>
    <row r="19" spans="2:46" ht="5.4" customHeight="1" thickTop="1" thickBot="1" x14ac:dyDescent="0.3">
      <c r="B19" s="78"/>
      <c r="C19" s="108"/>
      <c r="D19" s="108"/>
      <c r="E19" s="108"/>
      <c r="F19" s="108"/>
      <c r="G19" s="108"/>
      <c r="H19" s="75"/>
      <c r="I19" s="75"/>
      <c r="J19" s="78">
        <f>V26</f>
        <v>0</v>
      </c>
      <c r="K19" s="109"/>
      <c r="L19" s="389"/>
      <c r="M19" s="389"/>
      <c r="N19" s="389"/>
      <c r="O19" s="389"/>
      <c r="P19" s="81"/>
      <c r="Q19" s="80"/>
      <c r="R19" s="99"/>
      <c r="S19" s="4"/>
      <c r="T19" s="235"/>
      <c r="U19" s="236"/>
      <c r="V19" s="19" t="str">
        <f>IFERROR(SMALL('إختيار المقررات'!$F$9:$F$28,'إختيار المقررات'!BL14),"")</f>
        <v/>
      </c>
      <c r="W19" s="19" t="str">
        <f>IFERROR(SMALL('إختيار المقررات'!$BK$6:$BK$52,'إختيار المقررات'!BL14),"")</f>
        <v/>
      </c>
      <c r="X19" s="19">
        <v>17</v>
      </c>
      <c r="Y19" s="19">
        <f t="shared" si="0"/>
        <v>17</v>
      </c>
      <c r="Z19" s="19" t="str">
        <f>IF(LEN(P6)&lt;2,N6,"")</f>
        <v>عامها:</v>
      </c>
      <c r="AA19" s="19">
        <f t="shared" si="1"/>
        <v>20</v>
      </c>
      <c r="AB19" s="19"/>
      <c r="AC19" s="230"/>
      <c r="AD19" s="230"/>
      <c r="AE19" s="386" t="str">
        <f t="shared" si="2"/>
        <v>العنوان :</v>
      </c>
      <c r="AF19" s="386"/>
      <c r="AG19" s="386"/>
      <c r="AH19" s="230"/>
      <c r="AI19" s="230"/>
      <c r="AJ19" s="230"/>
      <c r="AK19" s="19"/>
      <c r="AL19" s="19"/>
      <c r="AM19" s="19"/>
      <c r="AN19" s="19"/>
      <c r="AO19" s="19"/>
      <c r="AP19" s="19"/>
      <c r="AQ19" s="19"/>
      <c r="AR19" s="19"/>
      <c r="AS19" s="19"/>
      <c r="AT19" s="19"/>
    </row>
    <row r="20" spans="2:46" ht="27" customHeight="1" thickTop="1" thickBot="1" x14ac:dyDescent="0.3">
      <c r="B20" s="441" t="e">
        <f>'إدخال البيانات'!A2</f>
        <v>#N/A</v>
      </c>
      <c r="C20" s="441"/>
      <c r="D20" s="441"/>
      <c r="E20" s="441"/>
      <c r="F20" s="441"/>
      <c r="G20" s="441"/>
      <c r="H20" s="441"/>
      <c r="I20" s="441"/>
      <c r="J20" s="441"/>
      <c r="K20" s="441"/>
      <c r="L20" s="441"/>
      <c r="M20" s="441"/>
      <c r="N20" s="441"/>
      <c r="O20" s="441"/>
      <c r="P20" s="441"/>
      <c r="Q20" s="441"/>
      <c r="R20" s="441"/>
      <c r="S20" s="4"/>
      <c r="T20" s="235"/>
      <c r="U20" s="236"/>
      <c r="V20" s="19" t="str">
        <f>IFERROR(SMALL('إختيار المقررات'!$F$9:$F$28,'إختيار المقررات'!BL15),"")</f>
        <v/>
      </c>
      <c r="W20" s="19" t="str">
        <f>IFERROR(SMALL('إختيار المقررات'!$BK$6:$BK$52,'إختيار المقررات'!BL15),"")</f>
        <v/>
      </c>
      <c r="X20" s="19">
        <v>18</v>
      </c>
      <c r="Y20" s="19">
        <f t="shared" si="0"/>
        <v>18</v>
      </c>
      <c r="Z20" s="19" t="str">
        <f>IF(LEN(D7)&lt;2,B7,"")</f>
        <v>الموبايل:</v>
      </c>
      <c r="AA20" s="19" t="str">
        <f t="shared" si="1"/>
        <v/>
      </c>
      <c r="AB20" s="19"/>
      <c r="AC20" s="230"/>
      <c r="AD20" s="230"/>
      <c r="AE20" s="386" t="str">
        <f t="shared" si="2"/>
        <v/>
      </c>
      <c r="AF20" s="386"/>
      <c r="AG20" s="386"/>
      <c r="AH20" s="230"/>
      <c r="AI20" s="230"/>
      <c r="AJ20" s="230"/>
      <c r="AK20" s="19"/>
      <c r="AL20" s="19"/>
      <c r="AM20" s="19"/>
      <c r="AN20" s="19"/>
      <c r="AO20" s="19"/>
      <c r="AP20" s="19"/>
      <c r="AQ20" s="19"/>
      <c r="AR20" s="19"/>
      <c r="AS20" s="19"/>
      <c r="AT20" s="19"/>
    </row>
    <row r="21" spans="2:46" ht="5.4" customHeight="1" thickTop="1" thickBot="1" x14ac:dyDescent="0.3">
      <c r="B21" s="78"/>
      <c r="C21" s="99"/>
      <c r="D21" s="99"/>
      <c r="E21" s="99"/>
      <c r="F21" s="99"/>
      <c r="G21" s="99"/>
      <c r="H21" s="75"/>
      <c r="I21" s="75"/>
      <c r="J21" s="78"/>
      <c r="K21" s="99"/>
      <c r="L21" s="99"/>
      <c r="M21" s="99"/>
      <c r="N21" s="99"/>
      <c r="O21" s="99"/>
      <c r="P21" s="75"/>
      <c r="Q21" s="75"/>
      <c r="R21" s="99"/>
      <c r="S21" s="4"/>
      <c r="T21" s="235"/>
      <c r="U21" s="236"/>
      <c r="V21" s="19" t="str">
        <f>IFERROR(SMALL('إختيار المقررات'!$F$9:$F$28,'إختيار المقررات'!BL16),"")</f>
        <v/>
      </c>
      <c r="X21" s="19">
        <v>19</v>
      </c>
      <c r="Y21" s="19">
        <f t="shared" si="0"/>
        <v>19</v>
      </c>
      <c r="Z21" s="19" t="str">
        <f>IF(LEN(H7)&lt;2,F7,"")</f>
        <v>الهاتف:</v>
      </c>
      <c r="AA21" s="19" t="str">
        <f t="shared" si="1"/>
        <v/>
      </c>
      <c r="AB21" s="19"/>
      <c r="AC21" s="230"/>
      <c r="AD21" s="230"/>
      <c r="AE21" s="386" t="str">
        <f t="shared" si="2"/>
        <v/>
      </c>
      <c r="AF21" s="386"/>
      <c r="AG21" s="386"/>
      <c r="AH21" s="230"/>
      <c r="AI21" s="230"/>
      <c r="AJ21" s="230"/>
      <c r="AK21" s="19"/>
      <c r="AL21" s="19"/>
      <c r="AM21" s="19"/>
      <c r="AN21" s="19"/>
      <c r="AO21" s="19"/>
      <c r="AP21" s="19"/>
      <c r="AQ21" s="19"/>
      <c r="AR21" s="19"/>
      <c r="AS21" s="19"/>
      <c r="AT21" s="19"/>
    </row>
    <row r="22" spans="2:46" ht="24.6" customHeight="1" thickTop="1" x14ac:dyDescent="0.25">
      <c r="B22" s="396" t="s">
        <v>143</v>
      </c>
      <c r="C22" s="397"/>
      <c r="D22" s="397"/>
      <c r="E22" s="397"/>
      <c r="F22" s="97">
        <f>'إختيار المقررات'!AH16</f>
        <v>0</v>
      </c>
      <c r="G22" s="397" t="s">
        <v>488</v>
      </c>
      <c r="H22" s="397"/>
      <c r="I22" s="397"/>
      <c r="J22" s="397"/>
      <c r="K22" s="387">
        <f>'إختيار المقررات'!AH17</f>
        <v>0</v>
      </c>
      <c r="L22" s="387"/>
      <c r="M22" s="397" t="str">
        <f>IF('إختيار المقررات'!AB19&gt;0,"عدد المقررات المسجلة","عدد المقررات المسجلة لأكثر من مرتين")</f>
        <v>عدد المقررات المسجلة لأكثر من مرتين</v>
      </c>
      <c r="N22" s="397"/>
      <c r="O22" s="397"/>
      <c r="P22" s="397"/>
      <c r="Q22" s="387">
        <f>IF('إختيار المقررات'!AB19&gt;0,'إختيار المقررات'!AH19,'إختيار المقررات'!AH18)</f>
        <v>0</v>
      </c>
      <c r="R22" s="388"/>
      <c r="S22" s="5"/>
      <c r="T22" s="19"/>
      <c r="U22" s="19"/>
      <c r="V22" s="19" t="str">
        <f>IFERROR(SMALL('إختيار المقررات'!$F$9:$F$28,'إختيار المقررات'!BL17),"")</f>
        <v/>
      </c>
      <c r="X22" s="19">
        <v>20</v>
      </c>
      <c r="Y22" s="19">
        <f t="shared" si="0"/>
        <v>20</v>
      </c>
      <c r="Z22" s="19" t="str">
        <f>IF(LEN(K7)&lt;2,J7,"")</f>
        <v>العنوان :</v>
      </c>
      <c r="AA22" s="19"/>
      <c r="AB22" s="19"/>
      <c r="AC22" s="230"/>
      <c r="AD22" s="230"/>
      <c r="AE22" s="386" t="str">
        <f t="shared" si="2"/>
        <v/>
      </c>
      <c r="AF22" s="386"/>
      <c r="AG22" s="386"/>
      <c r="AH22" s="230"/>
      <c r="AI22" s="230"/>
      <c r="AJ22" s="230"/>
      <c r="AK22" s="19"/>
      <c r="AL22" s="19"/>
      <c r="AM22" s="19"/>
      <c r="AN22" s="19"/>
      <c r="AO22" s="19"/>
      <c r="AP22" s="19"/>
      <c r="AQ22" s="19"/>
      <c r="AR22" s="19"/>
      <c r="AS22" s="19"/>
      <c r="AT22" s="19"/>
    </row>
    <row r="23" spans="2:46" ht="13.8" x14ac:dyDescent="0.25">
      <c r="B23" s="390" t="s">
        <v>137</v>
      </c>
      <c r="C23" s="391"/>
      <c r="D23" s="391"/>
      <c r="E23" s="392">
        <f>'إختيار المقررات'!D5</f>
        <v>0</v>
      </c>
      <c r="F23" s="392"/>
      <c r="G23" s="392"/>
      <c r="H23" s="392"/>
      <c r="I23" s="393"/>
      <c r="J23" s="82" t="s">
        <v>514</v>
      </c>
      <c r="K23" s="394" t="e">
        <f>'إختيار المقررات'!P5</f>
        <v>#N/A</v>
      </c>
      <c r="L23" s="394"/>
      <c r="M23" s="98" t="s">
        <v>0</v>
      </c>
      <c r="N23" s="395" t="e">
        <f>'إختيار المقررات'!V5</f>
        <v>#N/A</v>
      </c>
      <c r="O23" s="395"/>
      <c r="P23" s="83"/>
      <c r="Q23" s="83"/>
      <c r="R23" s="83"/>
      <c r="T23" s="19"/>
      <c r="U23" s="19"/>
      <c r="V23" s="19" t="str">
        <f>IFERROR(SMALL('إختيار المقررات'!$F$9:$F$28,'إختيار المقررات'!BL18),"")</f>
        <v/>
      </c>
      <c r="X23" s="19"/>
      <c r="Y23" s="19" t="str">
        <f t="shared" si="0"/>
        <v/>
      </c>
      <c r="Z23" s="19"/>
      <c r="AA23" s="19"/>
      <c r="AB23" s="19"/>
      <c r="AC23" s="230"/>
      <c r="AD23" s="230"/>
      <c r="AE23" s="411"/>
      <c r="AF23" s="411"/>
      <c r="AG23" s="411"/>
      <c r="AH23" s="230"/>
      <c r="AI23" s="230"/>
      <c r="AJ23" s="230"/>
      <c r="AK23" s="19"/>
      <c r="AL23" s="19"/>
      <c r="AM23" s="19"/>
      <c r="AN23" s="19"/>
      <c r="AO23" s="19"/>
      <c r="AP23" s="19"/>
      <c r="AQ23" s="19"/>
      <c r="AR23" s="19"/>
      <c r="AS23" s="19"/>
      <c r="AT23" s="19"/>
    </row>
    <row r="24" spans="2:46" ht="15.6" customHeight="1" x14ac:dyDescent="0.25">
      <c r="B24" s="416" t="s">
        <v>142</v>
      </c>
      <c r="C24" s="417"/>
      <c r="D24" s="417"/>
      <c r="E24" s="427">
        <f>'إختيار المقررات'!AH9</f>
        <v>12000</v>
      </c>
      <c r="F24" s="427"/>
      <c r="G24" s="428"/>
      <c r="H24" s="377" t="s">
        <v>588</v>
      </c>
      <c r="I24" s="370"/>
      <c r="J24" s="370"/>
      <c r="K24" s="380" t="e">
        <f>'إختيار المقررات'!AB5</f>
        <v>#N/A</v>
      </c>
      <c r="L24" s="381"/>
      <c r="M24" s="370" t="s">
        <v>515</v>
      </c>
      <c r="N24" s="370"/>
      <c r="O24" s="370" t="s">
        <v>516</v>
      </c>
      <c r="P24" s="370"/>
      <c r="Q24" s="370" t="s">
        <v>519</v>
      </c>
      <c r="R24" s="373"/>
      <c r="T24" s="19"/>
      <c r="U24" s="19"/>
      <c r="V24" s="19" t="str">
        <f>IFERROR(SMALL('إختيار المقررات'!$F$9:$F$28,'إختيار المقررات'!BL19),"")</f>
        <v/>
      </c>
      <c r="X24" s="19"/>
      <c r="Y24" s="19" t="str">
        <f t="shared" si="0"/>
        <v/>
      </c>
      <c r="Z24" s="19"/>
      <c r="AA24" s="19"/>
      <c r="AB24" s="19"/>
      <c r="AC24" s="230"/>
      <c r="AD24" s="230"/>
      <c r="AE24" s="411"/>
      <c r="AF24" s="411"/>
      <c r="AG24" s="411"/>
      <c r="AH24" s="230"/>
      <c r="AI24" s="230"/>
      <c r="AJ24" s="230"/>
      <c r="AK24" s="19"/>
      <c r="AL24" s="19"/>
      <c r="AM24" s="19"/>
      <c r="AN24" s="19"/>
      <c r="AO24" s="19"/>
      <c r="AP24" s="19"/>
      <c r="AQ24" s="19"/>
      <c r="AR24" s="19"/>
      <c r="AS24" s="19"/>
      <c r="AT24" s="19"/>
    </row>
    <row r="25" spans="2:46" ht="13.8" x14ac:dyDescent="0.25">
      <c r="B25" s="416" t="s">
        <v>517</v>
      </c>
      <c r="C25" s="417"/>
      <c r="D25" s="417"/>
      <c r="E25" s="402">
        <f>'إختيار المقررات'!AH10</f>
        <v>0</v>
      </c>
      <c r="F25" s="402"/>
      <c r="G25" s="403"/>
      <c r="H25" s="378"/>
      <c r="I25" s="371"/>
      <c r="J25" s="371"/>
      <c r="K25" s="382"/>
      <c r="L25" s="383"/>
      <c r="M25" s="371"/>
      <c r="N25" s="371"/>
      <c r="O25" s="371"/>
      <c r="P25" s="371"/>
      <c r="Q25" s="371"/>
      <c r="R25" s="374"/>
      <c r="T25" s="19"/>
      <c r="U25" s="19"/>
      <c r="V25" s="19" t="str">
        <f>IFERROR(SMALL('إختيار المقررات'!$F$9:$F$29,'إختيار المقررات'!BL20),"")</f>
        <v/>
      </c>
      <c r="X25" s="19"/>
      <c r="Y25" s="19" t="str">
        <f t="shared" si="0"/>
        <v/>
      </c>
      <c r="Z25" s="19"/>
      <c r="AA25" s="19"/>
      <c r="AB25" s="19"/>
      <c r="AC25" s="230"/>
      <c r="AD25" s="230"/>
      <c r="AE25" s="411"/>
      <c r="AF25" s="411"/>
      <c r="AG25" s="411"/>
      <c r="AH25" s="230"/>
      <c r="AI25" s="230"/>
      <c r="AJ25" s="230"/>
      <c r="AK25" s="19"/>
      <c r="AL25" s="19"/>
      <c r="AM25" s="19"/>
      <c r="AN25" s="19"/>
      <c r="AO25" s="19"/>
      <c r="AP25" s="19"/>
      <c r="AQ25" s="19"/>
      <c r="AR25" s="19"/>
      <c r="AS25" s="19"/>
      <c r="AT25" s="19"/>
    </row>
    <row r="26" spans="2:46" ht="13.8" x14ac:dyDescent="0.25">
      <c r="B26" s="400" t="s">
        <v>23</v>
      </c>
      <c r="C26" s="401"/>
      <c r="D26" s="401"/>
      <c r="E26" s="429" t="e">
        <f>'إختيار المقررات'!AH7</f>
        <v>#N/A</v>
      </c>
      <c r="F26" s="429"/>
      <c r="G26" s="430"/>
      <c r="H26" s="379"/>
      <c r="I26" s="372"/>
      <c r="J26" s="372"/>
      <c r="K26" s="384"/>
      <c r="L26" s="385"/>
      <c r="M26" s="371"/>
      <c r="N26" s="371"/>
      <c r="O26" s="371"/>
      <c r="P26" s="371"/>
      <c r="Q26" s="371"/>
      <c r="R26" s="374"/>
      <c r="T26" s="19"/>
      <c r="U26" s="19"/>
      <c r="X26" s="19"/>
      <c r="Y26" s="19"/>
      <c r="Z26" s="19"/>
      <c r="AA26" s="19"/>
      <c r="AB26" s="19"/>
      <c r="AC26" s="230"/>
      <c r="AD26" s="230"/>
      <c r="AE26" s="411"/>
      <c r="AF26" s="411"/>
      <c r="AG26" s="411"/>
      <c r="AH26" s="230"/>
      <c r="AI26" s="230"/>
      <c r="AJ26" s="230"/>
      <c r="AK26" s="19"/>
      <c r="AL26" s="19"/>
      <c r="AM26" s="19"/>
      <c r="AN26" s="19"/>
      <c r="AO26" s="19"/>
      <c r="AP26" s="19"/>
      <c r="AQ26" s="19"/>
      <c r="AR26" s="19"/>
      <c r="AS26" s="19"/>
      <c r="AT26" s="19"/>
    </row>
    <row r="27" spans="2:46" ht="13.8" x14ac:dyDescent="0.25">
      <c r="B27" s="416" t="s">
        <v>276</v>
      </c>
      <c r="C27" s="417"/>
      <c r="D27" s="417"/>
      <c r="E27" s="402" t="e">
        <f>'إختيار المقررات'!AH8</f>
        <v>#N/A</v>
      </c>
      <c r="F27" s="402"/>
      <c r="G27" s="403"/>
      <c r="H27" s="412" t="s">
        <v>19</v>
      </c>
      <c r="I27" s="413"/>
      <c r="J27" s="84">
        <f>'إختيار المقررات'!AH13</f>
        <v>0</v>
      </c>
      <c r="K27" s="84"/>
      <c r="L27" s="85"/>
      <c r="M27" s="371"/>
      <c r="N27" s="371"/>
      <c r="O27" s="371"/>
      <c r="P27" s="371"/>
      <c r="Q27" s="371"/>
      <c r="R27" s="374"/>
      <c r="T27" s="19"/>
      <c r="U27" s="19"/>
      <c r="V27" s="19" t="str">
        <f>IFERROR(SMALL('إختيار المقررات'!$U$20:$U$32,'إختيار المقررات'!V28),"")</f>
        <v/>
      </c>
      <c r="X27" s="19"/>
      <c r="Y27" s="19"/>
      <c r="Z27" s="19"/>
      <c r="AA27" s="19"/>
      <c r="AB27" s="19"/>
      <c r="AC27" s="230"/>
      <c r="AD27" s="230"/>
      <c r="AE27" s="230"/>
      <c r="AF27" s="230"/>
      <c r="AG27" s="230"/>
      <c r="AH27" s="230"/>
      <c r="AI27" s="230"/>
      <c r="AJ27" s="230"/>
      <c r="AK27" s="19"/>
      <c r="AL27" s="19"/>
      <c r="AM27" s="19"/>
      <c r="AN27" s="19"/>
      <c r="AO27" s="19"/>
      <c r="AP27" s="19"/>
      <c r="AQ27" s="19"/>
      <c r="AR27" s="19"/>
      <c r="AS27" s="19"/>
      <c r="AT27" s="19"/>
    </row>
    <row r="28" spans="2:46" ht="13.8" x14ac:dyDescent="0.25">
      <c r="B28" s="398" t="s">
        <v>21</v>
      </c>
      <c r="C28" s="399"/>
      <c r="D28" s="399"/>
      <c r="E28" s="462" t="e">
        <f>'إختيار المقررات'!AH12</f>
        <v>#N/A</v>
      </c>
      <c r="F28" s="462"/>
      <c r="G28" s="462"/>
      <c r="H28" s="86"/>
      <c r="I28" s="86"/>
      <c r="J28" s="87"/>
      <c r="K28" s="87"/>
      <c r="L28" s="88"/>
      <c r="M28" s="371"/>
      <c r="N28" s="371"/>
      <c r="O28" s="371"/>
      <c r="P28" s="371"/>
      <c r="Q28" s="371"/>
      <c r="R28" s="374"/>
      <c r="T28" s="19"/>
      <c r="U28" s="19"/>
      <c r="X28" s="19"/>
      <c r="Y28" s="19"/>
      <c r="Z28" s="19"/>
      <c r="AA28" s="19"/>
      <c r="AB28" s="19"/>
      <c r="AC28" s="230"/>
      <c r="AD28" s="230"/>
      <c r="AE28" s="230"/>
      <c r="AF28" s="230"/>
      <c r="AG28" s="230"/>
      <c r="AH28" s="230"/>
      <c r="AI28" s="230"/>
      <c r="AJ28" s="230"/>
      <c r="AK28" s="19"/>
      <c r="AL28" s="19"/>
      <c r="AM28" s="19"/>
      <c r="AN28" s="19"/>
      <c r="AO28" s="19"/>
      <c r="AP28" s="19"/>
      <c r="AQ28" s="19"/>
      <c r="AR28" s="19"/>
      <c r="AS28" s="19"/>
      <c r="AT28" s="19"/>
    </row>
    <row r="29" spans="2:46" ht="13.8" x14ac:dyDescent="0.25">
      <c r="B29" s="456" t="str">
        <f>'إختيار المقررات'!V12</f>
        <v>منقطع عن التسجيل في</v>
      </c>
      <c r="C29" s="457"/>
      <c r="D29" s="457"/>
      <c r="E29" s="457"/>
      <c r="F29" s="457"/>
      <c r="G29" s="457"/>
      <c r="H29" s="457"/>
      <c r="I29" s="457"/>
      <c r="J29" s="457"/>
      <c r="K29" s="457"/>
      <c r="L29" s="458"/>
      <c r="M29" s="371"/>
      <c r="N29" s="371"/>
      <c r="O29" s="371"/>
      <c r="P29" s="371"/>
      <c r="Q29" s="371"/>
      <c r="R29" s="374"/>
      <c r="T29" s="19"/>
      <c r="U29" s="19"/>
      <c r="V29" s="19" t="str">
        <f>IFERROR(SMALL('إختيار المقررات'!$U$20:$U$32,'إختيار المقررات'!V30),"")</f>
        <v/>
      </c>
      <c r="X29" s="19"/>
      <c r="Y29" s="19"/>
      <c r="Z29" s="19"/>
      <c r="AA29" s="19"/>
      <c r="AB29" s="19"/>
      <c r="AC29" s="230"/>
      <c r="AD29" s="230"/>
      <c r="AE29" s="230"/>
      <c r="AF29" s="230"/>
      <c r="AG29" s="230"/>
      <c r="AH29" s="230"/>
      <c r="AI29" s="230"/>
      <c r="AJ29" s="230"/>
      <c r="AK29" s="19"/>
      <c r="AL29" s="19"/>
      <c r="AM29" s="19"/>
      <c r="AN29" s="19"/>
      <c r="AO29" s="19"/>
      <c r="AP29" s="19"/>
      <c r="AQ29" s="19"/>
      <c r="AR29" s="19"/>
      <c r="AS29" s="19"/>
      <c r="AT29" s="19"/>
    </row>
    <row r="30" spans="2:46" ht="15" customHeight="1" x14ac:dyDescent="0.25">
      <c r="B30" s="459" t="str">
        <f>'إختيار المقررات'!V13</f>
        <v/>
      </c>
      <c r="C30" s="460"/>
      <c r="D30" s="460"/>
      <c r="E30" s="460"/>
      <c r="F30" s="460"/>
      <c r="G30" s="460" t="str">
        <f>'إختيار المقررات'!V14</f>
        <v/>
      </c>
      <c r="H30" s="460"/>
      <c r="I30" s="460"/>
      <c r="J30" s="460"/>
      <c r="K30" s="460"/>
      <c r="L30" s="461"/>
      <c r="M30" s="371"/>
      <c r="N30" s="371"/>
      <c r="O30" s="371"/>
      <c r="P30" s="371"/>
      <c r="Q30" s="371"/>
      <c r="R30" s="374"/>
      <c r="T30" s="19"/>
      <c r="U30" s="19"/>
      <c r="X30" s="19"/>
      <c r="Y30" s="19"/>
      <c r="Z30" s="19"/>
      <c r="AA30" s="19"/>
      <c r="AB30" s="19"/>
      <c r="AC30" s="230"/>
      <c r="AD30" s="230"/>
      <c r="AE30" s="230"/>
      <c r="AF30" s="230"/>
      <c r="AG30" s="230"/>
      <c r="AH30" s="230"/>
      <c r="AI30" s="230"/>
      <c r="AJ30" s="230"/>
      <c r="AK30" s="19"/>
      <c r="AL30" s="19"/>
      <c r="AM30" s="19"/>
      <c r="AN30" s="19"/>
      <c r="AO30" s="19"/>
      <c r="AP30" s="19"/>
      <c r="AQ30" s="19"/>
      <c r="AR30" s="19"/>
      <c r="AS30" s="19"/>
      <c r="AT30" s="19"/>
    </row>
    <row r="31" spans="2:46" ht="15" customHeight="1" x14ac:dyDescent="0.25">
      <c r="B31" s="459" t="str">
        <f>'إختيار المقررات'!V15</f>
        <v/>
      </c>
      <c r="C31" s="460"/>
      <c r="D31" s="460"/>
      <c r="E31" s="460"/>
      <c r="F31" s="460"/>
      <c r="G31" s="460" t="str">
        <f>'إختيار المقررات'!V16</f>
        <v/>
      </c>
      <c r="H31" s="460"/>
      <c r="I31" s="460"/>
      <c r="J31" s="460"/>
      <c r="K31" s="460"/>
      <c r="L31" s="461"/>
      <c r="M31" s="371"/>
      <c r="N31" s="371"/>
      <c r="O31" s="371"/>
      <c r="P31" s="371"/>
      <c r="Q31" s="371"/>
      <c r="R31" s="374"/>
      <c r="T31" s="19"/>
      <c r="U31" s="19"/>
      <c r="V31" s="19" t="str">
        <f>IFERROR(SMALL('إختيار المقررات'!$U$20:$U$32,'إختيار المقررات'!V31),"")</f>
        <v/>
      </c>
      <c r="X31" s="19"/>
      <c r="Y31" s="19"/>
      <c r="Z31" s="19"/>
      <c r="AA31" s="19"/>
      <c r="AB31" s="19"/>
      <c r="AC31" s="230"/>
      <c r="AD31" s="230"/>
      <c r="AE31" s="230"/>
      <c r="AF31" s="230"/>
      <c r="AG31" s="230"/>
      <c r="AH31" s="230"/>
      <c r="AI31" s="230"/>
      <c r="AJ31" s="230"/>
      <c r="AK31" s="19"/>
      <c r="AL31" s="19"/>
      <c r="AM31" s="19"/>
      <c r="AN31" s="19"/>
      <c r="AO31" s="19"/>
      <c r="AP31" s="19"/>
      <c r="AQ31" s="19"/>
      <c r="AR31" s="19"/>
      <c r="AS31" s="19"/>
      <c r="AT31" s="19"/>
    </row>
    <row r="32" spans="2:46" ht="15.6" customHeight="1" x14ac:dyDescent="0.25">
      <c r="B32" s="368" t="str">
        <f>'إختيار المقررات'!V16</f>
        <v/>
      </c>
      <c r="C32" s="369"/>
      <c r="D32" s="369"/>
      <c r="E32" s="369"/>
      <c r="F32" s="369"/>
      <c r="G32" s="96"/>
      <c r="H32" s="96"/>
      <c r="I32" s="96"/>
      <c r="J32" s="96"/>
      <c r="K32" s="96"/>
      <c r="L32" s="89"/>
      <c r="M32" s="372"/>
      <c r="N32" s="372"/>
      <c r="O32" s="372"/>
      <c r="P32" s="372"/>
      <c r="Q32" s="372"/>
      <c r="R32" s="375"/>
      <c r="T32" s="19"/>
      <c r="U32" s="19"/>
      <c r="X32" s="19"/>
      <c r="Y32" s="19"/>
      <c r="Z32" s="19"/>
      <c r="AA32" s="19"/>
      <c r="AB32" s="19"/>
      <c r="AC32" s="230"/>
      <c r="AD32" s="230"/>
      <c r="AE32" s="230"/>
      <c r="AF32" s="230"/>
      <c r="AG32" s="230"/>
      <c r="AH32" s="230"/>
      <c r="AI32" s="230"/>
      <c r="AJ32" s="230"/>
      <c r="AK32" s="19"/>
      <c r="AL32" s="19"/>
      <c r="AM32" s="19"/>
      <c r="AN32" s="19"/>
      <c r="AO32" s="19"/>
      <c r="AP32" s="19"/>
      <c r="AQ32" s="19"/>
      <c r="AR32" s="19"/>
      <c r="AS32" s="19"/>
      <c r="AT32" s="19"/>
    </row>
    <row r="33" spans="2:46" ht="17.25" customHeight="1" x14ac:dyDescent="0.25">
      <c r="B33" s="423" t="s">
        <v>524</v>
      </c>
      <c r="C33" s="424"/>
      <c r="D33" s="424"/>
      <c r="E33" s="424"/>
      <c r="F33" s="424"/>
      <c r="G33" s="424"/>
      <c r="H33" s="424"/>
      <c r="I33" s="424"/>
      <c r="J33" s="424"/>
      <c r="K33" s="424"/>
      <c r="L33" s="424"/>
      <c r="M33" s="424"/>
      <c r="N33" s="424"/>
      <c r="O33" s="424"/>
      <c r="P33" s="424"/>
      <c r="Q33" s="424"/>
      <c r="R33" s="425"/>
      <c r="T33" s="19"/>
      <c r="U33" s="19"/>
      <c r="V33" s="19" t="str">
        <f>IFERROR(SMALL('إختيار المقررات'!$U$20:$U$32,'إختيار المقررات'!V32),"")</f>
        <v/>
      </c>
      <c r="X33" s="19"/>
      <c r="Y33" s="19"/>
      <c r="Z33" s="19"/>
      <c r="AA33" s="19"/>
      <c r="AB33" s="19"/>
      <c r="AC33" s="230"/>
      <c r="AD33" s="230"/>
      <c r="AE33" s="230"/>
      <c r="AF33" s="230"/>
      <c r="AG33" s="230"/>
      <c r="AH33" s="230"/>
      <c r="AI33" s="230"/>
      <c r="AJ33" s="230"/>
      <c r="AK33" s="19"/>
      <c r="AL33" s="19"/>
      <c r="AM33" s="19"/>
      <c r="AN33" s="19"/>
      <c r="AO33" s="19"/>
      <c r="AP33" s="19"/>
      <c r="AQ33" s="19"/>
      <c r="AR33" s="19"/>
      <c r="AS33" s="19"/>
      <c r="AT33" s="19"/>
    </row>
    <row r="34" spans="2:46" ht="16.5" customHeight="1" x14ac:dyDescent="0.25">
      <c r="B34" s="419" t="s">
        <v>27</v>
      </c>
      <c r="C34" s="419"/>
      <c r="D34" s="419"/>
      <c r="E34" s="419"/>
      <c r="F34" s="419"/>
      <c r="G34" s="419"/>
      <c r="H34" s="419"/>
      <c r="I34" s="419"/>
      <c r="J34" s="419"/>
      <c r="K34" s="419"/>
      <c r="L34" s="419"/>
      <c r="M34" s="419"/>
      <c r="N34" s="419"/>
      <c r="O34" s="419"/>
      <c r="P34" s="419"/>
      <c r="Q34" s="419"/>
      <c r="R34" s="419"/>
      <c r="T34" s="19"/>
      <c r="U34" s="19"/>
      <c r="X34" s="19"/>
      <c r="Y34" s="19"/>
      <c r="Z34" s="19"/>
      <c r="AA34" s="19"/>
      <c r="AB34" s="19"/>
      <c r="AC34" s="230"/>
      <c r="AD34" s="230"/>
      <c r="AE34" s="230"/>
      <c r="AF34" s="230"/>
      <c r="AG34" s="230"/>
      <c r="AH34" s="230"/>
      <c r="AI34" s="230"/>
      <c r="AJ34" s="230"/>
      <c r="AK34" s="19"/>
      <c r="AL34" s="19"/>
      <c r="AM34" s="19"/>
      <c r="AN34" s="19"/>
      <c r="AO34" s="19"/>
      <c r="AP34" s="19"/>
      <c r="AQ34" s="19"/>
      <c r="AR34" s="19"/>
      <c r="AS34" s="19"/>
      <c r="AT34" s="19"/>
    </row>
    <row r="35" spans="2:46" ht="24" customHeight="1" x14ac:dyDescent="0.25">
      <c r="B35" s="414" t="s">
        <v>28</v>
      </c>
      <c r="C35" s="414"/>
      <c r="D35" s="414"/>
      <c r="E35" s="414"/>
      <c r="F35" s="419" t="e">
        <f>'إختيار المقررات'!AH14</f>
        <v>#N/A</v>
      </c>
      <c r="G35" s="419"/>
      <c r="H35" s="414" t="str">
        <f>IF(D4="أنثى","ليرة سورية فقط لا غير من الطالبة","ليرة سورية فقط لا غير من الطالب")</f>
        <v>ليرة سورية فقط لا غير من الطالب</v>
      </c>
      <c r="I35" s="414"/>
      <c r="J35" s="414"/>
      <c r="K35" s="414"/>
      <c r="L35" s="414"/>
      <c r="M35" s="426" t="str">
        <f>H2</f>
        <v/>
      </c>
      <c r="N35" s="426"/>
      <c r="O35" s="426"/>
      <c r="P35" s="426"/>
      <c r="Q35" s="426"/>
      <c r="R35" s="426"/>
      <c r="T35" s="19"/>
      <c r="U35" s="19"/>
      <c r="X35" s="19"/>
      <c r="Y35" s="19"/>
      <c r="Z35" s="19"/>
      <c r="AA35" s="19"/>
      <c r="AB35" s="19"/>
      <c r="AC35" s="230"/>
      <c r="AD35" s="230"/>
      <c r="AE35" s="230"/>
      <c r="AF35" s="230"/>
      <c r="AG35" s="230"/>
      <c r="AH35" s="230"/>
      <c r="AI35" s="230"/>
      <c r="AJ35" s="230"/>
      <c r="AK35" s="19"/>
      <c r="AL35" s="19"/>
      <c r="AM35" s="19"/>
      <c r="AN35" s="19"/>
      <c r="AO35" s="19"/>
      <c r="AP35" s="19"/>
      <c r="AQ35" s="19"/>
      <c r="AR35" s="19"/>
      <c r="AS35" s="19"/>
      <c r="AT35" s="19"/>
    </row>
    <row r="36" spans="2:46" ht="24" customHeight="1" x14ac:dyDescent="0.25">
      <c r="B36" s="414" t="str">
        <f>IF(D4="أنثى","رقمها الامتحاني","رقمه الامتحاني")</f>
        <v>رقمه الامتحاني</v>
      </c>
      <c r="C36" s="414"/>
      <c r="D36" s="414"/>
      <c r="E36" s="419">
        <f>D2</f>
        <v>0</v>
      </c>
      <c r="F36" s="419"/>
      <c r="G36" s="414" t="s">
        <v>29</v>
      </c>
      <c r="H36" s="414"/>
      <c r="I36" s="414"/>
      <c r="J36" s="414"/>
      <c r="K36" s="414"/>
      <c r="L36" s="414"/>
      <c r="M36" s="414"/>
      <c r="N36" s="414"/>
      <c r="O36" s="414"/>
      <c r="P36" s="414"/>
      <c r="Q36" s="414"/>
      <c r="R36" s="414"/>
      <c r="T36" s="19"/>
      <c r="U36" s="19"/>
      <c r="X36" s="19"/>
      <c r="Y36" s="19"/>
      <c r="Z36" s="19"/>
      <c r="AA36" s="19"/>
      <c r="AB36" s="19"/>
      <c r="AC36" s="230"/>
      <c r="AD36" s="230"/>
      <c r="AE36" s="230"/>
      <c r="AF36" s="230"/>
      <c r="AG36" s="230"/>
      <c r="AH36" s="230"/>
      <c r="AI36" s="230"/>
      <c r="AJ36" s="230"/>
      <c r="AK36" s="19"/>
      <c r="AL36" s="19"/>
      <c r="AM36" s="19"/>
      <c r="AN36" s="19"/>
      <c r="AO36" s="19"/>
      <c r="AP36" s="19"/>
      <c r="AQ36" s="19"/>
      <c r="AR36" s="19"/>
      <c r="AS36" s="19"/>
      <c r="AT36" s="19"/>
    </row>
    <row r="37" spans="2:46" ht="10.5" customHeight="1" x14ac:dyDescent="0.25">
      <c r="B37" s="90"/>
      <c r="C37" s="100"/>
      <c r="D37" s="421"/>
      <c r="E37" s="421"/>
      <c r="F37" s="421"/>
      <c r="G37" s="421"/>
      <c r="H37" s="421"/>
      <c r="I37" s="91"/>
      <c r="J37" s="91"/>
      <c r="K37" s="90"/>
      <c r="L37" s="100"/>
      <c r="M37" s="421"/>
      <c r="N37" s="421"/>
      <c r="O37" s="421"/>
      <c r="P37" s="421"/>
      <c r="Q37" s="91"/>
      <c r="R37" s="91"/>
      <c r="T37" s="19"/>
      <c r="U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row>
    <row r="38" spans="2:46" ht="10.5" customHeight="1" x14ac:dyDescent="0.25">
      <c r="B38" s="92"/>
      <c r="C38" s="101"/>
      <c r="D38" s="422"/>
      <c r="E38" s="422"/>
      <c r="F38" s="422"/>
      <c r="G38" s="422"/>
      <c r="H38" s="422"/>
      <c r="I38" s="93"/>
      <c r="J38" s="93"/>
      <c r="K38" s="92"/>
      <c r="L38" s="101"/>
      <c r="M38" s="422"/>
      <c r="N38" s="422"/>
      <c r="O38" s="422"/>
      <c r="P38" s="422"/>
      <c r="Q38" s="93"/>
      <c r="R38" s="93"/>
      <c r="T38" s="19"/>
      <c r="U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row>
    <row r="39" spans="2:46" ht="21" customHeight="1" x14ac:dyDescent="0.25">
      <c r="B39" s="420" t="s">
        <v>24</v>
      </c>
      <c r="C39" s="420"/>
      <c r="D39" s="420"/>
      <c r="E39" s="420"/>
      <c r="F39" s="420"/>
      <c r="G39" s="420"/>
      <c r="H39" s="420"/>
      <c r="I39" s="420"/>
      <c r="J39" s="420"/>
      <c r="K39" s="420"/>
      <c r="L39" s="420"/>
      <c r="M39" s="420"/>
      <c r="N39" s="420"/>
      <c r="O39" s="420"/>
      <c r="P39" s="420"/>
      <c r="Q39" s="420"/>
      <c r="R39" s="420"/>
      <c r="T39" s="19"/>
      <c r="U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row>
    <row r="40" spans="2:46" ht="15.75" customHeight="1" x14ac:dyDescent="0.25">
      <c r="B40" s="418" t="s">
        <v>27</v>
      </c>
      <c r="C40" s="418"/>
      <c r="D40" s="418"/>
      <c r="E40" s="418"/>
      <c r="F40" s="418"/>
      <c r="G40" s="418"/>
      <c r="H40" s="418"/>
      <c r="I40" s="418"/>
      <c r="J40" s="418"/>
      <c r="K40" s="418"/>
      <c r="L40" s="418"/>
      <c r="M40" s="418"/>
      <c r="N40" s="418"/>
      <c r="O40" s="418"/>
      <c r="P40" s="418"/>
      <c r="Q40" s="418"/>
      <c r="R40" s="418"/>
      <c r="T40" s="19"/>
      <c r="U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2:46" ht="22.5" customHeight="1" x14ac:dyDescent="0.25">
      <c r="B41" s="414" t="s">
        <v>28</v>
      </c>
      <c r="C41" s="414"/>
      <c r="D41" s="414"/>
      <c r="E41" s="414"/>
      <c r="F41" s="419" t="e">
        <f>'إختيار المقررات'!AH15</f>
        <v>#N/A</v>
      </c>
      <c r="G41" s="419"/>
      <c r="H41" s="414" t="str">
        <f>H35</f>
        <v>ليرة سورية فقط لا غير من الطالب</v>
      </c>
      <c r="I41" s="414"/>
      <c r="J41" s="414"/>
      <c r="K41" s="414"/>
      <c r="L41" s="426" t="str">
        <f>M35</f>
        <v/>
      </c>
      <c r="M41" s="426"/>
      <c r="N41" s="426"/>
      <c r="O41" s="426"/>
      <c r="P41" s="426"/>
      <c r="Q41" s="426"/>
      <c r="R41" s="426"/>
      <c r="T41" s="19"/>
      <c r="U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2:46" ht="22.5" customHeight="1" x14ac:dyDescent="0.25">
      <c r="B42" s="404" t="str">
        <f>B36</f>
        <v>رقمه الامتحاني</v>
      </c>
      <c r="C42" s="404"/>
      <c r="D42" s="404"/>
      <c r="E42" s="415">
        <f>E36</f>
        <v>0</v>
      </c>
      <c r="F42" s="415"/>
      <c r="G42" s="404" t="s">
        <v>29</v>
      </c>
      <c r="H42" s="404"/>
      <c r="I42" s="404"/>
      <c r="J42" s="404"/>
      <c r="K42" s="404"/>
      <c r="L42" s="404"/>
      <c r="M42" s="404"/>
      <c r="N42" s="404"/>
      <c r="O42" s="404"/>
      <c r="P42" s="404"/>
      <c r="Q42" s="404"/>
      <c r="R42" s="404"/>
      <c r="T42" s="19"/>
      <c r="U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row>
    <row r="43" spans="2:46" ht="17.25" customHeight="1" x14ac:dyDescent="0.25">
      <c r="B43" s="94"/>
      <c r="C43" s="94"/>
      <c r="D43" s="94"/>
      <c r="E43" s="94"/>
      <c r="F43" s="94"/>
      <c r="G43" s="94"/>
      <c r="H43" s="94"/>
      <c r="I43" s="94"/>
      <c r="J43" s="94"/>
      <c r="K43" s="94"/>
      <c r="L43" s="94"/>
      <c r="M43" s="94"/>
      <c r="N43" s="94"/>
      <c r="O43" s="94"/>
      <c r="P43" s="94"/>
      <c r="Q43" s="94"/>
      <c r="R43" s="94"/>
      <c r="T43" s="19"/>
      <c r="U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row>
    <row r="44" spans="2:46" ht="23.25" customHeight="1" thickBot="1" x14ac:dyDescent="0.3">
      <c r="B44" s="95"/>
      <c r="C44" s="95"/>
      <c r="D44" s="95"/>
      <c r="E44" s="95"/>
      <c r="F44" s="95"/>
      <c r="G44" s="95"/>
      <c r="H44" s="95"/>
      <c r="I44" s="95"/>
      <c r="J44" s="95"/>
      <c r="K44" s="95"/>
      <c r="L44" s="95"/>
      <c r="M44" s="95"/>
      <c r="N44" s="95"/>
      <c r="O44" s="95"/>
      <c r="P44" s="95"/>
      <c r="Q44" s="95"/>
      <c r="R44" s="95"/>
    </row>
    <row r="45" spans="2:46" ht="20.25" customHeight="1" thickTop="1" x14ac:dyDescent="0.25">
      <c r="B45" s="23"/>
      <c r="C45" s="23"/>
      <c r="D45" s="23"/>
      <c r="E45" s="23"/>
      <c r="F45" s="23"/>
      <c r="I45" s="6"/>
      <c r="J45" s="6"/>
      <c r="K45" s="6"/>
      <c r="L45" s="6"/>
      <c r="P45" s="6"/>
      <c r="Q45" s="6"/>
      <c r="R45" s="6"/>
    </row>
    <row r="46" spans="2:46" ht="13.8" x14ac:dyDescent="0.25">
      <c r="B46" s="23"/>
      <c r="C46" s="23"/>
      <c r="D46" s="23"/>
      <c r="E46" s="23"/>
      <c r="F46" s="23"/>
      <c r="G46" s="24"/>
      <c r="H46" s="24"/>
      <c r="I46" s="24"/>
      <c r="J46" s="24"/>
      <c r="K46" s="24"/>
      <c r="L46" s="24"/>
      <c r="M46" s="24"/>
      <c r="N46" s="24"/>
      <c r="O46" s="24"/>
      <c r="P46" s="24"/>
      <c r="Q46" s="24"/>
      <c r="R46" s="24"/>
    </row>
    <row r="47" spans="2:46"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286iQmpm0uAUYS/Wr9Tm/JunhIZgXnLddNMs5kF3eE4DdHAPW7quxqjBUgl1HScs5RCMIjru4F/S/DXV3vcIDQ==" saltValue="iE6Y748LzJU/iaeSeIgo7w==" spinCount="100000" sheet="1" selectLockedCells="1" selectUnlockedCells="1"/>
  <mergeCells count="141">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s>
  <conditionalFormatting sqref="B38:R38 B46:R47">
    <cfRule type="expression" dxfId="10" priority="7">
      <formula>$J$27="لا"</formula>
    </cfRule>
  </conditionalFormatting>
  <conditionalFormatting sqref="B39:R44">
    <cfRule type="expression" dxfId="9" priority="1">
      <formula>$F$35=$E$28</formula>
    </cfRule>
  </conditionalFormatting>
  <conditionalFormatting sqref="AC1">
    <cfRule type="expression" dxfId="8" priority="4">
      <formula>AC1&lt;&gt;""</formula>
    </cfRule>
  </conditionalFormatting>
  <conditionalFormatting sqref="AD1:AH2">
    <cfRule type="expression" dxfId="7" priority="3">
      <formula>$AD$1&lt;&gt;""</formula>
    </cfRule>
  </conditionalFormatting>
  <conditionalFormatting sqref="AE3:AE26">
    <cfRule type="expression" dxfId="6"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M5"/>
  <sheetViews>
    <sheetView rightToLeft="1" workbookViewId="0">
      <selection activeCell="DL5" sqref="DL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1"/>
      <c r="B1" s="540"/>
      <c r="C1" s="540"/>
      <c r="D1" s="502"/>
      <c r="E1" s="502"/>
      <c r="F1" s="502"/>
      <c r="G1" s="502"/>
      <c r="H1" s="502"/>
      <c r="I1" s="502"/>
      <c r="J1" s="502"/>
      <c r="K1" s="541" t="s">
        <v>16</v>
      </c>
      <c r="L1" s="543" t="s">
        <v>130</v>
      </c>
      <c r="M1" s="546" t="s">
        <v>128</v>
      </c>
      <c r="N1" s="546" t="s">
        <v>129</v>
      </c>
      <c r="O1" s="529" t="s">
        <v>52</v>
      </c>
      <c r="P1" s="502" t="s">
        <v>30</v>
      </c>
      <c r="Q1" s="502"/>
      <c r="R1" s="502"/>
      <c r="S1" s="531" t="s">
        <v>9</v>
      </c>
      <c r="T1" s="517" t="s">
        <v>31</v>
      </c>
      <c r="U1" s="518"/>
      <c r="V1" s="518"/>
      <c r="W1" s="518"/>
      <c r="X1" s="518"/>
      <c r="Y1" s="518"/>
      <c r="Z1" s="518"/>
      <c r="AA1" s="518"/>
      <c r="AB1" s="518"/>
      <c r="AC1" s="518"/>
      <c r="AD1" s="518"/>
      <c r="AE1" s="518"/>
      <c r="AF1" s="518"/>
      <c r="AG1" s="518"/>
      <c r="AH1" s="518"/>
      <c r="AI1" s="518"/>
      <c r="AJ1" s="518"/>
      <c r="AK1" s="518"/>
      <c r="AL1" s="518"/>
      <c r="AM1" s="518"/>
      <c r="AN1" s="518"/>
      <c r="AO1" s="518"/>
      <c r="AP1" s="518"/>
      <c r="AQ1" s="533"/>
      <c r="AR1" s="517" t="s">
        <v>20</v>
      </c>
      <c r="AS1" s="518"/>
      <c r="AT1" s="518"/>
      <c r="AU1" s="518"/>
      <c r="AV1" s="518"/>
      <c r="AW1" s="518"/>
      <c r="AX1" s="518"/>
      <c r="AY1" s="518"/>
      <c r="AZ1" s="518"/>
      <c r="BA1" s="518"/>
      <c r="BB1" s="518"/>
      <c r="BC1" s="518"/>
      <c r="BD1" s="518"/>
      <c r="BE1" s="518"/>
      <c r="BF1" s="518"/>
      <c r="BG1" s="518"/>
      <c r="BH1" s="518"/>
      <c r="BI1" s="518"/>
      <c r="BJ1" s="518"/>
      <c r="BK1" s="518"/>
      <c r="BL1" s="518"/>
      <c r="BM1" s="518"/>
      <c r="BN1" s="518"/>
      <c r="BO1" s="533"/>
      <c r="BP1" s="517" t="s">
        <v>32</v>
      </c>
      <c r="BQ1" s="518"/>
      <c r="BR1" s="518"/>
      <c r="BS1" s="518"/>
      <c r="BT1" s="518"/>
      <c r="BU1" s="518"/>
      <c r="BV1" s="518"/>
      <c r="BW1" s="518"/>
      <c r="BX1" s="518"/>
      <c r="BY1" s="518"/>
      <c r="BZ1" s="518"/>
      <c r="CA1" s="518"/>
      <c r="CB1" s="518"/>
      <c r="CC1" s="518"/>
      <c r="CD1" s="518"/>
      <c r="CE1" s="518"/>
      <c r="CF1" s="518"/>
      <c r="CG1" s="518"/>
      <c r="CH1" s="518"/>
      <c r="CI1" s="518"/>
      <c r="CJ1" s="164"/>
      <c r="CK1" s="164"/>
      <c r="CL1" s="164"/>
      <c r="CM1" s="164"/>
      <c r="CN1" s="517" t="s">
        <v>33</v>
      </c>
      <c r="CO1" s="518"/>
      <c r="CP1" s="518"/>
      <c r="CQ1" s="518"/>
      <c r="CR1" s="518"/>
      <c r="CS1" s="518"/>
      <c r="CT1" s="518"/>
      <c r="CU1" s="518"/>
      <c r="CV1" s="518"/>
      <c r="CW1" s="518"/>
      <c r="CX1" s="518"/>
      <c r="CY1" s="518"/>
      <c r="CZ1" s="518"/>
      <c r="DA1" s="518"/>
      <c r="DB1" s="518"/>
      <c r="DC1" s="518"/>
      <c r="DD1" s="518"/>
      <c r="DE1" s="518"/>
      <c r="DF1" s="518"/>
      <c r="DG1" s="518"/>
      <c r="DH1" s="164"/>
      <c r="DI1" s="164"/>
      <c r="DJ1" s="164"/>
      <c r="DK1" s="164"/>
      <c r="DL1" s="519" t="s">
        <v>1</v>
      </c>
      <c r="DM1" s="520"/>
      <c r="DN1" s="521"/>
      <c r="DO1" s="521"/>
      <c r="DP1" s="525" t="s">
        <v>550</v>
      </c>
      <c r="DQ1" s="526"/>
      <c r="DR1" s="526"/>
      <c r="DS1" s="526"/>
      <c r="DT1" s="526"/>
      <c r="DU1" s="526"/>
      <c r="DV1" s="526"/>
      <c r="DW1" s="526"/>
      <c r="DX1" s="525" t="s">
        <v>34</v>
      </c>
      <c r="DY1" s="526"/>
      <c r="DZ1" s="526"/>
      <c r="EA1" s="527"/>
      <c r="EB1" s="525" t="s">
        <v>551</v>
      </c>
      <c r="EC1" s="526"/>
      <c r="ED1" s="526"/>
      <c r="EE1" s="527"/>
      <c r="EG1" s="501" t="s">
        <v>552</v>
      </c>
      <c r="EH1" s="502"/>
      <c r="EI1" s="502"/>
      <c r="EJ1" s="502"/>
      <c r="EK1" s="502"/>
      <c r="EL1" s="502"/>
    </row>
    <row r="2" spans="1:143" ht="60.75" customHeight="1" thickBot="1" x14ac:dyDescent="0.3">
      <c r="A2" s="121"/>
      <c r="B2" s="121"/>
      <c r="C2" s="121"/>
      <c r="D2" s="502"/>
      <c r="E2" s="502"/>
      <c r="F2" s="502"/>
      <c r="G2" s="502"/>
      <c r="H2" s="502"/>
      <c r="I2" s="502"/>
      <c r="J2" s="502"/>
      <c r="K2" s="542"/>
      <c r="L2" s="544"/>
      <c r="M2" s="547"/>
      <c r="N2" s="547"/>
      <c r="O2" s="530"/>
      <c r="P2" s="502"/>
      <c r="Q2" s="502"/>
      <c r="R2" s="502"/>
      <c r="S2" s="531"/>
      <c r="T2" s="505" t="s">
        <v>17</v>
      </c>
      <c r="U2" s="506"/>
      <c r="V2" s="506"/>
      <c r="W2" s="506"/>
      <c r="X2" s="506"/>
      <c r="Y2" s="506"/>
      <c r="Z2" s="506"/>
      <c r="AA2" s="506"/>
      <c r="AB2" s="506"/>
      <c r="AC2" s="506"/>
      <c r="AD2" s="506"/>
      <c r="AE2" s="507"/>
      <c r="AF2" s="505" t="s">
        <v>18</v>
      </c>
      <c r="AG2" s="506"/>
      <c r="AH2" s="506"/>
      <c r="AI2" s="506"/>
      <c r="AJ2" s="506"/>
      <c r="AK2" s="506"/>
      <c r="AL2" s="506"/>
      <c r="AM2" s="506"/>
      <c r="AN2" s="506"/>
      <c r="AO2" s="506"/>
      <c r="AP2" s="506"/>
      <c r="AQ2" s="507"/>
      <c r="AR2" s="508" t="s">
        <v>17</v>
      </c>
      <c r="AS2" s="509"/>
      <c r="AT2" s="509"/>
      <c r="AU2" s="509"/>
      <c r="AV2" s="509"/>
      <c r="AW2" s="509"/>
      <c r="AX2" s="509"/>
      <c r="AY2" s="509"/>
      <c r="AZ2" s="509"/>
      <c r="BA2" s="509"/>
      <c r="BB2" s="509"/>
      <c r="BC2" s="510"/>
      <c r="BD2" s="511" t="s">
        <v>18</v>
      </c>
      <c r="BE2" s="509"/>
      <c r="BF2" s="509"/>
      <c r="BG2" s="509"/>
      <c r="BH2" s="509"/>
      <c r="BI2" s="509"/>
      <c r="BJ2" s="509"/>
      <c r="BK2" s="509"/>
      <c r="BL2" s="509"/>
      <c r="BM2" s="509"/>
      <c r="BN2" s="509"/>
      <c r="BO2" s="512"/>
      <c r="BP2" s="513" t="s">
        <v>17</v>
      </c>
      <c r="BQ2" s="506"/>
      <c r="BR2" s="506"/>
      <c r="BS2" s="506"/>
      <c r="BT2" s="506"/>
      <c r="BU2" s="506"/>
      <c r="BV2" s="506"/>
      <c r="BW2" s="506"/>
      <c r="BX2" s="506"/>
      <c r="BY2" s="506"/>
      <c r="BZ2" s="514" t="s">
        <v>18</v>
      </c>
      <c r="CA2" s="506"/>
      <c r="CB2" s="506"/>
      <c r="CC2" s="506"/>
      <c r="CD2" s="506"/>
      <c r="CE2" s="506"/>
      <c r="CF2" s="506"/>
      <c r="CG2" s="506"/>
      <c r="CH2" s="506"/>
      <c r="CI2" s="506"/>
      <c r="CJ2" s="122"/>
      <c r="CK2" s="122"/>
      <c r="CL2" s="122"/>
      <c r="CM2" s="122"/>
      <c r="CN2" s="513" t="s">
        <v>17</v>
      </c>
      <c r="CO2" s="506"/>
      <c r="CP2" s="506"/>
      <c r="CQ2" s="506"/>
      <c r="CR2" s="506"/>
      <c r="CS2" s="506"/>
      <c r="CT2" s="506"/>
      <c r="CU2" s="506"/>
      <c r="CV2" s="506"/>
      <c r="CW2" s="506"/>
      <c r="CX2" s="514" t="s">
        <v>18</v>
      </c>
      <c r="CY2" s="506"/>
      <c r="CZ2" s="506"/>
      <c r="DA2" s="506"/>
      <c r="DB2" s="506"/>
      <c r="DC2" s="506"/>
      <c r="DD2" s="506"/>
      <c r="DE2" s="506"/>
      <c r="DF2" s="506"/>
      <c r="DG2" s="506"/>
      <c r="DH2" s="122"/>
      <c r="DI2" s="122"/>
      <c r="DJ2" s="122"/>
      <c r="DK2" s="122"/>
      <c r="DL2" s="522"/>
      <c r="DM2" s="523"/>
      <c r="DN2" s="524"/>
      <c r="DO2" s="524"/>
      <c r="DP2" s="522"/>
      <c r="DQ2" s="523"/>
      <c r="DR2" s="523"/>
      <c r="DS2" s="523"/>
      <c r="DT2" s="523"/>
      <c r="DU2" s="523"/>
      <c r="DV2" s="523"/>
      <c r="DW2" s="523"/>
      <c r="DX2" s="522"/>
      <c r="DY2" s="523"/>
      <c r="DZ2" s="523"/>
      <c r="EA2" s="524"/>
      <c r="EB2" s="522"/>
      <c r="EC2" s="523"/>
      <c r="ED2" s="523"/>
      <c r="EE2" s="524"/>
      <c r="EG2" s="501"/>
      <c r="EH2" s="502"/>
      <c r="EI2" s="502"/>
      <c r="EJ2" s="502"/>
      <c r="EK2" s="502"/>
      <c r="EL2" s="502"/>
    </row>
    <row r="3" spans="1:143" ht="24.9" customHeight="1" thickBot="1" x14ac:dyDescent="0.3">
      <c r="A3" s="123" t="s">
        <v>2</v>
      </c>
      <c r="B3" s="124" t="s">
        <v>35</v>
      </c>
      <c r="C3" s="124" t="s">
        <v>36</v>
      </c>
      <c r="D3" s="124" t="s">
        <v>37</v>
      </c>
      <c r="E3" s="124" t="s">
        <v>6</v>
      </c>
      <c r="F3" s="125" t="s">
        <v>7</v>
      </c>
      <c r="G3" s="548" t="s">
        <v>216</v>
      </c>
      <c r="H3" s="126" t="s">
        <v>48</v>
      </c>
      <c r="I3" s="124" t="s">
        <v>11</v>
      </c>
      <c r="J3" s="124" t="s">
        <v>10</v>
      </c>
      <c r="K3" s="542"/>
      <c r="L3" s="544"/>
      <c r="M3" s="547"/>
      <c r="N3" s="547"/>
      <c r="O3" s="530"/>
      <c r="P3" s="534" t="s">
        <v>25</v>
      </c>
      <c r="Q3" s="534" t="s">
        <v>38</v>
      </c>
      <c r="R3" s="536" t="s">
        <v>14</v>
      </c>
      <c r="S3" s="531"/>
      <c r="T3" s="497" t="str">
        <f>'[1]إختيار المقررات'!BN6</f>
        <v>أساسيات الإدارة</v>
      </c>
      <c r="U3" s="496"/>
      <c r="V3" s="496" t="str">
        <f>'[1]إختيار المقررات'!BN7</f>
        <v xml:space="preserve">مبادئ التمويل والاستثمار </v>
      </c>
      <c r="W3" s="496"/>
      <c r="X3" s="496" t="str">
        <f>'[1]إختيار المقررات'!BN8</f>
        <v>التحليل الجزئي</v>
      </c>
      <c r="Y3" s="496"/>
      <c r="Z3" s="496" t="str">
        <f>'[1]إختيار المقررات'!BN9</f>
        <v>مبادئ الاحصاء</v>
      </c>
      <c r="AA3" s="496"/>
      <c r="AB3" s="496" t="str">
        <f>'[1]إختيار المقررات'!BN10</f>
        <v xml:space="preserve">المحاسبة المالية </v>
      </c>
      <c r="AC3" s="496"/>
      <c r="AD3" s="496" t="str">
        <f>'[1]إختيار المقررات'!BN11</f>
        <v>لغة أعمال 1</v>
      </c>
      <c r="AE3" s="528"/>
      <c r="AF3" s="497" t="str">
        <f>'[1]إختيار المقررات'!BN13</f>
        <v xml:space="preserve">اساسيات التسويق في المشروعات الصغيرة </v>
      </c>
      <c r="AG3" s="496"/>
      <c r="AH3" s="496" t="str">
        <f>'[1]إختيار المقررات'!BN14</f>
        <v xml:space="preserve">رياضيات ادارية ومالية </v>
      </c>
      <c r="AI3" s="496"/>
      <c r="AJ3" s="496" t="str">
        <f>'[1]إختيار المقررات'!BN15</f>
        <v>المحاسبة المتوسطة</v>
      </c>
      <c r="AK3" s="496"/>
      <c r="AL3" s="496" t="str">
        <f>'[1]إختيار المقررات'!BN16</f>
        <v xml:space="preserve">الاشكال القانونية للمشروعات وأسس احداثها </v>
      </c>
      <c r="AM3" s="496"/>
      <c r="AN3" s="496" t="str">
        <f>'[1]إختيار المقررات'!BN17</f>
        <v>مهارات حاسوب 1</v>
      </c>
      <c r="AO3" s="496"/>
      <c r="AP3" s="496" t="str">
        <f>'[1]إختيار المقررات'!BN18</f>
        <v>لغة اعمال 2</v>
      </c>
      <c r="AQ3" s="528"/>
      <c r="AR3" s="539" t="str">
        <f>'[1]إختيار المقررات'!BN20</f>
        <v xml:space="preserve">ادارة التفاوض باللغة الاجنبية </v>
      </c>
      <c r="AS3" s="496"/>
      <c r="AT3" s="496" t="str">
        <f>'[1]إختيار المقررات'!BN21</f>
        <v>التحليل الكلي</v>
      </c>
      <c r="AU3" s="496"/>
      <c r="AV3" s="496" t="str">
        <f>'[1]إختيار المقررات'!BN22</f>
        <v xml:space="preserve">الاساليب الكمية في الادارة </v>
      </c>
      <c r="AW3" s="496"/>
      <c r="AX3" s="496" t="str">
        <f>'[1]إختيار المقررات'!BN23</f>
        <v>محاسبة شركات الاشخاص</v>
      </c>
      <c r="AY3" s="496"/>
      <c r="AZ3" s="496" t="str">
        <f>'[1]إختيار المقررات'!BN24</f>
        <v xml:space="preserve">الملية العامة والتشريع الضريبي </v>
      </c>
      <c r="BA3" s="496"/>
      <c r="BB3" s="496" t="str">
        <f>'[1]إختيار المقررات'!BN25</f>
        <v>مهارات حاسوب  2</v>
      </c>
      <c r="BC3" s="528"/>
      <c r="BD3" s="538" t="str">
        <f>'[1]إختيار المقررات'!BN27</f>
        <v xml:space="preserve">ادارة الانتاج والعمليات </v>
      </c>
      <c r="BE3" s="484"/>
      <c r="BF3" s="484" t="str">
        <f>'[1]إختيار المقررات'!BN28</f>
        <v xml:space="preserve">الادارة المالية </v>
      </c>
      <c r="BG3" s="484"/>
      <c r="BH3" s="484" t="str">
        <f>'[1]إختيار المقررات'!BN29</f>
        <v xml:space="preserve">محاسبة تكاليف وادارية </v>
      </c>
      <c r="BI3" s="484"/>
      <c r="BJ3" s="484" t="str">
        <f>'[1]إختيار المقررات'!BN30</f>
        <v>الاتصالات التسويقية</v>
      </c>
      <c r="BK3" s="484"/>
      <c r="BL3" s="484" t="str">
        <f>'[1]إختيار المقررات'!BN31</f>
        <v xml:space="preserve">البيئة القانونية للاستثمار والعمل </v>
      </c>
      <c r="BM3" s="484"/>
      <c r="BN3" s="484" t="str">
        <f>'[1]إختيار المقررات'!BN32</f>
        <v xml:space="preserve">مراسلات ادارية باللغة الاجنبية </v>
      </c>
      <c r="BO3" s="484"/>
      <c r="BP3" s="539" t="str">
        <f>'[1]إختيار المقررات'!BN34</f>
        <v xml:space="preserve">ادارة المشروعات الصغيرة </v>
      </c>
      <c r="BQ3" s="496"/>
      <c r="BR3" s="496" t="str">
        <f>'[1]إختيار المقررات'!BN35</f>
        <v xml:space="preserve">الاتصالات الادارية </v>
      </c>
      <c r="BS3" s="496"/>
      <c r="BT3" s="496" t="str">
        <f>'[1]إختيار المقررات'!BN36</f>
        <v xml:space="preserve">المحاسبة المالية المتخصصة </v>
      </c>
      <c r="BU3" s="496"/>
      <c r="BV3" s="496" t="str">
        <f>'[1]إختيار المقررات'!BN37</f>
        <v xml:space="preserve">ادارة الموارد البشرية </v>
      </c>
      <c r="BW3" s="496"/>
      <c r="BX3" s="496" t="str">
        <f>'[1]إختيار المقررات'!BN38</f>
        <v>القانون التجاري</v>
      </c>
      <c r="BY3" s="496"/>
      <c r="BZ3" s="538" t="str">
        <f>'[1]إختيار المقررات'!BN39</f>
        <v xml:space="preserve">معلوماتية </v>
      </c>
      <c r="CA3" s="484"/>
      <c r="CB3" s="484" t="str">
        <f>'[1]إختيار المقررات'!BN41</f>
        <v xml:space="preserve">ادارة العلاقات العامة </v>
      </c>
      <c r="CC3" s="484"/>
      <c r="CD3" s="484" t="str">
        <f>'[1]إختيار المقررات'!BN42</f>
        <v>تطبيقات احصائية في الادارة</v>
      </c>
      <c r="CE3" s="484"/>
      <c r="CF3" s="484" t="str">
        <f>'[1]إختيار المقررات'!BN43</f>
        <v xml:space="preserve">سياسات التسعير والتوزيع </v>
      </c>
      <c r="CG3" s="484"/>
      <c r="CH3" s="484" t="str">
        <f>'[1]إختيار المقررات'!BN44</f>
        <v>نظم المعلومات الادارية</v>
      </c>
      <c r="CI3" s="484"/>
      <c r="CJ3" s="484" t="str">
        <f>'[1]إختيار المقررات'!BN45</f>
        <v xml:space="preserve">دراسات ادارية بلغة اجنبية </v>
      </c>
      <c r="CK3" s="484"/>
      <c r="CL3" s="484" t="str">
        <f>'[1]إختيار المقررات'!BN46</f>
        <v>نظرية المنظمة والتطوير التنظيمي</v>
      </c>
      <c r="CM3" s="484"/>
      <c r="CN3" s="539" t="str">
        <f>'[1]إختيار المقررات'!BN48</f>
        <v xml:space="preserve">ادارة الامداد في المشروعات الصغيرة </v>
      </c>
      <c r="CO3" s="496"/>
      <c r="CP3" s="496" t="str">
        <f>'[1]إختيار المقررات'!BN49</f>
        <v xml:space="preserve">ادارة الوقت </v>
      </c>
      <c r="CQ3" s="496"/>
      <c r="CR3" s="496" t="str">
        <f>'[1]إختيار المقررات'!BN50</f>
        <v xml:space="preserve">ادارة الجدوى وتقييم المشروعات </v>
      </c>
      <c r="CS3" s="496"/>
      <c r="CT3" s="496" t="str">
        <f>'[1]إختيار المقررات'!BN51</f>
        <v xml:space="preserve">ادارة الجودة في المشروعات الصغيرة </v>
      </c>
      <c r="CU3" s="496"/>
      <c r="CV3" s="496" t="str">
        <f>'[1]إختيار المقررات'!BN52</f>
        <v xml:space="preserve">الرقابة الادارية </v>
      </c>
      <c r="CW3" s="496"/>
      <c r="CX3" s="538" t="str">
        <f>'[1]إختيار المقررات'!BN53</f>
        <v xml:space="preserve">نظرية القررات الادارية </v>
      </c>
      <c r="CY3" s="484"/>
      <c r="CZ3" s="484" t="str">
        <f>'[1]إختيار المقررات'!BN55</f>
        <v xml:space="preserve">المسؤولية الاجتماعية واخلاقيات العمل </v>
      </c>
      <c r="DA3" s="484"/>
      <c r="DB3" s="484" t="str">
        <f>'[1]إختيار المقررات'!BN56</f>
        <v xml:space="preserve">ادارة المخاطر المالية والائتمان </v>
      </c>
      <c r="DC3" s="484"/>
      <c r="DD3" s="484" t="str">
        <f>'[1]إختيار المقررات'!BN57</f>
        <v xml:space="preserve">التجارة الالكترونية بلغة اجنبية </v>
      </c>
      <c r="DE3" s="484"/>
      <c r="DF3" s="484" t="str">
        <f>'[1]إختيار المقررات'!BN58</f>
        <v xml:space="preserve">السلوك التنظيمي </v>
      </c>
      <c r="DG3" s="484"/>
      <c r="DH3" s="484" t="str">
        <f>'[1]إختيار المقررات'!BN59</f>
        <v>استراتيجيات تنمية المشروعات الصغيرة</v>
      </c>
      <c r="DI3" s="484"/>
      <c r="DJ3" s="484" t="str">
        <f>'[1]إختيار المقررات'!BN60</f>
        <v xml:space="preserve">ادارة التنافس في المشروعات الصغيرة </v>
      </c>
      <c r="DK3" s="484"/>
      <c r="DL3" s="515" t="s">
        <v>39</v>
      </c>
      <c r="DM3" s="485" t="s">
        <v>0</v>
      </c>
      <c r="DN3" s="487" t="s">
        <v>40</v>
      </c>
      <c r="DO3" s="487" t="s">
        <v>137</v>
      </c>
      <c r="DP3" s="500" t="s">
        <v>553</v>
      </c>
      <c r="DQ3" s="482" t="s">
        <v>554</v>
      </c>
      <c r="DR3" s="483" t="s">
        <v>23</v>
      </c>
      <c r="DS3" s="483" t="s">
        <v>276</v>
      </c>
      <c r="DT3" s="483" t="s">
        <v>21</v>
      </c>
      <c r="DU3" s="483" t="s">
        <v>42</v>
      </c>
      <c r="DV3" s="491" t="s">
        <v>22</v>
      </c>
      <c r="DW3" s="491" t="s">
        <v>24</v>
      </c>
      <c r="DX3" s="492" t="s">
        <v>43</v>
      </c>
      <c r="DY3" s="494" t="s">
        <v>144</v>
      </c>
      <c r="DZ3" s="494" t="s">
        <v>145</v>
      </c>
      <c r="EA3" s="498" t="s">
        <v>44</v>
      </c>
      <c r="EB3" s="478" t="s">
        <v>214</v>
      </c>
      <c r="EC3" s="480" t="s">
        <v>212</v>
      </c>
      <c r="ED3" s="480" t="s">
        <v>213</v>
      </c>
      <c r="EE3" s="489" t="s">
        <v>215</v>
      </c>
      <c r="EF3" s="489" t="s">
        <v>502</v>
      </c>
      <c r="EG3" s="501"/>
      <c r="EH3" s="502"/>
      <c r="EI3" s="502"/>
      <c r="EJ3" s="502"/>
      <c r="EK3" s="502"/>
      <c r="EL3" s="502"/>
    </row>
    <row r="4" spans="1:143" s="73" customFormat="1" ht="18" thickBot="1" x14ac:dyDescent="0.3">
      <c r="A4" s="7" t="s">
        <v>2</v>
      </c>
      <c r="B4" s="8" t="s">
        <v>35</v>
      </c>
      <c r="C4" s="8" t="s">
        <v>36</v>
      </c>
      <c r="D4" s="8" t="s">
        <v>37</v>
      </c>
      <c r="E4" s="8" t="s">
        <v>6</v>
      </c>
      <c r="F4" s="9" t="s">
        <v>7</v>
      </c>
      <c r="G4" s="549"/>
      <c r="H4" s="8"/>
      <c r="I4" s="8" t="s">
        <v>11</v>
      </c>
      <c r="J4" s="8" t="s">
        <v>10</v>
      </c>
      <c r="K4" s="542"/>
      <c r="L4" s="545"/>
      <c r="M4" s="547"/>
      <c r="N4" s="547"/>
      <c r="O4" s="530"/>
      <c r="P4" s="535"/>
      <c r="Q4" s="535"/>
      <c r="R4" s="537"/>
      <c r="S4" s="532"/>
      <c r="T4" s="475">
        <v>610</v>
      </c>
      <c r="U4" s="476"/>
      <c r="V4" s="476">
        <v>611</v>
      </c>
      <c r="W4" s="476"/>
      <c r="X4" s="476">
        <v>612</v>
      </c>
      <c r="Y4" s="476"/>
      <c r="Z4" s="476">
        <v>613</v>
      </c>
      <c r="AA4" s="476"/>
      <c r="AB4" s="476">
        <v>614</v>
      </c>
      <c r="AC4" s="476"/>
      <c r="AD4" s="476">
        <v>615</v>
      </c>
      <c r="AE4" s="477"/>
      <c r="AF4" s="475">
        <v>616</v>
      </c>
      <c r="AG4" s="476"/>
      <c r="AH4" s="476">
        <v>617</v>
      </c>
      <c r="AI4" s="476"/>
      <c r="AJ4" s="476">
        <v>618</v>
      </c>
      <c r="AK4" s="476"/>
      <c r="AL4" s="476">
        <v>619</v>
      </c>
      <c r="AM4" s="476"/>
      <c r="AN4" s="476">
        <v>620</v>
      </c>
      <c r="AO4" s="476"/>
      <c r="AP4" s="476">
        <v>621</v>
      </c>
      <c r="AQ4" s="477"/>
      <c r="AR4" s="472">
        <v>622</v>
      </c>
      <c r="AS4" s="473"/>
      <c r="AT4" s="472">
        <v>623</v>
      </c>
      <c r="AU4" s="473"/>
      <c r="AV4" s="472">
        <v>624</v>
      </c>
      <c r="AW4" s="473"/>
      <c r="AX4" s="472">
        <v>625</v>
      </c>
      <c r="AY4" s="473"/>
      <c r="AZ4" s="472">
        <v>626</v>
      </c>
      <c r="BA4" s="473"/>
      <c r="BB4" s="472">
        <v>627</v>
      </c>
      <c r="BC4" s="473"/>
      <c r="BD4" s="472">
        <v>628</v>
      </c>
      <c r="BE4" s="473"/>
      <c r="BF4" s="472">
        <v>629</v>
      </c>
      <c r="BG4" s="473"/>
      <c r="BH4" s="472">
        <v>630</v>
      </c>
      <c r="BI4" s="473"/>
      <c r="BJ4" s="472">
        <v>631</v>
      </c>
      <c r="BK4" s="473"/>
      <c r="BL4" s="472">
        <v>632</v>
      </c>
      <c r="BM4" s="473"/>
      <c r="BN4" s="472">
        <v>633</v>
      </c>
      <c r="BO4" s="473"/>
      <c r="BP4" s="472">
        <v>640</v>
      </c>
      <c r="BQ4" s="473"/>
      <c r="BR4" s="472">
        <v>641</v>
      </c>
      <c r="BS4" s="473"/>
      <c r="BT4" s="472">
        <v>642</v>
      </c>
      <c r="BU4" s="473"/>
      <c r="BV4" s="472">
        <v>643</v>
      </c>
      <c r="BW4" s="473"/>
      <c r="BX4" s="472">
        <v>644</v>
      </c>
      <c r="BY4" s="473"/>
      <c r="BZ4" s="472">
        <v>645</v>
      </c>
      <c r="CA4" s="473"/>
      <c r="CB4" s="472">
        <v>646</v>
      </c>
      <c r="CC4" s="473"/>
      <c r="CD4" s="472">
        <v>647</v>
      </c>
      <c r="CE4" s="473"/>
      <c r="CF4" s="472">
        <v>648</v>
      </c>
      <c r="CG4" s="473"/>
      <c r="CH4" s="472">
        <v>649</v>
      </c>
      <c r="CI4" s="473"/>
      <c r="CJ4" s="472">
        <v>650</v>
      </c>
      <c r="CK4" s="474"/>
      <c r="CL4" s="474">
        <v>651</v>
      </c>
      <c r="CM4" s="473"/>
      <c r="CN4" s="472">
        <v>660</v>
      </c>
      <c r="CO4" s="473"/>
      <c r="CP4" s="472">
        <v>661</v>
      </c>
      <c r="CQ4" s="473"/>
      <c r="CR4" s="472">
        <v>662</v>
      </c>
      <c r="CS4" s="473"/>
      <c r="CT4" s="472">
        <v>663</v>
      </c>
      <c r="CU4" s="473"/>
      <c r="CV4" s="472">
        <v>664</v>
      </c>
      <c r="CW4" s="473"/>
      <c r="CX4" s="472">
        <v>665</v>
      </c>
      <c r="CY4" s="473"/>
      <c r="CZ4" s="472">
        <v>666</v>
      </c>
      <c r="DA4" s="473"/>
      <c r="DB4" s="472">
        <v>667</v>
      </c>
      <c r="DC4" s="473"/>
      <c r="DD4" s="472">
        <v>668</v>
      </c>
      <c r="DE4" s="473"/>
      <c r="DF4" s="472">
        <v>669</v>
      </c>
      <c r="DG4" s="473"/>
      <c r="DH4" s="472">
        <v>670</v>
      </c>
      <c r="DI4" s="473"/>
      <c r="DJ4" s="472">
        <v>671</v>
      </c>
      <c r="DK4" s="473"/>
      <c r="DL4" s="516"/>
      <c r="DM4" s="486"/>
      <c r="DN4" s="488"/>
      <c r="DO4" s="488"/>
      <c r="DP4" s="500"/>
      <c r="DQ4" s="482"/>
      <c r="DR4" s="483"/>
      <c r="DS4" s="483"/>
      <c r="DT4" s="483"/>
      <c r="DU4" s="483"/>
      <c r="DV4" s="491"/>
      <c r="DW4" s="491"/>
      <c r="DX4" s="493"/>
      <c r="DY4" s="495"/>
      <c r="DZ4" s="495"/>
      <c r="EA4" s="499"/>
      <c r="EB4" s="479"/>
      <c r="EC4" s="481"/>
      <c r="ED4" s="481"/>
      <c r="EE4" s="490"/>
      <c r="EF4" s="490"/>
      <c r="EG4" s="503"/>
      <c r="EH4" s="504"/>
      <c r="EI4" s="504"/>
      <c r="EJ4" s="504"/>
      <c r="EK4" s="504"/>
      <c r="EL4" s="504"/>
    </row>
    <row r="5" spans="1:143" s="134" customFormat="1" ht="21.6" x14ac:dyDescent="0.65">
      <c r="A5" s="127">
        <f>'إختيار المقررات'!D1</f>
        <v>0</v>
      </c>
      <c r="B5" s="127" t="str">
        <f>'إختيار المقررات'!J1</f>
        <v/>
      </c>
      <c r="C5" s="127" t="str">
        <f>'إختيار المقررات'!P1</f>
        <v/>
      </c>
      <c r="D5" s="127" t="str">
        <f>'إختيار المقررات'!V1</f>
        <v/>
      </c>
      <c r="E5" s="127" t="str">
        <f>'إختيار المقررات'!AH1</f>
        <v/>
      </c>
      <c r="F5" s="128" t="str">
        <f>'إختيار المقررات'!AB1</f>
        <v/>
      </c>
      <c r="G5" s="127" t="str">
        <f>'إختيار المقررات'!AB3</f>
        <v>غير سوري</v>
      </c>
      <c r="H5" s="129">
        <f>'إختيار المقررات'!P3</f>
        <v>0</v>
      </c>
      <c r="I5" s="127" t="str">
        <f>'إختيار المقررات'!D3</f>
        <v/>
      </c>
      <c r="J5" s="130" t="str">
        <f>'إختيار المقررات'!J3</f>
        <v/>
      </c>
      <c r="K5" s="131" t="str">
        <f>'إختيار المقررات'!V3</f>
        <v>غير سوري</v>
      </c>
      <c r="L5" s="131" t="str">
        <f>'إختيار المقررات'!AH3</f>
        <v>لايوجد</v>
      </c>
      <c r="M5" s="176">
        <f>'إختيار المقررات'!V4</f>
        <v>0</v>
      </c>
      <c r="N5" s="131">
        <f>'إختيار المقررات'!AC4</f>
        <v>0</v>
      </c>
      <c r="O5" s="130">
        <f>'إختيار المقررات'!AH4</f>
        <v>0</v>
      </c>
      <c r="P5" s="132" t="str">
        <f>'إختيار المقررات'!D4</f>
        <v/>
      </c>
      <c r="Q5" s="127" t="str">
        <f>'إختيار المقررات'!J4</f>
        <v/>
      </c>
      <c r="R5" s="130" t="str">
        <f>'إختيار المقررات'!P4</f>
        <v/>
      </c>
      <c r="S5" s="133" t="e">
        <f>'إختيار المقررات'!D2</f>
        <v>#N/A</v>
      </c>
      <c r="T5" s="174"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5" t="e">
        <f>IF(VLOOKUP(T3,'إختيار المقررات'!$BN$5:$BR$60,5,0)="","",VLOOKUP(T3,'إختيار المقررات'!$BN$5:$BR$60,5,0))</f>
        <v>#N/A</v>
      </c>
      <c r="V5" s="174"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5" t="e">
        <f>IF(VLOOKUP(V3,'إختيار المقررات'!$BN$5:$BR$60,5,0)="","",VLOOKUP(V3,'إختيار المقررات'!$BN$5:$BR$60,5,0))</f>
        <v>#N/A</v>
      </c>
      <c r="X5" s="174"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5" t="e">
        <f>IF(VLOOKUP(X3,'إختيار المقررات'!$BN$5:$BR$60,5,0)="","",VLOOKUP(X3,'إختيار المقررات'!$BN$5:$BR$60,5,0))</f>
        <v>#N/A</v>
      </c>
      <c r="Z5" s="174"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5" t="e">
        <f>IF(VLOOKUP(Z3,'إختيار المقررات'!$BN$5:$BR$60,5,0)="","",VLOOKUP(Z3,'إختيار المقررات'!$BN$5:$BR$60,5,0))</f>
        <v>#N/A</v>
      </c>
      <c r="AB5" s="174"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5" t="e">
        <f>IF(VLOOKUP(AB3,'إختيار المقررات'!$BN$5:$BR$60,5,0)="","",VLOOKUP(AB3,'إختيار المقررات'!$BN$5:$BR$60,5,0))</f>
        <v>#N/A</v>
      </c>
      <c r="AD5" s="174"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5" t="e">
        <f>IF(VLOOKUP(AD3,'إختيار المقررات'!$BN$5:$BR$60,5,0)="","",VLOOKUP(AD3,'إختيار المقررات'!$BN$5:$BR$60,5,0))</f>
        <v>#N/A</v>
      </c>
      <c r="AF5" s="174"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5" t="e">
        <f>IF(VLOOKUP(AF3,'إختيار المقررات'!$BN$5:$BR$60,5,0)="","",VLOOKUP(AF3,'إختيار المقررات'!$BN$5:$BR$60,5,0))</f>
        <v>#N/A</v>
      </c>
      <c r="AH5" s="174"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5" t="e">
        <f>IF(VLOOKUP(AH3,'إختيار المقررات'!$BN$5:$BR$60,5,0)="","",VLOOKUP(AH3,'إختيار المقررات'!$BN$5:$BR$60,5,0))</f>
        <v>#N/A</v>
      </c>
      <c r="AJ5" s="174"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5" t="e">
        <f>IF(VLOOKUP(AJ3,'إختيار المقررات'!$BN$5:$BR$60,5,0)="","",VLOOKUP(AJ3,'إختيار المقررات'!$BN$5:$BR$60,5,0))</f>
        <v>#N/A</v>
      </c>
      <c r="AL5" s="174"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5" t="e">
        <f>IF(VLOOKUP(AL3,'إختيار المقررات'!$BN$5:$BR$60,5,0)="","",VLOOKUP(AL3,'إختيار المقررات'!$BN$5:$BR$60,5,0))</f>
        <v>#N/A</v>
      </c>
      <c r="AN5" s="174"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5" t="e">
        <f>IF(VLOOKUP(AN3,'إختيار المقررات'!$BN$5:$BR$60,5,0)="","",VLOOKUP(AN3,'إختيار المقررات'!$BN$5:$BR$60,5,0))</f>
        <v>#N/A</v>
      </c>
      <c r="AP5" s="174"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5" t="e">
        <f>IF(VLOOKUP(AP3,'إختيار المقررات'!$BN$5:$BR$60,5,0)="","",VLOOKUP(AP3,'إختيار المقررات'!$BN$5:$BR$60,5,0))</f>
        <v>#N/A</v>
      </c>
      <c r="AR5" s="174"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5" t="e">
        <f>IF(VLOOKUP(AR3,'إختيار المقررات'!$BN$5:$BR$60,5,0)="","",VLOOKUP(AR3,'إختيار المقررات'!$BN$5:$BR$60,5,0))</f>
        <v>#N/A</v>
      </c>
      <c r="AT5" s="174"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5" t="e">
        <f>IF(VLOOKUP(AT3,'إختيار المقررات'!$BN$5:$BR$60,5,0)="","",VLOOKUP(AT3,'إختيار المقررات'!$BN$5:$BR$60,5,0))</f>
        <v>#N/A</v>
      </c>
      <c r="AV5" s="174"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5" t="e">
        <f>IF(VLOOKUP(AV3,'إختيار المقررات'!$BN$5:$BR$60,5,0)="","",VLOOKUP(AV3,'إختيار المقررات'!$BN$5:$BR$60,5,0))</f>
        <v>#N/A</v>
      </c>
      <c r="AX5" s="174"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5" t="e">
        <f>IF(VLOOKUP(AX3,'إختيار المقررات'!$BN$5:$BR$60,5,0)="","",VLOOKUP(AX3,'إختيار المقررات'!$BN$5:$BR$60,5,0))</f>
        <v>#N/A</v>
      </c>
      <c r="AZ5" s="174"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5" t="e">
        <f>IF(VLOOKUP(AZ3,'إختيار المقررات'!$BN$5:$BR$60,5,0)="","",VLOOKUP(AZ3,'إختيار المقررات'!$BN$5:$BR$60,5,0))</f>
        <v>#N/A</v>
      </c>
      <c r="BB5" s="174"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5" t="e">
        <f>IF(VLOOKUP(BB3,'إختيار المقررات'!$BN$5:$BR$60,5,0)="","",VLOOKUP(BB3,'إختيار المقررات'!$BN$5:$BR$60,5,0))</f>
        <v>#N/A</v>
      </c>
      <c r="BD5" s="174"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5" t="e">
        <f>IF(VLOOKUP(BD3,'إختيار المقررات'!$BN$5:$BR$60,5,0)="","",VLOOKUP(BD3,'إختيار المقررات'!$BN$5:$BR$60,5,0))</f>
        <v>#N/A</v>
      </c>
      <c r="BF5" s="174"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5" t="e">
        <f>IF(VLOOKUP(BF3,'إختيار المقررات'!$BN$5:$BR$60,5,0)="","",VLOOKUP(BF3,'إختيار المقررات'!$BN$5:$BR$60,5,0))</f>
        <v>#N/A</v>
      </c>
      <c r="BH5" s="174"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5" t="e">
        <f>IF(VLOOKUP(BH3,'إختيار المقررات'!$BN$5:$BR$60,5,0)="","",VLOOKUP(BH3,'إختيار المقررات'!$BN$5:$BR$60,5,0))</f>
        <v>#N/A</v>
      </c>
      <c r="BJ5" s="174"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5" t="e">
        <f>IF(VLOOKUP(BJ3,'إختيار المقررات'!$BN$5:$BR$60,5,0)="","",VLOOKUP(BJ3,'إختيار المقررات'!$BN$5:$BR$60,5,0))</f>
        <v>#N/A</v>
      </c>
      <c r="BL5" s="174"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5" t="e">
        <f>IF(VLOOKUP(BL3,'إختيار المقررات'!$BN$5:$BR$60,5,0)="","",VLOOKUP(BL3,'إختيار المقررات'!$BN$5:$BR$60,5,0))</f>
        <v>#N/A</v>
      </c>
      <c r="BN5" s="174"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5" t="e">
        <f>IF(VLOOKUP(BN3,'إختيار المقررات'!$BN$5:$BR$60,5,0)="","",VLOOKUP(BN3,'إختيار المقررات'!$BN$5:$BR$60,5,0))</f>
        <v>#N/A</v>
      </c>
      <c r="BP5" s="174"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5" t="e">
        <f>IF(VLOOKUP(BP3,'إختيار المقررات'!$BN$5:$BR$60,5,0)="","",VLOOKUP(BP3,'إختيار المقررات'!$BN$5:$BR$60,5,0))</f>
        <v>#N/A</v>
      </c>
      <c r="BR5" s="174"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5" t="e">
        <f>IF(VLOOKUP(BR3,'إختيار المقررات'!$BN$5:$BR$60,5,0)="","",VLOOKUP(BR3,'إختيار المقررات'!$BN$5:$BR$60,5,0))</f>
        <v>#N/A</v>
      </c>
      <c r="BT5" s="174"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5" t="e">
        <f>IF(VLOOKUP(BT3,'إختيار المقررات'!$BN$5:$BR$60,5,0)="","",VLOOKUP(BT3,'إختيار المقررات'!$BN$5:$BR$60,5,0))</f>
        <v>#N/A</v>
      </c>
      <c r="BV5" s="174"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5" t="e">
        <f>IF(VLOOKUP(BV3,'إختيار المقررات'!$BN$5:$BR$60,5,0)="","",VLOOKUP(BV3,'إختيار المقررات'!$BN$5:$BR$60,5,0))</f>
        <v>#N/A</v>
      </c>
      <c r="BX5" s="174"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5" t="e">
        <f>IF(VLOOKUP(BX3,'إختيار المقررات'!$BN$5:$BR$60,5,0)="","",VLOOKUP(BX3,'إختيار المقررات'!$BN$5:$BR$60,5,0))</f>
        <v>#N/A</v>
      </c>
      <c r="BZ5" s="174"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5" t="e">
        <f>IF(VLOOKUP(BZ3,'إختيار المقررات'!$BN$5:$BR$60,5,0)="","",VLOOKUP(BZ3,'إختيار المقررات'!$BN$5:$BR$60,5,0))</f>
        <v>#N/A</v>
      </c>
      <c r="CB5" s="174"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5" t="e">
        <f>IF(VLOOKUP(CB3,'إختيار المقررات'!$BN$5:$BR$60,5,0)="","",VLOOKUP(CB3,'إختيار المقررات'!$BN$5:$BR$60,5,0))</f>
        <v>#N/A</v>
      </c>
      <c r="CD5" s="174"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5" t="e">
        <f>IF(VLOOKUP(CD3,'إختيار المقررات'!$BN$5:$BR$60,5,0)="","",VLOOKUP(CD3,'إختيار المقررات'!$BN$5:$BR$60,5,0))</f>
        <v>#N/A</v>
      </c>
      <c r="CF5" s="174"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5" t="e">
        <f>IF(VLOOKUP(CF3,'إختيار المقررات'!$BN$5:$BR$60,5,0)="","",VLOOKUP(CF3,'إختيار المقررات'!$BN$5:$BR$60,5,0))</f>
        <v>#N/A</v>
      </c>
      <c r="CH5" s="174"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5" t="e">
        <f>IF(VLOOKUP(CH3,'إختيار المقررات'!$BN$5:$BR$60,5,0)="","",VLOOKUP(CH3,'إختيار المقررات'!$BN$5:$BR$60,5,0))</f>
        <v>#N/A</v>
      </c>
      <c r="CJ5" s="174"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5" t="e">
        <f>IF(VLOOKUP(CJ3,'إختيار المقررات'!$BN$5:$BR$60,5,0)="","",VLOOKUP(CJ3,'إختيار المقررات'!$BN$5:$BR$60,5,0))</f>
        <v>#N/A</v>
      </c>
      <c r="CL5" s="174"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5" t="e">
        <f>IF(VLOOKUP(CL3,'إختيار المقررات'!$BN$5:$BR$60,5,0)="","",VLOOKUP(CL3,'إختيار المقررات'!$BN$5:$BR$60,5,0))</f>
        <v>#N/A</v>
      </c>
      <c r="CN5" s="174"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5" t="e">
        <f>IF(VLOOKUP(CN3,'إختيار المقررات'!$BN$5:$BR$60,5,0)="","",VLOOKUP(CN3,'إختيار المقررات'!$BN$5:$BR$60,5,0))</f>
        <v>#N/A</v>
      </c>
      <c r="CP5" s="174"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5" t="e">
        <f>IF(VLOOKUP(CP3,'إختيار المقررات'!$BN$5:$BR$60,5,0)="","",VLOOKUP(CP3,'إختيار المقررات'!$BN$5:$BR$60,5,0))</f>
        <v>#N/A</v>
      </c>
      <c r="CR5" s="174"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5" t="e">
        <f>IF(VLOOKUP(CR3,'إختيار المقررات'!$BN$5:$BR$60,5,0)="","",VLOOKUP(CR3,'إختيار المقررات'!$BN$5:$BR$60,5,0))</f>
        <v>#N/A</v>
      </c>
      <c r="CT5" s="174"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5" t="e">
        <f>IF(VLOOKUP(CT3,'إختيار المقررات'!$BN$5:$BR$60,5,0)="","",VLOOKUP(CT3,'إختيار المقررات'!$BN$5:$BR$60,5,0))</f>
        <v>#N/A</v>
      </c>
      <c r="CV5" s="174"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5" t="e">
        <f>IF(VLOOKUP(CV3,'إختيار المقررات'!$BN$5:$BR$60,5,0)="","",VLOOKUP(CV3,'إختيار المقررات'!$BN$5:$BR$60,5,0))</f>
        <v>#N/A</v>
      </c>
      <c r="CX5" s="174"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5" t="e">
        <f>IF(VLOOKUP(CX3,'إختيار المقررات'!$BN$5:$BR$60,5,0)="","",VLOOKUP(CX3,'إختيار المقررات'!$BN$5:$BR$60,5,0))</f>
        <v>#N/A</v>
      </c>
      <c r="CZ5" s="174"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5" t="e">
        <f>IF(VLOOKUP(CZ3,'إختيار المقررات'!$BN$5:$BR$60,5,0)="","",VLOOKUP(CZ3,'إختيار المقررات'!$BN$5:$BR$60,5,0))</f>
        <v>#N/A</v>
      </c>
      <c r="DB5" s="174"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5" t="e">
        <f>IF(VLOOKUP(DB3,'إختيار المقررات'!$BN$5:$BR$60,5,0)="","",VLOOKUP(DB3,'إختيار المقررات'!$BN$5:$BR$60,5,0))</f>
        <v>#N/A</v>
      </c>
      <c r="DD5" s="174"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5" t="e">
        <f>IF(VLOOKUP(DD3,'إختيار المقررات'!$BN$5:$BR$60,5,0)="","",VLOOKUP(DD3,'إختيار المقررات'!$BN$5:$BR$60,5,0))</f>
        <v>#N/A</v>
      </c>
      <c r="DF5" s="174"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5" t="e">
        <f>IF(VLOOKUP(DF3,'إختيار المقررات'!$BN$5:$BR$60,5,0)="","",VLOOKUP(DF3,'إختيار المقررات'!$BN$5:$BR$60,5,0))</f>
        <v>#N/A</v>
      </c>
      <c r="DH5" s="174"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5" t="e">
        <f>IF(VLOOKUP(DH3,'إختيار المقررات'!$BN$5:$BR$60,5,0)="","",VLOOKUP(DH3,'إختيار المقررات'!$BN$5:$BR$60,5,0))</f>
        <v>#N/A</v>
      </c>
      <c r="DJ5" s="174"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5" t="e">
        <f>IF(VLOOKUP(DJ3,'إختيار المقررات'!$BN$5:$BR$60,5,0)="","",VLOOKUP(DJ3,'إختيار المقررات'!$BN$5:$BR$60,5,0))</f>
        <v>#N/A</v>
      </c>
      <c r="DL5" s="165" t="e">
        <f>'إختيار المقررات'!P5</f>
        <v>#N/A</v>
      </c>
      <c r="DM5" s="166" t="e">
        <f>'إختيار المقررات'!V5</f>
        <v>#N/A</v>
      </c>
      <c r="DN5" s="167" t="e">
        <f>'إختيار المقررات'!AB5</f>
        <v>#N/A</v>
      </c>
      <c r="DO5" s="168">
        <f>'إختيار المقررات'!D5</f>
        <v>0</v>
      </c>
      <c r="DP5" s="169">
        <f>'إختيار المقررات'!AH10</f>
        <v>0</v>
      </c>
      <c r="DQ5" s="170">
        <f>'إختيار المقررات'!AH9</f>
        <v>12000</v>
      </c>
      <c r="DR5" s="170" t="e">
        <f>'إختيار المقررات'!AH7</f>
        <v>#N/A</v>
      </c>
      <c r="DS5" s="170" t="e">
        <f>'إختيار المقررات'!AH8</f>
        <v>#N/A</v>
      </c>
      <c r="DT5" s="171" t="e">
        <f>'إختيار المقررات'!AH12</f>
        <v>#N/A</v>
      </c>
      <c r="DU5" s="170">
        <f>'إختيار المقررات'!AH13</f>
        <v>0</v>
      </c>
      <c r="DV5" s="170" t="e">
        <f>'إختيار المقررات'!AH14</f>
        <v>#N/A</v>
      </c>
      <c r="DW5" s="170" t="e">
        <f>'إختيار المقررات'!AH15</f>
        <v>#N/A</v>
      </c>
      <c r="DX5" s="165">
        <f>'إختيار المقررات'!AH16</f>
        <v>0</v>
      </c>
      <c r="DY5" s="172">
        <f>'إختيار المقررات'!AH17</f>
        <v>0</v>
      </c>
      <c r="DZ5" s="170">
        <f>'إختيار المقررات'!AH18</f>
        <v>0</v>
      </c>
      <c r="EA5" s="173">
        <f>SUM(DX5:DZ5)</f>
        <v>0</v>
      </c>
      <c r="EB5" s="165">
        <f>'إختيار المقررات'!AB2</f>
        <v>0</v>
      </c>
      <c r="EC5" s="166">
        <f>'إختيار المقررات'!V2</f>
        <v>0</v>
      </c>
      <c r="ED5" s="166">
        <f>'إختيار المقررات'!P2</f>
        <v>0</v>
      </c>
      <c r="EE5" s="173">
        <f>'إختيار المقررات'!G2</f>
        <v>0</v>
      </c>
      <c r="EF5" s="173" t="str">
        <f>'إختيار المقررات'!V10</f>
        <v>الإنكليزية</v>
      </c>
      <c r="EG5" s="173" t="str">
        <f>'إختيار المقررات'!V13</f>
        <v/>
      </c>
      <c r="EH5" s="173" t="str">
        <f>'إختيار المقررات'!V14</f>
        <v/>
      </c>
      <c r="EI5" s="173" t="str">
        <f>'إختيار المقررات'!V15</f>
        <v/>
      </c>
      <c r="EJ5" s="173" t="str">
        <f>'إختيار المقررات'!V16</f>
        <v/>
      </c>
      <c r="EK5" s="173" t="str">
        <f>'إختيار المقررات'!V17</f>
        <v/>
      </c>
      <c r="EL5" s="173" t="str">
        <f>'إختيار المقررات'!V18</f>
        <v/>
      </c>
      <c r="EM5" s="134"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AV4:AW4"/>
    <mergeCell ref="AX4:AY4"/>
    <mergeCell ref="AZ4:BA4"/>
    <mergeCell ref="BB4:BC4"/>
    <mergeCell ref="CB4:CC4"/>
    <mergeCell ref="CD4:CE4"/>
    <mergeCell ref="CF4:CG4"/>
    <mergeCell ref="CH4:CI4"/>
    <mergeCell ref="CJ4:CK4"/>
    <mergeCell ref="CL4:CM4"/>
    <mergeCell ref="BP4:BQ4"/>
    <mergeCell ref="BR4:BS4"/>
    <mergeCell ref="BT4:BU4"/>
    <mergeCell ref="BV4:BW4"/>
    <mergeCell ref="BX4:BY4"/>
    <mergeCell ref="BZ4:CA4"/>
    <mergeCell ref="CZ4:DA4"/>
    <mergeCell ref="DB4:DC4"/>
    <mergeCell ref="DD4:DE4"/>
    <mergeCell ref="DF4:DG4"/>
    <mergeCell ref="DH4:DI4"/>
    <mergeCell ref="DJ4:DK4"/>
    <mergeCell ref="CN4:CO4"/>
    <mergeCell ref="CP4:CQ4"/>
    <mergeCell ref="CR4:CS4"/>
    <mergeCell ref="CT4:CU4"/>
    <mergeCell ref="CV4:CW4"/>
    <mergeCell ref="CX4:CY4"/>
  </mergeCells>
  <conditionalFormatting sqref="A1:A2">
    <cfRule type="duplicateValues" dxfId="5" priority="3"/>
  </conditionalFormatting>
  <conditionalFormatting sqref="A5">
    <cfRule type="duplicateValues" dxfId="4" priority="1"/>
    <cfRule type="duplicateValues" dxfId="3"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791"/>
  <sheetViews>
    <sheetView rightToLeft="1" workbookViewId="0">
      <pane ySplit="2" topLeftCell="A3" activePane="bottomLeft" state="frozen"/>
      <selection pane="bottomLeft" activeCell="A3" sqref="A3"/>
    </sheetView>
  </sheetViews>
  <sheetFormatPr defaultColWidth="8.8984375" defaultRowHeight="18.75" customHeight="1" x14ac:dyDescent="0.25"/>
  <cols>
    <col min="1" max="1" width="9.09765625" style="106" bestFit="1" customWidth="1"/>
    <col min="2" max="2" width="8.8984375" style="113"/>
    <col min="3" max="50" width="9" customWidth="1"/>
    <col min="51" max="51" width="34.09765625" style="113" bestFit="1" customWidth="1"/>
    <col min="52" max="52" width="16.09765625" style="113" customWidth="1"/>
    <col min="53" max="54" width="8.8984375" style="113"/>
    <col min="55" max="55" width="26.3984375" style="113" customWidth="1"/>
    <col min="56" max="16384" width="8.8984375" style="113"/>
  </cols>
  <sheetData>
    <row r="1" spans="1:56" ht="18.75" customHeight="1" x14ac:dyDescent="0.25">
      <c r="A1" s="106">
        <v>1</v>
      </c>
      <c r="B1" s="106">
        <v>2</v>
      </c>
      <c r="C1" s="106">
        <v>3</v>
      </c>
      <c r="D1" s="106">
        <v>4</v>
      </c>
      <c r="E1" s="106">
        <v>5</v>
      </c>
      <c r="F1" s="106">
        <v>6</v>
      </c>
      <c r="G1" s="106">
        <v>7</v>
      </c>
      <c r="H1" s="106">
        <v>8</v>
      </c>
      <c r="I1" s="106">
        <v>9</v>
      </c>
      <c r="J1" s="106">
        <v>10</v>
      </c>
      <c r="K1" s="106">
        <v>11</v>
      </c>
      <c r="L1" s="106">
        <v>12</v>
      </c>
      <c r="M1" s="106">
        <v>13</v>
      </c>
      <c r="N1" s="106">
        <v>14</v>
      </c>
      <c r="O1" s="106">
        <v>15</v>
      </c>
      <c r="P1" s="106">
        <v>16</v>
      </c>
      <c r="Q1" s="106">
        <v>17</v>
      </c>
      <c r="R1" s="106">
        <v>18</v>
      </c>
      <c r="S1" s="106">
        <v>19</v>
      </c>
      <c r="T1" s="106">
        <v>20</v>
      </c>
      <c r="U1" s="106">
        <v>21</v>
      </c>
      <c r="V1" s="106">
        <v>22</v>
      </c>
      <c r="W1" s="106">
        <v>23</v>
      </c>
      <c r="X1" s="106">
        <v>24</v>
      </c>
      <c r="Y1" s="106">
        <v>25</v>
      </c>
      <c r="Z1" s="106">
        <v>26</v>
      </c>
      <c r="AA1" s="106">
        <v>27</v>
      </c>
      <c r="AB1" s="106">
        <v>28</v>
      </c>
      <c r="AC1" s="106">
        <v>29</v>
      </c>
      <c r="AD1" s="106">
        <v>30</v>
      </c>
      <c r="AE1" s="106">
        <v>31</v>
      </c>
      <c r="AF1" s="106">
        <v>32</v>
      </c>
      <c r="AG1" s="106">
        <v>33</v>
      </c>
      <c r="AH1" s="106">
        <v>34</v>
      </c>
      <c r="AI1" s="106">
        <v>35</v>
      </c>
      <c r="AJ1" s="106">
        <v>36</v>
      </c>
      <c r="AK1" s="106">
        <v>37</v>
      </c>
      <c r="AL1" s="106">
        <v>38</v>
      </c>
      <c r="AM1" s="106">
        <v>39</v>
      </c>
      <c r="AN1" s="106">
        <v>40</v>
      </c>
      <c r="AO1" s="106">
        <v>41</v>
      </c>
      <c r="AP1" s="106">
        <v>42</v>
      </c>
      <c r="AQ1" s="106">
        <v>43</v>
      </c>
      <c r="AR1" s="106">
        <v>44</v>
      </c>
      <c r="AS1" s="106">
        <v>45</v>
      </c>
      <c r="AT1" s="106">
        <v>46</v>
      </c>
      <c r="AU1" s="106">
        <v>47</v>
      </c>
      <c r="AV1" s="106">
        <v>48</v>
      </c>
      <c r="AW1" s="106">
        <v>49</v>
      </c>
      <c r="AX1" s="106">
        <v>50</v>
      </c>
      <c r="AY1" s="106">
        <v>51</v>
      </c>
      <c r="AZ1" s="106"/>
      <c r="BA1" s="106">
        <v>53</v>
      </c>
      <c r="BB1" s="106">
        <v>54</v>
      </c>
      <c r="BC1" s="106"/>
      <c r="BD1" s="106"/>
    </row>
    <row r="2" spans="1:56" ht="18.75" customHeight="1" x14ac:dyDescent="0.3">
      <c r="A2" s="106" t="s">
        <v>1503</v>
      </c>
      <c r="B2" s="106" t="s">
        <v>9</v>
      </c>
      <c r="C2" s="228">
        <v>610</v>
      </c>
      <c r="D2" s="228">
        <v>611</v>
      </c>
      <c r="E2" s="228">
        <v>612</v>
      </c>
      <c r="F2" s="228">
        <v>613</v>
      </c>
      <c r="G2" s="228">
        <v>614</v>
      </c>
      <c r="H2" s="228">
        <v>615</v>
      </c>
      <c r="I2" s="228">
        <v>616</v>
      </c>
      <c r="J2" s="228">
        <v>617</v>
      </c>
      <c r="K2" s="228">
        <v>618</v>
      </c>
      <c r="L2" s="228">
        <v>619</v>
      </c>
      <c r="M2" s="228">
        <v>620</v>
      </c>
      <c r="N2" s="228">
        <v>621</v>
      </c>
      <c r="O2" s="228">
        <v>622</v>
      </c>
      <c r="P2" s="228">
        <v>623</v>
      </c>
      <c r="Q2" s="228">
        <v>624</v>
      </c>
      <c r="R2" s="228">
        <v>625</v>
      </c>
      <c r="S2" s="228">
        <v>626</v>
      </c>
      <c r="T2" s="228">
        <v>627</v>
      </c>
      <c r="U2" s="228">
        <v>628</v>
      </c>
      <c r="V2" s="228">
        <v>629</v>
      </c>
      <c r="W2" s="228">
        <v>630</v>
      </c>
      <c r="X2" s="228">
        <v>631</v>
      </c>
      <c r="Y2" s="228">
        <v>632</v>
      </c>
      <c r="Z2" s="228">
        <v>633</v>
      </c>
      <c r="AA2" s="228">
        <v>640</v>
      </c>
      <c r="AB2" s="228">
        <v>641</v>
      </c>
      <c r="AC2" s="228">
        <v>642</v>
      </c>
      <c r="AD2" s="228">
        <v>643</v>
      </c>
      <c r="AE2" s="228">
        <v>644</v>
      </c>
      <c r="AF2" s="228">
        <v>645</v>
      </c>
      <c r="AG2" s="228">
        <v>646</v>
      </c>
      <c r="AH2" s="228">
        <v>647</v>
      </c>
      <c r="AI2" s="228">
        <v>648</v>
      </c>
      <c r="AJ2" s="228">
        <v>649</v>
      </c>
      <c r="AK2" s="228">
        <v>650</v>
      </c>
      <c r="AL2" s="228">
        <v>651</v>
      </c>
      <c r="AM2" s="228">
        <v>660</v>
      </c>
      <c r="AN2" s="228">
        <v>661</v>
      </c>
      <c r="AO2" s="228">
        <v>662</v>
      </c>
      <c r="AP2" s="228">
        <v>663</v>
      </c>
      <c r="AQ2" s="228">
        <v>664</v>
      </c>
      <c r="AR2" s="228">
        <v>665</v>
      </c>
      <c r="AS2" s="228">
        <v>666</v>
      </c>
      <c r="AT2" s="228">
        <v>667</v>
      </c>
      <c r="AU2" s="228">
        <v>668</v>
      </c>
      <c r="AV2" s="228">
        <v>669</v>
      </c>
      <c r="AW2" s="228">
        <v>670</v>
      </c>
      <c r="AX2" s="228">
        <v>671</v>
      </c>
      <c r="AY2" s="106" t="s">
        <v>1880</v>
      </c>
      <c r="AZ2" s="106"/>
      <c r="BA2" s="106"/>
      <c r="BB2" s="106"/>
      <c r="BC2" s="106"/>
      <c r="BD2" s="106"/>
    </row>
    <row r="3" spans="1:56" s="111" customFormat="1" ht="18.75" customHeight="1" x14ac:dyDescent="0.3">
      <c r="A3">
        <v>800493</v>
      </c>
      <c r="B3" s="113" t="s">
        <v>57</v>
      </c>
      <c r="C3"/>
      <c r="D3" t="s">
        <v>1501</v>
      </c>
      <c r="E3" t="s">
        <v>1501</v>
      </c>
      <c r="F3" t="s">
        <v>1501</v>
      </c>
      <c r="G3"/>
      <c r="H3" t="s">
        <v>1501</v>
      </c>
      <c r="I3" t="s">
        <v>1501</v>
      </c>
      <c r="J3" t="s">
        <v>1501</v>
      </c>
      <c r="K3" t="s">
        <v>1501</v>
      </c>
      <c r="L3"/>
      <c r="M3" t="s">
        <v>1501</v>
      </c>
      <c r="N3" t="s">
        <v>1501</v>
      </c>
      <c r="O3"/>
      <c r="P3"/>
      <c r="Q3"/>
      <c r="R3"/>
      <c r="S3"/>
      <c r="T3"/>
      <c r="U3"/>
      <c r="V3"/>
      <c r="W3"/>
      <c r="X3"/>
      <c r="Y3"/>
      <c r="Z3"/>
      <c r="AA3"/>
      <c r="AB3"/>
      <c r="AC3"/>
      <c r="AD3"/>
      <c r="AE3"/>
      <c r="AF3"/>
      <c r="AG3"/>
      <c r="AH3"/>
      <c r="AI3"/>
      <c r="AJ3"/>
      <c r="AK3"/>
      <c r="AL3"/>
      <c r="AM3"/>
      <c r="AN3"/>
      <c r="AO3"/>
      <c r="AP3"/>
      <c r="AQ3"/>
      <c r="AR3"/>
      <c r="AS3"/>
      <c r="AT3"/>
      <c r="AU3"/>
      <c r="AV3"/>
      <c r="AW3"/>
      <c r="AX3"/>
      <c r="AY3" t="s">
        <v>1991</v>
      </c>
      <c r="AZ3" s="213" t="e">
        <v>#N/A</v>
      </c>
      <c r="BA3">
        <v>800493</v>
      </c>
      <c r="BB3" s="113"/>
      <c r="BC3"/>
      <c r="BD3"/>
    </row>
    <row r="4" spans="1:56" customFormat="1" ht="18.75" customHeight="1" x14ac:dyDescent="0.3">
      <c r="A4">
        <v>808260</v>
      </c>
      <c r="B4" s="113" t="s">
        <v>57</v>
      </c>
      <c r="C4" t="s">
        <v>1501</v>
      </c>
      <c r="D4" t="s">
        <v>1501</v>
      </c>
      <c r="E4" t="s">
        <v>1501</v>
      </c>
      <c r="F4" t="s">
        <v>1501</v>
      </c>
      <c r="H4" t="s">
        <v>1501</v>
      </c>
      <c r="I4" t="s">
        <v>1501</v>
      </c>
      <c r="J4" t="s">
        <v>1501</v>
      </c>
      <c r="K4" t="s">
        <v>1501</v>
      </c>
      <c r="L4" t="s">
        <v>1501</v>
      </c>
      <c r="M4" t="s">
        <v>1501</v>
      </c>
      <c r="N4" t="s">
        <v>1501</v>
      </c>
      <c r="AY4" t="s">
        <v>1455</v>
      </c>
      <c r="AZ4" s="213" t="e">
        <v>#N/A</v>
      </c>
      <c r="BA4">
        <v>808260</v>
      </c>
      <c r="BB4" s="113"/>
    </row>
    <row r="5" spans="1:56" customFormat="1" ht="18.75" customHeight="1" x14ac:dyDescent="0.3">
      <c r="A5">
        <v>808970</v>
      </c>
      <c r="B5" s="113" t="s">
        <v>57</v>
      </c>
      <c r="C5" t="s">
        <v>1501</v>
      </c>
      <c r="D5" t="s">
        <v>1501</v>
      </c>
      <c r="E5" t="s">
        <v>1501</v>
      </c>
      <c r="F5" t="s">
        <v>1501</v>
      </c>
      <c r="G5" t="s">
        <v>1501</v>
      </c>
      <c r="I5" t="s">
        <v>1501</v>
      </c>
      <c r="K5" t="s">
        <v>1501</v>
      </c>
      <c r="L5" t="s">
        <v>1501</v>
      </c>
      <c r="AY5" t="s">
        <v>1455</v>
      </c>
      <c r="AZ5" s="213" t="e">
        <v>#N/A</v>
      </c>
      <c r="BA5">
        <v>808970</v>
      </c>
      <c r="BB5" s="113"/>
    </row>
    <row r="6" spans="1:56" customFormat="1" ht="18.75" customHeight="1" x14ac:dyDescent="0.3">
      <c r="A6">
        <v>806393</v>
      </c>
      <c r="B6" t="s">
        <v>57</v>
      </c>
      <c r="E6" t="s">
        <v>1501</v>
      </c>
      <c r="F6" t="s">
        <v>1501</v>
      </c>
      <c r="I6" t="s">
        <v>1501</v>
      </c>
      <c r="K6" t="s">
        <v>1501</v>
      </c>
      <c r="L6" t="s">
        <v>1501</v>
      </c>
      <c r="M6" t="s">
        <v>1501</v>
      </c>
      <c r="AY6" t="s">
        <v>1455</v>
      </c>
      <c r="AZ6" s="213">
        <v>806393</v>
      </c>
      <c r="BA6">
        <v>806393</v>
      </c>
    </row>
    <row r="7" spans="1:56" customFormat="1" ht="18.75" customHeight="1" x14ac:dyDescent="0.3">
      <c r="A7">
        <v>805693</v>
      </c>
      <c r="B7" s="113" t="s">
        <v>57</v>
      </c>
      <c r="D7" t="s">
        <v>1501</v>
      </c>
      <c r="E7" t="s">
        <v>1501</v>
      </c>
      <c r="F7" t="s">
        <v>1501</v>
      </c>
      <c r="G7" t="s">
        <v>1501</v>
      </c>
      <c r="H7" t="s">
        <v>1501</v>
      </c>
      <c r="J7" t="s">
        <v>1501</v>
      </c>
      <c r="K7" t="s">
        <v>1501</v>
      </c>
      <c r="L7" t="s">
        <v>1501</v>
      </c>
      <c r="M7" t="s">
        <v>1501</v>
      </c>
      <c r="AY7" t="s">
        <v>1497</v>
      </c>
      <c r="AZ7" s="213" t="e">
        <v>#N/A</v>
      </c>
      <c r="BA7">
        <v>805693</v>
      </c>
      <c r="BB7" s="113"/>
    </row>
    <row r="8" spans="1:56" customFormat="1" ht="18.75" customHeight="1" x14ac:dyDescent="0.3">
      <c r="A8">
        <v>807620</v>
      </c>
      <c r="B8" t="s">
        <v>57</v>
      </c>
      <c r="D8" t="s">
        <v>1501</v>
      </c>
      <c r="E8" t="s">
        <v>1501</v>
      </c>
      <c r="F8" t="s">
        <v>1501</v>
      </c>
      <c r="H8" t="s">
        <v>1501</v>
      </c>
      <c r="K8" t="s">
        <v>1501</v>
      </c>
      <c r="M8" t="s">
        <v>1501</v>
      </c>
      <c r="AY8" t="s">
        <v>1490</v>
      </c>
      <c r="AZ8" s="213">
        <v>807620</v>
      </c>
      <c r="BA8">
        <v>807620</v>
      </c>
    </row>
    <row r="9" spans="1:56" customFormat="1" ht="18.75" customHeight="1" x14ac:dyDescent="0.3">
      <c r="A9">
        <v>806714</v>
      </c>
      <c r="B9" s="113" t="s">
        <v>57</v>
      </c>
      <c r="C9" t="s">
        <v>1501</v>
      </c>
      <c r="D9" t="s">
        <v>1501</v>
      </c>
      <c r="E9" t="s">
        <v>1501</v>
      </c>
      <c r="H9" t="s">
        <v>1501</v>
      </c>
      <c r="I9" t="s">
        <v>1501</v>
      </c>
      <c r="J9" t="s">
        <v>1501</v>
      </c>
      <c r="L9" t="s">
        <v>1501</v>
      </c>
      <c r="N9" t="s">
        <v>1501</v>
      </c>
      <c r="AY9" t="s">
        <v>1490</v>
      </c>
      <c r="AZ9" s="213" t="e">
        <v>#N/A</v>
      </c>
      <c r="BA9">
        <v>806714</v>
      </c>
      <c r="BB9" s="113"/>
    </row>
    <row r="10" spans="1:56" customFormat="1" ht="18.75" customHeight="1" x14ac:dyDescent="0.3">
      <c r="A10">
        <v>810038</v>
      </c>
      <c r="B10" s="113" t="s">
        <v>57</v>
      </c>
      <c r="H10" t="s">
        <v>1501</v>
      </c>
      <c r="I10" t="s">
        <v>1501</v>
      </c>
      <c r="J10" t="s">
        <v>1501</v>
      </c>
      <c r="K10" t="s">
        <v>1501</v>
      </c>
      <c r="M10" t="s">
        <v>1501</v>
      </c>
      <c r="N10" t="s">
        <v>1501</v>
      </c>
      <c r="AY10" t="s">
        <v>1490</v>
      </c>
      <c r="AZ10" s="213" t="e">
        <v>#N/A</v>
      </c>
      <c r="BA10">
        <v>810038</v>
      </c>
      <c r="BB10" s="113"/>
    </row>
    <row r="11" spans="1:56" customFormat="1" ht="18.75" customHeight="1" x14ac:dyDescent="0.3">
      <c r="A11">
        <v>810548</v>
      </c>
      <c r="B11" s="113" t="s">
        <v>57</v>
      </c>
      <c r="E11" t="s">
        <v>1501</v>
      </c>
      <c r="H11" t="s">
        <v>1501</v>
      </c>
      <c r="L11" t="s">
        <v>1501</v>
      </c>
      <c r="M11" t="s">
        <v>1501</v>
      </c>
      <c r="N11" t="s">
        <v>1501</v>
      </c>
      <c r="AY11" t="s">
        <v>1490</v>
      </c>
      <c r="AZ11" s="213" t="e">
        <v>#N/A</v>
      </c>
      <c r="BA11">
        <v>810548</v>
      </c>
      <c r="BB11" s="113"/>
    </row>
    <row r="12" spans="1:56" customFormat="1" ht="18.75" customHeight="1" x14ac:dyDescent="0.3">
      <c r="A12">
        <v>810640</v>
      </c>
      <c r="B12" s="113" t="s">
        <v>57</v>
      </c>
      <c r="F12" t="s">
        <v>1501</v>
      </c>
      <c r="G12" t="s">
        <v>1501</v>
      </c>
      <c r="H12" t="s">
        <v>1501</v>
      </c>
      <c r="K12" t="s">
        <v>1501</v>
      </c>
      <c r="L12" t="s">
        <v>1501</v>
      </c>
      <c r="N12" t="s">
        <v>1501</v>
      </c>
      <c r="AY12" t="s">
        <v>1490</v>
      </c>
      <c r="AZ12" s="213" t="e">
        <v>#N/A</v>
      </c>
      <c r="BA12">
        <v>810640</v>
      </c>
      <c r="BB12" s="113"/>
    </row>
    <row r="13" spans="1:56" customFormat="1" ht="18.75" customHeight="1" x14ac:dyDescent="0.3">
      <c r="A13">
        <v>811026</v>
      </c>
      <c r="B13" s="113" t="s">
        <v>57</v>
      </c>
      <c r="C13" t="s">
        <v>1501</v>
      </c>
      <c r="D13" t="s">
        <v>1501</v>
      </c>
      <c r="G13" t="s">
        <v>1501</v>
      </c>
      <c r="H13" t="s">
        <v>1501</v>
      </c>
      <c r="I13" t="s">
        <v>1501</v>
      </c>
      <c r="J13" t="s">
        <v>1501</v>
      </c>
      <c r="K13" t="s">
        <v>1501</v>
      </c>
      <c r="M13" t="s">
        <v>1501</v>
      </c>
      <c r="N13" t="s">
        <v>1501</v>
      </c>
      <c r="AY13" t="s">
        <v>1490</v>
      </c>
      <c r="AZ13" s="213" t="e">
        <v>#N/A</v>
      </c>
      <c r="BA13">
        <v>811026</v>
      </c>
      <c r="BB13" s="113"/>
    </row>
    <row r="14" spans="1:56" customFormat="1" ht="18.75" customHeight="1" x14ac:dyDescent="0.3">
      <c r="A14">
        <v>811617</v>
      </c>
      <c r="B14" s="113" t="s">
        <v>57</v>
      </c>
      <c r="F14" t="s">
        <v>1501</v>
      </c>
      <c r="G14" t="s">
        <v>1501</v>
      </c>
      <c r="H14" t="s">
        <v>1501</v>
      </c>
      <c r="I14" t="s">
        <v>1501</v>
      </c>
      <c r="K14" t="s">
        <v>1501</v>
      </c>
      <c r="L14" t="s">
        <v>1501</v>
      </c>
      <c r="M14" t="s">
        <v>1501</v>
      </c>
      <c r="N14" t="s">
        <v>1501</v>
      </c>
      <c r="AY14" t="s">
        <v>1490</v>
      </c>
      <c r="AZ14" s="213" t="e">
        <v>#N/A</v>
      </c>
      <c r="BA14">
        <v>811617</v>
      </c>
      <c r="BB14" s="113"/>
    </row>
    <row r="15" spans="1:56" customFormat="1" ht="18.75" customHeight="1" x14ac:dyDescent="0.3">
      <c r="A15">
        <v>807170</v>
      </c>
      <c r="B15" s="113" t="s">
        <v>57</v>
      </c>
      <c r="C15" t="s">
        <v>1501</v>
      </c>
      <c r="D15" t="s">
        <v>1501</v>
      </c>
      <c r="F15" t="s">
        <v>1501</v>
      </c>
      <c r="G15" t="s">
        <v>1501</v>
      </c>
      <c r="H15" t="s">
        <v>1501</v>
      </c>
      <c r="I15" t="s">
        <v>1501</v>
      </c>
      <c r="J15" t="s">
        <v>1501</v>
      </c>
      <c r="K15" t="s">
        <v>1501</v>
      </c>
      <c r="L15" t="s">
        <v>1501</v>
      </c>
      <c r="M15" t="s">
        <v>1501</v>
      </c>
      <c r="N15" t="s">
        <v>1501</v>
      </c>
      <c r="AY15" t="s">
        <v>1992</v>
      </c>
      <c r="AZ15" s="213" t="e">
        <v>#N/A</v>
      </c>
      <c r="BA15">
        <v>807170</v>
      </c>
      <c r="BB15" s="113"/>
    </row>
    <row r="16" spans="1:56" customFormat="1" ht="18.75" customHeight="1" x14ac:dyDescent="0.3">
      <c r="A16">
        <v>812185</v>
      </c>
      <c r="B16" s="113" t="s">
        <v>57</v>
      </c>
      <c r="C16" t="s">
        <v>1501</v>
      </c>
      <c r="D16" t="s">
        <v>1501</v>
      </c>
      <c r="E16" t="s">
        <v>1501</v>
      </c>
      <c r="F16" t="s">
        <v>1501</v>
      </c>
      <c r="G16" t="s">
        <v>1501</v>
      </c>
      <c r="H16" t="s">
        <v>1501</v>
      </c>
      <c r="I16" t="s">
        <v>1501</v>
      </c>
      <c r="J16" t="s">
        <v>1501</v>
      </c>
      <c r="K16" t="s">
        <v>1501</v>
      </c>
      <c r="L16" t="s">
        <v>1501</v>
      </c>
      <c r="M16" t="s">
        <v>1501</v>
      </c>
      <c r="N16" t="s">
        <v>1501</v>
      </c>
      <c r="AY16" t="s">
        <v>1992</v>
      </c>
      <c r="AZ16" s="213" t="e">
        <v>#N/A</v>
      </c>
      <c r="BA16">
        <v>812185</v>
      </c>
      <c r="BB16" s="113"/>
    </row>
    <row r="17" spans="1:54" customFormat="1" ht="18.75" customHeight="1" x14ac:dyDescent="0.3">
      <c r="A17">
        <v>812607</v>
      </c>
      <c r="B17" s="113" t="s">
        <v>57</v>
      </c>
      <c r="C17" t="s">
        <v>1501</v>
      </c>
      <c r="D17" t="s">
        <v>1501</v>
      </c>
      <c r="E17" t="s">
        <v>1501</v>
      </c>
      <c r="F17" t="s">
        <v>1501</v>
      </c>
      <c r="H17" t="s">
        <v>1501</v>
      </c>
      <c r="I17" t="s">
        <v>1501</v>
      </c>
      <c r="J17" t="s">
        <v>1501</v>
      </c>
      <c r="K17" t="s">
        <v>1501</v>
      </c>
      <c r="L17" t="s">
        <v>1501</v>
      </c>
      <c r="M17" t="s">
        <v>1501</v>
      </c>
      <c r="N17" t="s">
        <v>1501</v>
      </c>
      <c r="AY17" t="s">
        <v>1992</v>
      </c>
      <c r="AZ17" s="213" t="e">
        <v>#N/A</v>
      </c>
      <c r="BA17">
        <v>812607</v>
      </c>
      <c r="BB17" s="113"/>
    </row>
    <row r="18" spans="1:54" customFormat="1" ht="18.75" customHeight="1" x14ac:dyDescent="0.3">
      <c r="A18">
        <v>812823</v>
      </c>
      <c r="B18" s="113" t="s">
        <v>57</v>
      </c>
      <c r="C18" t="s">
        <v>1501</v>
      </c>
      <c r="D18" t="s">
        <v>1501</v>
      </c>
      <c r="E18" t="s">
        <v>1501</v>
      </c>
      <c r="F18" t="s">
        <v>1501</v>
      </c>
      <c r="G18" t="s">
        <v>1501</v>
      </c>
      <c r="H18" t="s">
        <v>1501</v>
      </c>
      <c r="I18" t="s">
        <v>1501</v>
      </c>
      <c r="J18" t="s">
        <v>1501</v>
      </c>
      <c r="K18" t="s">
        <v>1501</v>
      </c>
      <c r="L18" t="s">
        <v>1501</v>
      </c>
      <c r="M18" t="s">
        <v>1501</v>
      </c>
      <c r="N18" t="s">
        <v>1501</v>
      </c>
      <c r="AY18" t="s">
        <v>1992</v>
      </c>
      <c r="AZ18" s="213" t="e">
        <v>#N/A</v>
      </c>
      <c r="BA18">
        <v>812823</v>
      </c>
      <c r="BB18" s="113"/>
    </row>
    <row r="19" spans="1:54" customFormat="1" ht="18.75" customHeight="1" x14ac:dyDescent="0.3">
      <c r="A19">
        <v>812867</v>
      </c>
      <c r="B19" s="113" t="s">
        <v>57</v>
      </c>
      <c r="C19" t="s">
        <v>1501</v>
      </c>
      <c r="D19" t="s">
        <v>1501</v>
      </c>
      <c r="E19" t="s">
        <v>1501</v>
      </c>
      <c r="F19" t="s">
        <v>1501</v>
      </c>
      <c r="G19" t="s">
        <v>1501</v>
      </c>
      <c r="H19" t="s">
        <v>1501</v>
      </c>
      <c r="I19" t="s">
        <v>1501</v>
      </c>
      <c r="J19" t="s">
        <v>1501</v>
      </c>
      <c r="K19" t="s">
        <v>1501</v>
      </c>
      <c r="L19" t="s">
        <v>1501</v>
      </c>
      <c r="M19" t="s">
        <v>1501</v>
      </c>
      <c r="N19" t="s">
        <v>1501</v>
      </c>
      <c r="AY19" t="s">
        <v>1992</v>
      </c>
      <c r="AZ19" s="213" t="e">
        <v>#N/A</v>
      </c>
      <c r="BA19">
        <v>812867</v>
      </c>
      <c r="BB19" s="113"/>
    </row>
    <row r="20" spans="1:54" customFormat="1" ht="18.75" customHeight="1" x14ac:dyDescent="0.3">
      <c r="A20">
        <v>813512</v>
      </c>
      <c r="B20" s="113" t="s">
        <v>57</v>
      </c>
      <c r="C20" t="s">
        <v>1501</v>
      </c>
      <c r="D20" t="s">
        <v>1501</v>
      </c>
      <c r="E20" t="s">
        <v>1501</v>
      </c>
      <c r="F20" t="s">
        <v>1501</v>
      </c>
      <c r="G20" t="s">
        <v>1501</v>
      </c>
      <c r="H20" t="s">
        <v>1501</v>
      </c>
      <c r="I20" t="s">
        <v>1501</v>
      </c>
      <c r="J20" t="s">
        <v>1501</v>
      </c>
      <c r="K20" t="s">
        <v>1501</v>
      </c>
      <c r="L20" t="s">
        <v>1501</v>
      </c>
      <c r="M20" t="s">
        <v>1501</v>
      </c>
      <c r="N20" t="s">
        <v>1501</v>
      </c>
      <c r="AY20" t="s">
        <v>1992</v>
      </c>
      <c r="AZ20" s="213" t="e">
        <v>#N/A</v>
      </c>
      <c r="BA20">
        <v>813512</v>
      </c>
      <c r="BB20" s="113"/>
    </row>
    <row r="21" spans="1:54" customFormat="1" ht="18.75" customHeight="1" x14ac:dyDescent="0.3">
      <c r="A21">
        <v>813539</v>
      </c>
      <c r="B21" s="113" t="s">
        <v>57</v>
      </c>
      <c r="D21" t="s">
        <v>1501</v>
      </c>
      <c r="E21" t="s">
        <v>1501</v>
      </c>
      <c r="F21" t="s">
        <v>1501</v>
      </c>
      <c r="G21" t="s">
        <v>1501</v>
      </c>
      <c r="H21" t="s">
        <v>1501</v>
      </c>
      <c r="I21" t="s">
        <v>1501</v>
      </c>
      <c r="J21" t="s">
        <v>1501</v>
      </c>
      <c r="K21" t="s">
        <v>1501</v>
      </c>
      <c r="L21" t="s">
        <v>1501</v>
      </c>
      <c r="M21" t="s">
        <v>1501</v>
      </c>
      <c r="N21" t="s">
        <v>1501</v>
      </c>
      <c r="AY21" t="s">
        <v>1992</v>
      </c>
      <c r="AZ21" s="213" t="e">
        <v>#N/A</v>
      </c>
      <c r="BA21">
        <v>813539</v>
      </c>
      <c r="BB21" s="113"/>
    </row>
    <row r="22" spans="1:54" customFormat="1" ht="18.75" customHeight="1" x14ac:dyDescent="0.3">
      <c r="A22">
        <v>813693</v>
      </c>
      <c r="B22" s="113" t="s">
        <v>57</v>
      </c>
      <c r="D22" t="s">
        <v>1501</v>
      </c>
      <c r="E22" t="s">
        <v>1501</v>
      </c>
      <c r="F22" t="s">
        <v>1501</v>
      </c>
      <c r="G22" t="s">
        <v>1501</v>
      </c>
      <c r="H22" t="s">
        <v>1501</v>
      </c>
      <c r="I22" t="s">
        <v>1501</v>
      </c>
      <c r="J22" t="s">
        <v>1501</v>
      </c>
      <c r="K22" t="s">
        <v>1501</v>
      </c>
      <c r="L22" t="s">
        <v>1501</v>
      </c>
      <c r="M22" t="s">
        <v>1501</v>
      </c>
      <c r="N22" t="s">
        <v>1501</v>
      </c>
      <c r="AY22" t="s">
        <v>1992</v>
      </c>
      <c r="AZ22" s="213" t="e">
        <v>#N/A</v>
      </c>
      <c r="BA22">
        <v>813693</v>
      </c>
      <c r="BB22" s="113"/>
    </row>
    <row r="23" spans="1:54" customFormat="1" ht="18.75" customHeight="1" x14ac:dyDescent="0.3">
      <c r="A23">
        <v>813737</v>
      </c>
      <c r="B23" s="113" t="s">
        <v>57</v>
      </c>
      <c r="C23" t="s">
        <v>1501</v>
      </c>
      <c r="D23" t="s">
        <v>1501</v>
      </c>
      <c r="E23" t="s">
        <v>1501</v>
      </c>
      <c r="I23" t="s">
        <v>1501</v>
      </c>
      <c r="L23" t="s">
        <v>1501</v>
      </c>
      <c r="AY23" t="s">
        <v>1992</v>
      </c>
      <c r="AZ23" s="213" t="e">
        <v>#N/A</v>
      </c>
      <c r="BA23">
        <v>813737</v>
      </c>
      <c r="BB23" s="113"/>
    </row>
    <row r="24" spans="1:54" customFormat="1" ht="18.75" customHeight="1" x14ac:dyDescent="0.3">
      <c r="A24">
        <v>813745</v>
      </c>
      <c r="B24" s="113" t="s">
        <v>57</v>
      </c>
      <c r="D24" t="s">
        <v>1501</v>
      </c>
      <c r="E24" t="s">
        <v>1501</v>
      </c>
      <c r="H24" t="s">
        <v>1501</v>
      </c>
      <c r="I24" t="s">
        <v>1501</v>
      </c>
      <c r="J24" t="s">
        <v>1501</v>
      </c>
      <c r="K24" t="s">
        <v>1501</v>
      </c>
      <c r="L24" t="s">
        <v>1501</v>
      </c>
      <c r="M24" t="s">
        <v>1501</v>
      </c>
      <c r="N24" t="s">
        <v>1501</v>
      </c>
      <c r="AY24" t="s">
        <v>1992</v>
      </c>
      <c r="AZ24" s="213" t="e">
        <v>#N/A</v>
      </c>
      <c r="BA24">
        <v>813745</v>
      </c>
      <c r="BB24" s="113"/>
    </row>
    <row r="25" spans="1:54" customFormat="1" ht="18.75" customHeight="1" x14ac:dyDescent="0.3">
      <c r="A25">
        <v>813898</v>
      </c>
      <c r="B25" s="113" t="s">
        <v>57</v>
      </c>
      <c r="D25" t="s">
        <v>1501</v>
      </c>
      <c r="E25" t="s">
        <v>1501</v>
      </c>
      <c r="F25" t="s">
        <v>1501</v>
      </c>
      <c r="G25" t="s">
        <v>1501</v>
      </c>
      <c r="H25" t="s">
        <v>1501</v>
      </c>
      <c r="I25" t="s">
        <v>1501</v>
      </c>
      <c r="J25" t="s">
        <v>1501</v>
      </c>
      <c r="K25" t="s">
        <v>1501</v>
      </c>
      <c r="L25" t="s">
        <v>1501</v>
      </c>
      <c r="M25" t="s">
        <v>1501</v>
      </c>
      <c r="N25" t="s">
        <v>1501</v>
      </c>
      <c r="AY25" t="s">
        <v>1992</v>
      </c>
      <c r="AZ25" s="213" t="e">
        <v>#N/A</v>
      </c>
      <c r="BA25">
        <v>813898</v>
      </c>
      <c r="BB25" s="113"/>
    </row>
    <row r="26" spans="1:54" customFormat="1" ht="18.75" customHeight="1" x14ac:dyDescent="0.3">
      <c r="A26">
        <v>813923</v>
      </c>
      <c r="B26" s="113" t="s">
        <v>57</v>
      </c>
      <c r="C26" t="s">
        <v>1501</v>
      </c>
      <c r="D26" t="s">
        <v>1501</v>
      </c>
      <c r="E26" t="s">
        <v>1501</v>
      </c>
      <c r="F26" t="s">
        <v>1501</v>
      </c>
      <c r="G26" t="s">
        <v>1501</v>
      </c>
      <c r="H26" t="s">
        <v>1501</v>
      </c>
      <c r="I26" t="s">
        <v>1501</v>
      </c>
      <c r="J26" t="s">
        <v>1501</v>
      </c>
      <c r="K26" t="s">
        <v>1501</v>
      </c>
      <c r="L26" t="s">
        <v>1501</v>
      </c>
      <c r="M26" t="s">
        <v>1501</v>
      </c>
      <c r="N26" t="s">
        <v>1501</v>
      </c>
      <c r="AY26" t="s">
        <v>1992</v>
      </c>
      <c r="AZ26" s="213" t="e">
        <v>#N/A</v>
      </c>
      <c r="BA26">
        <v>813923</v>
      </c>
      <c r="BB26" s="113"/>
    </row>
    <row r="27" spans="1:54" customFormat="1" ht="18.75" customHeight="1" x14ac:dyDescent="0.3">
      <c r="A27">
        <v>814047</v>
      </c>
      <c r="B27" s="113" t="s">
        <v>57</v>
      </c>
      <c r="D27" t="s">
        <v>1501</v>
      </c>
      <c r="E27" t="s">
        <v>1501</v>
      </c>
      <c r="F27" t="s">
        <v>1501</v>
      </c>
      <c r="G27" t="s">
        <v>1501</v>
      </c>
      <c r="I27" t="s">
        <v>1501</v>
      </c>
      <c r="J27" t="s">
        <v>1501</v>
      </c>
      <c r="K27" t="s">
        <v>1501</v>
      </c>
      <c r="L27" t="s">
        <v>1501</v>
      </c>
      <c r="AY27" t="s">
        <v>1992</v>
      </c>
      <c r="AZ27" s="213" t="e">
        <v>#N/A</v>
      </c>
      <c r="BA27">
        <v>814047</v>
      </c>
      <c r="BB27" s="113"/>
    </row>
    <row r="28" spans="1:54" customFormat="1" ht="18.75" customHeight="1" x14ac:dyDescent="0.3">
      <c r="A28">
        <v>814153</v>
      </c>
      <c r="B28" s="113" t="s">
        <v>57</v>
      </c>
      <c r="D28" t="s">
        <v>1501</v>
      </c>
      <c r="E28" t="s">
        <v>1501</v>
      </c>
      <c r="F28" t="s">
        <v>1501</v>
      </c>
      <c r="G28" t="s">
        <v>1501</v>
      </c>
      <c r="I28" t="s">
        <v>1501</v>
      </c>
      <c r="J28" t="s">
        <v>1501</v>
      </c>
      <c r="K28" t="s">
        <v>1501</v>
      </c>
      <c r="L28" t="s">
        <v>1501</v>
      </c>
      <c r="M28" t="s">
        <v>1501</v>
      </c>
      <c r="N28" t="s">
        <v>1501</v>
      </c>
      <c r="AY28" t="s">
        <v>1992</v>
      </c>
      <c r="AZ28" s="213" t="e">
        <v>#N/A</v>
      </c>
      <c r="BA28">
        <v>814153</v>
      </c>
      <c r="BB28" s="113"/>
    </row>
    <row r="29" spans="1:54" customFormat="1" ht="18.75" customHeight="1" x14ac:dyDescent="0.3">
      <c r="A29">
        <v>814228</v>
      </c>
      <c r="B29" s="113" t="s">
        <v>57</v>
      </c>
      <c r="C29" t="s">
        <v>1501</v>
      </c>
      <c r="D29" t="s">
        <v>1501</v>
      </c>
      <c r="E29" t="s">
        <v>1501</v>
      </c>
      <c r="F29" t="s">
        <v>1501</v>
      </c>
      <c r="G29" t="s">
        <v>1501</v>
      </c>
      <c r="H29" t="s">
        <v>1501</v>
      </c>
      <c r="I29" t="s">
        <v>1501</v>
      </c>
      <c r="J29" t="s">
        <v>1501</v>
      </c>
      <c r="K29" t="s">
        <v>1501</v>
      </c>
      <c r="L29" t="s">
        <v>1501</v>
      </c>
      <c r="M29" t="s">
        <v>1501</v>
      </c>
      <c r="N29" t="s">
        <v>1501</v>
      </c>
      <c r="AY29" t="s">
        <v>1992</v>
      </c>
      <c r="AZ29" s="213" t="e">
        <v>#N/A</v>
      </c>
      <c r="BA29">
        <v>814228</v>
      </c>
      <c r="BB29" s="113"/>
    </row>
    <row r="30" spans="1:54" customFormat="1" ht="18.75" customHeight="1" x14ac:dyDescent="0.3">
      <c r="A30">
        <v>814230</v>
      </c>
      <c r="B30" s="113" t="s">
        <v>57</v>
      </c>
      <c r="C30" t="s">
        <v>1501</v>
      </c>
      <c r="D30" t="s">
        <v>1501</v>
      </c>
      <c r="E30" t="s">
        <v>1501</v>
      </c>
      <c r="F30" t="s">
        <v>1501</v>
      </c>
      <c r="G30" t="s">
        <v>1501</v>
      </c>
      <c r="H30" t="s">
        <v>1501</v>
      </c>
      <c r="I30" t="s">
        <v>1501</v>
      </c>
      <c r="J30" t="s">
        <v>1501</v>
      </c>
      <c r="K30" t="s">
        <v>1501</v>
      </c>
      <c r="L30" t="s">
        <v>1501</v>
      </c>
      <c r="M30" t="s">
        <v>1501</v>
      </c>
      <c r="N30" t="s">
        <v>1501</v>
      </c>
      <c r="AY30" t="s">
        <v>1992</v>
      </c>
      <c r="AZ30" s="213" t="e">
        <v>#N/A</v>
      </c>
      <c r="BA30">
        <v>814230</v>
      </c>
      <c r="BB30" s="113"/>
    </row>
    <row r="31" spans="1:54" customFormat="1" ht="18.75" customHeight="1" x14ac:dyDescent="0.3">
      <c r="A31">
        <v>814232</v>
      </c>
      <c r="B31" s="113" t="s">
        <v>57</v>
      </c>
      <c r="C31" t="s">
        <v>1501</v>
      </c>
      <c r="D31" t="s">
        <v>1501</v>
      </c>
      <c r="E31" t="s">
        <v>1501</v>
      </c>
      <c r="F31" t="s">
        <v>1501</v>
      </c>
      <c r="G31" t="s">
        <v>1501</v>
      </c>
      <c r="H31" t="s">
        <v>1501</v>
      </c>
      <c r="I31" t="s">
        <v>1501</v>
      </c>
      <c r="J31" t="s">
        <v>1501</v>
      </c>
      <c r="K31" t="s">
        <v>1501</v>
      </c>
      <c r="L31" t="s">
        <v>1501</v>
      </c>
      <c r="M31" t="s">
        <v>1501</v>
      </c>
      <c r="N31" t="s">
        <v>1501</v>
      </c>
      <c r="AY31" t="s">
        <v>1992</v>
      </c>
      <c r="AZ31" s="213" t="e">
        <v>#N/A</v>
      </c>
      <c r="BA31">
        <v>814232</v>
      </c>
      <c r="BB31" s="113"/>
    </row>
    <row r="32" spans="1:54" customFormat="1" ht="18.75" customHeight="1" x14ac:dyDescent="0.3">
      <c r="A32">
        <v>814236</v>
      </c>
      <c r="B32" s="113" t="s">
        <v>57</v>
      </c>
      <c r="C32" t="s">
        <v>1501</v>
      </c>
      <c r="D32" t="s">
        <v>1501</v>
      </c>
      <c r="I32" t="s">
        <v>1501</v>
      </c>
      <c r="J32" t="s">
        <v>1501</v>
      </c>
      <c r="K32" t="s">
        <v>1501</v>
      </c>
      <c r="L32" t="s">
        <v>1501</v>
      </c>
      <c r="M32" t="s">
        <v>1501</v>
      </c>
      <c r="AY32" t="s">
        <v>1992</v>
      </c>
      <c r="AZ32" s="213" t="e">
        <v>#N/A</v>
      </c>
      <c r="BA32">
        <v>814236</v>
      </c>
      <c r="BB32" s="113"/>
    </row>
    <row r="33" spans="1:54" customFormat="1" ht="18.75" customHeight="1" x14ac:dyDescent="0.3">
      <c r="A33">
        <v>814240</v>
      </c>
      <c r="B33" s="113" t="s">
        <v>57</v>
      </c>
      <c r="D33" t="s">
        <v>1501</v>
      </c>
      <c r="E33" t="s">
        <v>1501</v>
      </c>
      <c r="F33" t="s">
        <v>1501</v>
      </c>
      <c r="G33" t="s">
        <v>1501</v>
      </c>
      <c r="H33" t="s">
        <v>1501</v>
      </c>
      <c r="I33" t="s">
        <v>1501</v>
      </c>
      <c r="J33" t="s">
        <v>1501</v>
      </c>
      <c r="K33" t="s">
        <v>1501</v>
      </c>
      <c r="L33" t="s">
        <v>1501</v>
      </c>
      <c r="M33" t="s">
        <v>1501</v>
      </c>
      <c r="N33" t="s">
        <v>1501</v>
      </c>
      <c r="AY33" t="s">
        <v>1992</v>
      </c>
      <c r="AZ33" s="213" t="e">
        <v>#N/A</v>
      </c>
      <c r="BA33">
        <v>814240</v>
      </c>
      <c r="BB33" s="113"/>
    </row>
    <row r="34" spans="1:54" customFormat="1" ht="18.75" customHeight="1" x14ac:dyDescent="0.3">
      <c r="A34">
        <v>814241</v>
      </c>
      <c r="B34" s="113" t="s">
        <v>57</v>
      </c>
      <c r="C34" t="s">
        <v>1501</v>
      </c>
      <c r="D34" t="s">
        <v>1501</v>
      </c>
      <c r="E34" t="s">
        <v>1501</v>
      </c>
      <c r="F34" t="s">
        <v>1501</v>
      </c>
      <c r="G34" t="s">
        <v>1501</v>
      </c>
      <c r="H34" t="s">
        <v>1501</v>
      </c>
      <c r="I34" t="s">
        <v>1501</v>
      </c>
      <c r="J34" t="s">
        <v>1501</v>
      </c>
      <c r="K34" t="s">
        <v>1501</v>
      </c>
      <c r="L34" t="s">
        <v>1501</v>
      </c>
      <c r="M34" t="s">
        <v>1501</v>
      </c>
      <c r="N34" t="s">
        <v>1501</v>
      </c>
      <c r="AY34" t="s">
        <v>1992</v>
      </c>
      <c r="AZ34" s="213" t="e">
        <v>#N/A</v>
      </c>
      <c r="BA34">
        <v>814241</v>
      </c>
      <c r="BB34" s="113"/>
    </row>
    <row r="35" spans="1:54" customFormat="1" ht="18.75" customHeight="1" x14ac:dyDescent="0.3">
      <c r="A35">
        <v>814245</v>
      </c>
      <c r="B35" s="113" t="s">
        <v>57</v>
      </c>
      <c r="C35" t="s">
        <v>1501</v>
      </c>
      <c r="D35" t="s">
        <v>1501</v>
      </c>
      <c r="E35" t="s">
        <v>1501</v>
      </c>
      <c r="F35" t="s">
        <v>1501</v>
      </c>
      <c r="G35" t="s">
        <v>1501</v>
      </c>
      <c r="H35" t="s">
        <v>1501</v>
      </c>
      <c r="I35" t="s">
        <v>1501</v>
      </c>
      <c r="J35" t="s">
        <v>1501</v>
      </c>
      <c r="K35" t="s">
        <v>1501</v>
      </c>
      <c r="L35" t="s">
        <v>1501</v>
      </c>
      <c r="M35" t="s">
        <v>1501</v>
      </c>
      <c r="N35" t="s">
        <v>1501</v>
      </c>
      <c r="AY35" t="s">
        <v>1992</v>
      </c>
      <c r="AZ35" s="213" t="e">
        <v>#N/A</v>
      </c>
      <c r="BA35">
        <v>814245</v>
      </c>
      <c r="BB35" s="113"/>
    </row>
    <row r="36" spans="1:54" customFormat="1" ht="18.75" customHeight="1" x14ac:dyDescent="0.3">
      <c r="A36">
        <v>814246</v>
      </c>
      <c r="B36" s="113" t="s">
        <v>57</v>
      </c>
      <c r="C36" t="s">
        <v>1501</v>
      </c>
      <c r="D36" t="s">
        <v>1501</v>
      </c>
      <c r="E36" t="s">
        <v>1501</v>
      </c>
      <c r="F36" t="s">
        <v>1501</v>
      </c>
      <c r="G36" t="s">
        <v>1501</v>
      </c>
      <c r="H36" t="s">
        <v>1501</v>
      </c>
      <c r="I36" t="s">
        <v>1501</v>
      </c>
      <c r="J36" t="s">
        <v>1501</v>
      </c>
      <c r="K36" t="s">
        <v>1501</v>
      </c>
      <c r="L36" t="s">
        <v>1501</v>
      </c>
      <c r="M36" t="s">
        <v>1501</v>
      </c>
      <c r="N36" t="s">
        <v>1501</v>
      </c>
      <c r="AY36" t="s">
        <v>1992</v>
      </c>
      <c r="AZ36" s="213" t="e">
        <v>#N/A</v>
      </c>
      <c r="BA36">
        <v>814246</v>
      </c>
      <c r="BB36" s="113"/>
    </row>
    <row r="37" spans="1:54" customFormat="1" ht="18.75" customHeight="1" x14ac:dyDescent="0.3">
      <c r="A37">
        <v>814247</v>
      </c>
      <c r="B37" s="113" t="s">
        <v>57</v>
      </c>
      <c r="C37" t="s">
        <v>1501</v>
      </c>
      <c r="D37" t="s">
        <v>1501</v>
      </c>
      <c r="E37" t="s">
        <v>1501</v>
      </c>
      <c r="F37" t="s">
        <v>1501</v>
      </c>
      <c r="G37" t="s">
        <v>1501</v>
      </c>
      <c r="H37" t="s">
        <v>1501</v>
      </c>
      <c r="I37" t="s">
        <v>1501</v>
      </c>
      <c r="J37" t="s">
        <v>1501</v>
      </c>
      <c r="K37" t="s">
        <v>1501</v>
      </c>
      <c r="L37" t="s">
        <v>1501</v>
      </c>
      <c r="M37" t="s">
        <v>1501</v>
      </c>
      <c r="N37" t="s">
        <v>1501</v>
      </c>
      <c r="AY37" t="s">
        <v>1992</v>
      </c>
      <c r="AZ37" s="213" t="e">
        <v>#N/A</v>
      </c>
      <c r="BA37">
        <v>814247</v>
      </c>
      <c r="BB37" s="113"/>
    </row>
    <row r="38" spans="1:54" customFormat="1" ht="18.75" customHeight="1" x14ac:dyDescent="0.3">
      <c r="A38">
        <v>814255</v>
      </c>
      <c r="B38" s="113" t="s">
        <v>57</v>
      </c>
      <c r="C38" t="s">
        <v>1501</v>
      </c>
      <c r="D38" t="s">
        <v>1501</v>
      </c>
      <c r="E38" t="s">
        <v>1501</v>
      </c>
      <c r="F38" t="s">
        <v>1501</v>
      </c>
      <c r="G38" t="s">
        <v>1501</v>
      </c>
      <c r="I38" t="s">
        <v>1501</v>
      </c>
      <c r="J38" t="s">
        <v>1501</v>
      </c>
      <c r="K38" t="s">
        <v>1501</v>
      </c>
      <c r="L38" t="s">
        <v>1501</v>
      </c>
      <c r="M38" t="s">
        <v>1501</v>
      </c>
      <c r="N38" t="s">
        <v>1501</v>
      </c>
      <c r="AY38" t="s">
        <v>1992</v>
      </c>
      <c r="AZ38" s="213" t="e">
        <v>#N/A</v>
      </c>
      <c r="BA38">
        <v>814255</v>
      </c>
      <c r="BB38" s="113"/>
    </row>
    <row r="39" spans="1:54" customFormat="1" ht="18.75" customHeight="1" x14ac:dyDescent="0.3">
      <c r="A39">
        <v>814257</v>
      </c>
      <c r="B39" s="113" t="s">
        <v>57</v>
      </c>
      <c r="C39" t="s">
        <v>1501</v>
      </c>
      <c r="D39" t="s">
        <v>1501</v>
      </c>
      <c r="E39" t="s">
        <v>1501</v>
      </c>
      <c r="F39" t="s">
        <v>1501</v>
      </c>
      <c r="H39" t="s">
        <v>1501</v>
      </c>
      <c r="I39" t="s">
        <v>1501</v>
      </c>
      <c r="J39" t="s">
        <v>1501</v>
      </c>
      <c r="K39" t="s">
        <v>1501</v>
      </c>
      <c r="L39" t="s">
        <v>1501</v>
      </c>
      <c r="M39" t="s">
        <v>1501</v>
      </c>
      <c r="N39" t="s">
        <v>1501</v>
      </c>
      <c r="AY39" t="s">
        <v>1992</v>
      </c>
      <c r="AZ39" s="213" t="e">
        <v>#N/A</v>
      </c>
      <c r="BA39">
        <v>814257</v>
      </c>
      <c r="BB39" s="113"/>
    </row>
    <row r="40" spans="1:54" customFormat="1" ht="18.75" customHeight="1" x14ac:dyDescent="0.3">
      <c r="A40">
        <v>814259</v>
      </c>
      <c r="B40" s="113" t="s">
        <v>57</v>
      </c>
      <c r="D40" t="s">
        <v>1501</v>
      </c>
      <c r="E40" t="s">
        <v>1501</v>
      </c>
      <c r="G40" t="s">
        <v>1501</v>
      </c>
      <c r="I40" t="s">
        <v>1501</v>
      </c>
      <c r="J40" t="s">
        <v>1501</v>
      </c>
      <c r="K40" t="s">
        <v>1501</v>
      </c>
      <c r="L40" t="s">
        <v>1501</v>
      </c>
      <c r="M40" t="s">
        <v>1501</v>
      </c>
      <c r="N40" t="s">
        <v>1501</v>
      </c>
      <c r="AY40" t="s">
        <v>1992</v>
      </c>
      <c r="AZ40" s="213" t="e">
        <v>#N/A</v>
      </c>
      <c r="BA40">
        <v>814259</v>
      </c>
      <c r="BB40" s="113"/>
    </row>
    <row r="41" spans="1:54" customFormat="1" ht="18.75" customHeight="1" x14ac:dyDescent="0.3">
      <c r="A41">
        <v>814261</v>
      </c>
      <c r="B41" s="113" t="s">
        <v>57</v>
      </c>
      <c r="C41" t="s">
        <v>1501</v>
      </c>
      <c r="D41" t="s">
        <v>1501</v>
      </c>
      <c r="E41" t="s">
        <v>1501</v>
      </c>
      <c r="F41" t="s">
        <v>1501</v>
      </c>
      <c r="G41" t="s">
        <v>1501</v>
      </c>
      <c r="H41" t="s">
        <v>1501</v>
      </c>
      <c r="I41" t="s">
        <v>1501</v>
      </c>
      <c r="J41" t="s">
        <v>1501</v>
      </c>
      <c r="K41" t="s">
        <v>1501</v>
      </c>
      <c r="L41" t="s">
        <v>1501</v>
      </c>
      <c r="M41" t="s">
        <v>1501</v>
      </c>
      <c r="N41" t="s">
        <v>1501</v>
      </c>
      <c r="AY41" t="s">
        <v>1992</v>
      </c>
      <c r="AZ41" s="213" t="e">
        <v>#N/A</v>
      </c>
      <c r="BA41">
        <v>814261</v>
      </c>
      <c r="BB41" s="113"/>
    </row>
    <row r="42" spans="1:54" customFormat="1" ht="18.75" customHeight="1" x14ac:dyDescent="0.3">
      <c r="A42">
        <v>814263</v>
      </c>
      <c r="B42" s="113" t="s">
        <v>57</v>
      </c>
      <c r="C42" t="s">
        <v>1501</v>
      </c>
      <c r="D42" t="s">
        <v>1501</v>
      </c>
      <c r="E42" t="s">
        <v>1501</v>
      </c>
      <c r="F42" t="s">
        <v>1501</v>
      </c>
      <c r="G42" t="s">
        <v>1501</v>
      </c>
      <c r="H42" t="s">
        <v>1501</v>
      </c>
      <c r="I42" t="s">
        <v>1501</v>
      </c>
      <c r="J42" t="s">
        <v>1501</v>
      </c>
      <c r="K42" t="s">
        <v>1501</v>
      </c>
      <c r="L42" t="s">
        <v>1501</v>
      </c>
      <c r="M42" t="s">
        <v>1501</v>
      </c>
      <c r="N42" t="s">
        <v>1501</v>
      </c>
      <c r="AY42" t="s">
        <v>1992</v>
      </c>
      <c r="AZ42" s="213" t="e">
        <v>#N/A</v>
      </c>
      <c r="BA42">
        <v>814263</v>
      </c>
      <c r="BB42" s="113"/>
    </row>
    <row r="43" spans="1:54" customFormat="1" ht="18.75" customHeight="1" x14ac:dyDescent="0.3">
      <c r="A43">
        <v>814268</v>
      </c>
      <c r="B43" s="113" t="s">
        <v>57</v>
      </c>
      <c r="C43" t="s">
        <v>1501</v>
      </c>
      <c r="D43" t="s">
        <v>1501</v>
      </c>
      <c r="E43" t="s">
        <v>1501</v>
      </c>
      <c r="F43" t="s">
        <v>1501</v>
      </c>
      <c r="G43" t="s">
        <v>1501</v>
      </c>
      <c r="H43" t="s">
        <v>1501</v>
      </c>
      <c r="I43" t="s">
        <v>1501</v>
      </c>
      <c r="J43" t="s">
        <v>1501</v>
      </c>
      <c r="K43" t="s">
        <v>1501</v>
      </c>
      <c r="L43" t="s">
        <v>1501</v>
      </c>
      <c r="M43" t="s">
        <v>1501</v>
      </c>
      <c r="N43" t="s">
        <v>1501</v>
      </c>
      <c r="AY43" t="s">
        <v>1992</v>
      </c>
      <c r="AZ43" s="213" t="e">
        <v>#N/A</v>
      </c>
      <c r="BA43">
        <v>814268</v>
      </c>
      <c r="BB43" s="113"/>
    </row>
    <row r="44" spans="1:54" customFormat="1" ht="18.75" customHeight="1" x14ac:dyDescent="0.3">
      <c r="A44">
        <v>814279</v>
      </c>
      <c r="B44" s="113" t="s">
        <v>57</v>
      </c>
      <c r="D44" t="s">
        <v>1501</v>
      </c>
      <c r="E44" t="s">
        <v>1501</v>
      </c>
      <c r="F44" t="s">
        <v>1501</v>
      </c>
      <c r="G44" t="s">
        <v>1501</v>
      </c>
      <c r="H44" t="s">
        <v>1501</v>
      </c>
      <c r="I44" t="s">
        <v>1501</v>
      </c>
      <c r="J44" t="s">
        <v>1501</v>
      </c>
      <c r="K44" t="s">
        <v>1501</v>
      </c>
      <c r="L44" t="s">
        <v>1501</v>
      </c>
      <c r="M44" t="s">
        <v>1501</v>
      </c>
      <c r="N44" t="s">
        <v>1501</v>
      </c>
      <c r="AY44" t="s">
        <v>1992</v>
      </c>
      <c r="AZ44" s="213" t="e">
        <v>#N/A</v>
      </c>
      <c r="BA44">
        <v>814279</v>
      </c>
      <c r="BB44" s="113"/>
    </row>
    <row r="45" spans="1:54" customFormat="1" ht="18.75" customHeight="1" x14ac:dyDescent="0.3">
      <c r="A45">
        <v>814280</v>
      </c>
      <c r="B45" s="113" t="s">
        <v>57</v>
      </c>
      <c r="C45" t="s">
        <v>1501</v>
      </c>
      <c r="D45" t="s">
        <v>1501</v>
      </c>
      <c r="E45" t="s">
        <v>1501</v>
      </c>
      <c r="F45" t="s">
        <v>1501</v>
      </c>
      <c r="G45" t="s">
        <v>1501</v>
      </c>
      <c r="H45" t="s">
        <v>1501</v>
      </c>
      <c r="I45" t="s">
        <v>1501</v>
      </c>
      <c r="J45" t="s">
        <v>1501</v>
      </c>
      <c r="K45" t="s">
        <v>1501</v>
      </c>
      <c r="L45" t="s">
        <v>1501</v>
      </c>
      <c r="M45" t="s">
        <v>1501</v>
      </c>
      <c r="N45" t="s">
        <v>1501</v>
      </c>
      <c r="AY45" t="s">
        <v>1992</v>
      </c>
      <c r="AZ45" s="213" t="e">
        <v>#N/A</v>
      </c>
      <c r="BA45">
        <v>814280</v>
      </c>
      <c r="BB45" s="113"/>
    </row>
    <row r="46" spans="1:54" customFormat="1" ht="18.75" customHeight="1" x14ac:dyDescent="0.3">
      <c r="A46">
        <v>814281</v>
      </c>
      <c r="B46" s="113" t="s">
        <v>57</v>
      </c>
      <c r="C46" t="s">
        <v>1501</v>
      </c>
      <c r="D46" t="s">
        <v>1501</v>
      </c>
      <c r="E46" t="s">
        <v>1501</v>
      </c>
      <c r="F46" t="s">
        <v>1501</v>
      </c>
      <c r="G46" t="s">
        <v>1501</v>
      </c>
      <c r="H46" t="s">
        <v>1501</v>
      </c>
      <c r="I46" t="s">
        <v>1501</v>
      </c>
      <c r="J46" t="s">
        <v>1501</v>
      </c>
      <c r="K46" t="s">
        <v>1501</v>
      </c>
      <c r="L46" t="s">
        <v>1501</v>
      </c>
      <c r="M46" t="s">
        <v>1501</v>
      </c>
      <c r="N46" t="s">
        <v>1501</v>
      </c>
      <c r="AY46" t="s">
        <v>1992</v>
      </c>
      <c r="AZ46" s="213" t="e">
        <v>#N/A</v>
      </c>
      <c r="BA46">
        <v>814281</v>
      </c>
      <c r="BB46" s="113"/>
    </row>
    <row r="47" spans="1:54" customFormat="1" ht="18.75" customHeight="1" x14ac:dyDescent="0.3">
      <c r="A47">
        <v>814285</v>
      </c>
      <c r="B47" s="113" t="s">
        <v>57</v>
      </c>
      <c r="C47" t="s">
        <v>1501</v>
      </c>
      <c r="D47" t="s">
        <v>1501</v>
      </c>
      <c r="E47" t="s">
        <v>1501</v>
      </c>
      <c r="F47" t="s">
        <v>1501</v>
      </c>
      <c r="G47" t="s">
        <v>1501</v>
      </c>
      <c r="H47" t="s">
        <v>1501</v>
      </c>
      <c r="I47" t="s">
        <v>1501</v>
      </c>
      <c r="J47" t="s">
        <v>1501</v>
      </c>
      <c r="K47" t="s">
        <v>1501</v>
      </c>
      <c r="L47" t="s">
        <v>1501</v>
      </c>
      <c r="M47" t="s">
        <v>1501</v>
      </c>
      <c r="N47" t="s">
        <v>1501</v>
      </c>
      <c r="AY47" t="s">
        <v>1992</v>
      </c>
      <c r="AZ47" s="213" t="e">
        <v>#N/A</v>
      </c>
      <c r="BA47">
        <v>814285</v>
      </c>
      <c r="BB47" s="113"/>
    </row>
    <row r="48" spans="1:54" customFormat="1" ht="18.75" customHeight="1" x14ac:dyDescent="0.3">
      <c r="A48">
        <v>814286</v>
      </c>
      <c r="B48" s="113" t="s">
        <v>57</v>
      </c>
      <c r="F48" t="s">
        <v>1501</v>
      </c>
      <c r="G48" t="s">
        <v>1501</v>
      </c>
      <c r="I48" t="s">
        <v>1501</v>
      </c>
      <c r="J48" t="s">
        <v>1501</v>
      </c>
      <c r="K48" t="s">
        <v>1501</v>
      </c>
      <c r="L48" t="s">
        <v>1501</v>
      </c>
      <c r="M48" t="s">
        <v>1501</v>
      </c>
      <c r="N48" t="s">
        <v>1501</v>
      </c>
      <c r="AY48" t="s">
        <v>1992</v>
      </c>
      <c r="AZ48" s="213" t="e">
        <v>#N/A</v>
      </c>
      <c r="BA48">
        <v>814286</v>
      </c>
      <c r="BB48" s="113"/>
    </row>
    <row r="49" spans="1:54" customFormat="1" ht="18.75" customHeight="1" x14ac:dyDescent="0.3">
      <c r="A49">
        <v>814287</v>
      </c>
      <c r="B49" s="113" t="s">
        <v>57</v>
      </c>
      <c r="C49" t="s">
        <v>1501</v>
      </c>
      <c r="D49" t="s">
        <v>1501</v>
      </c>
      <c r="E49" t="s">
        <v>1501</v>
      </c>
      <c r="F49" t="s">
        <v>1501</v>
      </c>
      <c r="G49" t="s">
        <v>1501</v>
      </c>
      <c r="H49" t="s">
        <v>1501</v>
      </c>
      <c r="I49" t="s">
        <v>1501</v>
      </c>
      <c r="J49" t="s">
        <v>1501</v>
      </c>
      <c r="K49" t="s">
        <v>1501</v>
      </c>
      <c r="L49" t="s">
        <v>1501</v>
      </c>
      <c r="M49" t="s">
        <v>1501</v>
      </c>
      <c r="N49" t="s">
        <v>1501</v>
      </c>
      <c r="AY49" t="s">
        <v>1992</v>
      </c>
      <c r="AZ49" s="213" t="e">
        <v>#N/A</v>
      </c>
      <c r="BA49">
        <v>814287</v>
      </c>
      <c r="BB49" s="113"/>
    </row>
    <row r="50" spans="1:54" customFormat="1" ht="18.75" customHeight="1" x14ac:dyDescent="0.3">
      <c r="A50">
        <v>814289</v>
      </c>
      <c r="B50" s="113" t="s">
        <v>57</v>
      </c>
      <c r="C50" t="s">
        <v>1501</v>
      </c>
      <c r="D50" t="s">
        <v>1501</v>
      </c>
      <c r="E50" t="s">
        <v>1501</v>
      </c>
      <c r="F50" t="s">
        <v>1501</v>
      </c>
      <c r="G50" t="s">
        <v>1501</v>
      </c>
      <c r="H50" t="s">
        <v>1501</v>
      </c>
      <c r="I50" t="s">
        <v>1501</v>
      </c>
      <c r="J50" t="s">
        <v>1501</v>
      </c>
      <c r="K50" t="s">
        <v>1501</v>
      </c>
      <c r="L50" t="s">
        <v>1501</v>
      </c>
      <c r="M50" t="s">
        <v>1501</v>
      </c>
      <c r="N50" t="s">
        <v>1501</v>
      </c>
      <c r="AY50" t="s">
        <v>1992</v>
      </c>
      <c r="AZ50" s="213" t="e">
        <v>#N/A</v>
      </c>
      <c r="BA50">
        <v>814289</v>
      </c>
      <c r="BB50" s="113"/>
    </row>
    <row r="51" spans="1:54" customFormat="1" ht="18.75" customHeight="1" x14ac:dyDescent="0.3">
      <c r="A51">
        <v>814290</v>
      </c>
      <c r="B51" s="113" t="s">
        <v>57</v>
      </c>
      <c r="C51" t="s">
        <v>1501</v>
      </c>
      <c r="D51" t="s">
        <v>1501</v>
      </c>
      <c r="E51" t="s">
        <v>1501</v>
      </c>
      <c r="I51" t="s">
        <v>1501</v>
      </c>
      <c r="J51" t="s">
        <v>1501</v>
      </c>
      <c r="K51" t="s">
        <v>1501</v>
      </c>
      <c r="L51" t="s">
        <v>1501</v>
      </c>
      <c r="M51" t="s">
        <v>1501</v>
      </c>
      <c r="N51" t="s">
        <v>1501</v>
      </c>
      <c r="AY51" t="s">
        <v>1992</v>
      </c>
      <c r="AZ51" s="213" t="e">
        <v>#N/A</v>
      </c>
      <c r="BA51">
        <v>814290</v>
      </c>
      <c r="BB51" s="113"/>
    </row>
    <row r="52" spans="1:54" customFormat="1" ht="18.75" customHeight="1" x14ac:dyDescent="0.3">
      <c r="A52">
        <v>814295</v>
      </c>
      <c r="B52" s="113" t="s">
        <v>57</v>
      </c>
      <c r="C52" t="s">
        <v>1501</v>
      </c>
      <c r="D52" t="s">
        <v>1501</v>
      </c>
      <c r="E52" t="s">
        <v>1501</v>
      </c>
      <c r="F52" t="s">
        <v>1501</v>
      </c>
      <c r="G52" t="s">
        <v>1501</v>
      </c>
      <c r="H52" t="s">
        <v>1501</v>
      </c>
      <c r="I52" t="s">
        <v>1501</v>
      </c>
      <c r="J52" t="s">
        <v>1501</v>
      </c>
      <c r="K52" t="s">
        <v>1501</v>
      </c>
      <c r="L52" t="s">
        <v>1501</v>
      </c>
      <c r="M52" t="s">
        <v>1501</v>
      </c>
      <c r="N52" t="s">
        <v>1501</v>
      </c>
      <c r="AY52" t="s">
        <v>1992</v>
      </c>
      <c r="AZ52" s="213" t="e">
        <v>#N/A</v>
      </c>
      <c r="BA52">
        <v>814295</v>
      </c>
      <c r="BB52" s="113"/>
    </row>
    <row r="53" spans="1:54" customFormat="1" ht="18.75" customHeight="1" x14ac:dyDescent="0.3">
      <c r="A53">
        <v>814299</v>
      </c>
      <c r="B53" s="113" t="s">
        <v>57</v>
      </c>
      <c r="C53" t="s">
        <v>1501</v>
      </c>
      <c r="D53" t="s">
        <v>1501</v>
      </c>
      <c r="E53" t="s">
        <v>1501</v>
      </c>
      <c r="F53" t="s">
        <v>1501</v>
      </c>
      <c r="G53" t="s">
        <v>1501</v>
      </c>
      <c r="H53" t="s">
        <v>1501</v>
      </c>
      <c r="I53" t="s">
        <v>1501</v>
      </c>
      <c r="J53" t="s">
        <v>1501</v>
      </c>
      <c r="K53" t="s">
        <v>1501</v>
      </c>
      <c r="L53" t="s">
        <v>1501</v>
      </c>
      <c r="M53" t="s">
        <v>1501</v>
      </c>
      <c r="N53" t="s">
        <v>1501</v>
      </c>
      <c r="AY53" t="s">
        <v>1992</v>
      </c>
      <c r="AZ53" s="213" t="e">
        <v>#N/A</v>
      </c>
      <c r="BA53">
        <v>814299</v>
      </c>
      <c r="BB53" s="113"/>
    </row>
    <row r="54" spans="1:54" customFormat="1" ht="18.75" customHeight="1" x14ac:dyDescent="0.3">
      <c r="A54">
        <v>814301</v>
      </c>
      <c r="B54" s="113" t="s">
        <v>57</v>
      </c>
      <c r="D54" t="s">
        <v>1501</v>
      </c>
      <c r="E54" t="s">
        <v>1501</v>
      </c>
      <c r="F54" t="s">
        <v>1501</v>
      </c>
      <c r="G54" t="s">
        <v>1501</v>
      </c>
      <c r="H54" t="s">
        <v>1501</v>
      </c>
      <c r="I54" t="s">
        <v>1501</v>
      </c>
      <c r="J54" t="s">
        <v>1501</v>
      </c>
      <c r="K54" t="s">
        <v>1501</v>
      </c>
      <c r="L54" t="s">
        <v>1501</v>
      </c>
      <c r="M54" t="s">
        <v>1501</v>
      </c>
      <c r="N54" t="s">
        <v>1501</v>
      </c>
      <c r="AY54" t="s">
        <v>1992</v>
      </c>
      <c r="AZ54" s="213" t="e">
        <v>#N/A</v>
      </c>
      <c r="BA54">
        <v>814301</v>
      </c>
      <c r="BB54" s="113"/>
    </row>
    <row r="55" spans="1:54" customFormat="1" ht="18.75" customHeight="1" x14ac:dyDescent="0.3">
      <c r="A55">
        <v>814305</v>
      </c>
      <c r="B55" s="113" t="s">
        <v>57</v>
      </c>
      <c r="C55" t="s">
        <v>1501</v>
      </c>
      <c r="D55" t="s">
        <v>1501</v>
      </c>
      <c r="E55" t="s">
        <v>1501</v>
      </c>
      <c r="F55" t="s">
        <v>1501</v>
      </c>
      <c r="G55" t="s">
        <v>1501</v>
      </c>
      <c r="H55" t="s">
        <v>1501</v>
      </c>
      <c r="I55" t="s">
        <v>1501</v>
      </c>
      <c r="J55" t="s">
        <v>1501</v>
      </c>
      <c r="K55" t="s">
        <v>1501</v>
      </c>
      <c r="L55" t="s">
        <v>1501</v>
      </c>
      <c r="M55" t="s">
        <v>1501</v>
      </c>
      <c r="N55" t="s">
        <v>1501</v>
      </c>
      <c r="AY55" t="s">
        <v>1992</v>
      </c>
      <c r="AZ55" s="213" t="e">
        <v>#N/A</v>
      </c>
      <c r="BA55">
        <v>814305</v>
      </c>
      <c r="BB55" s="113"/>
    </row>
    <row r="56" spans="1:54" customFormat="1" ht="18.75" customHeight="1" x14ac:dyDescent="0.3">
      <c r="A56">
        <v>814306</v>
      </c>
      <c r="B56" s="113" t="s">
        <v>57</v>
      </c>
      <c r="C56" t="s">
        <v>1501</v>
      </c>
      <c r="D56" t="s">
        <v>1501</v>
      </c>
      <c r="E56" t="s">
        <v>1501</v>
      </c>
      <c r="F56" t="s">
        <v>1501</v>
      </c>
      <c r="G56" t="s">
        <v>1501</v>
      </c>
      <c r="H56" t="s">
        <v>1501</v>
      </c>
      <c r="I56" t="s">
        <v>1501</v>
      </c>
      <c r="J56" t="s">
        <v>1501</v>
      </c>
      <c r="K56" t="s">
        <v>1501</v>
      </c>
      <c r="L56" t="s">
        <v>1501</v>
      </c>
      <c r="M56" t="s">
        <v>1501</v>
      </c>
      <c r="N56" t="s">
        <v>1501</v>
      </c>
      <c r="AY56" t="s">
        <v>1992</v>
      </c>
      <c r="AZ56" s="213" t="e">
        <v>#N/A</v>
      </c>
      <c r="BA56">
        <v>814306</v>
      </c>
      <c r="BB56" s="113"/>
    </row>
    <row r="57" spans="1:54" customFormat="1" ht="18.75" customHeight="1" x14ac:dyDescent="0.3">
      <c r="A57">
        <v>814309</v>
      </c>
      <c r="B57" s="113" t="s">
        <v>57</v>
      </c>
      <c r="C57" t="s">
        <v>1501</v>
      </c>
      <c r="D57" t="s">
        <v>1501</v>
      </c>
      <c r="E57" t="s">
        <v>1501</v>
      </c>
      <c r="F57" t="s">
        <v>1501</v>
      </c>
      <c r="G57" t="s">
        <v>1501</v>
      </c>
      <c r="H57" t="s">
        <v>1501</v>
      </c>
      <c r="I57" t="s">
        <v>1501</v>
      </c>
      <c r="J57" t="s">
        <v>1501</v>
      </c>
      <c r="K57" t="s">
        <v>1501</v>
      </c>
      <c r="L57" t="s">
        <v>1501</v>
      </c>
      <c r="M57" t="s">
        <v>1501</v>
      </c>
      <c r="N57" t="s">
        <v>1501</v>
      </c>
      <c r="AY57" t="s">
        <v>1992</v>
      </c>
      <c r="AZ57" s="213" t="e">
        <v>#N/A</v>
      </c>
      <c r="BA57">
        <v>814309</v>
      </c>
      <c r="BB57" s="113"/>
    </row>
    <row r="58" spans="1:54" customFormat="1" ht="18.75" customHeight="1" x14ac:dyDescent="0.3">
      <c r="A58">
        <v>814310</v>
      </c>
      <c r="B58" s="113" t="s">
        <v>57</v>
      </c>
      <c r="C58" t="s">
        <v>1501</v>
      </c>
      <c r="D58" t="s">
        <v>1501</v>
      </c>
      <c r="E58" t="s">
        <v>1501</v>
      </c>
      <c r="F58" t="s">
        <v>1501</v>
      </c>
      <c r="H58" t="s">
        <v>1501</v>
      </c>
      <c r="I58" t="s">
        <v>1501</v>
      </c>
      <c r="J58" t="s">
        <v>1501</v>
      </c>
      <c r="K58" t="s">
        <v>1501</v>
      </c>
      <c r="L58" t="s">
        <v>1501</v>
      </c>
      <c r="M58" t="s">
        <v>1501</v>
      </c>
      <c r="N58" t="s">
        <v>1501</v>
      </c>
      <c r="AY58" t="s">
        <v>1992</v>
      </c>
      <c r="AZ58" s="213" t="e">
        <v>#N/A</v>
      </c>
      <c r="BA58">
        <v>814310</v>
      </c>
      <c r="BB58" s="113"/>
    </row>
    <row r="59" spans="1:54" customFormat="1" ht="18.75" customHeight="1" x14ac:dyDescent="0.3">
      <c r="A59">
        <v>814321</v>
      </c>
      <c r="B59" s="113" t="s">
        <v>57</v>
      </c>
      <c r="C59" t="s">
        <v>1501</v>
      </c>
      <c r="D59" t="s">
        <v>1501</v>
      </c>
      <c r="E59" t="s">
        <v>1501</v>
      </c>
      <c r="F59" t="s">
        <v>1501</v>
      </c>
      <c r="G59" t="s">
        <v>1501</v>
      </c>
      <c r="H59" t="s">
        <v>1501</v>
      </c>
      <c r="I59" t="s">
        <v>1501</v>
      </c>
      <c r="J59" t="s">
        <v>1501</v>
      </c>
      <c r="K59" t="s">
        <v>1501</v>
      </c>
      <c r="L59" t="s">
        <v>1501</v>
      </c>
      <c r="M59" t="s">
        <v>1501</v>
      </c>
      <c r="N59" t="s">
        <v>1501</v>
      </c>
      <c r="AY59" t="s">
        <v>1992</v>
      </c>
      <c r="AZ59" s="213" t="e">
        <v>#N/A</v>
      </c>
      <c r="BA59">
        <v>814321</v>
      </c>
      <c r="BB59" s="113"/>
    </row>
    <row r="60" spans="1:54" customFormat="1" ht="18.75" customHeight="1" x14ac:dyDescent="0.3">
      <c r="A60">
        <v>814323</v>
      </c>
      <c r="B60" s="113" t="s">
        <v>57</v>
      </c>
      <c r="D60" t="s">
        <v>1501</v>
      </c>
      <c r="E60" t="s">
        <v>1501</v>
      </c>
      <c r="F60" t="s">
        <v>1501</v>
      </c>
      <c r="G60" t="s">
        <v>1501</v>
      </c>
      <c r="H60" t="s">
        <v>1501</v>
      </c>
      <c r="I60" t="s">
        <v>1501</v>
      </c>
      <c r="J60" t="s">
        <v>1501</v>
      </c>
      <c r="K60" t="s">
        <v>1501</v>
      </c>
      <c r="L60" t="s">
        <v>1501</v>
      </c>
      <c r="M60" t="s">
        <v>1501</v>
      </c>
      <c r="N60" t="s">
        <v>1501</v>
      </c>
      <c r="AY60" t="s">
        <v>1992</v>
      </c>
      <c r="AZ60" s="213" t="e">
        <v>#N/A</v>
      </c>
      <c r="BA60">
        <v>814323</v>
      </c>
      <c r="BB60" s="113"/>
    </row>
    <row r="61" spans="1:54" customFormat="1" ht="18.75" customHeight="1" x14ac:dyDescent="0.3">
      <c r="A61">
        <v>814324</v>
      </c>
      <c r="B61" s="113" t="s">
        <v>57</v>
      </c>
      <c r="D61" t="s">
        <v>1501</v>
      </c>
      <c r="E61" t="s">
        <v>1501</v>
      </c>
      <c r="F61" t="s">
        <v>1501</v>
      </c>
      <c r="H61" t="s">
        <v>1501</v>
      </c>
      <c r="I61" t="s">
        <v>1501</v>
      </c>
      <c r="J61" t="s">
        <v>1501</v>
      </c>
      <c r="K61" t="s">
        <v>1501</v>
      </c>
      <c r="L61" t="s">
        <v>1501</v>
      </c>
      <c r="M61" t="s">
        <v>1501</v>
      </c>
      <c r="AY61" t="s">
        <v>1992</v>
      </c>
      <c r="AZ61" s="213" t="e">
        <v>#N/A</v>
      </c>
      <c r="BA61">
        <v>814324</v>
      </c>
      <c r="BB61" s="113"/>
    </row>
    <row r="62" spans="1:54" customFormat="1" ht="18.75" customHeight="1" x14ac:dyDescent="0.3">
      <c r="A62">
        <v>814325</v>
      </c>
      <c r="B62" s="113" t="s">
        <v>57</v>
      </c>
      <c r="C62" t="s">
        <v>1501</v>
      </c>
      <c r="D62" t="s">
        <v>1501</v>
      </c>
      <c r="E62" t="s">
        <v>1501</v>
      </c>
      <c r="F62" t="s">
        <v>1501</v>
      </c>
      <c r="G62" t="s">
        <v>1501</v>
      </c>
      <c r="H62" t="s">
        <v>1501</v>
      </c>
      <c r="I62" t="s">
        <v>1501</v>
      </c>
      <c r="J62" t="s">
        <v>1501</v>
      </c>
      <c r="K62" t="s">
        <v>1501</v>
      </c>
      <c r="L62" t="s">
        <v>1501</v>
      </c>
      <c r="M62" t="s">
        <v>1501</v>
      </c>
      <c r="N62" t="s">
        <v>1501</v>
      </c>
      <c r="AY62" t="s">
        <v>1992</v>
      </c>
      <c r="AZ62" s="213" t="e">
        <v>#N/A</v>
      </c>
      <c r="BA62">
        <v>814325</v>
      </c>
      <c r="BB62" s="113"/>
    </row>
    <row r="63" spans="1:54" customFormat="1" ht="18.75" customHeight="1" x14ac:dyDescent="0.3">
      <c r="A63">
        <v>814326</v>
      </c>
      <c r="B63" s="113" t="s">
        <v>57</v>
      </c>
      <c r="C63" t="s">
        <v>1501</v>
      </c>
      <c r="G63" t="s">
        <v>1501</v>
      </c>
      <c r="I63" t="s">
        <v>1501</v>
      </c>
      <c r="J63" t="s">
        <v>1501</v>
      </c>
      <c r="K63" t="s">
        <v>1501</v>
      </c>
      <c r="L63" t="s">
        <v>1501</v>
      </c>
      <c r="M63" t="s">
        <v>1501</v>
      </c>
      <c r="N63" t="s">
        <v>1501</v>
      </c>
      <c r="AY63" t="s">
        <v>1992</v>
      </c>
      <c r="AZ63" s="213" t="e">
        <v>#N/A</v>
      </c>
      <c r="BA63">
        <v>814326</v>
      </c>
      <c r="BB63" s="113"/>
    </row>
    <row r="64" spans="1:54" customFormat="1" ht="18.75" customHeight="1" x14ac:dyDescent="0.3">
      <c r="A64">
        <v>814331</v>
      </c>
      <c r="B64" s="113" t="s">
        <v>57</v>
      </c>
      <c r="C64" t="s">
        <v>1501</v>
      </c>
      <c r="D64" t="s">
        <v>1501</v>
      </c>
      <c r="E64" t="s">
        <v>1501</v>
      </c>
      <c r="F64" t="s">
        <v>1501</v>
      </c>
      <c r="G64" t="s">
        <v>1501</v>
      </c>
      <c r="H64" t="s">
        <v>1501</v>
      </c>
      <c r="I64" t="s">
        <v>1501</v>
      </c>
      <c r="J64" t="s">
        <v>1501</v>
      </c>
      <c r="K64" t="s">
        <v>1501</v>
      </c>
      <c r="L64" t="s">
        <v>1501</v>
      </c>
      <c r="M64" t="s">
        <v>1501</v>
      </c>
      <c r="N64" t="s">
        <v>1501</v>
      </c>
      <c r="AY64" t="s">
        <v>1992</v>
      </c>
      <c r="AZ64" s="213" t="e">
        <v>#N/A</v>
      </c>
      <c r="BA64">
        <v>814331</v>
      </c>
      <c r="BB64" s="113"/>
    </row>
    <row r="65" spans="1:54" customFormat="1" ht="18.75" customHeight="1" x14ac:dyDescent="0.3">
      <c r="A65">
        <v>814344</v>
      </c>
      <c r="B65" s="113" t="s">
        <v>57</v>
      </c>
      <c r="C65" t="s">
        <v>1501</v>
      </c>
      <c r="D65" t="s">
        <v>1501</v>
      </c>
      <c r="E65" t="s">
        <v>1501</v>
      </c>
      <c r="F65" t="s">
        <v>1501</v>
      </c>
      <c r="G65" t="s">
        <v>1501</v>
      </c>
      <c r="H65" t="s">
        <v>1501</v>
      </c>
      <c r="I65" t="s">
        <v>1501</v>
      </c>
      <c r="J65" t="s">
        <v>1501</v>
      </c>
      <c r="K65" t="s">
        <v>1501</v>
      </c>
      <c r="L65" t="s">
        <v>1501</v>
      </c>
      <c r="M65" t="s">
        <v>1501</v>
      </c>
      <c r="N65" t="s">
        <v>1501</v>
      </c>
      <c r="AY65" t="s">
        <v>1992</v>
      </c>
      <c r="AZ65" s="213" t="e">
        <v>#N/A</v>
      </c>
      <c r="BA65">
        <v>814344</v>
      </c>
      <c r="BB65" s="113"/>
    </row>
    <row r="66" spans="1:54" customFormat="1" ht="18.75" customHeight="1" x14ac:dyDescent="0.3">
      <c r="A66">
        <v>814345</v>
      </c>
      <c r="B66" s="113" t="s">
        <v>57</v>
      </c>
      <c r="C66" t="s">
        <v>1501</v>
      </c>
      <c r="D66" t="s">
        <v>1501</v>
      </c>
      <c r="E66" t="s">
        <v>1501</v>
      </c>
      <c r="F66" t="s">
        <v>1501</v>
      </c>
      <c r="G66" t="s">
        <v>1501</v>
      </c>
      <c r="H66" t="s">
        <v>1501</v>
      </c>
      <c r="I66" t="s">
        <v>1501</v>
      </c>
      <c r="J66" t="s">
        <v>1501</v>
      </c>
      <c r="K66" t="s">
        <v>1501</v>
      </c>
      <c r="L66" t="s">
        <v>1501</v>
      </c>
      <c r="M66" t="s">
        <v>1501</v>
      </c>
      <c r="N66" t="s">
        <v>1501</v>
      </c>
      <c r="AY66" t="s">
        <v>1992</v>
      </c>
      <c r="AZ66" s="213" t="e">
        <v>#N/A</v>
      </c>
      <c r="BA66">
        <v>814345</v>
      </c>
      <c r="BB66" s="113"/>
    </row>
    <row r="67" spans="1:54" customFormat="1" ht="18.75" customHeight="1" x14ac:dyDescent="0.3">
      <c r="A67">
        <v>814347</v>
      </c>
      <c r="B67" s="113" t="s">
        <v>57</v>
      </c>
      <c r="D67" t="s">
        <v>1501</v>
      </c>
      <c r="E67" t="s">
        <v>1501</v>
      </c>
      <c r="F67" t="s">
        <v>1501</v>
      </c>
      <c r="G67" t="s">
        <v>1501</v>
      </c>
      <c r="H67" t="s">
        <v>1501</v>
      </c>
      <c r="I67" t="s">
        <v>1501</v>
      </c>
      <c r="J67" t="s">
        <v>1501</v>
      </c>
      <c r="K67" t="s">
        <v>1501</v>
      </c>
      <c r="L67" t="s">
        <v>1501</v>
      </c>
      <c r="M67" t="s">
        <v>1501</v>
      </c>
      <c r="N67" t="s">
        <v>1501</v>
      </c>
      <c r="AY67" t="s">
        <v>1992</v>
      </c>
      <c r="AZ67" s="213" t="e">
        <v>#N/A</v>
      </c>
      <c r="BA67">
        <v>814347</v>
      </c>
      <c r="BB67" s="113"/>
    </row>
    <row r="68" spans="1:54" customFormat="1" ht="18.75" customHeight="1" x14ac:dyDescent="0.3">
      <c r="A68">
        <v>814348</v>
      </c>
      <c r="B68" s="113" t="s">
        <v>57</v>
      </c>
      <c r="C68" t="s">
        <v>1501</v>
      </c>
      <c r="D68" t="s">
        <v>1501</v>
      </c>
      <c r="E68" t="s">
        <v>1501</v>
      </c>
      <c r="F68" t="s">
        <v>1501</v>
      </c>
      <c r="G68" t="s">
        <v>1501</v>
      </c>
      <c r="H68" t="s">
        <v>1501</v>
      </c>
      <c r="I68" t="s">
        <v>1501</v>
      </c>
      <c r="J68" t="s">
        <v>1501</v>
      </c>
      <c r="K68" t="s">
        <v>1501</v>
      </c>
      <c r="L68" t="s">
        <v>1501</v>
      </c>
      <c r="M68" t="s">
        <v>1501</v>
      </c>
      <c r="N68" t="s">
        <v>1501</v>
      </c>
      <c r="AY68" t="s">
        <v>1992</v>
      </c>
      <c r="AZ68" s="213" t="e">
        <v>#N/A</v>
      </c>
      <c r="BA68">
        <v>814348</v>
      </c>
      <c r="BB68" s="113"/>
    </row>
    <row r="69" spans="1:54" customFormat="1" ht="18.75" customHeight="1" x14ac:dyDescent="0.3">
      <c r="A69">
        <v>814349</v>
      </c>
      <c r="B69" s="113" t="s">
        <v>57</v>
      </c>
      <c r="C69" t="s">
        <v>1501</v>
      </c>
      <c r="D69" t="s">
        <v>1501</v>
      </c>
      <c r="E69" t="s">
        <v>1501</v>
      </c>
      <c r="F69" t="s">
        <v>1501</v>
      </c>
      <c r="G69" t="s">
        <v>1501</v>
      </c>
      <c r="H69" t="s">
        <v>1501</v>
      </c>
      <c r="I69" t="s">
        <v>1501</v>
      </c>
      <c r="J69" t="s">
        <v>1501</v>
      </c>
      <c r="K69" t="s">
        <v>1501</v>
      </c>
      <c r="L69" t="s">
        <v>1501</v>
      </c>
      <c r="M69" t="s">
        <v>1501</v>
      </c>
      <c r="N69" t="s">
        <v>1501</v>
      </c>
      <c r="AY69" t="s">
        <v>1992</v>
      </c>
      <c r="AZ69" s="213" t="e">
        <v>#N/A</v>
      </c>
      <c r="BA69">
        <v>814349</v>
      </c>
      <c r="BB69" s="113"/>
    </row>
    <row r="70" spans="1:54" customFormat="1" ht="18.75" customHeight="1" x14ac:dyDescent="0.3">
      <c r="A70">
        <v>814350</v>
      </c>
      <c r="B70" s="113" t="s">
        <v>57</v>
      </c>
      <c r="D70" t="s">
        <v>1501</v>
      </c>
      <c r="F70" t="s">
        <v>1501</v>
      </c>
      <c r="I70" t="s">
        <v>1501</v>
      </c>
      <c r="J70" t="s">
        <v>1501</v>
      </c>
      <c r="K70" t="s">
        <v>1501</v>
      </c>
      <c r="M70" t="s">
        <v>1501</v>
      </c>
      <c r="N70" t="s">
        <v>1501</v>
      </c>
      <c r="AY70" t="s">
        <v>1992</v>
      </c>
      <c r="AZ70" s="213" t="e">
        <v>#N/A</v>
      </c>
      <c r="BA70">
        <v>814350</v>
      </c>
      <c r="BB70" s="113"/>
    </row>
    <row r="71" spans="1:54" customFormat="1" ht="18.75" customHeight="1" x14ac:dyDescent="0.3">
      <c r="A71">
        <v>814351</v>
      </c>
      <c r="B71" s="113" t="s">
        <v>57</v>
      </c>
      <c r="C71" t="s">
        <v>1501</v>
      </c>
      <c r="D71" t="s">
        <v>1501</v>
      </c>
      <c r="E71" t="s">
        <v>1501</v>
      </c>
      <c r="F71" t="s">
        <v>1501</v>
      </c>
      <c r="G71" t="s">
        <v>1501</v>
      </c>
      <c r="H71" t="s">
        <v>1501</v>
      </c>
      <c r="I71" t="s">
        <v>1501</v>
      </c>
      <c r="J71" t="s">
        <v>1501</v>
      </c>
      <c r="K71" t="s">
        <v>1501</v>
      </c>
      <c r="L71" t="s">
        <v>1501</v>
      </c>
      <c r="M71" t="s">
        <v>1501</v>
      </c>
      <c r="N71" t="s">
        <v>1501</v>
      </c>
      <c r="AY71" t="s">
        <v>1992</v>
      </c>
      <c r="AZ71" s="213" t="e">
        <v>#N/A</v>
      </c>
      <c r="BA71">
        <v>814351</v>
      </c>
      <c r="BB71" s="113"/>
    </row>
    <row r="72" spans="1:54" customFormat="1" ht="18.75" customHeight="1" x14ac:dyDescent="0.3">
      <c r="A72">
        <v>814357</v>
      </c>
      <c r="B72" s="113" t="s">
        <v>57</v>
      </c>
      <c r="C72" t="s">
        <v>1501</v>
      </c>
      <c r="D72" t="s">
        <v>1501</v>
      </c>
      <c r="E72" t="s">
        <v>1501</v>
      </c>
      <c r="F72" t="s">
        <v>1501</v>
      </c>
      <c r="G72" t="s">
        <v>1501</v>
      </c>
      <c r="H72" t="s">
        <v>1501</v>
      </c>
      <c r="I72" t="s">
        <v>1501</v>
      </c>
      <c r="J72" t="s">
        <v>1501</v>
      </c>
      <c r="K72" t="s">
        <v>1501</v>
      </c>
      <c r="L72" t="s">
        <v>1501</v>
      </c>
      <c r="M72" t="s">
        <v>1501</v>
      </c>
      <c r="N72" t="s">
        <v>1501</v>
      </c>
      <c r="AY72" t="s">
        <v>1992</v>
      </c>
      <c r="AZ72" s="213" t="e">
        <v>#N/A</v>
      </c>
      <c r="BA72">
        <v>814357</v>
      </c>
      <c r="BB72" s="113"/>
    </row>
    <row r="73" spans="1:54" customFormat="1" ht="18.75" customHeight="1" x14ac:dyDescent="0.3">
      <c r="A73">
        <v>814358</v>
      </c>
      <c r="B73" s="113" t="s">
        <v>57</v>
      </c>
      <c r="C73" t="s">
        <v>1501</v>
      </c>
      <c r="D73" t="s">
        <v>1501</v>
      </c>
      <c r="E73" t="s">
        <v>1501</v>
      </c>
      <c r="F73" t="s">
        <v>1501</v>
      </c>
      <c r="G73" t="s">
        <v>1501</v>
      </c>
      <c r="H73" t="s">
        <v>1501</v>
      </c>
      <c r="I73" t="s">
        <v>1501</v>
      </c>
      <c r="J73" t="s">
        <v>1501</v>
      </c>
      <c r="K73" t="s">
        <v>1501</v>
      </c>
      <c r="L73" t="s">
        <v>1501</v>
      </c>
      <c r="M73" t="s">
        <v>1501</v>
      </c>
      <c r="N73" t="s">
        <v>1501</v>
      </c>
      <c r="AY73" t="s">
        <v>1992</v>
      </c>
      <c r="AZ73" s="213" t="e">
        <v>#N/A</v>
      </c>
      <c r="BA73">
        <v>814358</v>
      </c>
      <c r="BB73" s="113"/>
    </row>
    <row r="74" spans="1:54" customFormat="1" ht="18.75" customHeight="1" x14ac:dyDescent="0.3">
      <c r="A74">
        <v>814368</v>
      </c>
      <c r="B74" s="113" t="s">
        <v>57</v>
      </c>
      <c r="D74" t="s">
        <v>1501</v>
      </c>
      <c r="E74" t="s">
        <v>1501</v>
      </c>
      <c r="F74" t="s">
        <v>1501</v>
      </c>
      <c r="G74" t="s">
        <v>1501</v>
      </c>
      <c r="H74" t="s">
        <v>1501</v>
      </c>
      <c r="I74" t="s">
        <v>1501</v>
      </c>
      <c r="J74" t="s">
        <v>1501</v>
      </c>
      <c r="K74" t="s">
        <v>1501</v>
      </c>
      <c r="L74" t="s">
        <v>1501</v>
      </c>
      <c r="M74" t="s">
        <v>1501</v>
      </c>
      <c r="N74" t="s">
        <v>1501</v>
      </c>
      <c r="AY74" t="s">
        <v>1992</v>
      </c>
      <c r="AZ74" s="213" t="e">
        <v>#N/A</v>
      </c>
      <c r="BA74">
        <v>814368</v>
      </c>
      <c r="BB74" s="113"/>
    </row>
    <row r="75" spans="1:54" customFormat="1" ht="18.75" customHeight="1" x14ac:dyDescent="0.3">
      <c r="A75">
        <v>814369</v>
      </c>
      <c r="B75" s="113" t="s">
        <v>57</v>
      </c>
      <c r="C75" t="s">
        <v>1501</v>
      </c>
      <c r="D75" t="s">
        <v>1501</v>
      </c>
      <c r="E75" t="s">
        <v>1501</v>
      </c>
      <c r="F75" t="s">
        <v>1501</v>
      </c>
      <c r="G75" t="s">
        <v>1501</v>
      </c>
      <c r="H75" t="s">
        <v>1501</v>
      </c>
      <c r="I75" t="s">
        <v>1501</v>
      </c>
      <c r="J75" t="s">
        <v>1501</v>
      </c>
      <c r="K75" t="s">
        <v>1501</v>
      </c>
      <c r="L75" t="s">
        <v>1501</v>
      </c>
      <c r="M75" t="s">
        <v>1501</v>
      </c>
      <c r="N75" t="s">
        <v>1501</v>
      </c>
      <c r="AY75" t="s">
        <v>1992</v>
      </c>
      <c r="AZ75" s="213" t="e">
        <v>#N/A</v>
      </c>
      <c r="BA75">
        <v>814369</v>
      </c>
      <c r="BB75" s="113"/>
    </row>
    <row r="76" spans="1:54" customFormat="1" ht="18.75" customHeight="1" x14ac:dyDescent="0.3">
      <c r="A76">
        <v>814370</v>
      </c>
      <c r="B76" s="113" t="s">
        <v>57</v>
      </c>
      <c r="C76" t="s">
        <v>1501</v>
      </c>
      <c r="D76" t="s">
        <v>1501</v>
      </c>
      <c r="E76" t="s">
        <v>1501</v>
      </c>
      <c r="F76" t="s">
        <v>1501</v>
      </c>
      <c r="G76" t="s">
        <v>1501</v>
      </c>
      <c r="H76" t="s">
        <v>1501</v>
      </c>
      <c r="I76" t="s">
        <v>1501</v>
      </c>
      <c r="J76" t="s">
        <v>1501</v>
      </c>
      <c r="K76" t="s">
        <v>1501</v>
      </c>
      <c r="L76" t="s">
        <v>1501</v>
      </c>
      <c r="M76" t="s">
        <v>1501</v>
      </c>
      <c r="N76" t="s">
        <v>1501</v>
      </c>
      <c r="AY76" t="s">
        <v>1992</v>
      </c>
      <c r="AZ76" s="213" t="e">
        <v>#N/A</v>
      </c>
      <c r="BA76">
        <v>814370</v>
      </c>
      <c r="BB76" s="113"/>
    </row>
    <row r="77" spans="1:54" customFormat="1" ht="18.75" customHeight="1" x14ac:dyDescent="0.3">
      <c r="A77">
        <v>814375</v>
      </c>
      <c r="B77" s="113" t="s">
        <v>57</v>
      </c>
      <c r="C77" t="s">
        <v>1501</v>
      </c>
      <c r="D77" t="s">
        <v>1501</v>
      </c>
      <c r="E77" t="s">
        <v>1501</v>
      </c>
      <c r="F77" t="s">
        <v>1501</v>
      </c>
      <c r="G77" t="s">
        <v>1501</v>
      </c>
      <c r="H77" t="s">
        <v>1501</v>
      </c>
      <c r="I77" t="s">
        <v>1501</v>
      </c>
      <c r="J77" t="s">
        <v>1501</v>
      </c>
      <c r="K77" t="s">
        <v>1501</v>
      </c>
      <c r="L77" t="s">
        <v>1501</v>
      </c>
      <c r="M77" t="s">
        <v>1501</v>
      </c>
      <c r="N77" t="s">
        <v>1501</v>
      </c>
      <c r="AY77" t="s">
        <v>1992</v>
      </c>
      <c r="AZ77" s="213" t="e">
        <v>#N/A</v>
      </c>
      <c r="BA77">
        <v>814375</v>
      </c>
      <c r="BB77" s="113"/>
    </row>
    <row r="78" spans="1:54" customFormat="1" ht="18.75" customHeight="1" x14ac:dyDescent="0.3">
      <c r="A78">
        <v>814376</v>
      </c>
      <c r="B78" s="113" t="s">
        <v>57</v>
      </c>
      <c r="C78" t="s">
        <v>1501</v>
      </c>
      <c r="D78" t="s">
        <v>1501</v>
      </c>
      <c r="E78" t="s">
        <v>1501</v>
      </c>
      <c r="F78" t="s">
        <v>1501</v>
      </c>
      <c r="G78" t="s">
        <v>1501</v>
      </c>
      <c r="H78" t="s">
        <v>1501</v>
      </c>
      <c r="I78" t="s">
        <v>1501</v>
      </c>
      <c r="J78" t="s">
        <v>1501</v>
      </c>
      <c r="K78" t="s">
        <v>1501</v>
      </c>
      <c r="L78" t="s">
        <v>1501</v>
      </c>
      <c r="M78" t="s">
        <v>1501</v>
      </c>
      <c r="N78" t="s">
        <v>1501</v>
      </c>
      <c r="AY78" t="s">
        <v>1992</v>
      </c>
      <c r="AZ78" s="213" t="e">
        <v>#N/A</v>
      </c>
      <c r="BA78">
        <v>814376</v>
      </c>
      <c r="BB78" s="113"/>
    </row>
    <row r="79" spans="1:54" customFormat="1" ht="18.75" customHeight="1" x14ac:dyDescent="0.3">
      <c r="A79">
        <v>814379</v>
      </c>
      <c r="B79" s="113" t="s">
        <v>57</v>
      </c>
      <c r="C79" t="s">
        <v>1501</v>
      </c>
      <c r="D79" t="s">
        <v>1501</v>
      </c>
      <c r="E79" t="s">
        <v>1501</v>
      </c>
      <c r="F79" t="s">
        <v>1501</v>
      </c>
      <c r="G79" t="s">
        <v>1501</v>
      </c>
      <c r="H79" t="s">
        <v>1501</v>
      </c>
      <c r="I79" t="s">
        <v>1501</v>
      </c>
      <c r="J79" t="s">
        <v>1501</v>
      </c>
      <c r="K79" t="s">
        <v>1501</v>
      </c>
      <c r="L79" t="s">
        <v>1501</v>
      </c>
      <c r="M79" t="s">
        <v>1501</v>
      </c>
      <c r="N79" t="s">
        <v>1501</v>
      </c>
      <c r="AY79" t="s">
        <v>1992</v>
      </c>
      <c r="AZ79" s="213" t="e">
        <v>#N/A</v>
      </c>
      <c r="BA79">
        <v>814379</v>
      </c>
      <c r="BB79" s="113"/>
    </row>
    <row r="80" spans="1:54" customFormat="1" ht="18.75" customHeight="1" x14ac:dyDescent="0.3">
      <c r="A80">
        <v>814382</v>
      </c>
      <c r="B80" s="113" t="s">
        <v>57</v>
      </c>
      <c r="C80" t="s">
        <v>1501</v>
      </c>
      <c r="D80" t="s">
        <v>1501</v>
      </c>
      <c r="E80" t="s">
        <v>1501</v>
      </c>
      <c r="F80" t="s">
        <v>1501</v>
      </c>
      <c r="G80" t="s">
        <v>1501</v>
      </c>
      <c r="H80" t="s">
        <v>1501</v>
      </c>
      <c r="I80" t="s">
        <v>1501</v>
      </c>
      <c r="J80" t="s">
        <v>1501</v>
      </c>
      <c r="K80" t="s">
        <v>1501</v>
      </c>
      <c r="L80" t="s">
        <v>1501</v>
      </c>
      <c r="M80" t="s">
        <v>1501</v>
      </c>
      <c r="N80" t="s">
        <v>1501</v>
      </c>
      <c r="AY80" t="s">
        <v>1992</v>
      </c>
      <c r="AZ80" s="213" t="e">
        <v>#N/A</v>
      </c>
      <c r="BA80">
        <v>814382</v>
      </c>
      <c r="BB80" s="113"/>
    </row>
    <row r="81" spans="1:54" customFormat="1" ht="18.75" customHeight="1" x14ac:dyDescent="0.3">
      <c r="A81">
        <v>814383</v>
      </c>
      <c r="B81" s="113" t="s">
        <v>57</v>
      </c>
      <c r="C81" t="s">
        <v>1501</v>
      </c>
      <c r="D81" t="s">
        <v>1501</v>
      </c>
      <c r="E81" t="s">
        <v>1501</v>
      </c>
      <c r="F81" t="s">
        <v>1501</v>
      </c>
      <c r="G81" t="s">
        <v>1501</v>
      </c>
      <c r="H81" t="s">
        <v>1501</v>
      </c>
      <c r="I81" t="s">
        <v>1501</v>
      </c>
      <c r="J81" t="s">
        <v>1501</v>
      </c>
      <c r="K81" t="s">
        <v>1501</v>
      </c>
      <c r="L81" t="s">
        <v>1501</v>
      </c>
      <c r="M81" t="s">
        <v>1501</v>
      </c>
      <c r="N81" t="s">
        <v>1501</v>
      </c>
      <c r="AY81" t="s">
        <v>1992</v>
      </c>
      <c r="AZ81" s="213" t="e">
        <v>#N/A</v>
      </c>
      <c r="BA81">
        <v>814383</v>
      </c>
      <c r="BB81" s="113"/>
    </row>
    <row r="82" spans="1:54" customFormat="1" ht="18.75" customHeight="1" x14ac:dyDescent="0.3">
      <c r="A82">
        <v>814385</v>
      </c>
      <c r="B82" s="113" t="s">
        <v>57</v>
      </c>
      <c r="C82" t="s">
        <v>1501</v>
      </c>
      <c r="D82" t="s">
        <v>1501</v>
      </c>
      <c r="E82" t="s">
        <v>1501</v>
      </c>
      <c r="F82" t="s">
        <v>1501</v>
      </c>
      <c r="G82" t="s">
        <v>1501</v>
      </c>
      <c r="H82" t="s">
        <v>1501</v>
      </c>
      <c r="I82" t="s">
        <v>1501</v>
      </c>
      <c r="J82" t="s">
        <v>1501</v>
      </c>
      <c r="K82" t="s">
        <v>1501</v>
      </c>
      <c r="L82" t="s">
        <v>1501</v>
      </c>
      <c r="M82" t="s">
        <v>1501</v>
      </c>
      <c r="N82" t="s">
        <v>1501</v>
      </c>
      <c r="AY82" t="s">
        <v>1992</v>
      </c>
      <c r="AZ82" s="213" t="e">
        <v>#N/A</v>
      </c>
      <c r="BA82">
        <v>814385</v>
      </c>
      <c r="BB82" s="113"/>
    </row>
    <row r="83" spans="1:54" customFormat="1" ht="18.75" customHeight="1" x14ac:dyDescent="0.3">
      <c r="A83">
        <v>814387</v>
      </c>
      <c r="B83" s="113" t="s">
        <v>57</v>
      </c>
      <c r="C83" t="s">
        <v>1501</v>
      </c>
      <c r="D83" t="s">
        <v>1501</v>
      </c>
      <c r="E83" t="s">
        <v>1501</v>
      </c>
      <c r="F83" t="s">
        <v>1501</v>
      </c>
      <c r="G83" t="s">
        <v>1501</v>
      </c>
      <c r="H83" t="s">
        <v>1501</v>
      </c>
      <c r="I83" t="s">
        <v>1501</v>
      </c>
      <c r="J83" t="s">
        <v>1501</v>
      </c>
      <c r="K83" t="s">
        <v>1501</v>
      </c>
      <c r="L83" t="s">
        <v>1501</v>
      </c>
      <c r="M83" t="s">
        <v>1501</v>
      </c>
      <c r="N83" t="s">
        <v>1501</v>
      </c>
      <c r="AY83" t="s">
        <v>1992</v>
      </c>
      <c r="AZ83" s="213" t="e">
        <v>#N/A</v>
      </c>
      <c r="BA83">
        <v>814387</v>
      </c>
      <c r="BB83" s="113"/>
    </row>
    <row r="84" spans="1:54" customFormat="1" ht="18.75" customHeight="1" x14ac:dyDescent="0.3">
      <c r="A84">
        <v>814397</v>
      </c>
      <c r="B84" s="113" t="s">
        <v>57</v>
      </c>
      <c r="C84" t="s">
        <v>1501</v>
      </c>
      <c r="D84" t="s">
        <v>1501</v>
      </c>
      <c r="E84" t="s">
        <v>1501</v>
      </c>
      <c r="F84" t="s">
        <v>1501</v>
      </c>
      <c r="G84" t="s">
        <v>1501</v>
      </c>
      <c r="H84" t="s">
        <v>1501</v>
      </c>
      <c r="I84" t="s">
        <v>1501</v>
      </c>
      <c r="J84" t="s">
        <v>1501</v>
      </c>
      <c r="K84" t="s">
        <v>1501</v>
      </c>
      <c r="L84" t="s">
        <v>1501</v>
      </c>
      <c r="M84" t="s">
        <v>1501</v>
      </c>
      <c r="N84" t="s">
        <v>1501</v>
      </c>
      <c r="AY84" t="s">
        <v>1992</v>
      </c>
      <c r="AZ84" s="213" t="e">
        <v>#N/A</v>
      </c>
      <c r="BA84">
        <v>814397</v>
      </c>
      <c r="BB84" s="113"/>
    </row>
    <row r="85" spans="1:54" customFormat="1" ht="18.75" customHeight="1" x14ac:dyDescent="0.3">
      <c r="A85">
        <v>814398</v>
      </c>
      <c r="B85" s="113" t="s">
        <v>57</v>
      </c>
      <c r="C85" t="s">
        <v>1501</v>
      </c>
      <c r="D85" t="s">
        <v>1501</v>
      </c>
      <c r="E85" t="s">
        <v>1501</v>
      </c>
      <c r="F85" t="s">
        <v>1501</v>
      </c>
      <c r="G85" t="s">
        <v>1501</v>
      </c>
      <c r="H85" t="s">
        <v>1501</v>
      </c>
      <c r="I85" t="s">
        <v>1501</v>
      </c>
      <c r="J85" t="s">
        <v>1501</v>
      </c>
      <c r="K85" t="s">
        <v>1501</v>
      </c>
      <c r="L85" t="s">
        <v>1501</v>
      </c>
      <c r="M85" t="s">
        <v>1501</v>
      </c>
      <c r="N85" t="s">
        <v>1501</v>
      </c>
      <c r="AY85" t="s">
        <v>1992</v>
      </c>
      <c r="AZ85" s="213" t="e">
        <v>#N/A</v>
      </c>
      <c r="BA85">
        <v>814398</v>
      </c>
      <c r="BB85" s="113"/>
    </row>
    <row r="86" spans="1:54" customFormat="1" ht="18.75" customHeight="1" x14ac:dyDescent="0.3">
      <c r="A86">
        <v>814400</v>
      </c>
      <c r="B86" s="113" t="s">
        <v>57</v>
      </c>
      <c r="D86" t="s">
        <v>1501</v>
      </c>
      <c r="E86" t="s">
        <v>1501</v>
      </c>
      <c r="H86" t="s">
        <v>1501</v>
      </c>
      <c r="I86" t="s">
        <v>1501</v>
      </c>
      <c r="K86" t="s">
        <v>1501</v>
      </c>
      <c r="L86" t="s">
        <v>1501</v>
      </c>
      <c r="M86" t="s">
        <v>1501</v>
      </c>
      <c r="N86" t="s">
        <v>1501</v>
      </c>
      <c r="AY86" t="s">
        <v>1992</v>
      </c>
      <c r="AZ86" s="213" t="e">
        <v>#N/A</v>
      </c>
      <c r="BA86">
        <v>814400</v>
      </c>
      <c r="BB86" s="113"/>
    </row>
    <row r="87" spans="1:54" customFormat="1" ht="18.75" customHeight="1" x14ac:dyDescent="0.3">
      <c r="A87">
        <v>814401</v>
      </c>
      <c r="B87" s="113" t="s">
        <v>57</v>
      </c>
      <c r="C87" t="s">
        <v>1501</v>
      </c>
      <c r="D87" t="s">
        <v>1501</v>
      </c>
      <c r="E87" t="s">
        <v>1501</v>
      </c>
      <c r="F87" t="s">
        <v>1501</v>
      </c>
      <c r="G87" t="s">
        <v>1501</v>
      </c>
      <c r="H87" t="s">
        <v>1501</v>
      </c>
      <c r="I87" t="s">
        <v>1501</v>
      </c>
      <c r="J87" t="s">
        <v>1501</v>
      </c>
      <c r="K87" t="s">
        <v>1501</v>
      </c>
      <c r="L87" t="s">
        <v>1501</v>
      </c>
      <c r="M87" t="s">
        <v>1501</v>
      </c>
      <c r="N87" t="s">
        <v>1501</v>
      </c>
      <c r="AY87" t="s">
        <v>1992</v>
      </c>
      <c r="AZ87" s="213" t="e">
        <v>#N/A</v>
      </c>
      <c r="BA87">
        <v>814401</v>
      </c>
      <c r="BB87" s="113"/>
    </row>
    <row r="88" spans="1:54" customFormat="1" ht="18.75" customHeight="1" x14ac:dyDescent="0.3">
      <c r="A88">
        <v>814404</v>
      </c>
      <c r="B88" s="113" t="s">
        <v>57</v>
      </c>
      <c r="C88" t="s">
        <v>1501</v>
      </c>
      <c r="D88" t="s">
        <v>1501</v>
      </c>
      <c r="E88" t="s">
        <v>1501</v>
      </c>
      <c r="F88" t="s">
        <v>1501</v>
      </c>
      <c r="H88" t="s">
        <v>1501</v>
      </c>
      <c r="I88" t="s">
        <v>1501</v>
      </c>
      <c r="J88" t="s">
        <v>1501</v>
      </c>
      <c r="K88" t="s">
        <v>1501</v>
      </c>
      <c r="L88" t="s">
        <v>1501</v>
      </c>
      <c r="M88" t="s">
        <v>1501</v>
      </c>
      <c r="N88" t="s">
        <v>1501</v>
      </c>
      <c r="AY88" t="s">
        <v>1992</v>
      </c>
      <c r="AZ88" s="213" t="e">
        <v>#N/A</v>
      </c>
      <c r="BA88">
        <v>814404</v>
      </c>
      <c r="BB88" s="113"/>
    </row>
    <row r="89" spans="1:54" customFormat="1" ht="18.75" customHeight="1" x14ac:dyDescent="0.3">
      <c r="A89">
        <v>814405</v>
      </c>
      <c r="B89" s="113" t="s">
        <v>57</v>
      </c>
      <c r="C89" t="s">
        <v>1501</v>
      </c>
      <c r="D89" t="s">
        <v>1501</v>
      </c>
      <c r="E89" t="s">
        <v>1501</v>
      </c>
      <c r="F89" t="s">
        <v>1501</v>
      </c>
      <c r="G89" t="s">
        <v>1501</v>
      </c>
      <c r="H89" t="s">
        <v>1501</v>
      </c>
      <c r="I89" t="s">
        <v>1501</v>
      </c>
      <c r="J89" t="s">
        <v>1501</v>
      </c>
      <c r="K89" t="s">
        <v>1501</v>
      </c>
      <c r="L89" t="s">
        <v>1501</v>
      </c>
      <c r="M89" t="s">
        <v>1501</v>
      </c>
      <c r="N89" t="s">
        <v>1501</v>
      </c>
      <c r="AY89" t="s">
        <v>1992</v>
      </c>
      <c r="AZ89" s="213" t="e">
        <v>#N/A</v>
      </c>
      <c r="BA89">
        <v>814405</v>
      </c>
      <c r="BB89" s="113"/>
    </row>
    <row r="90" spans="1:54" customFormat="1" ht="18.75" customHeight="1" x14ac:dyDescent="0.3">
      <c r="A90">
        <v>814407</v>
      </c>
      <c r="B90" s="113" t="s">
        <v>57</v>
      </c>
      <c r="C90" t="s">
        <v>1501</v>
      </c>
      <c r="D90" t="s">
        <v>1501</v>
      </c>
      <c r="E90" t="s">
        <v>1501</v>
      </c>
      <c r="F90" t="s">
        <v>1501</v>
      </c>
      <c r="H90" t="s">
        <v>1501</v>
      </c>
      <c r="I90" t="s">
        <v>1501</v>
      </c>
      <c r="J90" t="s">
        <v>1501</v>
      </c>
      <c r="K90" t="s">
        <v>1501</v>
      </c>
      <c r="L90" t="s">
        <v>1501</v>
      </c>
      <c r="M90" t="s">
        <v>1501</v>
      </c>
      <c r="N90" t="s">
        <v>1501</v>
      </c>
      <c r="AY90" t="s">
        <v>1992</v>
      </c>
      <c r="AZ90" s="213" t="e">
        <v>#N/A</v>
      </c>
      <c r="BA90">
        <v>814407</v>
      </c>
      <c r="BB90" s="113"/>
    </row>
    <row r="91" spans="1:54" customFormat="1" ht="18.75" customHeight="1" x14ac:dyDescent="0.3">
      <c r="A91">
        <v>814410</v>
      </c>
      <c r="B91" s="113" t="s">
        <v>57</v>
      </c>
      <c r="C91" t="s">
        <v>1501</v>
      </c>
      <c r="D91" t="s">
        <v>1501</v>
      </c>
      <c r="E91" t="s">
        <v>1501</v>
      </c>
      <c r="F91" t="s">
        <v>1501</v>
      </c>
      <c r="G91" t="s">
        <v>1501</v>
      </c>
      <c r="H91" t="s">
        <v>1501</v>
      </c>
      <c r="I91" t="s">
        <v>1501</v>
      </c>
      <c r="J91" t="s">
        <v>1501</v>
      </c>
      <c r="K91" t="s">
        <v>1501</v>
      </c>
      <c r="L91" t="s">
        <v>1501</v>
      </c>
      <c r="M91" t="s">
        <v>1501</v>
      </c>
      <c r="N91" t="s">
        <v>1501</v>
      </c>
      <c r="AY91" t="s">
        <v>1992</v>
      </c>
      <c r="AZ91" s="213" t="e">
        <v>#N/A</v>
      </c>
      <c r="BA91">
        <v>814410</v>
      </c>
      <c r="BB91" s="113"/>
    </row>
    <row r="92" spans="1:54" customFormat="1" ht="18.75" customHeight="1" x14ac:dyDescent="0.3">
      <c r="A92">
        <v>814413</v>
      </c>
      <c r="B92" s="113" t="s">
        <v>57</v>
      </c>
      <c r="C92" t="s">
        <v>1501</v>
      </c>
      <c r="D92" t="s">
        <v>1501</v>
      </c>
      <c r="F92" t="s">
        <v>1501</v>
      </c>
      <c r="G92" t="s">
        <v>1501</v>
      </c>
      <c r="H92" t="s">
        <v>1501</v>
      </c>
      <c r="I92" t="s">
        <v>1501</v>
      </c>
      <c r="J92" t="s">
        <v>1501</v>
      </c>
      <c r="K92" t="s">
        <v>1501</v>
      </c>
      <c r="N92" t="s">
        <v>1501</v>
      </c>
      <c r="AY92" t="s">
        <v>1992</v>
      </c>
      <c r="AZ92" s="213" t="e">
        <v>#N/A</v>
      </c>
      <c r="BA92">
        <v>814413</v>
      </c>
      <c r="BB92" s="113"/>
    </row>
    <row r="93" spans="1:54" customFormat="1" ht="18.75" customHeight="1" x14ac:dyDescent="0.3">
      <c r="A93">
        <v>814414</v>
      </c>
      <c r="B93" s="113" t="s">
        <v>57</v>
      </c>
      <c r="C93" t="s">
        <v>1501</v>
      </c>
      <c r="D93" t="s">
        <v>1501</v>
      </c>
      <c r="E93" t="s">
        <v>1501</v>
      </c>
      <c r="F93" t="s">
        <v>1501</v>
      </c>
      <c r="G93" t="s">
        <v>1501</v>
      </c>
      <c r="H93" t="s">
        <v>1501</v>
      </c>
      <c r="I93" t="s">
        <v>1501</v>
      </c>
      <c r="J93" t="s">
        <v>1501</v>
      </c>
      <c r="K93" t="s">
        <v>1501</v>
      </c>
      <c r="L93" t="s">
        <v>1501</v>
      </c>
      <c r="M93" t="s">
        <v>1501</v>
      </c>
      <c r="N93" t="s">
        <v>1501</v>
      </c>
      <c r="AY93" t="s">
        <v>1992</v>
      </c>
      <c r="AZ93" s="213" t="e">
        <v>#N/A</v>
      </c>
      <c r="BA93">
        <v>814414</v>
      </c>
      <c r="BB93" s="113"/>
    </row>
    <row r="94" spans="1:54" customFormat="1" ht="18.75" customHeight="1" x14ac:dyDescent="0.3">
      <c r="A94">
        <v>814415</v>
      </c>
      <c r="B94" s="113" t="s">
        <v>57</v>
      </c>
      <c r="C94" t="s">
        <v>1501</v>
      </c>
      <c r="D94" t="s">
        <v>1501</v>
      </c>
      <c r="F94" t="s">
        <v>1501</v>
      </c>
      <c r="G94" t="s">
        <v>1501</v>
      </c>
      <c r="H94" t="s">
        <v>1501</v>
      </c>
      <c r="I94" t="s">
        <v>1501</v>
      </c>
      <c r="J94" t="s">
        <v>1501</v>
      </c>
      <c r="K94" t="s">
        <v>1501</v>
      </c>
      <c r="L94" t="s">
        <v>1501</v>
      </c>
      <c r="M94" t="s">
        <v>1501</v>
      </c>
      <c r="N94" t="s">
        <v>1501</v>
      </c>
      <c r="AY94" t="s">
        <v>1992</v>
      </c>
      <c r="AZ94" s="213" t="e">
        <v>#N/A</v>
      </c>
      <c r="BA94">
        <v>814415</v>
      </c>
      <c r="BB94" s="113"/>
    </row>
    <row r="95" spans="1:54" customFormat="1" ht="18.75" customHeight="1" x14ac:dyDescent="0.3">
      <c r="A95">
        <v>814419</v>
      </c>
      <c r="B95" s="113" t="s">
        <v>57</v>
      </c>
      <c r="C95" t="s">
        <v>1501</v>
      </c>
      <c r="D95" t="s">
        <v>1501</v>
      </c>
      <c r="E95" t="s">
        <v>1501</v>
      </c>
      <c r="F95" t="s">
        <v>1501</v>
      </c>
      <c r="G95" t="s">
        <v>1501</v>
      </c>
      <c r="H95" t="s">
        <v>1501</v>
      </c>
      <c r="I95" t="s">
        <v>1501</v>
      </c>
      <c r="J95" t="s">
        <v>1501</v>
      </c>
      <c r="K95" t="s">
        <v>1501</v>
      </c>
      <c r="L95" t="s">
        <v>1501</v>
      </c>
      <c r="M95" t="s">
        <v>1501</v>
      </c>
      <c r="N95" t="s">
        <v>1501</v>
      </c>
      <c r="AY95" t="s">
        <v>1992</v>
      </c>
      <c r="AZ95" s="213" t="e">
        <v>#N/A</v>
      </c>
      <c r="BA95">
        <v>814419</v>
      </c>
      <c r="BB95" s="113"/>
    </row>
    <row r="96" spans="1:54" customFormat="1" ht="18.75" customHeight="1" x14ac:dyDescent="0.3">
      <c r="A96">
        <v>814420</v>
      </c>
      <c r="B96" s="113" t="s">
        <v>57</v>
      </c>
      <c r="C96" t="s">
        <v>1501</v>
      </c>
      <c r="D96" t="s">
        <v>1501</v>
      </c>
      <c r="E96" t="s">
        <v>1501</v>
      </c>
      <c r="F96" t="s">
        <v>1501</v>
      </c>
      <c r="G96" t="s">
        <v>1501</v>
      </c>
      <c r="H96" t="s">
        <v>1501</v>
      </c>
      <c r="I96" t="s">
        <v>1501</v>
      </c>
      <c r="J96" t="s">
        <v>1501</v>
      </c>
      <c r="K96" t="s">
        <v>1501</v>
      </c>
      <c r="L96" t="s">
        <v>1501</v>
      </c>
      <c r="M96" t="s">
        <v>1501</v>
      </c>
      <c r="N96" t="s">
        <v>1501</v>
      </c>
      <c r="AY96" t="s">
        <v>1992</v>
      </c>
      <c r="AZ96" s="213" t="e">
        <v>#N/A</v>
      </c>
      <c r="BA96">
        <v>814420</v>
      </c>
      <c r="BB96" s="113"/>
    </row>
    <row r="97" spans="1:54" customFormat="1" ht="18.75" customHeight="1" x14ac:dyDescent="0.3">
      <c r="A97">
        <v>814421</v>
      </c>
      <c r="B97" s="113" t="s">
        <v>57</v>
      </c>
      <c r="C97" t="s">
        <v>1501</v>
      </c>
      <c r="D97" t="s">
        <v>1501</v>
      </c>
      <c r="E97" t="s">
        <v>1501</v>
      </c>
      <c r="F97" t="s">
        <v>1501</v>
      </c>
      <c r="G97" t="s">
        <v>1501</v>
      </c>
      <c r="H97" t="s">
        <v>1501</v>
      </c>
      <c r="I97" t="s">
        <v>1501</v>
      </c>
      <c r="J97" t="s">
        <v>1501</v>
      </c>
      <c r="K97" t="s">
        <v>1501</v>
      </c>
      <c r="L97" t="s">
        <v>1501</v>
      </c>
      <c r="M97" t="s">
        <v>1501</v>
      </c>
      <c r="N97" t="s">
        <v>1501</v>
      </c>
      <c r="AY97" t="s">
        <v>1992</v>
      </c>
      <c r="AZ97" s="213" t="e">
        <v>#N/A</v>
      </c>
      <c r="BA97">
        <v>814421</v>
      </c>
      <c r="BB97" s="113"/>
    </row>
    <row r="98" spans="1:54" customFormat="1" ht="18.75" customHeight="1" x14ac:dyDescent="0.3">
      <c r="A98">
        <v>814422</v>
      </c>
      <c r="B98" s="113" t="s">
        <v>57</v>
      </c>
      <c r="C98" t="s">
        <v>1501</v>
      </c>
      <c r="D98" t="s">
        <v>1501</v>
      </c>
      <c r="E98" t="s">
        <v>1501</v>
      </c>
      <c r="F98" t="s">
        <v>1501</v>
      </c>
      <c r="G98" t="s">
        <v>1501</v>
      </c>
      <c r="H98" t="s">
        <v>1501</v>
      </c>
      <c r="I98" t="s">
        <v>1501</v>
      </c>
      <c r="J98" t="s">
        <v>1501</v>
      </c>
      <c r="K98" t="s">
        <v>1501</v>
      </c>
      <c r="L98" t="s">
        <v>1501</v>
      </c>
      <c r="M98" t="s">
        <v>1501</v>
      </c>
      <c r="N98" t="s">
        <v>1501</v>
      </c>
      <c r="AY98" t="s">
        <v>1992</v>
      </c>
      <c r="AZ98" s="213" t="e">
        <v>#N/A</v>
      </c>
      <c r="BA98">
        <v>814422</v>
      </c>
      <c r="BB98" s="113"/>
    </row>
    <row r="99" spans="1:54" customFormat="1" ht="18.75" customHeight="1" x14ac:dyDescent="0.3">
      <c r="A99">
        <v>814424</v>
      </c>
      <c r="B99" s="113" t="s">
        <v>57</v>
      </c>
      <c r="C99" t="s">
        <v>1501</v>
      </c>
      <c r="D99" t="s">
        <v>1501</v>
      </c>
      <c r="E99" t="s">
        <v>1501</v>
      </c>
      <c r="F99" t="s">
        <v>1501</v>
      </c>
      <c r="G99" t="s">
        <v>1501</v>
      </c>
      <c r="H99" t="s">
        <v>1501</v>
      </c>
      <c r="I99" t="s">
        <v>1501</v>
      </c>
      <c r="J99" t="s">
        <v>1501</v>
      </c>
      <c r="K99" t="s">
        <v>1501</v>
      </c>
      <c r="L99" t="s">
        <v>1501</v>
      </c>
      <c r="M99" t="s">
        <v>1501</v>
      </c>
      <c r="N99" t="s">
        <v>1501</v>
      </c>
      <c r="AY99" t="s">
        <v>1992</v>
      </c>
      <c r="AZ99" s="213" t="e">
        <v>#N/A</v>
      </c>
      <c r="BA99">
        <v>814424</v>
      </c>
      <c r="BB99" s="113"/>
    </row>
    <row r="100" spans="1:54" customFormat="1" ht="18.75" customHeight="1" x14ac:dyDescent="0.3">
      <c r="A100">
        <v>814426</v>
      </c>
      <c r="B100" s="113" t="s">
        <v>57</v>
      </c>
      <c r="D100" t="s">
        <v>1501</v>
      </c>
      <c r="E100" t="s">
        <v>1501</v>
      </c>
      <c r="F100" t="s">
        <v>1501</v>
      </c>
      <c r="G100" t="s">
        <v>1501</v>
      </c>
      <c r="J100" t="s">
        <v>1501</v>
      </c>
      <c r="K100" t="s">
        <v>1501</v>
      </c>
      <c r="L100" t="s">
        <v>1501</v>
      </c>
      <c r="M100" t="s">
        <v>1501</v>
      </c>
      <c r="AY100" t="s">
        <v>1992</v>
      </c>
      <c r="AZ100" s="213" t="e">
        <v>#N/A</v>
      </c>
      <c r="BA100">
        <v>814426</v>
      </c>
      <c r="BB100" s="113"/>
    </row>
    <row r="101" spans="1:54" customFormat="1" ht="18.75" customHeight="1" x14ac:dyDescent="0.3">
      <c r="A101">
        <v>814430</v>
      </c>
      <c r="B101" s="113" t="s">
        <v>57</v>
      </c>
      <c r="C101" t="s">
        <v>1501</v>
      </c>
      <c r="D101" t="s">
        <v>1501</v>
      </c>
      <c r="F101" t="s">
        <v>1501</v>
      </c>
      <c r="H101" t="s">
        <v>1501</v>
      </c>
      <c r="I101" t="s">
        <v>1501</v>
      </c>
      <c r="J101" t="s">
        <v>1501</v>
      </c>
      <c r="K101" t="s">
        <v>1501</v>
      </c>
      <c r="L101" t="s">
        <v>1501</v>
      </c>
      <c r="M101" t="s">
        <v>1501</v>
      </c>
      <c r="N101" t="s">
        <v>1501</v>
      </c>
      <c r="AY101" t="s">
        <v>1992</v>
      </c>
      <c r="AZ101" s="213" t="e">
        <v>#N/A</v>
      </c>
      <c r="BA101">
        <v>814430</v>
      </c>
      <c r="BB101" s="113"/>
    </row>
    <row r="102" spans="1:54" customFormat="1" ht="18.75" customHeight="1" x14ac:dyDescent="0.3">
      <c r="A102">
        <v>814431</v>
      </c>
      <c r="B102" s="113" t="s">
        <v>57</v>
      </c>
      <c r="C102" t="s">
        <v>1501</v>
      </c>
      <c r="D102" t="s">
        <v>1501</v>
      </c>
      <c r="E102" t="s">
        <v>1501</v>
      </c>
      <c r="F102" t="s">
        <v>1501</v>
      </c>
      <c r="G102" t="s">
        <v>1501</v>
      </c>
      <c r="H102" t="s">
        <v>1501</v>
      </c>
      <c r="I102" t="s">
        <v>1501</v>
      </c>
      <c r="J102" t="s">
        <v>1501</v>
      </c>
      <c r="K102" t="s">
        <v>1501</v>
      </c>
      <c r="L102" t="s">
        <v>1501</v>
      </c>
      <c r="M102" t="s">
        <v>1501</v>
      </c>
      <c r="N102" t="s">
        <v>1501</v>
      </c>
      <c r="AY102" t="s">
        <v>1992</v>
      </c>
      <c r="AZ102" s="213" t="e">
        <v>#N/A</v>
      </c>
      <c r="BA102">
        <v>814431</v>
      </c>
      <c r="BB102" s="113"/>
    </row>
    <row r="103" spans="1:54" customFormat="1" ht="18.75" customHeight="1" x14ac:dyDescent="0.3">
      <c r="A103">
        <v>814433</v>
      </c>
      <c r="B103" s="113" t="s">
        <v>57</v>
      </c>
      <c r="C103" t="s">
        <v>1501</v>
      </c>
      <c r="D103" t="s">
        <v>1501</v>
      </c>
      <c r="E103" t="s">
        <v>1501</v>
      </c>
      <c r="F103" t="s">
        <v>1501</v>
      </c>
      <c r="G103" t="s">
        <v>1501</v>
      </c>
      <c r="H103" t="s">
        <v>1501</v>
      </c>
      <c r="I103" t="s">
        <v>1501</v>
      </c>
      <c r="J103" t="s">
        <v>1501</v>
      </c>
      <c r="K103" t="s">
        <v>1501</v>
      </c>
      <c r="L103" t="s">
        <v>1501</v>
      </c>
      <c r="M103" t="s">
        <v>1501</v>
      </c>
      <c r="N103" t="s">
        <v>1501</v>
      </c>
      <c r="AY103" t="s">
        <v>1992</v>
      </c>
      <c r="AZ103" s="213" t="e">
        <v>#N/A</v>
      </c>
      <c r="BA103">
        <v>814433</v>
      </c>
      <c r="BB103" s="113"/>
    </row>
    <row r="104" spans="1:54" customFormat="1" ht="18.75" customHeight="1" x14ac:dyDescent="0.3">
      <c r="A104">
        <v>814435</v>
      </c>
      <c r="B104" s="113" t="s">
        <v>57</v>
      </c>
      <c r="C104" t="s">
        <v>1501</v>
      </c>
      <c r="D104" t="s">
        <v>1501</v>
      </c>
      <c r="E104" t="s">
        <v>1501</v>
      </c>
      <c r="F104" t="s">
        <v>1501</v>
      </c>
      <c r="G104" t="s">
        <v>1501</v>
      </c>
      <c r="H104" t="s">
        <v>1501</v>
      </c>
      <c r="I104" t="s">
        <v>1501</v>
      </c>
      <c r="J104" t="s">
        <v>1501</v>
      </c>
      <c r="K104" t="s">
        <v>1501</v>
      </c>
      <c r="L104" t="s">
        <v>1501</v>
      </c>
      <c r="M104" t="s">
        <v>1501</v>
      </c>
      <c r="N104" t="s">
        <v>1501</v>
      </c>
      <c r="AY104" t="s">
        <v>1992</v>
      </c>
      <c r="AZ104" s="213" t="e">
        <v>#N/A</v>
      </c>
      <c r="BA104">
        <v>814435</v>
      </c>
      <c r="BB104" s="113"/>
    </row>
    <row r="105" spans="1:54" customFormat="1" ht="18.75" customHeight="1" x14ac:dyDescent="0.3">
      <c r="A105">
        <v>814437</v>
      </c>
      <c r="B105" s="113" t="s">
        <v>57</v>
      </c>
      <c r="C105" t="s">
        <v>1501</v>
      </c>
      <c r="D105" t="s">
        <v>1501</v>
      </c>
      <c r="E105" t="s">
        <v>1501</v>
      </c>
      <c r="F105" t="s">
        <v>1501</v>
      </c>
      <c r="G105" t="s">
        <v>1501</v>
      </c>
      <c r="H105" t="s">
        <v>1501</v>
      </c>
      <c r="I105" t="s">
        <v>1501</v>
      </c>
      <c r="J105" t="s">
        <v>1501</v>
      </c>
      <c r="K105" t="s">
        <v>1501</v>
      </c>
      <c r="L105" t="s">
        <v>1501</v>
      </c>
      <c r="M105" t="s">
        <v>1501</v>
      </c>
      <c r="N105" t="s">
        <v>1501</v>
      </c>
      <c r="AY105" t="s">
        <v>1992</v>
      </c>
      <c r="AZ105" s="213" t="e">
        <v>#N/A</v>
      </c>
      <c r="BA105">
        <v>814437</v>
      </c>
      <c r="BB105" s="113"/>
    </row>
    <row r="106" spans="1:54" customFormat="1" ht="18.75" customHeight="1" x14ac:dyDescent="0.3">
      <c r="A106">
        <v>814438</v>
      </c>
      <c r="B106" s="113" t="s">
        <v>57</v>
      </c>
      <c r="C106" t="s">
        <v>1501</v>
      </c>
      <c r="D106" t="s">
        <v>1501</v>
      </c>
      <c r="E106" t="s">
        <v>1501</v>
      </c>
      <c r="F106" t="s">
        <v>1501</v>
      </c>
      <c r="G106" t="s">
        <v>1501</v>
      </c>
      <c r="H106" t="s">
        <v>1501</v>
      </c>
      <c r="I106" t="s">
        <v>1501</v>
      </c>
      <c r="J106" t="s">
        <v>1501</v>
      </c>
      <c r="K106" t="s">
        <v>1501</v>
      </c>
      <c r="L106" t="s">
        <v>1501</v>
      </c>
      <c r="M106" t="s">
        <v>1501</v>
      </c>
      <c r="N106" t="s">
        <v>1501</v>
      </c>
      <c r="AY106" t="s">
        <v>1992</v>
      </c>
      <c r="AZ106" s="213" t="e">
        <v>#N/A</v>
      </c>
      <c r="BA106">
        <v>814438</v>
      </c>
      <c r="BB106" s="113"/>
    </row>
    <row r="107" spans="1:54" customFormat="1" ht="18.75" customHeight="1" x14ac:dyDescent="0.3">
      <c r="A107">
        <v>814440</v>
      </c>
      <c r="B107" s="113" t="s">
        <v>57</v>
      </c>
      <c r="C107" t="s">
        <v>1501</v>
      </c>
      <c r="D107" t="s">
        <v>1501</v>
      </c>
      <c r="E107" t="s">
        <v>1501</v>
      </c>
      <c r="F107" t="s">
        <v>1501</v>
      </c>
      <c r="G107" t="s">
        <v>1501</v>
      </c>
      <c r="I107" t="s">
        <v>1501</v>
      </c>
      <c r="K107" t="s">
        <v>1501</v>
      </c>
      <c r="L107" t="s">
        <v>1501</v>
      </c>
      <c r="M107" t="s">
        <v>1501</v>
      </c>
      <c r="N107" t="s">
        <v>1501</v>
      </c>
      <c r="AY107" t="s">
        <v>1992</v>
      </c>
      <c r="AZ107" s="213" t="e">
        <v>#N/A</v>
      </c>
      <c r="BA107">
        <v>814440</v>
      </c>
      <c r="BB107" s="113"/>
    </row>
    <row r="108" spans="1:54" customFormat="1" ht="18.75" customHeight="1" x14ac:dyDescent="0.3">
      <c r="A108">
        <v>814441</v>
      </c>
      <c r="B108" s="113" t="s">
        <v>57</v>
      </c>
      <c r="D108" t="s">
        <v>1501</v>
      </c>
      <c r="E108" t="s">
        <v>1501</v>
      </c>
      <c r="H108" t="s">
        <v>1501</v>
      </c>
      <c r="I108" t="s">
        <v>1501</v>
      </c>
      <c r="J108" t="s">
        <v>1501</v>
      </c>
      <c r="K108" t="s">
        <v>1501</v>
      </c>
      <c r="L108" t="s">
        <v>1501</v>
      </c>
      <c r="M108" t="s">
        <v>1501</v>
      </c>
      <c r="N108" t="s">
        <v>1501</v>
      </c>
      <c r="AY108" t="s">
        <v>1992</v>
      </c>
      <c r="AZ108" s="213" t="e">
        <v>#N/A</v>
      </c>
      <c r="BA108">
        <v>814441</v>
      </c>
      <c r="BB108" s="113"/>
    </row>
    <row r="109" spans="1:54" customFormat="1" ht="18.75" customHeight="1" x14ac:dyDescent="0.3">
      <c r="A109">
        <v>814442</v>
      </c>
      <c r="B109" s="113" t="s">
        <v>57</v>
      </c>
      <c r="C109" t="s">
        <v>1501</v>
      </c>
      <c r="D109" t="s">
        <v>1501</v>
      </c>
      <c r="E109" t="s">
        <v>1501</v>
      </c>
      <c r="F109" t="s">
        <v>1501</v>
      </c>
      <c r="G109" t="s">
        <v>1501</v>
      </c>
      <c r="H109" t="s">
        <v>1501</v>
      </c>
      <c r="I109" t="s">
        <v>1501</v>
      </c>
      <c r="J109" t="s">
        <v>1501</v>
      </c>
      <c r="K109" t="s">
        <v>1501</v>
      </c>
      <c r="L109" t="s">
        <v>1501</v>
      </c>
      <c r="M109" t="s">
        <v>1501</v>
      </c>
      <c r="N109" t="s">
        <v>1501</v>
      </c>
      <c r="AY109" t="s">
        <v>1992</v>
      </c>
      <c r="AZ109" s="213" t="e">
        <v>#N/A</v>
      </c>
      <c r="BA109">
        <v>814442</v>
      </c>
      <c r="BB109" s="113"/>
    </row>
    <row r="110" spans="1:54" customFormat="1" ht="18.75" customHeight="1" x14ac:dyDescent="0.3">
      <c r="A110">
        <v>814444</v>
      </c>
      <c r="B110" s="113" t="s">
        <v>57</v>
      </c>
      <c r="C110" t="s">
        <v>1501</v>
      </c>
      <c r="D110" t="s">
        <v>1501</v>
      </c>
      <c r="E110" t="s">
        <v>1501</v>
      </c>
      <c r="F110" t="s">
        <v>1501</v>
      </c>
      <c r="G110" t="s">
        <v>1501</v>
      </c>
      <c r="H110" t="s">
        <v>1501</v>
      </c>
      <c r="I110" t="s">
        <v>1501</v>
      </c>
      <c r="J110" t="s">
        <v>1501</v>
      </c>
      <c r="K110" t="s">
        <v>1501</v>
      </c>
      <c r="L110" t="s">
        <v>1501</v>
      </c>
      <c r="M110" t="s">
        <v>1501</v>
      </c>
      <c r="N110" t="s">
        <v>1501</v>
      </c>
      <c r="AY110" t="s">
        <v>1992</v>
      </c>
      <c r="AZ110" s="213" t="e">
        <v>#N/A</v>
      </c>
      <c r="BA110">
        <v>814444</v>
      </c>
      <c r="BB110" s="113"/>
    </row>
    <row r="111" spans="1:54" customFormat="1" ht="18.75" customHeight="1" x14ac:dyDescent="0.3">
      <c r="A111">
        <v>814446</v>
      </c>
      <c r="B111" s="113" t="s">
        <v>57</v>
      </c>
      <c r="C111" t="s">
        <v>1501</v>
      </c>
      <c r="D111" t="s">
        <v>1501</v>
      </c>
      <c r="E111" t="s">
        <v>1501</v>
      </c>
      <c r="F111" t="s">
        <v>1501</v>
      </c>
      <c r="G111" t="s">
        <v>1501</v>
      </c>
      <c r="H111" t="s">
        <v>1501</v>
      </c>
      <c r="I111" t="s">
        <v>1501</v>
      </c>
      <c r="J111" t="s">
        <v>1501</v>
      </c>
      <c r="K111" t="s">
        <v>1501</v>
      </c>
      <c r="L111" t="s">
        <v>1501</v>
      </c>
      <c r="M111" t="s">
        <v>1501</v>
      </c>
      <c r="N111" t="s">
        <v>1501</v>
      </c>
      <c r="AY111" t="s">
        <v>1992</v>
      </c>
      <c r="AZ111" s="213" t="e">
        <v>#N/A</v>
      </c>
      <c r="BA111">
        <v>814446</v>
      </c>
      <c r="BB111" s="113"/>
    </row>
    <row r="112" spans="1:54" customFormat="1" ht="18.75" customHeight="1" x14ac:dyDescent="0.3">
      <c r="A112">
        <v>814447</v>
      </c>
      <c r="B112" s="113" t="s">
        <v>57</v>
      </c>
      <c r="C112" t="s">
        <v>1501</v>
      </c>
      <c r="D112" t="s">
        <v>1501</v>
      </c>
      <c r="E112" t="s">
        <v>1501</v>
      </c>
      <c r="F112" t="s">
        <v>1501</v>
      </c>
      <c r="G112" t="s">
        <v>1501</v>
      </c>
      <c r="H112" t="s">
        <v>1501</v>
      </c>
      <c r="I112" t="s">
        <v>1501</v>
      </c>
      <c r="J112" t="s">
        <v>1501</v>
      </c>
      <c r="K112" t="s">
        <v>1501</v>
      </c>
      <c r="L112" t="s">
        <v>1501</v>
      </c>
      <c r="M112" t="s">
        <v>1501</v>
      </c>
      <c r="N112" t="s">
        <v>1501</v>
      </c>
      <c r="AY112" t="s">
        <v>1992</v>
      </c>
      <c r="AZ112" s="213" t="e">
        <v>#N/A</v>
      </c>
      <c r="BA112">
        <v>814447</v>
      </c>
      <c r="BB112" s="113"/>
    </row>
    <row r="113" spans="1:54" customFormat="1" ht="18.75" customHeight="1" x14ac:dyDescent="0.3">
      <c r="A113">
        <v>814450</v>
      </c>
      <c r="B113" s="113" t="s">
        <v>57</v>
      </c>
      <c r="C113" t="s">
        <v>1501</v>
      </c>
      <c r="D113" t="s">
        <v>1501</v>
      </c>
      <c r="E113" t="s">
        <v>1501</v>
      </c>
      <c r="F113" t="s">
        <v>1501</v>
      </c>
      <c r="G113" t="s">
        <v>1501</v>
      </c>
      <c r="H113" t="s">
        <v>1501</v>
      </c>
      <c r="I113" t="s">
        <v>1501</v>
      </c>
      <c r="J113" t="s">
        <v>1501</v>
      </c>
      <c r="K113" t="s">
        <v>1501</v>
      </c>
      <c r="L113" t="s">
        <v>1501</v>
      </c>
      <c r="M113" t="s">
        <v>1501</v>
      </c>
      <c r="N113" t="s">
        <v>1501</v>
      </c>
      <c r="AY113" t="s">
        <v>1992</v>
      </c>
      <c r="AZ113" s="213" t="e">
        <v>#N/A</v>
      </c>
      <c r="BA113">
        <v>814450</v>
      </c>
      <c r="BB113" s="113"/>
    </row>
    <row r="114" spans="1:54" customFormat="1" ht="18.75" customHeight="1" x14ac:dyDescent="0.3">
      <c r="A114">
        <v>814452</v>
      </c>
      <c r="B114" s="113" t="s">
        <v>57</v>
      </c>
      <c r="C114" t="s">
        <v>1501</v>
      </c>
      <c r="D114" t="s">
        <v>1501</v>
      </c>
      <c r="E114" t="s">
        <v>1501</v>
      </c>
      <c r="F114" t="s">
        <v>1501</v>
      </c>
      <c r="G114" t="s">
        <v>1501</v>
      </c>
      <c r="H114" t="s">
        <v>1501</v>
      </c>
      <c r="I114" t="s">
        <v>1501</v>
      </c>
      <c r="J114" t="s">
        <v>1501</v>
      </c>
      <c r="K114" t="s">
        <v>1501</v>
      </c>
      <c r="L114" t="s">
        <v>1501</v>
      </c>
      <c r="M114" t="s">
        <v>1501</v>
      </c>
      <c r="N114" t="s">
        <v>1501</v>
      </c>
      <c r="AY114" t="s">
        <v>1992</v>
      </c>
      <c r="AZ114" s="213" t="e">
        <v>#N/A</v>
      </c>
      <c r="BA114">
        <v>814452</v>
      </c>
      <c r="BB114" s="113"/>
    </row>
    <row r="115" spans="1:54" customFormat="1" ht="18.75" customHeight="1" x14ac:dyDescent="0.3">
      <c r="A115">
        <v>814454</v>
      </c>
      <c r="B115" s="113" t="s">
        <v>57</v>
      </c>
      <c r="C115" t="s">
        <v>1501</v>
      </c>
      <c r="D115" t="s">
        <v>1501</v>
      </c>
      <c r="E115" t="s">
        <v>1501</v>
      </c>
      <c r="F115" t="s">
        <v>1501</v>
      </c>
      <c r="G115" t="s">
        <v>1501</v>
      </c>
      <c r="H115" t="s">
        <v>1501</v>
      </c>
      <c r="I115" t="s">
        <v>1501</v>
      </c>
      <c r="J115" t="s">
        <v>1501</v>
      </c>
      <c r="K115" t="s">
        <v>1501</v>
      </c>
      <c r="L115" t="s">
        <v>1501</v>
      </c>
      <c r="M115" t="s">
        <v>1501</v>
      </c>
      <c r="N115" t="s">
        <v>1501</v>
      </c>
      <c r="AY115" t="s">
        <v>1992</v>
      </c>
      <c r="AZ115" s="213" t="e">
        <v>#N/A</v>
      </c>
      <c r="BA115">
        <v>814454</v>
      </c>
      <c r="BB115" s="113"/>
    </row>
    <row r="116" spans="1:54" customFormat="1" ht="18.75" customHeight="1" x14ac:dyDescent="0.3">
      <c r="A116">
        <v>814455</v>
      </c>
      <c r="B116" s="113" t="s">
        <v>57</v>
      </c>
      <c r="C116" t="s">
        <v>1501</v>
      </c>
      <c r="D116" t="s">
        <v>1501</v>
      </c>
      <c r="E116" t="s">
        <v>1501</v>
      </c>
      <c r="F116" t="s">
        <v>1501</v>
      </c>
      <c r="G116" t="s">
        <v>1501</v>
      </c>
      <c r="H116" t="s">
        <v>1501</v>
      </c>
      <c r="I116" t="s">
        <v>1501</v>
      </c>
      <c r="J116" t="s">
        <v>1501</v>
      </c>
      <c r="K116" t="s">
        <v>1501</v>
      </c>
      <c r="L116" t="s">
        <v>1501</v>
      </c>
      <c r="M116" t="s">
        <v>1501</v>
      </c>
      <c r="N116" t="s">
        <v>1501</v>
      </c>
      <c r="AY116" t="s">
        <v>1992</v>
      </c>
      <c r="AZ116" s="213" t="e">
        <v>#N/A</v>
      </c>
      <c r="BA116">
        <v>814455</v>
      </c>
      <c r="BB116" s="113"/>
    </row>
    <row r="117" spans="1:54" customFormat="1" ht="18.75" customHeight="1" x14ac:dyDescent="0.3">
      <c r="A117">
        <v>814460</v>
      </c>
      <c r="B117" s="113" t="s">
        <v>57</v>
      </c>
      <c r="C117" t="s">
        <v>1501</v>
      </c>
      <c r="D117" t="s">
        <v>1501</v>
      </c>
      <c r="E117" t="s">
        <v>1501</v>
      </c>
      <c r="F117" t="s">
        <v>1501</v>
      </c>
      <c r="G117" t="s">
        <v>1501</v>
      </c>
      <c r="H117" t="s">
        <v>1501</v>
      </c>
      <c r="I117" t="s">
        <v>1501</v>
      </c>
      <c r="J117" t="s">
        <v>1501</v>
      </c>
      <c r="K117" t="s">
        <v>1501</v>
      </c>
      <c r="L117" t="s">
        <v>1501</v>
      </c>
      <c r="M117" t="s">
        <v>1501</v>
      </c>
      <c r="N117" t="s">
        <v>1501</v>
      </c>
      <c r="AY117" t="s">
        <v>1992</v>
      </c>
      <c r="AZ117" s="213" t="e">
        <v>#N/A</v>
      </c>
      <c r="BA117">
        <v>814460</v>
      </c>
      <c r="BB117" s="113"/>
    </row>
    <row r="118" spans="1:54" customFormat="1" ht="18.75" customHeight="1" x14ac:dyDescent="0.3">
      <c r="A118">
        <v>814462</v>
      </c>
      <c r="B118" s="113" t="s">
        <v>57</v>
      </c>
      <c r="C118" t="s">
        <v>1501</v>
      </c>
      <c r="D118" t="s">
        <v>1501</v>
      </c>
      <c r="E118" t="s">
        <v>1501</v>
      </c>
      <c r="F118" t="s">
        <v>1501</v>
      </c>
      <c r="G118" t="s">
        <v>1501</v>
      </c>
      <c r="H118" t="s">
        <v>1501</v>
      </c>
      <c r="I118" t="s">
        <v>1501</v>
      </c>
      <c r="J118" t="s">
        <v>1501</v>
      </c>
      <c r="K118" t="s">
        <v>1501</v>
      </c>
      <c r="L118" t="s">
        <v>1501</v>
      </c>
      <c r="M118" t="s">
        <v>1501</v>
      </c>
      <c r="N118" t="s">
        <v>1501</v>
      </c>
      <c r="AY118" t="s">
        <v>1992</v>
      </c>
      <c r="AZ118" s="213" t="e">
        <v>#N/A</v>
      </c>
      <c r="BA118">
        <v>814462</v>
      </c>
      <c r="BB118" s="113"/>
    </row>
    <row r="119" spans="1:54" customFormat="1" ht="18.75" customHeight="1" x14ac:dyDescent="0.3">
      <c r="A119">
        <v>814467</v>
      </c>
      <c r="B119" s="113" t="s">
        <v>57</v>
      </c>
      <c r="C119" t="s">
        <v>1501</v>
      </c>
      <c r="D119" t="s">
        <v>1501</v>
      </c>
      <c r="E119" t="s">
        <v>1501</v>
      </c>
      <c r="F119" t="s">
        <v>1501</v>
      </c>
      <c r="G119" t="s">
        <v>1501</v>
      </c>
      <c r="H119" t="s">
        <v>1501</v>
      </c>
      <c r="I119" t="s">
        <v>1501</v>
      </c>
      <c r="J119" t="s">
        <v>1501</v>
      </c>
      <c r="K119" t="s">
        <v>1501</v>
      </c>
      <c r="L119" t="s">
        <v>1501</v>
      </c>
      <c r="M119" t="s">
        <v>1501</v>
      </c>
      <c r="N119" t="s">
        <v>1501</v>
      </c>
      <c r="AY119" t="s">
        <v>1992</v>
      </c>
      <c r="AZ119" s="213" t="e">
        <v>#N/A</v>
      </c>
      <c r="BA119">
        <v>814467</v>
      </c>
      <c r="BB119" s="113"/>
    </row>
    <row r="120" spans="1:54" customFormat="1" ht="18.75" customHeight="1" x14ac:dyDescent="0.3">
      <c r="A120">
        <v>814475</v>
      </c>
      <c r="B120" s="113" t="s">
        <v>57</v>
      </c>
      <c r="C120" t="s">
        <v>1501</v>
      </c>
      <c r="D120" t="s">
        <v>1501</v>
      </c>
      <c r="E120" t="s">
        <v>1501</v>
      </c>
      <c r="F120" t="s">
        <v>1501</v>
      </c>
      <c r="G120" t="s">
        <v>1501</v>
      </c>
      <c r="H120" t="s">
        <v>1501</v>
      </c>
      <c r="I120" t="s">
        <v>1501</v>
      </c>
      <c r="J120" t="s">
        <v>1501</v>
      </c>
      <c r="K120" t="s">
        <v>1501</v>
      </c>
      <c r="L120" t="s">
        <v>1501</v>
      </c>
      <c r="M120" t="s">
        <v>1501</v>
      </c>
      <c r="N120" t="s">
        <v>1501</v>
      </c>
      <c r="AY120" t="s">
        <v>1992</v>
      </c>
      <c r="AZ120" s="213" t="e">
        <v>#N/A</v>
      </c>
      <c r="BA120">
        <v>814475</v>
      </c>
      <c r="BB120" s="113"/>
    </row>
    <row r="121" spans="1:54" customFormat="1" ht="18.75" customHeight="1" x14ac:dyDescent="0.3">
      <c r="A121">
        <v>814477</v>
      </c>
      <c r="B121" s="113" t="s">
        <v>57</v>
      </c>
      <c r="C121" t="s">
        <v>1501</v>
      </c>
      <c r="D121" t="s">
        <v>1501</v>
      </c>
      <c r="E121" t="s">
        <v>1501</v>
      </c>
      <c r="F121" t="s">
        <v>1501</v>
      </c>
      <c r="G121" t="s">
        <v>1501</v>
      </c>
      <c r="H121" t="s">
        <v>1501</v>
      </c>
      <c r="I121" t="s">
        <v>1501</v>
      </c>
      <c r="J121" t="s">
        <v>1501</v>
      </c>
      <c r="K121" t="s">
        <v>1501</v>
      </c>
      <c r="L121" t="s">
        <v>1501</v>
      </c>
      <c r="M121" t="s">
        <v>1501</v>
      </c>
      <c r="N121" t="s">
        <v>1501</v>
      </c>
      <c r="AY121" t="s">
        <v>1992</v>
      </c>
      <c r="AZ121" s="213" t="e">
        <v>#N/A</v>
      </c>
      <c r="BA121">
        <v>814477</v>
      </c>
      <c r="BB121" s="113"/>
    </row>
    <row r="122" spans="1:54" customFormat="1" ht="18.75" customHeight="1" x14ac:dyDescent="0.3">
      <c r="A122">
        <v>814478</v>
      </c>
      <c r="B122" s="113" t="s">
        <v>57</v>
      </c>
      <c r="D122" t="s">
        <v>1501</v>
      </c>
      <c r="E122" t="s">
        <v>1501</v>
      </c>
      <c r="H122" t="s">
        <v>1501</v>
      </c>
      <c r="K122" t="s">
        <v>1501</v>
      </c>
      <c r="L122" t="s">
        <v>1501</v>
      </c>
      <c r="N122" t="s">
        <v>1501</v>
      </c>
      <c r="AY122" t="s">
        <v>1992</v>
      </c>
      <c r="AZ122" s="213" t="e">
        <v>#N/A</v>
      </c>
      <c r="BA122">
        <v>814478</v>
      </c>
      <c r="BB122" s="113"/>
    </row>
    <row r="123" spans="1:54" customFormat="1" ht="18.75" customHeight="1" x14ac:dyDescent="0.3">
      <c r="A123">
        <v>814479</v>
      </c>
      <c r="B123" s="113" t="s">
        <v>57</v>
      </c>
      <c r="C123" t="s">
        <v>1501</v>
      </c>
      <c r="E123" t="s">
        <v>1501</v>
      </c>
      <c r="F123" t="s">
        <v>1501</v>
      </c>
      <c r="H123" t="s">
        <v>1501</v>
      </c>
      <c r="I123" t="s">
        <v>1501</v>
      </c>
      <c r="J123" t="s">
        <v>1501</v>
      </c>
      <c r="K123" t="s">
        <v>1501</v>
      </c>
      <c r="L123" t="s">
        <v>1501</v>
      </c>
      <c r="M123" t="s">
        <v>1501</v>
      </c>
      <c r="N123" t="s">
        <v>1501</v>
      </c>
      <c r="AY123" t="s">
        <v>1992</v>
      </c>
      <c r="AZ123" s="213" t="e">
        <v>#N/A</v>
      </c>
      <c r="BA123">
        <v>814479</v>
      </c>
      <c r="BB123" s="113"/>
    </row>
    <row r="124" spans="1:54" customFormat="1" ht="18.75" customHeight="1" x14ac:dyDescent="0.3">
      <c r="A124">
        <v>814480</v>
      </c>
      <c r="B124" s="113" t="s">
        <v>57</v>
      </c>
      <c r="C124" t="s">
        <v>1501</v>
      </c>
      <c r="D124" t="s">
        <v>1501</v>
      </c>
      <c r="E124" t="s">
        <v>1501</v>
      </c>
      <c r="F124" t="s">
        <v>1501</v>
      </c>
      <c r="G124" t="s">
        <v>1501</v>
      </c>
      <c r="H124" t="s">
        <v>1501</v>
      </c>
      <c r="I124" t="s">
        <v>1501</v>
      </c>
      <c r="J124" t="s">
        <v>1501</v>
      </c>
      <c r="K124" t="s">
        <v>1501</v>
      </c>
      <c r="L124" t="s">
        <v>1501</v>
      </c>
      <c r="M124" t="s">
        <v>1501</v>
      </c>
      <c r="N124" t="s">
        <v>1501</v>
      </c>
      <c r="AY124" t="s">
        <v>1992</v>
      </c>
      <c r="AZ124" s="213" t="e">
        <v>#N/A</v>
      </c>
      <c r="BA124">
        <v>814480</v>
      </c>
      <c r="BB124" s="113"/>
    </row>
    <row r="125" spans="1:54" customFormat="1" ht="18.75" customHeight="1" x14ac:dyDescent="0.3">
      <c r="A125">
        <v>814486</v>
      </c>
      <c r="B125" s="113" t="s">
        <v>57</v>
      </c>
      <c r="C125" t="s">
        <v>1501</v>
      </c>
      <c r="D125" t="s">
        <v>1501</v>
      </c>
      <c r="E125" t="s">
        <v>1501</v>
      </c>
      <c r="F125" t="s">
        <v>1501</v>
      </c>
      <c r="G125" t="s">
        <v>1501</v>
      </c>
      <c r="H125" t="s">
        <v>1501</v>
      </c>
      <c r="I125" t="s">
        <v>1501</v>
      </c>
      <c r="J125" t="s">
        <v>1501</v>
      </c>
      <c r="K125" t="s">
        <v>1501</v>
      </c>
      <c r="L125" t="s">
        <v>1501</v>
      </c>
      <c r="M125" t="s">
        <v>1501</v>
      </c>
      <c r="N125" t="s">
        <v>1501</v>
      </c>
      <c r="AY125" t="s">
        <v>1992</v>
      </c>
      <c r="AZ125" s="213" t="e">
        <v>#N/A</v>
      </c>
      <c r="BA125">
        <v>814486</v>
      </c>
      <c r="BB125" s="113"/>
    </row>
    <row r="126" spans="1:54" customFormat="1" ht="18.75" customHeight="1" x14ac:dyDescent="0.3">
      <c r="A126">
        <v>814487</v>
      </c>
      <c r="B126" s="113" t="s">
        <v>57</v>
      </c>
      <c r="C126" t="s">
        <v>1501</v>
      </c>
      <c r="D126" t="s">
        <v>1501</v>
      </c>
      <c r="E126" t="s">
        <v>1501</v>
      </c>
      <c r="F126" t="s">
        <v>1501</v>
      </c>
      <c r="G126" t="s">
        <v>1501</v>
      </c>
      <c r="H126" t="s">
        <v>1501</v>
      </c>
      <c r="I126" t="s">
        <v>1501</v>
      </c>
      <c r="J126" t="s">
        <v>1501</v>
      </c>
      <c r="K126" t="s">
        <v>1501</v>
      </c>
      <c r="L126" t="s">
        <v>1501</v>
      </c>
      <c r="M126" t="s">
        <v>1501</v>
      </c>
      <c r="N126" t="s">
        <v>1501</v>
      </c>
      <c r="AY126" t="s">
        <v>1992</v>
      </c>
      <c r="AZ126" s="213" t="e">
        <v>#N/A</v>
      </c>
      <c r="BA126">
        <v>814487</v>
      </c>
      <c r="BB126" s="113"/>
    </row>
    <row r="127" spans="1:54" customFormat="1" ht="18.75" customHeight="1" x14ac:dyDescent="0.3">
      <c r="A127">
        <v>814489</v>
      </c>
      <c r="B127" s="113" t="s">
        <v>57</v>
      </c>
      <c r="C127" t="s">
        <v>1501</v>
      </c>
      <c r="D127" t="s">
        <v>1501</v>
      </c>
      <c r="E127" t="s">
        <v>1501</v>
      </c>
      <c r="F127" t="s">
        <v>1501</v>
      </c>
      <c r="G127" t="s">
        <v>1501</v>
      </c>
      <c r="H127" t="s">
        <v>1501</v>
      </c>
      <c r="I127" t="s">
        <v>1501</v>
      </c>
      <c r="J127" t="s">
        <v>1501</v>
      </c>
      <c r="K127" t="s">
        <v>1501</v>
      </c>
      <c r="L127" t="s">
        <v>1501</v>
      </c>
      <c r="M127" t="s">
        <v>1501</v>
      </c>
      <c r="AY127" t="s">
        <v>1992</v>
      </c>
      <c r="AZ127" s="213" t="e">
        <v>#N/A</v>
      </c>
      <c r="BA127">
        <v>814489</v>
      </c>
      <c r="BB127" s="113"/>
    </row>
    <row r="128" spans="1:54" customFormat="1" ht="18.75" customHeight="1" x14ac:dyDescent="0.3">
      <c r="A128">
        <v>814490</v>
      </c>
      <c r="B128" s="113" t="s">
        <v>57</v>
      </c>
      <c r="C128" t="s">
        <v>1501</v>
      </c>
      <c r="D128" t="s">
        <v>1501</v>
      </c>
      <c r="E128" t="s">
        <v>1501</v>
      </c>
      <c r="F128" t="s">
        <v>1501</v>
      </c>
      <c r="G128" t="s">
        <v>1501</v>
      </c>
      <c r="I128" t="s">
        <v>1501</v>
      </c>
      <c r="J128" t="s">
        <v>1501</v>
      </c>
      <c r="K128" t="s">
        <v>1501</v>
      </c>
      <c r="L128" t="s">
        <v>1501</v>
      </c>
      <c r="M128" t="s">
        <v>1501</v>
      </c>
      <c r="N128" t="s">
        <v>1501</v>
      </c>
      <c r="AY128" t="s">
        <v>1992</v>
      </c>
      <c r="AZ128" s="213" t="e">
        <v>#N/A</v>
      </c>
      <c r="BA128">
        <v>814490</v>
      </c>
      <c r="BB128" s="113"/>
    </row>
    <row r="129" spans="1:54" customFormat="1" ht="18.75" customHeight="1" x14ac:dyDescent="0.3">
      <c r="A129">
        <v>814491</v>
      </c>
      <c r="B129" s="113" t="s">
        <v>57</v>
      </c>
      <c r="C129" t="s">
        <v>1501</v>
      </c>
      <c r="D129" t="s">
        <v>1501</v>
      </c>
      <c r="E129" t="s">
        <v>1501</v>
      </c>
      <c r="F129" t="s">
        <v>1501</v>
      </c>
      <c r="G129" t="s">
        <v>1501</v>
      </c>
      <c r="H129" t="s">
        <v>1501</v>
      </c>
      <c r="I129" t="s">
        <v>1501</v>
      </c>
      <c r="J129" t="s">
        <v>1501</v>
      </c>
      <c r="K129" t="s">
        <v>1501</v>
      </c>
      <c r="L129" t="s">
        <v>1501</v>
      </c>
      <c r="M129" t="s">
        <v>1501</v>
      </c>
      <c r="N129" t="s">
        <v>1501</v>
      </c>
      <c r="AY129" t="s">
        <v>1992</v>
      </c>
      <c r="AZ129" s="213" t="e">
        <v>#N/A</v>
      </c>
      <c r="BA129">
        <v>814491</v>
      </c>
      <c r="BB129" s="113"/>
    </row>
    <row r="130" spans="1:54" customFormat="1" ht="18.75" customHeight="1" x14ac:dyDescent="0.3">
      <c r="A130">
        <v>814492</v>
      </c>
      <c r="B130" s="113" t="s">
        <v>57</v>
      </c>
      <c r="C130" t="s">
        <v>1501</v>
      </c>
      <c r="D130" t="s">
        <v>1501</v>
      </c>
      <c r="E130" t="s">
        <v>1501</v>
      </c>
      <c r="F130" t="s">
        <v>1501</v>
      </c>
      <c r="G130" t="s">
        <v>1501</v>
      </c>
      <c r="H130" t="s">
        <v>1501</v>
      </c>
      <c r="I130" t="s">
        <v>1501</v>
      </c>
      <c r="J130" t="s">
        <v>1501</v>
      </c>
      <c r="K130" t="s">
        <v>1501</v>
      </c>
      <c r="L130" t="s">
        <v>1501</v>
      </c>
      <c r="M130" t="s">
        <v>1501</v>
      </c>
      <c r="N130" t="s">
        <v>1501</v>
      </c>
      <c r="AY130" t="s">
        <v>1992</v>
      </c>
      <c r="AZ130" s="213" t="e">
        <v>#N/A</v>
      </c>
      <c r="BA130">
        <v>814492</v>
      </c>
      <c r="BB130" s="113"/>
    </row>
    <row r="131" spans="1:54" customFormat="1" ht="18.75" customHeight="1" x14ac:dyDescent="0.3">
      <c r="A131">
        <v>814499</v>
      </c>
      <c r="B131" s="113" t="s">
        <v>57</v>
      </c>
      <c r="C131" t="s">
        <v>1501</v>
      </c>
      <c r="D131" t="s">
        <v>1501</v>
      </c>
      <c r="E131" t="s">
        <v>1501</v>
      </c>
      <c r="F131" t="s">
        <v>1501</v>
      </c>
      <c r="G131" t="s">
        <v>1501</v>
      </c>
      <c r="H131" t="s">
        <v>1501</v>
      </c>
      <c r="I131" t="s">
        <v>1501</v>
      </c>
      <c r="J131" t="s">
        <v>1501</v>
      </c>
      <c r="K131" t="s">
        <v>1501</v>
      </c>
      <c r="L131" t="s">
        <v>1501</v>
      </c>
      <c r="M131" t="s">
        <v>1501</v>
      </c>
      <c r="N131" t="s">
        <v>1501</v>
      </c>
      <c r="AY131" t="s">
        <v>1992</v>
      </c>
      <c r="AZ131" s="213" t="e">
        <v>#N/A</v>
      </c>
      <c r="BA131">
        <v>814499</v>
      </c>
      <c r="BB131" s="113"/>
    </row>
    <row r="132" spans="1:54" customFormat="1" ht="18.75" customHeight="1" x14ac:dyDescent="0.3">
      <c r="A132">
        <v>814500</v>
      </c>
      <c r="B132" s="113" t="s">
        <v>57</v>
      </c>
      <c r="C132" t="s">
        <v>1501</v>
      </c>
      <c r="D132" t="s">
        <v>1501</v>
      </c>
      <c r="E132" t="s">
        <v>1501</v>
      </c>
      <c r="F132" t="s">
        <v>1501</v>
      </c>
      <c r="G132" t="s">
        <v>1501</v>
      </c>
      <c r="H132" t="s">
        <v>1501</v>
      </c>
      <c r="I132" t="s">
        <v>1501</v>
      </c>
      <c r="J132" t="s">
        <v>1501</v>
      </c>
      <c r="K132" t="s">
        <v>1501</v>
      </c>
      <c r="L132" t="s">
        <v>1501</v>
      </c>
      <c r="M132" t="s">
        <v>1501</v>
      </c>
      <c r="N132" t="s">
        <v>1501</v>
      </c>
      <c r="AY132" t="s">
        <v>1992</v>
      </c>
      <c r="AZ132" s="213" t="e">
        <v>#N/A</v>
      </c>
      <c r="BA132">
        <v>814500</v>
      </c>
      <c r="BB132" s="113"/>
    </row>
    <row r="133" spans="1:54" customFormat="1" ht="18.75" customHeight="1" x14ac:dyDescent="0.3">
      <c r="A133">
        <v>814501</v>
      </c>
      <c r="B133" s="113" t="s">
        <v>57</v>
      </c>
      <c r="D133" t="s">
        <v>1501</v>
      </c>
      <c r="J133" t="s">
        <v>1501</v>
      </c>
      <c r="K133" t="s">
        <v>1501</v>
      </c>
      <c r="L133" t="s">
        <v>1501</v>
      </c>
      <c r="N133" t="s">
        <v>1501</v>
      </c>
      <c r="AY133" t="s">
        <v>1992</v>
      </c>
      <c r="AZ133" s="213" t="e">
        <v>#N/A</v>
      </c>
      <c r="BA133">
        <v>814501</v>
      </c>
      <c r="BB133" s="113"/>
    </row>
    <row r="134" spans="1:54" customFormat="1" ht="18.75" customHeight="1" x14ac:dyDescent="0.3">
      <c r="A134">
        <v>814503</v>
      </c>
      <c r="B134" s="113" t="s">
        <v>57</v>
      </c>
      <c r="C134" t="s">
        <v>1501</v>
      </c>
      <c r="D134" t="s">
        <v>1501</v>
      </c>
      <c r="E134" t="s">
        <v>1501</v>
      </c>
      <c r="F134" t="s">
        <v>1501</v>
      </c>
      <c r="G134" t="s">
        <v>1501</v>
      </c>
      <c r="H134" t="s">
        <v>1501</v>
      </c>
      <c r="I134" t="s">
        <v>1501</v>
      </c>
      <c r="J134" t="s">
        <v>1501</v>
      </c>
      <c r="K134" t="s">
        <v>1501</v>
      </c>
      <c r="L134" t="s">
        <v>1501</v>
      </c>
      <c r="M134" t="s">
        <v>1501</v>
      </c>
      <c r="N134" t="s">
        <v>1501</v>
      </c>
      <c r="AY134" t="s">
        <v>1992</v>
      </c>
      <c r="AZ134" s="213" t="e">
        <v>#N/A</v>
      </c>
      <c r="BA134">
        <v>814503</v>
      </c>
      <c r="BB134" s="113"/>
    </row>
    <row r="135" spans="1:54" customFormat="1" ht="18.75" customHeight="1" x14ac:dyDescent="0.3">
      <c r="A135">
        <v>814504</v>
      </c>
      <c r="B135" s="113" t="s">
        <v>57</v>
      </c>
      <c r="C135" t="s">
        <v>1501</v>
      </c>
      <c r="D135" t="s">
        <v>1501</v>
      </c>
      <c r="E135" t="s">
        <v>1501</v>
      </c>
      <c r="F135" t="s">
        <v>1501</v>
      </c>
      <c r="G135" t="s">
        <v>1501</v>
      </c>
      <c r="H135" t="s">
        <v>1501</v>
      </c>
      <c r="I135" t="s">
        <v>1501</v>
      </c>
      <c r="J135" t="s">
        <v>1501</v>
      </c>
      <c r="K135" t="s">
        <v>1501</v>
      </c>
      <c r="L135" t="s">
        <v>1501</v>
      </c>
      <c r="M135" t="s">
        <v>1501</v>
      </c>
      <c r="N135" t="s">
        <v>1501</v>
      </c>
      <c r="AY135" t="s">
        <v>1992</v>
      </c>
      <c r="AZ135" s="213" t="e">
        <v>#N/A</v>
      </c>
      <c r="BA135">
        <v>814504</v>
      </c>
      <c r="BB135" s="113"/>
    </row>
    <row r="136" spans="1:54" customFormat="1" ht="18.75" customHeight="1" x14ac:dyDescent="0.3">
      <c r="A136">
        <v>814505</v>
      </c>
      <c r="B136" s="113" t="s">
        <v>57</v>
      </c>
      <c r="C136" t="s">
        <v>1501</v>
      </c>
      <c r="D136" t="s">
        <v>1501</v>
      </c>
      <c r="E136" t="s">
        <v>1501</v>
      </c>
      <c r="F136" t="s">
        <v>1501</v>
      </c>
      <c r="G136" t="s">
        <v>1501</v>
      </c>
      <c r="H136" t="s">
        <v>1501</v>
      </c>
      <c r="I136" t="s">
        <v>1501</v>
      </c>
      <c r="J136" t="s">
        <v>1501</v>
      </c>
      <c r="K136" t="s">
        <v>1501</v>
      </c>
      <c r="L136" t="s">
        <v>1501</v>
      </c>
      <c r="M136" t="s">
        <v>1501</v>
      </c>
      <c r="N136" t="s">
        <v>1501</v>
      </c>
      <c r="AY136" t="s">
        <v>1992</v>
      </c>
      <c r="AZ136" s="213" t="e">
        <v>#N/A</v>
      </c>
      <c r="BA136">
        <v>814505</v>
      </c>
      <c r="BB136" s="113"/>
    </row>
    <row r="137" spans="1:54" customFormat="1" ht="18.75" customHeight="1" x14ac:dyDescent="0.3">
      <c r="A137">
        <v>814506</v>
      </c>
      <c r="B137" s="113" t="s">
        <v>57</v>
      </c>
      <c r="C137" t="s">
        <v>1501</v>
      </c>
      <c r="D137" t="s">
        <v>1501</v>
      </c>
      <c r="E137" t="s">
        <v>1501</v>
      </c>
      <c r="F137" t="s">
        <v>1501</v>
      </c>
      <c r="G137" t="s">
        <v>1501</v>
      </c>
      <c r="H137" t="s">
        <v>1501</v>
      </c>
      <c r="I137" t="s">
        <v>1501</v>
      </c>
      <c r="J137" t="s">
        <v>1501</v>
      </c>
      <c r="K137" t="s">
        <v>1501</v>
      </c>
      <c r="L137" t="s">
        <v>1501</v>
      </c>
      <c r="M137" t="s">
        <v>1501</v>
      </c>
      <c r="N137" t="s">
        <v>1501</v>
      </c>
      <c r="AY137" t="s">
        <v>1992</v>
      </c>
      <c r="AZ137" s="213" t="e">
        <v>#N/A</v>
      </c>
      <c r="BA137">
        <v>814506</v>
      </c>
      <c r="BB137" s="113"/>
    </row>
    <row r="138" spans="1:54" customFormat="1" ht="18.75" customHeight="1" x14ac:dyDescent="0.3">
      <c r="A138">
        <v>814507</v>
      </c>
      <c r="B138" s="113" t="s">
        <v>57</v>
      </c>
      <c r="D138" t="s">
        <v>1501</v>
      </c>
      <c r="E138" t="s">
        <v>1501</v>
      </c>
      <c r="F138" t="s">
        <v>1501</v>
      </c>
      <c r="G138" t="s">
        <v>1501</v>
      </c>
      <c r="H138" t="s">
        <v>1501</v>
      </c>
      <c r="I138" t="s">
        <v>1501</v>
      </c>
      <c r="J138" t="s">
        <v>1501</v>
      </c>
      <c r="K138" t="s">
        <v>1501</v>
      </c>
      <c r="L138" t="s">
        <v>1501</v>
      </c>
      <c r="M138" t="s">
        <v>1501</v>
      </c>
      <c r="N138" t="s">
        <v>1501</v>
      </c>
      <c r="AY138" t="s">
        <v>1992</v>
      </c>
      <c r="AZ138" s="213" t="e">
        <v>#N/A</v>
      </c>
      <c r="BA138">
        <v>814507</v>
      </c>
      <c r="BB138" s="113"/>
    </row>
    <row r="139" spans="1:54" customFormat="1" ht="18.75" customHeight="1" x14ac:dyDescent="0.3">
      <c r="A139">
        <v>814508</v>
      </c>
      <c r="B139" s="113" t="s">
        <v>57</v>
      </c>
      <c r="C139" t="s">
        <v>1501</v>
      </c>
      <c r="D139" t="s">
        <v>1501</v>
      </c>
      <c r="E139" t="s">
        <v>1501</v>
      </c>
      <c r="F139" t="s">
        <v>1501</v>
      </c>
      <c r="G139" t="s">
        <v>1501</v>
      </c>
      <c r="H139" t="s">
        <v>1501</v>
      </c>
      <c r="I139" t="s">
        <v>1501</v>
      </c>
      <c r="J139" t="s">
        <v>1501</v>
      </c>
      <c r="K139" t="s">
        <v>1501</v>
      </c>
      <c r="L139" t="s">
        <v>1501</v>
      </c>
      <c r="M139" t="s">
        <v>1501</v>
      </c>
      <c r="N139" t="s">
        <v>1501</v>
      </c>
      <c r="AY139" t="s">
        <v>1992</v>
      </c>
      <c r="AZ139" s="213" t="e">
        <v>#N/A</v>
      </c>
      <c r="BA139">
        <v>814508</v>
      </c>
      <c r="BB139" s="113"/>
    </row>
    <row r="140" spans="1:54" customFormat="1" ht="18.75" customHeight="1" x14ac:dyDescent="0.3">
      <c r="A140">
        <v>814364</v>
      </c>
      <c r="B140" s="113" t="s">
        <v>57</v>
      </c>
      <c r="D140" t="s">
        <v>1501</v>
      </c>
      <c r="E140" t="s">
        <v>1501</v>
      </c>
      <c r="F140" t="s">
        <v>1501</v>
      </c>
      <c r="G140" t="s">
        <v>1501</v>
      </c>
      <c r="H140" t="s">
        <v>1501</v>
      </c>
      <c r="I140" t="s">
        <v>1501</v>
      </c>
      <c r="J140" t="s">
        <v>1501</v>
      </c>
      <c r="K140" t="s">
        <v>1501</v>
      </c>
      <c r="L140" t="s">
        <v>1501</v>
      </c>
      <c r="M140" t="s">
        <v>1501</v>
      </c>
      <c r="N140" t="s">
        <v>1501</v>
      </c>
      <c r="AY140" t="s">
        <v>1992</v>
      </c>
      <c r="AZ140" s="213" t="e">
        <v>#N/A</v>
      </c>
      <c r="BA140">
        <v>814364</v>
      </c>
      <c r="BB140" s="113"/>
    </row>
    <row r="141" spans="1:54" customFormat="1" ht="18.75" customHeight="1" x14ac:dyDescent="0.3">
      <c r="A141">
        <v>814235</v>
      </c>
      <c r="B141" t="s">
        <v>57</v>
      </c>
      <c r="F141" t="s">
        <v>1501</v>
      </c>
      <c r="H141" t="s">
        <v>1501</v>
      </c>
      <c r="I141" t="s">
        <v>1501</v>
      </c>
      <c r="J141" t="s">
        <v>1501</v>
      </c>
      <c r="K141" t="s">
        <v>1501</v>
      </c>
      <c r="N141" t="s">
        <v>1501</v>
      </c>
      <c r="AY141" t="s">
        <v>1992</v>
      </c>
      <c r="AZ141" s="213">
        <v>814235</v>
      </c>
      <c r="BA141">
        <v>814235</v>
      </c>
    </row>
    <row r="142" spans="1:54" customFormat="1" ht="18.75" customHeight="1" x14ac:dyDescent="0.3">
      <c r="A142">
        <v>814239</v>
      </c>
      <c r="B142" t="s">
        <v>57</v>
      </c>
      <c r="D142" t="s">
        <v>1501</v>
      </c>
      <c r="E142" t="s">
        <v>1501</v>
      </c>
      <c r="F142" t="s">
        <v>1501</v>
      </c>
      <c r="I142" t="s">
        <v>1501</v>
      </c>
      <c r="K142" t="s">
        <v>1501</v>
      </c>
      <c r="L142" t="s">
        <v>1501</v>
      </c>
      <c r="AY142" t="s">
        <v>1992</v>
      </c>
      <c r="AZ142" s="213">
        <v>814239</v>
      </c>
      <c r="BA142">
        <v>814239</v>
      </c>
    </row>
    <row r="143" spans="1:54" customFormat="1" ht="18.75" customHeight="1" x14ac:dyDescent="0.3">
      <c r="A143">
        <v>814304</v>
      </c>
      <c r="B143" t="s">
        <v>57</v>
      </c>
      <c r="C143" t="s">
        <v>1501</v>
      </c>
      <c r="F143" t="s">
        <v>1501</v>
      </c>
      <c r="G143" t="s">
        <v>1501</v>
      </c>
      <c r="K143" t="s">
        <v>1501</v>
      </c>
      <c r="L143" t="s">
        <v>1501</v>
      </c>
      <c r="N143" t="s">
        <v>1501</v>
      </c>
      <c r="AY143" t="s">
        <v>1992</v>
      </c>
      <c r="AZ143" s="213">
        <v>814304</v>
      </c>
      <c r="BA143">
        <v>814304</v>
      </c>
    </row>
    <row r="144" spans="1:54" customFormat="1" ht="18.75" customHeight="1" x14ac:dyDescent="0.3">
      <c r="A144">
        <v>814341</v>
      </c>
      <c r="B144" t="s">
        <v>57</v>
      </c>
      <c r="C144" t="s">
        <v>1501</v>
      </c>
      <c r="D144" t="s">
        <v>1501</v>
      </c>
      <c r="F144" t="s">
        <v>1501</v>
      </c>
      <c r="G144" t="s">
        <v>1501</v>
      </c>
      <c r="H144" t="s">
        <v>1501</v>
      </c>
      <c r="I144" t="s">
        <v>1501</v>
      </c>
      <c r="J144" t="s">
        <v>1501</v>
      </c>
      <c r="K144" t="s">
        <v>1501</v>
      </c>
      <c r="L144" t="s">
        <v>1501</v>
      </c>
      <c r="M144" t="s">
        <v>1501</v>
      </c>
      <c r="N144" t="s">
        <v>1501</v>
      </c>
      <c r="AY144" t="s">
        <v>1992</v>
      </c>
      <c r="AZ144" s="213">
        <v>814341</v>
      </c>
      <c r="BA144">
        <v>814341</v>
      </c>
    </row>
    <row r="145" spans="1:54" customFormat="1" ht="18.75" customHeight="1" x14ac:dyDescent="0.3">
      <c r="A145">
        <v>814353</v>
      </c>
      <c r="B145" t="s">
        <v>57</v>
      </c>
      <c r="D145" t="s">
        <v>1501</v>
      </c>
      <c r="F145" t="s">
        <v>1501</v>
      </c>
      <c r="G145" t="s">
        <v>1501</v>
      </c>
      <c r="I145" t="s">
        <v>1501</v>
      </c>
      <c r="J145" t="s">
        <v>1501</v>
      </c>
      <c r="K145" t="s">
        <v>1501</v>
      </c>
      <c r="AY145" t="s">
        <v>1992</v>
      </c>
      <c r="AZ145" s="213">
        <v>814353</v>
      </c>
      <c r="BA145">
        <v>814353</v>
      </c>
    </row>
    <row r="146" spans="1:54" customFormat="1" ht="18.75" customHeight="1" x14ac:dyDescent="0.3">
      <c r="A146">
        <v>814366</v>
      </c>
      <c r="B146" t="s">
        <v>57</v>
      </c>
      <c r="D146" t="s">
        <v>1501</v>
      </c>
      <c r="F146" t="s">
        <v>1501</v>
      </c>
      <c r="G146" t="s">
        <v>1501</v>
      </c>
      <c r="K146" t="s">
        <v>1501</v>
      </c>
      <c r="L146" t="s">
        <v>1501</v>
      </c>
      <c r="N146" t="s">
        <v>1501</v>
      </c>
      <c r="AY146" t="s">
        <v>1992</v>
      </c>
      <c r="AZ146" s="213">
        <v>814366</v>
      </c>
      <c r="BA146">
        <v>814366</v>
      </c>
    </row>
    <row r="147" spans="1:54" customFormat="1" ht="18.75" customHeight="1" x14ac:dyDescent="0.3">
      <c r="A147">
        <v>814510</v>
      </c>
      <c r="B147" t="s">
        <v>57</v>
      </c>
      <c r="C147" t="s">
        <v>1501</v>
      </c>
      <c r="D147" t="s">
        <v>1501</v>
      </c>
      <c r="E147" t="s">
        <v>1501</v>
      </c>
      <c r="F147" t="s">
        <v>1501</v>
      </c>
      <c r="G147" t="s">
        <v>1501</v>
      </c>
      <c r="H147" t="s">
        <v>1501</v>
      </c>
      <c r="I147" t="s">
        <v>1501</v>
      </c>
      <c r="J147" t="s">
        <v>1501</v>
      </c>
      <c r="K147" t="s">
        <v>1501</v>
      </c>
      <c r="L147" t="s">
        <v>1501</v>
      </c>
      <c r="M147" t="s">
        <v>1501</v>
      </c>
      <c r="N147" t="s">
        <v>1501</v>
      </c>
      <c r="AY147" t="s">
        <v>1992</v>
      </c>
      <c r="AZ147" s="213">
        <v>814510</v>
      </c>
      <c r="BA147">
        <v>814510</v>
      </c>
    </row>
    <row r="148" spans="1:54" customFormat="1" ht="18.75" customHeight="1" x14ac:dyDescent="0.3">
      <c r="A148">
        <v>805040</v>
      </c>
      <c r="B148" s="113" t="s">
        <v>57</v>
      </c>
      <c r="C148" t="s">
        <v>1501</v>
      </c>
      <c r="D148" t="s">
        <v>1501</v>
      </c>
      <c r="E148" t="s">
        <v>1501</v>
      </c>
      <c r="F148" t="s">
        <v>1501</v>
      </c>
      <c r="G148" t="s">
        <v>1501</v>
      </c>
      <c r="H148" t="s">
        <v>1501</v>
      </c>
      <c r="I148" t="s">
        <v>1501</v>
      </c>
      <c r="J148" t="s">
        <v>1501</v>
      </c>
      <c r="K148" t="s">
        <v>1501</v>
      </c>
      <c r="L148" t="s">
        <v>1501</v>
      </c>
      <c r="M148" t="s">
        <v>1501</v>
      </c>
      <c r="N148" t="s">
        <v>1501</v>
      </c>
      <c r="AY148" t="s">
        <v>1492</v>
      </c>
      <c r="AZ148" s="213" t="e">
        <v>#N/A</v>
      </c>
      <c r="BA148">
        <v>805040</v>
      </c>
      <c r="BB148" s="113"/>
    </row>
    <row r="149" spans="1:54" customFormat="1" ht="18.75" customHeight="1" x14ac:dyDescent="0.3">
      <c r="A149">
        <v>805215</v>
      </c>
      <c r="B149" s="113" t="s">
        <v>57</v>
      </c>
      <c r="C149" t="s">
        <v>1502</v>
      </c>
      <c r="D149" t="s">
        <v>1501</v>
      </c>
      <c r="E149" t="s">
        <v>1501</v>
      </c>
      <c r="F149" t="s">
        <v>1501</v>
      </c>
      <c r="G149" t="s">
        <v>1501</v>
      </c>
      <c r="H149" t="s">
        <v>1501</v>
      </c>
      <c r="J149" t="s">
        <v>1501</v>
      </c>
      <c r="K149" t="s">
        <v>1501</v>
      </c>
      <c r="L149" t="s">
        <v>1501</v>
      </c>
      <c r="M149" t="s">
        <v>1501</v>
      </c>
      <c r="N149" t="s">
        <v>1501</v>
      </c>
      <c r="AY149" t="s">
        <v>1492</v>
      </c>
      <c r="AZ149" s="213" t="e">
        <v>#N/A</v>
      </c>
      <c r="BA149">
        <v>805215</v>
      </c>
      <c r="BB149" s="113"/>
    </row>
    <row r="150" spans="1:54" customFormat="1" ht="18.75" customHeight="1" x14ac:dyDescent="0.3">
      <c r="A150">
        <v>807392</v>
      </c>
      <c r="B150" s="113" t="s">
        <v>57</v>
      </c>
      <c r="D150" t="s">
        <v>1501</v>
      </c>
      <c r="E150" t="s">
        <v>1501</v>
      </c>
      <c r="F150" t="s">
        <v>1501</v>
      </c>
      <c r="G150" t="s">
        <v>1501</v>
      </c>
      <c r="H150" t="s">
        <v>1501</v>
      </c>
      <c r="I150" t="s">
        <v>1501</v>
      </c>
      <c r="J150" t="s">
        <v>1501</v>
      </c>
      <c r="K150" t="s">
        <v>1501</v>
      </c>
      <c r="L150" t="s">
        <v>1501</v>
      </c>
      <c r="M150" t="s">
        <v>1501</v>
      </c>
      <c r="N150" t="s">
        <v>1501</v>
      </c>
      <c r="AY150" t="s">
        <v>1492</v>
      </c>
      <c r="AZ150" s="213" t="e">
        <v>#N/A</v>
      </c>
      <c r="BA150">
        <v>807392</v>
      </c>
      <c r="BB150" s="113"/>
    </row>
    <row r="151" spans="1:54" customFormat="1" ht="18.75" customHeight="1" x14ac:dyDescent="0.3">
      <c r="A151">
        <v>809066</v>
      </c>
      <c r="B151" s="113" t="s">
        <v>57</v>
      </c>
      <c r="C151" t="s">
        <v>1501</v>
      </c>
      <c r="E151" t="s">
        <v>1501</v>
      </c>
      <c r="H151" t="s">
        <v>1501</v>
      </c>
      <c r="J151" t="s">
        <v>1501</v>
      </c>
      <c r="K151" t="s">
        <v>1501</v>
      </c>
      <c r="N151" t="s">
        <v>1501</v>
      </c>
      <c r="AY151" t="s">
        <v>1492</v>
      </c>
      <c r="AZ151" s="213" t="e">
        <v>#N/A</v>
      </c>
      <c r="BA151">
        <v>809066</v>
      </c>
      <c r="BB151" s="113"/>
    </row>
    <row r="152" spans="1:54" customFormat="1" ht="18.75" customHeight="1" x14ac:dyDescent="0.3">
      <c r="A152">
        <v>809984</v>
      </c>
      <c r="B152" s="113" t="s">
        <v>57</v>
      </c>
      <c r="C152" t="s">
        <v>1501</v>
      </c>
      <c r="D152" t="s">
        <v>1501</v>
      </c>
      <c r="E152" t="s">
        <v>1501</v>
      </c>
      <c r="L152" t="s">
        <v>1501</v>
      </c>
      <c r="M152" t="s">
        <v>1501</v>
      </c>
      <c r="N152" t="s">
        <v>1501</v>
      </c>
      <c r="AY152" t="s">
        <v>1492</v>
      </c>
      <c r="AZ152" s="213" t="e">
        <v>#N/A</v>
      </c>
      <c r="BA152">
        <v>809984</v>
      </c>
      <c r="BB152" s="113"/>
    </row>
    <row r="153" spans="1:54" customFormat="1" ht="18.75" customHeight="1" x14ac:dyDescent="0.3">
      <c r="A153">
        <v>811191</v>
      </c>
      <c r="B153" s="113" t="s">
        <v>57</v>
      </c>
      <c r="C153" t="s">
        <v>1501</v>
      </c>
      <c r="K153" t="s">
        <v>1501</v>
      </c>
      <c r="L153" t="s">
        <v>1501</v>
      </c>
      <c r="M153" t="s">
        <v>1501</v>
      </c>
      <c r="N153" t="s">
        <v>1501</v>
      </c>
      <c r="AY153" t="s">
        <v>1492</v>
      </c>
      <c r="AZ153" s="213" t="e">
        <v>#N/A</v>
      </c>
      <c r="BA153">
        <v>811191</v>
      </c>
      <c r="BB153" s="113"/>
    </row>
    <row r="154" spans="1:54" customFormat="1" ht="18.75" customHeight="1" x14ac:dyDescent="0.3">
      <c r="A154">
        <v>811664</v>
      </c>
      <c r="B154" s="113" t="s">
        <v>57</v>
      </c>
      <c r="C154" t="s">
        <v>1501</v>
      </c>
      <c r="D154" t="s">
        <v>1501</v>
      </c>
      <c r="E154" t="s">
        <v>1501</v>
      </c>
      <c r="F154" t="s">
        <v>1501</v>
      </c>
      <c r="G154" t="s">
        <v>1501</v>
      </c>
      <c r="H154" t="s">
        <v>1501</v>
      </c>
      <c r="I154" t="s">
        <v>1501</v>
      </c>
      <c r="J154" t="s">
        <v>1501</v>
      </c>
      <c r="K154" t="s">
        <v>1501</v>
      </c>
      <c r="L154" t="s">
        <v>1501</v>
      </c>
      <c r="M154" t="s">
        <v>1501</v>
      </c>
      <c r="N154" t="s">
        <v>1501</v>
      </c>
      <c r="AY154" t="s">
        <v>1492</v>
      </c>
      <c r="AZ154" s="213" t="e">
        <v>#N/A</v>
      </c>
      <c r="BA154">
        <v>811664</v>
      </c>
      <c r="BB154" s="113"/>
    </row>
    <row r="155" spans="1:54" customFormat="1" ht="18.75" customHeight="1" x14ac:dyDescent="0.3">
      <c r="A155">
        <v>811123</v>
      </c>
      <c r="B155" s="113" t="s">
        <v>57</v>
      </c>
      <c r="C155" t="s">
        <v>1501</v>
      </c>
      <c r="D155" t="s">
        <v>1501</v>
      </c>
      <c r="E155" t="s">
        <v>1501</v>
      </c>
      <c r="F155" t="s">
        <v>1501</v>
      </c>
      <c r="G155" t="s">
        <v>1501</v>
      </c>
      <c r="H155" t="s">
        <v>1501</v>
      </c>
      <c r="I155" t="s">
        <v>1501</v>
      </c>
      <c r="J155" t="s">
        <v>1501</v>
      </c>
      <c r="K155" t="s">
        <v>1501</v>
      </c>
      <c r="L155" t="s">
        <v>1501</v>
      </c>
      <c r="M155" t="s">
        <v>1501</v>
      </c>
      <c r="N155" t="s">
        <v>1501</v>
      </c>
      <c r="AY155" t="s">
        <v>1494</v>
      </c>
      <c r="AZ155" s="213" t="e">
        <v>#N/A</v>
      </c>
      <c r="BA155">
        <v>811123</v>
      </c>
      <c r="BB155" s="113"/>
    </row>
    <row r="156" spans="1:54" customFormat="1" ht="18.75" customHeight="1" x14ac:dyDescent="0.3">
      <c r="A156">
        <v>812923</v>
      </c>
      <c r="B156" t="s">
        <v>57</v>
      </c>
      <c r="D156" t="s">
        <v>1501</v>
      </c>
      <c r="E156" t="s">
        <v>1501</v>
      </c>
      <c r="F156" t="s">
        <v>1501</v>
      </c>
      <c r="G156" t="s">
        <v>1501</v>
      </c>
      <c r="J156" t="s">
        <v>1501</v>
      </c>
      <c r="K156" t="s">
        <v>1501</v>
      </c>
      <c r="L156" t="s">
        <v>1501</v>
      </c>
      <c r="M156" t="s">
        <v>1501</v>
      </c>
      <c r="AY156" t="s">
        <v>1494</v>
      </c>
      <c r="AZ156" s="213">
        <v>812923</v>
      </c>
      <c r="BA156">
        <v>812923</v>
      </c>
    </row>
    <row r="157" spans="1:54" customFormat="1" ht="18.75" customHeight="1" x14ac:dyDescent="0.3">
      <c r="A157">
        <v>809199</v>
      </c>
      <c r="B157" s="113" t="s">
        <v>57</v>
      </c>
      <c r="D157" t="s">
        <v>1501</v>
      </c>
      <c r="E157" t="s">
        <v>1501</v>
      </c>
      <c r="F157" t="s">
        <v>1501</v>
      </c>
      <c r="I157" t="s">
        <v>1501</v>
      </c>
      <c r="J157" t="s">
        <v>1501</v>
      </c>
      <c r="K157" t="s">
        <v>1501</v>
      </c>
      <c r="M157" t="s">
        <v>1501</v>
      </c>
      <c r="AY157" t="s">
        <v>1493</v>
      </c>
      <c r="AZ157" s="213" t="e">
        <v>#N/A</v>
      </c>
      <c r="BA157">
        <v>809199</v>
      </c>
      <c r="BB157" s="113"/>
    </row>
    <row r="158" spans="1:54" customFormat="1" ht="18.75" customHeight="1" x14ac:dyDescent="0.3">
      <c r="A158">
        <v>812804</v>
      </c>
      <c r="B158" s="113" t="s">
        <v>57</v>
      </c>
      <c r="C158" t="s">
        <v>1501</v>
      </c>
      <c r="D158" t="s">
        <v>1501</v>
      </c>
      <c r="E158" t="s">
        <v>1501</v>
      </c>
      <c r="F158" t="s">
        <v>1501</v>
      </c>
      <c r="G158" t="s">
        <v>1501</v>
      </c>
      <c r="H158" t="s">
        <v>1501</v>
      </c>
      <c r="I158" t="s">
        <v>1501</v>
      </c>
      <c r="J158" t="s">
        <v>1501</v>
      </c>
      <c r="K158" t="s">
        <v>1501</v>
      </c>
      <c r="L158" t="s">
        <v>1501</v>
      </c>
      <c r="M158" t="s">
        <v>1501</v>
      </c>
      <c r="N158" t="s">
        <v>1501</v>
      </c>
      <c r="AY158" t="s">
        <v>1493</v>
      </c>
      <c r="AZ158" s="213" t="e">
        <v>#N/A</v>
      </c>
      <c r="BA158">
        <v>812804</v>
      </c>
      <c r="BB158" s="113"/>
    </row>
    <row r="159" spans="1:54" customFormat="1" ht="18.75" customHeight="1" x14ac:dyDescent="0.3">
      <c r="A159">
        <v>813016</v>
      </c>
      <c r="B159" s="113" t="s">
        <v>57</v>
      </c>
      <c r="D159" t="s">
        <v>1501</v>
      </c>
      <c r="E159" t="s">
        <v>1501</v>
      </c>
      <c r="F159" t="s">
        <v>1501</v>
      </c>
      <c r="G159" t="s">
        <v>1501</v>
      </c>
      <c r="H159" t="s">
        <v>1501</v>
      </c>
      <c r="I159" t="s">
        <v>1501</v>
      </c>
      <c r="J159" t="s">
        <v>1501</v>
      </c>
      <c r="K159" t="s">
        <v>1501</v>
      </c>
      <c r="L159" t="s">
        <v>1501</v>
      </c>
      <c r="N159" t="s">
        <v>1501</v>
      </c>
      <c r="AY159" t="s">
        <v>1493</v>
      </c>
      <c r="AZ159" s="213" t="e">
        <v>#N/A</v>
      </c>
      <c r="BA159">
        <v>813016</v>
      </c>
      <c r="BB159" s="113"/>
    </row>
    <row r="160" spans="1:54" customFormat="1" ht="18.75" customHeight="1" x14ac:dyDescent="0.3">
      <c r="A160">
        <v>812573</v>
      </c>
      <c r="B160" t="s">
        <v>57</v>
      </c>
      <c r="D160" t="s">
        <v>1501</v>
      </c>
      <c r="F160" t="s">
        <v>1501</v>
      </c>
      <c r="I160" t="s">
        <v>1501</v>
      </c>
      <c r="K160" t="s">
        <v>1501</v>
      </c>
      <c r="L160" t="s">
        <v>1501</v>
      </c>
      <c r="AY160" t="s">
        <v>1496</v>
      </c>
      <c r="AZ160" s="213">
        <v>812573</v>
      </c>
      <c r="BA160">
        <v>812573</v>
      </c>
    </row>
    <row r="161" spans="1:54" customFormat="1" ht="18.75" customHeight="1" x14ac:dyDescent="0.3">
      <c r="A161">
        <v>813686</v>
      </c>
      <c r="B161" s="113" t="s">
        <v>57</v>
      </c>
      <c r="C161" t="s">
        <v>1501</v>
      </c>
      <c r="D161" t="s">
        <v>1501</v>
      </c>
      <c r="E161" t="s">
        <v>1501</v>
      </c>
      <c r="F161" t="s">
        <v>1501</v>
      </c>
      <c r="G161" t="s">
        <v>1501</v>
      </c>
      <c r="H161" t="s">
        <v>1501</v>
      </c>
      <c r="I161" t="s">
        <v>1501</v>
      </c>
      <c r="J161" t="s">
        <v>1501</v>
      </c>
      <c r="K161" t="s">
        <v>1501</v>
      </c>
      <c r="L161" t="s">
        <v>1501</v>
      </c>
      <c r="M161" t="s">
        <v>1501</v>
      </c>
      <c r="N161" t="s">
        <v>1501</v>
      </c>
      <c r="AY161" t="s">
        <v>1491</v>
      </c>
      <c r="AZ161" s="213" t="e">
        <v>#N/A</v>
      </c>
      <c r="BA161">
        <v>813686</v>
      </c>
      <c r="BB161" s="113"/>
    </row>
    <row r="162" spans="1:54" customFormat="1" ht="18.75" customHeight="1" x14ac:dyDescent="0.3">
      <c r="A162">
        <v>811189</v>
      </c>
      <c r="B162" t="s">
        <v>57</v>
      </c>
      <c r="C162" t="s">
        <v>1501</v>
      </c>
      <c r="D162" t="s">
        <v>1501</v>
      </c>
      <c r="E162" t="s">
        <v>1501</v>
      </c>
      <c r="F162" t="s">
        <v>1501</v>
      </c>
      <c r="G162" t="s">
        <v>1501</v>
      </c>
      <c r="H162" t="s">
        <v>1501</v>
      </c>
      <c r="I162" t="s">
        <v>1501</v>
      </c>
      <c r="J162" t="s">
        <v>1501</v>
      </c>
      <c r="K162" t="s">
        <v>1501</v>
      </c>
      <c r="L162" t="s">
        <v>1501</v>
      </c>
      <c r="M162" t="s">
        <v>1501</v>
      </c>
      <c r="N162" t="s">
        <v>1501</v>
      </c>
      <c r="AY162" t="s">
        <v>1495</v>
      </c>
      <c r="AZ162" s="213">
        <v>811189</v>
      </c>
      <c r="BA162">
        <v>811189</v>
      </c>
    </row>
    <row r="163" spans="1:54" customFormat="1" ht="18.75" customHeight="1" x14ac:dyDescent="0.3">
      <c r="A163">
        <v>813809</v>
      </c>
      <c r="B163" t="s">
        <v>57</v>
      </c>
      <c r="C163" t="s">
        <v>1501</v>
      </c>
      <c r="D163" t="s">
        <v>1501</v>
      </c>
      <c r="E163" t="s">
        <v>1501</v>
      </c>
      <c r="F163" t="s">
        <v>1501</v>
      </c>
      <c r="G163" t="s">
        <v>1501</v>
      </c>
      <c r="H163" t="s">
        <v>1501</v>
      </c>
      <c r="I163" t="s">
        <v>1501</v>
      </c>
      <c r="J163" t="s">
        <v>1501</v>
      </c>
      <c r="K163" t="s">
        <v>1501</v>
      </c>
      <c r="L163" t="s">
        <v>1501</v>
      </c>
      <c r="M163" t="s">
        <v>1501</v>
      </c>
      <c r="N163" t="s">
        <v>1501</v>
      </c>
      <c r="AY163" t="s">
        <v>1506</v>
      </c>
      <c r="AZ163" s="213">
        <v>813809</v>
      </c>
      <c r="BA163">
        <v>813809</v>
      </c>
    </row>
    <row r="164" spans="1:54" customFormat="1" ht="18.75" customHeight="1" x14ac:dyDescent="0.3">
      <c r="A164">
        <v>811972</v>
      </c>
      <c r="B164" s="113" t="s">
        <v>57</v>
      </c>
      <c r="C164" t="s">
        <v>1501</v>
      </c>
      <c r="D164" t="s">
        <v>1501</v>
      </c>
      <c r="E164" t="s">
        <v>1501</v>
      </c>
      <c r="F164" t="s">
        <v>1501</v>
      </c>
      <c r="G164" t="s">
        <v>1501</v>
      </c>
      <c r="H164" t="s">
        <v>1501</v>
      </c>
      <c r="I164" t="s">
        <v>1501</v>
      </c>
      <c r="J164" t="s">
        <v>1501</v>
      </c>
      <c r="K164" t="s">
        <v>1501</v>
      </c>
      <c r="L164" t="s">
        <v>1501</v>
      </c>
      <c r="M164" t="s">
        <v>1501</v>
      </c>
      <c r="N164" t="s">
        <v>1501</v>
      </c>
      <c r="AY164" t="s">
        <v>1506</v>
      </c>
      <c r="AZ164" s="213" t="e">
        <v>#N/A</v>
      </c>
      <c r="BA164">
        <v>811972</v>
      </c>
      <c r="BB164" s="113"/>
    </row>
    <row r="165" spans="1:54" customFormat="1" ht="18.75" customHeight="1" x14ac:dyDescent="0.3">
      <c r="A165">
        <v>812042</v>
      </c>
      <c r="B165" s="113" t="s">
        <v>57</v>
      </c>
      <c r="C165" t="s">
        <v>1501</v>
      </c>
      <c r="D165" t="s">
        <v>1501</v>
      </c>
      <c r="E165" t="s">
        <v>1501</v>
      </c>
      <c r="F165" t="s">
        <v>1501</v>
      </c>
      <c r="G165" t="s">
        <v>1501</v>
      </c>
      <c r="H165" t="s">
        <v>1501</v>
      </c>
      <c r="I165" t="s">
        <v>1501</v>
      </c>
      <c r="J165" t="s">
        <v>1501</v>
      </c>
      <c r="K165" t="s">
        <v>1501</v>
      </c>
      <c r="L165" t="s">
        <v>1501</v>
      </c>
      <c r="M165" t="s">
        <v>1501</v>
      </c>
      <c r="N165" t="s">
        <v>1501</v>
      </c>
      <c r="AY165" t="s">
        <v>1506</v>
      </c>
      <c r="AZ165" s="213" t="e">
        <v>#N/A</v>
      </c>
      <c r="BA165">
        <v>812042</v>
      </c>
      <c r="BB165" s="113"/>
    </row>
    <row r="166" spans="1:54" customFormat="1" ht="18.75" customHeight="1" x14ac:dyDescent="0.3">
      <c r="A166">
        <v>812249</v>
      </c>
      <c r="B166" s="113" t="s">
        <v>57</v>
      </c>
      <c r="C166" t="s">
        <v>1501</v>
      </c>
      <c r="D166" t="s">
        <v>1501</v>
      </c>
      <c r="E166" t="s">
        <v>1501</v>
      </c>
      <c r="F166" t="s">
        <v>1501</v>
      </c>
      <c r="G166" t="s">
        <v>1501</v>
      </c>
      <c r="H166" t="s">
        <v>1501</v>
      </c>
      <c r="I166" t="s">
        <v>1501</v>
      </c>
      <c r="J166" t="s">
        <v>1501</v>
      </c>
      <c r="K166" t="s">
        <v>1501</v>
      </c>
      <c r="L166" t="s">
        <v>1501</v>
      </c>
      <c r="M166" t="s">
        <v>1501</v>
      </c>
      <c r="N166" t="s">
        <v>1501</v>
      </c>
      <c r="AY166" t="s">
        <v>1506</v>
      </c>
      <c r="AZ166" s="213" t="e">
        <v>#N/A</v>
      </c>
      <c r="BA166">
        <v>812249</v>
      </c>
      <c r="BB166" s="113"/>
    </row>
    <row r="167" spans="1:54" customFormat="1" ht="18.75" customHeight="1" x14ac:dyDescent="0.3">
      <c r="A167">
        <v>812362</v>
      </c>
      <c r="B167" s="113" t="s">
        <v>57</v>
      </c>
      <c r="C167" t="s">
        <v>1501</v>
      </c>
      <c r="D167" t="s">
        <v>1501</v>
      </c>
      <c r="E167" t="s">
        <v>1501</v>
      </c>
      <c r="F167" t="s">
        <v>1501</v>
      </c>
      <c r="G167" t="s">
        <v>1501</v>
      </c>
      <c r="H167" t="s">
        <v>1501</v>
      </c>
      <c r="I167" t="s">
        <v>1501</v>
      </c>
      <c r="J167" t="s">
        <v>1501</v>
      </c>
      <c r="K167" t="s">
        <v>1501</v>
      </c>
      <c r="L167" t="s">
        <v>1501</v>
      </c>
      <c r="M167" t="s">
        <v>1501</v>
      </c>
      <c r="N167" t="s">
        <v>1501</v>
      </c>
      <c r="AY167" t="s">
        <v>1506</v>
      </c>
      <c r="AZ167" s="213" t="e">
        <v>#N/A</v>
      </c>
      <c r="BA167">
        <v>812362</v>
      </c>
      <c r="BB167" s="113"/>
    </row>
    <row r="168" spans="1:54" customFormat="1" ht="18.75" customHeight="1" x14ac:dyDescent="0.3">
      <c r="A168">
        <v>812377</v>
      </c>
      <c r="B168" s="113" t="s">
        <v>57</v>
      </c>
      <c r="C168" t="s">
        <v>1501</v>
      </c>
      <c r="D168" t="s">
        <v>1501</v>
      </c>
      <c r="E168" t="s">
        <v>1501</v>
      </c>
      <c r="F168" t="s">
        <v>1501</v>
      </c>
      <c r="G168" t="s">
        <v>1501</v>
      </c>
      <c r="H168" t="s">
        <v>1501</v>
      </c>
      <c r="I168" t="s">
        <v>1501</v>
      </c>
      <c r="J168" t="s">
        <v>1501</v>
      </c>
      <c r="K168" t="s">
        <v>1501</v>
      </c>
      <c r="L168" t="s">
        <v>1501</v>
      </c>
      <c r="M168" t="s">
        <v>1501</v>
      </c>
      <c r="N168" t="s">
        <v>1501</v>
      </c>
      <c r="AY168" t="s">
        <v>1506</v>
      </c>
      <c r="AZ168" s="213" t="e">
        <v>#N/A</v>
      </c>
      <c r="BA168">
        <v>812377</v>
      </c>
      <c r="BB168" s="113"/>
    </row>
    <row r="169" spans="1:54" customFormat="1" ht="18.75" customHeight="1" x14ac:dyDescent="0.3">
      <c r="A169">
        <v>812554</v>
      </c>
      <c r="B169" s="113" t="s">
        <v>57</v>
      </c>
      <c r="C169" t="s">
        <v>1501</v>
      </c>
      <c r="D169" t="s">
        <v>1501</v>
      </c>
      <c r="E169" t="s">
        <v>1501</v>
      </c>
      <c r="F169" t="s">
        <v>1501</v>
      </c>
      <c r="G169" t="s">
        <v>1501</v>
      </c>
      <c r="H169" t="s">
        <v>1501</v>
      </c>
      <c r="I169" t="s">
        <v>1501</v>
      </c>
      <c r="J169" t="s">
        <v>1501</v>
      </c>
      <c r="K169" t="s">
        <v>1501</v>
      </c>
      <c r="L169" t="s">
        <v>1501</v>
      </c>
      <c r="M169" t="s">
        <v>1501</v>
      </c>
      <c r="N169" t="s">
        <v>1501</v>
      </c>
      <c r="AY169" t="s">
        <v>1506</v>
      </c>
      <c r="AZ169" s="213" t="e">
        <v>#N/A</v>
      </c>
      <c r="BA169">
        <v>812554</v>
      </c>
      <c r="BB169" s="113"/>
    </row>
    <row r="170" spans="1:54" customFormat="1" ht="18.75" customHeight="1" x14ac:dyDescent="0.3">
      <c r="A170">
        <v>812559</v>
      </c>
      <c r="B170" s="113" t="s">
        <v>57</v>
      </c>
      <c r="C170" t="s">
        <v>1501</v>
      </c>
      <c r="D170" t="s">
        <v>1501</v>
      </c>
      <c r="E170" t="s">
        <v>1501</v>
      </c>
      <c r="F170" t="s">
        <v>1501</v>
      </c>
      <c r="H170" t="s">
        <v>1501</v>
      </c>
      <c r="I170" t="s">
        <v>1501</v>
      </c>
      <c r="J170" t="s">
        <v>1501</v>
      </c>
      <c r="K170" t="s">
        <v>1501</v>
      </c>
      <c r="L170" t="s">
        <v>1501</v>
      </c>
      <c r="M170" t="s">
        <v>1501</v>
      </c>
      <c r="N170" t="s">
        <v>1501</v>
      </c>
      <c r="AY170" t="s">
        <v>1506</v>
      </c>
      <c r="AZ170" s="213" t="e">
        <v>#N/A</v>
      </c>
      <c r="BA170">
        <v>812559</v>
      </c>
      <c r="BB170" s="113"/>
    </row>
    <row r="171" spans="1:54" customFormat="1" ht="18.75" customHeight="1" x14ac:dyDescent="0.3">
      <c r="A171">
        <v>812577</v>
      </c>
      <c r="B171" s="113" t="s">
        <v>57</v>
      </c>
      <c r="C171" t="s">
        <v>1501</v>
      </c>
      <c r="D171" t="s">
        <v>1501</v>
      </c>
      <c r="E171" t="s">
        <v>1501</v>
      </c>
      <c r="F171" t="s">
        <v>1501</v>
      </c>
      <c r="G171" t="s">
        <v>1501</v>
      </c>
      <c r="H171" t="s">
        <v>1501</v>
      </c>
      <c r="I171" t="s">
        <v>1501</v>
      </c>
      <c r="J171" t="s">
        <v>1501</v>
      </c>
      <c r="K171" t="s">
        <v>1501</v>
      </c>
      <c r="L171" t="s">
        <v>1501</v>
      </c>
      <c r="M171" t="s">
        <v>1501</v>
      </c>
      <c r="N171" t="s">
        <v>1501</v>
      </c>
      <c r="AY171" t="s">
        <v>1506</v>
      </c>
      <c r="AZ171" s="213" t="e">
        <v>#N/A</v>
      </c>
      <c r="BA171">
        <v>812577</v>
      </c>
      <c r="BB171" s="113"/>
    </row>
    <row r="172" spans="1:54" customFormat="1" ht="18.75" customHeight="1" x14ac:dyDescent="0.3">
      <c r="A172">
        <v>812615</v>
      </c>
      <c r="B172" s="113" t="s">
        <v>57</v>
      </c>
      <c r="C172" t="s">
        <v>1501</v>
      </c>
      <c r="D172" t="s">
        <v>1501</v>
      </c>
      <c r="E172" t="s">
        <v>1501</v>
      </c>
      <c r="F172" t="s">
        <v>1501</v>
      </c>
      <c r="G172" t="s">
        <v>1501</v>
      </c>
      <c r="H172" t="s">
        <v>1501</v>
      </c>
      <c r="I172" t="s">
        <v>1501</v>
      </c>
      <c r="J172" t="s">
        <v>1501</v>
      </c>
      <c r="K172" t="s">
        <v>1501</v>
      </c>
      <c r="L172" t="s">
        <v>1501</v>
      </c>
      <c r="M172" t="s">
        <v>1501</v>
      </c>
      <c r="N172" t="s">
        <v>1501</v>
      </c>
      <c r="AY172" t="s">
        <v>1506</v>
      </c>
      <c r="AZ172" s="213" t="e">
        <v>#N/A</v>
      </c>
      <c r="BA172">
        <v>812615</v>
      </c>
      <c r="BB172" s="113"/>
    </row>
    <row r="173" spans="1:54" customFormat="1" ht="18.75" customHeight="1" x14ac:dyDescent="0.3">
      <c r="A173">
        <v>812967</v>
      </c>
      <c r="B173" s="113" t="s">
        <v>57</v>
      </c>
      <c r="C173" t="s">
        <v>1501</v>
      </c>
      <c r="D173" t="s">
        <v>1501</v>
      </c>
      <c r="E173" t="s">
        <v>1501</v>
      </c>
      <c r="F173" t="s">
        <v>1501</v>
      </c>
      <c r="G173" t="s">
        <v>1501</v>
      </c>
      <c r="H173" t="s">
        <v>1501</v>
      </c>
      <c r="I173" t="s">
        <v>1501</v>
      </c>
      <c r="J173" t="s">
        <v>1501</v>
      </c>
      <c r="K173" t="s">
        <v>1501</v>
      </c>
      <c r="L173" t="s">
        <v>1501</v>
      </c>
      <c r="M173" t="s">
        <v>1501</v>
      </c>
      <c r="N173" t="s">
        <v>1501</v>
      </c>
      <c r="AY173" t="s">
        <v>1506</v>
      </c>
      <c r="AZ173" s="213" t="e">
        <v>#N/A</v>
      </c>
      <c r="BA173">
        <v>812967</v>
      </c>
      <c r="BB173" s="113"/>
    </row>
    <row r="174" spans="1:54" customFormat="1" ht="18.75" customHeight="1" x14ac:dyDescent="0.3">
      <c r="A174">
        <v>813182</v>
      </c>
      <c r="B174" s="113" t="s">
        <v>57</v>
      </c>
      <c r="C174" t="s">
        <v>1501</v>
      </c>
      <c r="D174" t="s">
        <v>1501</v>
      </c>
      <c r="E174" t="s">
        <v>1501</v>
      </c>
      <c r="F174" t="s">
        <v>1501</v>
      </c>
      <c r="G174" t="s">
        <v>1501</v>
      </c>
      <c r="H174" t="s">
        <v>1501</v>
      </c>
      <c r="I174" t="s">
        <v>1501</v>
      </c>
      <c r="J174" t="s">
        <v>1501</v>
      </c>
      <c r="K174" t="s">
        <v>1501</v>
      </c>
      <c r="L174" t="s">
        <v>1501</v>
      </c>
      <c r="M174" t="s">
        <v>1501</v>
      </c>
      <c r="N174" t="s">
        <v>1501</v>
      </c>
      <c r="AY174" t="s">
        <v>1506</v>
      </c>
      <c r="AZ174" s="213" t="e">
        <v>#N/A</v>
      </c>
      <c r="BA174">
        <v>813182</v>
      </c>
      <c r="BB174" s="113"/>
    </row>
    <row r="175" spans="1:54" customFormat="1" ht="18.75" customHeight="1" x14ac:dyDescent="0.3">
      <c r="A175">
        <v>813193</v>
      </c>
      <c r="B175" s="113" t="s">
        <v>57</v>
      </c>
      <c r="C175" t="s">
        <v>1501</v>
      </c>
      <c r="D175" t="s">
        <v>1501</v>
      </c>
      <c r="E175" t="s">
        <v>1501</v>
      </c>
      <c r="F175" t="s">
        <v>1501</v>
      </c>
      <c r="G175" t="s">
        <v>1501</v>
      </c>
      <c r="H175" t="s">
        <v>1501</v>
      </c>
      <c r="I175" t="s">
        <v>1501</v>
      </c>
      <c r="J175" t="s">
        <v>1501</v>
      </c>
      <c r="K175" t="s">
        <v>1501</v>
      </c>
      <c r="L175" t="s">
        <v>1501</v>
      </c>
      <c r="M175" t="s">
        <v>1501</v>
      </c>
      <c r="N175" t="s">
        <v>1501</v>
      </c>
      <c r="AY175" t="s">
        <v>1506</v>
      </c>
      <c r="AZ175" s="213" t="e">
        <v>#N/A</v>
      </c>
      <c r="BA175">
        <v>813193</v>
      </c>
      <c r="BB175" s="113"/>
    </row>
    <row r="176" spans="1:54" customFormat="1" ht="18.75" customHeight="1" x14ac:dyDescent="0.3">
      <c r="A176">
        <v>813248</v>
      </c>
      <c r="B176" s="113" t="s">
        <v>57</v>
      </c>
      <c r="C176" t="s">
        <v>1501</v>
      </c>
      <c r="D176" t="s">
        <v>1501</v>
      </c>
      <c r="E176" t="s">
        <v>1501</v>
      </c>
      <c r="F176" t="s">
        <v>1501</v>
      </c>
      <c r="G176" t="s">
        <v>1501</v>
      </c>
      <c r="I176" t="s">
        <v>1501</v>
      </c>
      <c r="J176" t="s">
        <v>1501</v>
      </c>
      <c r="K176" t="s">
        <v>1501</v>
      </c>
      <c r="L176" t="s">
        <v>1501</v>
      </c>
      <c r="M176" t="s">
        <v>1501</v>
      </c>
      <c r="N176" t="s">
        <v>1501</v>
      </c>
      <c r="AY176" t="s">
        <v>1506</v>
      </c>
      <c r="AZ176" s="213" t="e">
        <v>#N/A</v>
      </c>
      <c r="BA176">
        <v>813248</v>
      </c>
      <c r="BB176" s="113"/>
    </row>
    <row r="177" spans="1:54" customFormat="1" ht="18.75" customHeight="1" x14ac:dyDescent="0.3">
      <c r="A177">
        <v>813365</v>
      </c>
      <c r="B177" s="113" t="s">
        <v>57</v>
      </c>
      <c r="C177" t="s">
        <v>1501</v>
      </c>
      <c r="D177" t="s">
        <v>1501</v>
      </c>
      <c r="E177" t="s">
        <v>1501</v>
      </c>
      <c r="F177" t="s">
        <v>1501</v>
      </c>
      <c r="G177" t="s">
        <v>1501</v>
      </c>
      <c r="H177" t="s">
        <v>1501</v>
      </c>
      <c r="I177" t="s">
        <v>1501</v>
      </c>
      <c r="J177" t="s">
        <v>1501</v>
      </c>
      <c r="K177" t="s">
        <v>1501</v>
      </c>
      <c r="L177" t="s">
        <v>1501</v>
      </c>
      <c r="M177" t="s">
        <v>1501</v>
      </c>
      <c r="N177" t="s">
        <v>1501</v>
      </c>
      <c r="AY177" t="s">
        <v>1506</v>
      </c>
      <c r="AZ177" s="213" t="e">
        <v>#N/A</v>
      </c>
      <c r="BA177">
        <v>813365</v>
      </c>
      <c r="BB177" s="113"/>
    </row>
    <row r="178" spans="1:54" customFormat="1" ht="18.75" customHeight="1" x14ac:dyDescent="0.3">
      <c r="A178">
        <v>813449</v>
      </c>
      <c r="B178" s="113" t="s">
        <v>57</v>
      </c>
      <c r="D178" t="s">
        <v>1501</v>
      </c>
      <c r="E178" t="s">
        <v>1501</v>
      </c>
      <c r="F178" t="s">
        <v>1501</v>
      </c>
      <c r="G178" t="s">
        <v>1501</v>
      </c>
      <c r="H178" t="s">
        <v>1501</v>
      </c>
      <c r="I178" t="s">
        <v>1501</v>
      </c>
      <c r="J178" t="s">
        <v>1501</v>
      </c>
      <c r="K178" t="s">
        <v>1501</v>
      </c>
      <c r="L178" t="s">
        <v>1501</v>
      </c>
      <c r="M178" t="s">
        <v>1501</v>
      </c>
      <c r="N178" t="s">
        <v>1501</v>
      </c>
      <c r="AY178" t="s">
        <v>1506</v>
      </c>
      <c r="AZ178" s="213" t="e">
        <v>#N/A</v>
      </c>
      <c r="BA178">
        <v>813449</v>
      </c>
      <c r="BB178" s="113"/>
    </row>
    <row r="179" spans="1:54" customFormat="1" ht="18.75" customHeight="1" x14ac:dyDescent="0.3">
      <c r="A179">
        <v>813479</v>
      </c>
      <c r="B179" s="113" t="s">
        <v>57</v>
      </c>
      <c r="D179" t="s">
        <v>1501</v>
      </c>
      <c r="E179" t="s">
        <v>1501</v>
      </c>
      <c r="H179" t="s">
        <v>1501</v>
      </c>
      <c r="J179" t="s">
        <v>1501</v>
      </c>
      <c r="K179" t="s">
        <v>1501</v>
      </c>
      <c r="L179" t="s">
        <v>1501</v>
      </c>
      <c r="M179" t="s">
        <v>1501</v>
      </c>
      <c r="N179" t="s">
        <v>1501</v>
      </c>
      <c r="AY179" t="s">
        <v>1506</v>
      </c>
      <c r="AZ179" s="213" t="e">
        <v>#N/A</v>
      </c>
      <c r="BA179">
        <v>813479</v>
      </c>
      <c r="BB179" s="113"/>
    </row>
    <row r="180" spans="1:54" customFormat="1" ht="18.75" customHeight="1" x14ac:dyDescent="0.3">
      <c r="A180">
        <v>813492</v>
      </c>
      <c r="B180" s="113" t="s">
        <v>57</v>
      </c>
      <c r="C180" t="s">
        <v>1501</v>
      </c>
      <c r="D180" t="s">
        <v>1501</v>
      </c>
      <c r="E180" t="s">
        <v>1501</v>
      </c>
      <c r="F180" t="s">
        <v>1501</v>
      </c>
      <c r="G180" t="s">
        <v>1501</v>
      </c>
      <c r="I180" t="s">
        <v>1501</v>
      </c>
      <c r="J180" t="s">
        <v>1501</v>
      </c>
      <c r="K180" t="s">
        <v>1501</v>
      </c>
      <c r="L180" t="s">
        <v>1501</v>
      </c>
      <c r="M180" t="s">
        <v>1501</v>
      </c>
      <c r="N180" t="s">
        <v>1501</v>
      </c>
      <c r="AY180" t="s">
        <v>1506</v>
      </c>
      <c r="AZ180" s="213" t="e">
        <v>#N/A</v>
      </c>
      <c r="BA180">
        <v>813492</v>
      </c>
      <c r="BB180" s="113"/>
    </row>
    <row r="181" spans="1:54" customFormat="1" ht="18.75" customHeight="1" x14ac:dyDescent="0.3">
      <c r="A181">
        <v>813500</v>
      </c>
      <c r="B181" s="113" t="s">
        <v>57</v>
      </c>
      <c r="C181" t="s">
        <v>1501</v>
      </c>
      <c r="D181" t="s">
        <v>1501</v>
      </c>
      <c r="E181" t="s">
        <v>1501</v>
      </c>
      <c r="F181" t="s">
        <v>1501</v>
      </c>
      <c r="G181" t="s">
        <v>1501</v>
      </c>
      <c r="H181" t="s">
        <v>1501</v>
      </c>
      <c r="I181" t="s">
        <v>1501</v>
      </c>
      <c r="J181" t="s">
        <v>1501</v>
      </c>
      <c r="K181" t="s">
        <v>1501</v>
      </c>
      <c r="L181" t="s">
        <v>1501</v>
      </c>
      <c r="M181" t="s">
        <v>1501</v>
      </c>
      <c r="N181" t="s">
        <v>1501</v>
      </c>
      <c r="AY181" t="s">
        <v>1506</v>
      </c>
      <c r="AZ181" s="213" t="e">
        <v>#N/A</v>
      </c>
      <c r="BA181">
        <v>813500</v>
      </c>
      <c r="BB181" s="113"/>
    </row>
    <row r="182" spans="1:54" customFormat="1" ht="18.75" customHeight="1" x14ac:dyDescent="0.3">
      <c r="A182">
        <v>813510</v>
      </c>
      <c r="B182" s="113" t="s">
        <v>57</v>
      </c>
      <c r="C182" t="s">
        <v>1501</v>
      </c>
      <c r="D182" t="s">
        <v>1501</v>
      </c>
      <c r="E182" t="s">
        <v>1501</v>
      </c>
      <c r="F182" t="s">
        <v>1501</v>
      </c>
      <c r="G182" t="s">
        <v>1501</v>
      </c>
      <c r="H182" t="s">
        <v>1501</v>
      </c>
      <c r="I182" t="s">
        <v>1501</v>
      </c>
      <c r="J182" t="s">
        <v>1501</v>
      </c>
      <c r="K182" t="s">
        <v>1501</v>
      </c>
      <c r="L182" t="s">
        <v>1501</v>
      </c>
      <c r="M182" t="s">
        <v>1501</v>
      </c>
      <c r="N182" t="s">
        <v>1501</v>
      </c>
      <c r="AY182" t="s">
        <v>1506</v>
      </c>
      <c r="AZ182" s="213" t="e">
        <v>#N/A</v>
      </c>
      <c r="BA182">
        <v>813510</v>
      </c>
      <c r="BB182" s="113"/>
    </row>
    <row r="183" spans="1:54" customFormat="1" ht="18.75" customHeight="1" x14ac:dyDescent="0.3">
      <c r="A183">
        <v>813523</v>
      </c>
      <c r="B183" s="113" t="s">
        <v>57</v>
      </c>
      <c r="D183" t="s">
        <v>1501</v>
      </c>
      <c r="E183" t="s">
        <v>1501</v>
      </c>
      <c r="F183" t="s">
        <v>1501</v>
      </c>
      <c r="G183" t="s">
        <v>1501</v>
      </c>
      <c r="H183" t="s">
        <v>1501</v>
      </c>
      <c r="I183" t="s">
        <v>1501</v>
      </c>
      <c r="J183" t="s">
        <v>1501</v>
      </c>
      <c r="K183" t="s">
        <v>1501</v>
      </c>
      <c r="L183" t="s">
        <v>1501</v>
      </c>
      <c r="M183" t="s">
        <v>1501</v>
      </c>
      <c r="N183" t="s">
        <v>1501</v>
      </c>
      <c r="AY183" t="s">
        <v>1506</v>
      </c>
      <c r="AZ183" s="213" t="e">
        <v>#N/A</v>
      </c>
      <c r="BA183">
        <v>813523</v>
      </c>
      <c r="BB183" s="113"/>
    </row>
    <row r="184" spans="1:54" customFormat="1" ht="18.75" customHeight="1" x14ac:dyDescent="0.3">
      <c r="A184">
        <v>813555</v>
      </c>
      <c r="B184" s="113" t="s">
        <v>57</v>
      </c>
      <c r="C184" t="s">
        <v>1501</v>
      </c>
      <c r="D184" t="s">
        <v>1501</v>
      </c>
      <c r="E184" t="s">
        <v>1501</v>
      </c>
      <c r="F184" t="s">
        <v>1501</v>
      </c>
      <c r="G184" t="s">
        <v>1501</v>
      </c>
      <c r="H184" t="s">
        <v>1501</v>
      </c>
      <c r="I184" t="s">
        <v>1501</v>
      </c>
      <c r="J184" t="s">
        <v>1501</v>
      </c>
      <c r="K184" t="s">
        <v>1501</v>
      </c>
      <c r="L184" t="s">
        <v>1501</v>
      </c>
      <c r="M184" t="s">
        <v>1501</v>
      </c>
      <c r="N184" t="s">
        <v>1501</v>
      </c>
      <c r="AY184" t="s">
        <v>1506</v>
      </c>
      <c r="AZ184" s="213" t="e">
        <v>#N/A</v>
      </c>
      <c r="BA184">
        <v>813555</v>
      </c>
      <c r="BB184" s="113"/>
    </row>
    <row r="185" spans="1:54" customFormat="1" ht="18.75" customHeight="1" x14ac:dyDescent="0.3">
      <c r="A185">
        <v>813566</v>
      </c>
      <c r="B185" s="113" t="s">
        <v>57</v>
      </c>
      <c r="C185" t="s">
        <v>1501</v>
      </c>
      <c r="D185" t="s">
        <v>1501</v>
      </c>
      <c r="E185" t="s">
        <v>1501</v>
      </c>
      <c r="F185" t="s">
        <v>1501</v>
      </c>
      <c r="G185" t="s">
        <v>1501</v>
      </c>
      <c r="H185" t="s">
        <v>1501</v>
      </c>
      <c r="I185" t="s">
        <v>1501</v>
      </c>
      <c r="J185" t="s">
        <v>1501</v>
      </c>
      <c r="K185" t="s">
        <v>1501</v>
      </c>
      <c r="L185" t="s">
        <v>1501</v>
      </c>
      <c r="M185" t="s">
        <v>1501</v>
      </c>
      <c r="N185" t="s">
        <v>1501</v>
      </c>
      <c r="AY185" t="s">
        <v>1506</v>
      </c>
      <c r="AZ185" s="213" t="e">
        <v>#N/A</v>
      </c>
      <c r="BA185">
        <v>813566</v>
      </c>
      <c r="BB185" s="113"/>
    </row>
    <row r="186" spans="1:54" customFormat="1" ht="18.75" customHeight="1" x14ac:dyDescent="0.3">
      <c r="A186">
        <v>813601</v>
      </c>
      <c r="B186" s="113" t="s">
        <v>57</v>
      </c>
      <c r="C186" t="s">
        <v>1501</v>
      </c>
      <c r="D186" t="s">
        <v>1501</v>
      </c>
      <c r="E186" t="s">
        <v>1501</v>
      </c>
      <c r="F186" t="s">
        <v>1501</v>
      </c>
      <c r="G186" t="s">
        <v>1501</v>
      </c>
      <c r="H186" t="s">
        <v>1501</v>
      </c>
      <c r="I186" t="s">
        <v>1501</v>
      </c>
      <c r="J186" t="s">
        <v>1501</v>
      </c>
      <c r="K186" t="s">
        <v>1501</v>
      </c>
      <c r="L186" t="s">
        <v>1501</v>
      </c>
      <c r="M186" t="s">
        <v>1501</v>
      </c>
      <c r="N186" t="s">
        <v>1501</v>
      </c>
      <c r="AY186" t="s">
        <v>1506</v>
      </c>
      <c r="AZ186" s="213" t="e">
        <v>#N/A</v>
      </c>
      <c r="BA186">
        <v>813601</v>
      </c>
      <c r="BB186" s="113"/>
    </row>
    <row r="187" spans="1:54" customFormat="1" ht="18.75" customHeight="1" x14ac:dyDescent="0.3">
      <c r="A187">
        <v>813662</v>
      </c>
      <c r="B187" s="113" t="s">
        <v>57</v>
      </c>
      <c r="D187" t="s">
        <v>1501</v>
      </c>
      <c r="E187" t="s">
        <v>1501</v>
      </c>
      <c r="F187" t="s">
        <v>1501</v>
      </c>
      <c r="H187" t="s">
        <v>1501</v>
      </c>
      <c r="I187" t="s">
        <v>1501</v>
      </c>
      <c r="J187" t="s">
        <v>1501</v>
      </c>
      <c r="K187" t="s">
        <v>1501</v>
      </c>
      <c r="L187" t="s">
        <v>1501</v>
      </c>
      <c r="M187" t="s">
        <v>1501</v>
      </c>
      <c r="N187" t="s">
        <v>1501</v>
      </c>
      <c r="AY187" t="s">
        <v>1506</v>
      </c>
      <c r="AZ187" s="213" t="e">
        <v>#N/A</v>
      </c>
      <c r="BA187">
        <v>813662</v>
      </c>
      <c r="BB187" s="113"/>
    </row>
    <row r="188" spans="1:54" customFormat="1" ht="18.75" customHeight="1" x14ac:dyDescent="0.3">
      <c r="A188">
        <v>813666</v>
      </c>
      <c r="B188" s="113" t="s">
        <v>57</v>
      </c>
      <c r="C188" t="s">
        <v>1501</v>
      </c>
      <c r="D188" t="s">
        <v>1501</v>
      </c>
      <c r="E188" t="s">
        <v>1501</v>
      </c>
      <c r="F188" t="s">
        <v>1501</v>
      </c>
      <c r="G188" t="s">
        <v>1501</v>
      </c>
      <c r="H188" t="s">
        <v>1501</v>
      </c>
      <c r="I188" t="s">
        <v>1501</v>
      </c>
      <c r="J188" t="s">
        <v>1501</v>
      </c>
      <c r="K188" t="s">
        <v>1501</v>
      </c>
      <c r="L188" t="s">
        <v>1501</v>
      </c>
      <c r="M188" t="s">
        <v>1501</v>
      </c>
      <c r="N188" t="s">
        <v>1501</v>
      </c>
      <c r="AY188" t="s">
        <v>1506</v>
      </c>
      <c r="AZ188" s="213" t="e">
        <v>#N/A</v>
      </c>
      <c r="BA188">
        <v>813666</v>
      </c>
      <c r="BB188" s="113"/>
    </row>
    <row r="189" spans="1:54" customFormat="1" ht="18.75" customHeight="1" x14ac:dyDescent="0.3">
      <c r="A189">
        <v>813700</v>
      </c>
      <c r="B189" s="113" t="s">
        <v>57</v>
      </c>
      <c r="C189" t="s">
        <v>1501</v>
      </c>
      <c r="D189" t="s">
        <v>1501</v>
      </c>
      <c r="E189" t="s">
        <v>1501</v>
      </c>
      <c r="F189" t="s">
        <v>1501</v>
      </c>
      <c r="G189" t="s">
        <v>1501</v>
      </c>
      <c r="H189" t="s">
        <v>1501</v>
      </c>
      <c r="I189" t="s">
        <v>1501</v>
      </c>
      <c r="J189" t="s">
        <v>1501</v>
      </c>
      <c r="K189" t="s">
        <v>1501</v>
      </c>
      <c r="L189" t="s">
        <v>1501</v>
      </c>
      <c r="M189" t="s">
        <v>1501</v>
      </c>
      <c r="N189" t="s">
        <v>1501</v>
      </c>
      <c r="AY189" t="s">
        <v>1506</v>
      </c>
      <c r="AZ189" s="213" t="e">
        <v>#N/A</v>
      </c>
      <c r="BA189">
        <v>813700</v>
      </c>
      <c r="BB189" s="113"/>
    </row>
    <row r="190" spans="1:54" customFormat="1" ht="18.75" customHeight="1" x14ac:dyDescent="0.3">
      <c r="A190">
        <v>813703</v>
      </c>
      <c r="B190" s="113" t="s">
        <v>57</v>
      </c>
      <c r="C190" t="s">
        <v>1501</v>
      </c>
      <c r="D190" t="s">
        <v>1501</v>
      </c>
      <c r="E190" t="s">
        <v>1501</v>
      </c>
      <c r="F190" t="s">
        <v>1501</v>
      </c>
      <c r="G190" t="s">
        <v>1501</v>
      </c>
      <c r="H190" t="s">
        <v>1501</v>
      </c>
      <c r="I190" t="s">
        <v>1501</v>
      </c>
      <c r="J190" t="s">
        <v>1501</v>
      </c>
      <c r="K190" t="s">
        <v>1501</v>
      </c>
      <c r="L190" t="s">
        <v>1501</v>
      </c>
      <c r="M190" t="s">
        <v>1501</v>
      </c>
      <c r="N190" t="s">
        <v>1501</v>
      </c>
      <c r="AY190" t="s">
        <v>1506</v>
      </c>
      <c r="AZ190" s="213" t="e">
        <v>#N/A</v>
      </c>
      <c r="BA190">
        <v>813703</v>
      </c>
      <c r="BB190" s="113"/>
    </row>
    <row r="191" spans="1:54" customFormat="1" ht="18.75" customHeight="1" x14ac:dyDescent="0.3">
      <c r="A191">
        <v>813706</v>
      </c>
      <c r="B191" s="113" t="s">
        <v>57</v>
      </c>
      <c r="C191" t="s">
        <v>1501</v>
      </c>
      <c r="D191" t="s">
        <v>1501</v>
      </c>
      <c r="E191" t="s">
        <v>1501</v>
      </c>
      <c r="F191" t="s">
        <v>1501</v>
      </c>
      <c r="G191" t="s">
        <v>1501</v>
      </c>
      <c r="I191" t="s">
        <v>1501</v>
      </c>
      <c r="J191" t="s">
        <v>1501</v>
      </c>
      <c r="K191" t="s">
        <v>1501</v>
      </c>
      <c r="L191" t="s">
        <v>1501</v>
      </c>
      <c r="M191" t="s">
        <v>1501</v>
      </c>
      <c r="N191" t="s">
        <v>1501</v>
      </c>
      <c r="AY191" t="s">
        <v>1506</v>
      </c>
      <c r="AZ191" s="213" t="e">
        <v>#N/A</v>
      </c>
      <c r="BA191">
        <v>813706</v>
      </c>
      <c r="BB191" s="113"/>
    </row>
    <row r="192" spans="1:54" customFormat="1" ht="18.75" customHeight="1" x14ac:dyDescent="0.3">
      <c r="A192">
        <v>813732</v>
      </c>
      <c r="B192" s="113" t="s">
        <v>57</v>
      </c>
      <c r="C192" t="s">
        <v>1501</v>
      </c>
      <c r="D192" t="s">
        <v>1501</v>
      </c>
      <c r="E192" t="s">
        <v>1501</v>
      </c>
      <c r="F192" t="s">
        <v>1501</v>
      </c>
      <c r="G192" t="s">
        <v>1501</v>
      </c>
      <c r="H192" t="s">
        <v>1501</v>
      </c>
      <c r="I192" t="s">
        <v>1501</v>
      </c>
      <c r="J192" t="s">
        <v>1501</v>
      </c>
      <c r="K192" t="s">
        <v>1501</v>
      </c>
      <c r="L192" t="s">
        <v>1501</v>
      </c>
      <c r="M192" t="s">
        <v>1501</v>
      </c>
      <c r="N192" t="s">
        <v>1501</v>
      </c>
      <c r="AY192" t="s">
        <v>1506</v>
      </c>
      <c r="AZ192" s="213" t="e">
        <v>#N/A</v>
      </c>
      <c r="BA192">
        <v>813732</v>
      </c>
      <c r="BB192" s="113"/>
    </row>
    <row r="193" spans="1:54" customFormat="1" ht="18.75" customHeight="1" x14ac:dyDescent="0.3">
      <c r="A193">
        <v>813750</v>
      </c>
      <c r="B193" s="113" t="s">
        <v>57</v>
      </c>
      <c r="F193" t="s">
        <v>1501</v>
      </c>
      <c r="H193" t="s">
        <v>1501</v>
      </c>
      <c r="I193" t="s">
        <v>1501</v>
      </c>
      <c r="K193" t="s">
        <v>1501</v>
      </c>
      <c r="L193" t="s">
        <v>1501</v>
      </c>
      <c r="M193" t="s">
        <v>1501</v>
      </c>
      <c r="N193" t="s">
        <v>1501</v>
      </c>
      <c r="AY193" t="s">
        <v>1506</v>
      </c>
      <c r="AZ193" s="213" t="e">
        <v>#N/A</v>
      </c>
      <c r="BA193">
        <v>813750</v>
      </c>
      <c r="BB193" s="113"/>
    </row>
    <row r="194" spans="1:54" customFormat="1" ht="18.75" customHeight="1" x14ac:dyDescent="0.3">
      <c r="A194">
        <v>813754</v>
      </c>
      <c r="B194" s="113" t="s">
        <v>57</v>
      </c>
      <c r="C194" t="s">
        <v>1501</v>
      </c>
      <c r="D194" t="s">
        <v>1501</v>
      </c>
      <c r="E194" t="s">
        <v>1501</v>
      </c>
      <c r="F194" t="s">
        <v>1501</v>
      </c>
      <c r="G194" t="s">
        <v>1501</v>
      </c>
      <c r="H194" t="s">
        <v>1501</v>
      </c>
      <c r="I194" t="s">
        <v>1501</v>
      </c>
      <c r="J194" t="s">
        <v>1501</v>
      </c>
      <c r="K194" t="s">
        <v>1501</v>
      </c>
      <c r="L194" t="s">
        <v>1501</v>
      </c>
      <c r="M194" t="s">
        <v>1501</v>
      </c>
      <c r="N194" t="s">
        <v>1501</v>
      </c>
      <c r="AY194" t="s">
        <v>1506</v>
      </c>
      <c r="AZ194" s="213" t="e">
        <v>#N/A</v>
      </c>
      <c r="BA194">
        <v>813754</v>
      </c>
      <c r="BB194" s="113"/>
    </row>
    <row r="195" spans="1:54" customFormat="1" ht="18.75" customHeight="1" x14ac:dyDescent="0.3">
      <c r="A195">
        <v>813760</v>
      </c>
      <c r="B195" s="113" t="s">
        <v>57</v>
      </c>
      <c r="C195" t="s">
        <v>1501</v>
      </c>
      <c r="D195" t="s">
        <v>1501</v>
      </c>
      <c r="E195" t="s">
        <v>1501</v>
      </c>
      <c r="F195" t="s">
        <v>1501</v>
      </c>
      <c r="G195" t="s">
        <v>1501</v>
      </c>
      <c r="H195" t="s">
        <v>1501</v>
      </c>
      <c r="I195" t="s">
        <v>1501</v>
      </c>
      <c r="J195" t="s">
        <v>1501</v>
      </c>
      <c r="K195" t="s">
        <v>1501</v>
      </c>
      <c r="L195" t="s">
        <v>1501</v>
      </c>
      <c r="M195" t="s">
        <v>1501</v>
      </c>
      <c r="N195" t="s">
        <v>1501</v>
      </c>
      <c r="AY195" t="s">
        <v>1506</v>
      </c>
      <c r="AZ195" s="213" t="e">
        <v>#N/A</v>
      </c>
      <c r="BA195">
        <v>813760</v>
      </c>
      <c r="BB195" s="113"/>
    </row>
    <row r="196" spans="1:54" customFormat="1" ht="18.75" customHeight="1" x14ac:dyDescent="0.3">
      <c r="A196">
        <v>813770</v>
      </c>
      <c r="B196" s="113" t="s">
        <v>57</v>
      </c>
      <c r="C196" t="s">
        <v>1501</v>
      </c>
      <c r="D196" t="s">
        <v>1501</v>
      </c>
      <c r="E196" t="s">
        <v>1501</v>
      </c>
      <c r="F196" t="s">
        <v>1501</v>
      </c>
      <c r="G196" t="s">
        <v>1501</v>
      </c>
      <c r="H196" t="s">
        <v>1501</v>
      </c>
      <c r="I196" t="s">
        <v>1501</v>
      </c>
      <c r="J196" t="s">
        <v>1501</v>
      </c>
      <c r="K196" t="s">
        <v>1501</v>
      </c>
      <c r="L196" t="s">
        <v>1501</v>
      </c>
      <c r="M196" t="s">
        <v>1501</v>
      </c>
      <c r="N196" t="s">
        <v>1501</v>
      </c>
      <c r="AY196" t="s">
        <v>1506</v>
      </c>
      <c r="AZ196" s="213" t="e">
        <v>#N/A</v>
      </c>
      <c r="BA196">
        <v>813770</v>
      </c>
      <c r="BB196" s="113"/>
    </row>
    <row r="197" spans="1:54" customFormat="1" ht="18.75" customHeight="1" x14ac:dyDescent="0.3">
      <c r="A197">
        <v>813801</v>
      </c>
      <c r="B197" s="113" t="s">
        <v>57</v>
      </c>
      <c r="C197" t="s">
        <v>1501</v>
      </c>
      <c r="D197" t="s">
        <v>1501</v>
      </c>
      <c r="E197" t="s">
        <v>1501</v>
      </c>
      <c r="F197" t="s">
        <v>1501</v>
      </c>
      <c r="G197" t="s">
        <v>1501</v>
      </c>
      <c r="I197" t="s">
        <v>1501</v>
      </c>
      <c r="J197" t="s">
        <v>1501</v>
      </c>
      <c r="K197" t="s">
        <v>1501</v>
      </c>
      <c r="L197" t="s">
        <v>1501</v>
      </c>
      <c r="M197" t="s">
        <v>1501</v>
      </c>
      <c r="AY197" t="s">
        <v>1506</v>
      </c>
      <c r="AZ197" s="213" t="e">
        <v>#N/A</v>
      </c>
      <c r="BA197">
        <v>813801</v>
      </c>
      <c r="BB197" s="113"/>
    </row>
    <row r="198" spans="1:54" customFormat="1" ht="18.75" customHeight="1" x14ac:dyDescent="0.3">
      <c r="A198">
        <v>813806</v>
      </c>
      <c r="B198" s="113" t="s">
        <v>57</v>
      </c>
      <c r="D198" t="s">
        <v>1501</v>
      </c>
      <c r="E198" t="s">
        <v>1501</v>
      </c>
      <c r="F198" t="s">
        <v>1501</v>
      </c>
      <c r="G198" t="s">
        <v>1501</v>
      </c>
      <c r="H198" t="s">
        <v>1501</v>
      </c>
      <c r="I198" t="s">
        <v>1501</v>
      </c>
      <c r="J198" t="s">
        <v>1501</v>
      </c>
      <c r="K198" t="s">
        <v>1501</v>
      </c>
      <c r="L198" t="s">
        <v>1501</v>
      </c>
      <c r="M198" t="s">
        <v>1501</v>
      </c>
      <c r="N198" t="s">
        <v>1501</v>
      </c>
      <c r="AY198" t="s">
        <v>1506</v>
      </c>
      <c r="AZ198" s="213" t="e">
        <v>#N/A</v>
      </c>
      <c r="BA198">
        <v>813806</v>
      </c>
      <c r="BB198" s="113"/>
    </row>
    <row r="199" spans="1:54" customFormat="1" ht="18.75" customHeight="1" x14ac:dyDescent="0.3">
      <c r="A199">
        <v>813807</v>
      </c>
      <c r="B199" s="113" t="s">
        <v>57</v>
      </c>
      <c r="C199" t="s">
        <v>1501</v>
      </c>
      <c r="D199" t="s">
        <v>1501</v>
      </c>
      <c r="E199" t="s">
        <v>1501</v>
      </c>
      <c r="F199" t="s">
        <v>1501</v>
      </c>
      <c r="G199" t="s">
        <v>1501</v>
      </c>
      <c r="H199" t="s">
        <v>1501</v>
      </c>
      <c r="I199" t="s">
        <v>1501</v>
      </c>
      <c r="J199" t="s">
        <v>1501</v>
      </c>
      <c r="K199" t="s">
        <v>1501</v>
      </c>
      <c r="L199" t="s">
        <v>1501</v>
      </c>
      <c r="M199" t="s">
        <v>1501</v>
      </c>
      <c r="N199" t="s">
        <v>1501</v>
      </c>
      <c r="AY199" t="s">
        <v>1506</v>
      </c>
      <c r="AZ199" s="213" t="e">
        <v>#N/A</v>
      </c>
      <c r="BA199">
        <v>813807</v>
      </c>
      <c r="BB199" s="113"/>
    </row>
    <row r="200" spans="1:54" customFormat="1" ht="18.75" customHeight="1" x14ac:dyDescent="0.3">
      <c r="A200">
        <v>813824</v>
      </c>
      <c r="B200" s="113" t="s">
        <v>57</v>
      </c>
      <c r="C200" t="s">
        <v>1501</v>
      </c>
      <c r="D200" t="s">
        <v>1501</v>
      </c>
      <c r="E200" t="s">
        <v>1501</v>
      </c>
      <c r="F200" t="s">
        <v>1501</v>
      </c>
      <c r="G200" t="s">
        <v>1501</v>
      </c>
      <c r="H200" t="s">
        <v>1501</v>
      </c>
      <c r="I200" t="s">
        <v>1501</v>
      </c>
      <c r="J200" t="s">
        <v>1501</v>
      </c>
      <c r="K200" t="s">
        <v>1501</v>
      </c>
      <c r="L200" t="s">
        <v>1501</v>
      </c>
      <c r="M200" t="s">
        <v>1501</v>
      </c>
      <c r="N200" t="s">
        <v>1501</v>
      </c>
      <c r="AY200" t="s">
        <v>1506</v>
      </c>
      <c r="AZ200" s="213" t="e">
        <v>#N/A</v>
      </c>
      <c r="BA200">
        <v>813824</v>
      </c>
      <c r="BB200" s="113"/>
    </row>
    <row r="201" spans="1:54" customFormat="1" ht="18.75" customHeight="1" x14ac:dyDescent="0.3">
      <c r="A201">
        <v>813838</v>
      </c>
      <c r="B201" s="113" t="s">
        <v>57</v>
      </c>
      <c r="C201" t="s">
        <v>1501</v>
      </c>
      <c r="D201" t="s">
        <v>1501</v>
      </c>
      <c r="E201" t="s">
        <v>1501</v>
      </c>
      <c r="F201" t="s">
        <v>1501</v>
      </c>
      <c r="G201" t="s">
        <v>1501</v>
      </c>
      <c r="H201" t="s">
        <v>1501</v>
      </c>
      <c r="I201" t="s">
        <v>1501</v>
      </c>
      <c r="J201" t="s">
        <v>1501</v>
      </c>
      <c r="K201" t="s">
        <v>1501</v>
      </c>
      <c r="L201" t="s">
        <v>1501</v>
      </c>
      <c r="M201" t="s">
        <v>1501</v>
      </c>
      <c r="N201" t="s">
        <v>1501</v>
      </c>
      <c r="AY201" t="s">
        <v>1506</v>
      </c>
      <c r="AZ201" s="213" t="e">
        <v>#N/A</v>
      </c>
      <c r="BA201">
        <v>813838</v>
      </c>
      <c r="BB201" s="113"/>
    </row>
    <row r="202" spans="1:54" customFormat="1" ht="18.75" customHeight="1" x14ac:dyDescent="0.3">
      <c r="A202">
        <v>813850</v>
      </c>
      <c r="B202" s="113" t="s">
        <v>57</v>
      </c>
      <c r="E202" t="s">
        <v>1501</v>
      </c>
      <c r="F202" t="s">
        <v>1501</v>
      </c>
      <c r="G202" t="s">
        <v>1501</v>
      </c>
      <c r="J202" t="s">
        <v>1501</v>
      </c>
      <c r="K202" t="s">
        <v>1501</v>
      </c>
      <c r="L202" t="s">
        <v>1501</v>
      </c>
      <c r="N202" t="s">
        <v>1501</v>
      </c>
      <c r="AY202" t="s">
        <v>1506</v>
      </c>
      <c r="AZ202" s="213" t="e">
        <v>#N/A</v>
      </c>
      <c r="BA202">
        <v>813850</v>
      </c>
      <c r="BB202" s="113"/>
    </row>
    <row r="203" spans="1:54" customFormat="1" ht="18.75" customHeight="1" x14ac:dyDescent="0.3">
      <c r="A203">
        <v>813872</v>
      </c>
      <c r="B203" s="113" t="s">
        <v>57</v>
      </c>
      <c r="C203" t="s">
        <v>1501</v>
      </c>
      <c r="E203" t="s">
        <v>1501</v>
      </c>
      <c r="H203" t="s">
        <v>1501</v>
      </c>
      <c r="I203" t="s">
        <v>1501</v>
      </c>
      <c r="J203" t="s">
        <v>1501</v>
      </c>
      <c r="K203" t="s">
        <v>1501</v>
      </c>
      <c r="L203" t="s">
        <v>1501</v>
      </c>
      <c r="M203" t="s">
        <v>1501</v>
      </c>
      <c r="N203" t="s">
        <v>1501</v>
      </c>
      <c r="AY203" t="s">
        <v>1506</v>
      </c>
      <c r="AZ203" s="213" t="e">
        <v>#N/A</v>
      </c>
      <c r="BA203">
        <v>813872</v>
      </c>
      <c r="BB203" s="113"/>
    </row>
    <row r="204" spans="1:54" customFormat="1" ht="18.75" customHeight="1" x14ac:dyDescent="0.3">
      <c r="A204">
        <v>813884</v>
      </c>
      <c r="B204" s="113" t="s">
        <v>57</v>
      </c>
      <c r="C204" t="s">
        <v>1501</v>
      </c>
      <c r="D204" t="s">
        <v>1501</v>
      </c>
      <c r="E204" t="s">
        <v>1501</v>
      </c>
      <c r="F204" t="s">
        <v>1501</v>
      </c>
      <c r="G204" t="s">
        <v>1501</v>
      </c>
      <c r="I204" t="s">
        <v>1501</v>
      </c>
      <c r="J204" t="s">
        <v>1501</v>
      </c>
      <c r="K204" t="s">
        <v>1501</v>
      </c>
      <c r="L204" t="s">
        <v>1501</v>
      </c>
      <c r="M204" t="s">
        <v>1501</v>
      </c>
      <c r="N204" t="s">
        <v>1501</v>
      </c>
      <c r="AY204" t="s">
        <v>1506</v>
      </c>
      <c r="AZ204" s="213" t="e">
        <v>#N/A</v>
      </c>
      <c r="BA204">
        <v>813884</v>
      </c>
      <c r="BB204" s="113"/>
    </row>
    <row r="205" spans="1:54" customFormat="1" ht="18.75" customHeight="1" x14ac:dyDescent="0.3">
      <c r="A205">
        <v>813908</v>
      </c>
      <c r="B205" s="113" t="s">
        <v>57</v>
      </c>
      <c r="D205" t="s">
        <v>1501</v>
      </c>
      <c r="E205" t="s">
        <v>1501</v>
      </c>
      <c r="F205" t="s">
        <v>1501</v>
      </c>
      <c r="G205" t="s">
        <v>1501</v>
      </c>
      <c r="H205" t="s">
        <v>1501</v>
      </c>
      <c r="I205" t="s">
        <v>1501</v>
      </c>
      <c r="J205" t="s">
        <v>1501</v>
      </c>
      <c r="K205" t="s">
        <v>1501</v>
      </c>
      <c r="L205" t="s">
        <v>1501</v>
      </c>
      <c r="M205" t="s">
        <v>1501</v>
      </c>
      <c r="N205" t="s">
        <v>1501</v>
      </c>
      <c r="AY205" t="s">
        <v>1506</v>
      </c>
      <c r="AZ205" s="213" t="e">
        <v>#N/A</v>
      </c>
      <c r="BA205">
        <v>813908</v>
      </c>
      <c r="BB205" s="113"/>
    </row>
    <row r="206" spans="1:54" customFormat="1" ht="18.75" customHeight="1" x14ac:dyDescent="0.3">
      <c r="A206">
        <v>813910</v>
      </c>
      <c r="B206" s="113" t="s">
        <v>57</v>
      </c>
      <c r="C206" t="s">
        <v>1501</v>
      </c>
      <c r="D206" t="s">
        <v>1501</v>
      </c>
      <c r="E206" t="s">
        <v>1501</v>
      </c>
      <c r="H206" t="s">
        <v>1501</v>
      </c>
      <c r="I206" t="s">
        <v>1501</v>
      </c>
      <c r="K206" t="s">
        <v>1501</v>
      </c>
      <c r="L206" t="s">
        <v>1501</v>
      </c>
      <c r="M206" t="s">
        <v>1501</v>
      </c>
      <c r="N206" t="s">
        <v>1501</v>
      </c>
      <c r="AY206" t="s">
        <v>1506</v>
      </c>
      <c r="AZ206" s="213" t="e">
        <v>#N/A</v>
      </c>
      <c r="BA206">
        <v>813910</v>
      </c>
      <c r="BB206" s="113"/>
    </row>
    <row r="207" spans="1:54" customFormat="1" ht="18.75" customHeight="1" x14ac:dyDescent="0.3">
      <c r="A207">
        <v>813951</v>
      </c>
      <c r="B207" s="113" t="s">
        <v>57</v>
      </c>
      <c r="D207" t="s">
        <v>1501</v>
      </c>
      <c r="E207" t="s">
        <v>1501</v>
      </c>
      <c r="F207" t="s">
        <v>1501</v>
      </c>
      <c r="G207" t="s">
        <v>1501</v>
      </c>
      <c r="I207" t="s">
        <v>1501</v>
      </c>
      <c r="J207" t="s">
        <v>1501</v>
      </c>
      <c r="K207" t="s">
        <v>1501</v>
      </c>
      <c r="L207" t="s">
        <v>1501</v>
      </c>
      <c r="M207" t="s">
        <v>1501</v>
      </c>
      <c r="N207" t="s">
        <v>1501</v>
      </c>
      <c r="AY207" t="s">
        <v>1506</v>
      </c>
      <c r="AZ207" s="213" t="e">
        <v>#N/A</v>
      </c>
      <c r="BA207">
        <v>813951</v>
      </c>
      <c r="BB207" s="113"/>
    </row>
    <row r="208" spans="1:54" customFormat="1" ht="18.75" customHeight="1" x14ac:dyDescent="0.3">
      <c r="A208">
        <v>813966</v>
      </c>
      <c r="B208" s="113" t="s">
        <v>57</v>
      </c>
      <c r="C208" t="s">
        <v>1501</v>
      </c>
      <c r="F208" t="s">
        <v>1501</v>
      </c>
      <c r="G208" t="s">
        <v>1501</v>
      </c>
      <c r="I208" t="s">
        <v>1501</v>
      </c>
      <c r="J208" t="s">
        <v>1501</v>
      </c>
      <c r="K208" t="s">
        <v>1501</v>
      </c>
      <c r="L208" t="s">
        <v>1501</v>
      </c>
      <c r="M208" t="s">
        <v>1501</v>
      </c>
      <c r="N208" t="s">
        <v>1501</v>
      </c>
      <c r="AY208" t="s">
        <v>1506</v>
      </c>
      <c r="AZ208" s="213" t="e">
        <v>#N/A</v>
      </c>
      <c r="BA208">
        <v>813966</v>
      </c>
      <c r="BB208" s="113"/>
    </row>
    <row r="209" spans="1:54" customFormat="1" ht="18.75" customHeight="1" x14ac:dyDescent="0.3">
      <c r="A209">
        <v>813969</v>
      </c>
      <c r="B209" s="113" t="s">
        <v>57</v>
      </c>
      <c r="D209" t="s">
        <v>1501</v>
      </c>
      <c r="E209" t="s">
        <v>1501</v>
      </c>
      <c r="F209" t="s">
        <v>1501</v>
      </c>
      <c r="G209" t="s">
        <v>1501</v>
      </c>
      <c r="H209" t="s">
        <v>1501</v>
      </c>
      <c r="I209" t="s">
        <v>1501</v>
      </c>
      <c r="J209" t="s">
        <v>1501</v>
      </c>
      <c r="K209" t="s">
        <v>1501</v>
      </c>
      <c r="L209" t="s">
        <v>1501</v>
      </c>
      <c r="M209" t="s">
        <v>1501</v>
      </c>
      <c r="N209" t="s">
        <v>1501</v>
      </c>
      <c r="AY209" t="s">
        <v>1506</v>
      </c>
      <c r="AZ209" s="213" t="e">
        <v>#N/A</v>
      </c>
      <c r="BA209">
        <v>813969</v>
      </c>
      <c r="BB209" s="113"/>
    </row>
    <row r="210" spans="1:54" customFormat="1" ht="18.75" customHeight="1" x14ac:dyDescent="0.3">
      <c r="A210">
        <v>813973</v>
      </c>
      <c r="B210" s="113" t="s">
        <v>57</v>
      </c>
      <c r="C210" t="s">
        <v>1501</v>
      </c>
      <c r="D210" t="s">
        <v>1501</v>
      </c>
      <c r="E210" t="s">
        <v>1501</v>
      </c>
      <c r="F210" t="s">
        <v>1501</v>
      </c>
      <c r="G210" t="s">
        <v>1501</v>
      </c>
      <c r="H210" t="s">
        <v>1501</v>
      </c>
      <c r="I210" t="s">
        <v>1501</v>
      </c>
      <c r="J210" t="s">
        <v>1501</v>
      </c>
      <c r="K210" t="s">
        <v>1501</v>
      </c>
      <c r="L210" t="s">
        <v>1501</v>
      </c>
      <c r="M210" t="s">
        <v>1501</v>
      </c>
      <c r="N210" t="s">
        <v>1501</v>
      </c>
      <c r="AY210" t="s">
        <v>1506</v>
      </c>
      <c r="AZ210" s="213" t="e">
        <v>#N/A</v>
      </c>
      <c r="BA210">
        <v>813973</v>
      </c>
      <c r="BB210" s="113"/>
    </row>
    <row r="211" spans="1:54" customFormat="1" ht="18.75" customHeight="1" x14ac:dyDescent="0.3">
      <c r="A211">
        <v>814020</v>
      </c>
      <c r="B211" s="113" t="s">
        <v>57</v>
      </c>
      <c r="C211" t="s">
        <v>1501</v>
      </c>
      <c r="D211" t="s">
        <v>1501</v>
      </c>
      <c r="E211" t="s">
        <v>1501</v>
      </c>
      <c r="F211" t="s">
        <v>1501</v>
      </c>
      <c r="G211" t="s">
        <v>1501</v>
      </c>
      <c r="H211" t="s">
        <v>1501</v>
      </c>
      <c r="I211" t="s">
        <v>1501</v>
      </c>
      <c r="J211" t="s">
        <v>1501</v>
      </c>
      <c r="K211" t="s">
        <v>1501</v>
      </c>
      <c r="L211" t="s">
        <v>1501</v>
      </c>
      <c r="M211" t="s">
        <v>1501</v>
      </c>
      <c r="N211" t="s">
        <v>1501</v>
      </c>
      <c r="AY211" t="s">
        <v>1506</v>
      </c>
      <c r="AZ211" s="213" t="e">
        <v>#N/A</v>
      </c>
      <c r="BA211">
        <v>814020</v>
      </c>
      <c r="BB211" s="113"/>
    </row>
    <row r="212" spans="1:54" customFormat="1" ht="18.75" customHeight="1" x14ac:dyDescent="0.3">
      <c r="A212">
        <v>814026</v>
      </c>
      <c r="B212" s="113" t="s">
        <v>57</v>
      </c>
      <c r="D212" t="s">
        <v>1501</v>
      </c>
      <c r="E212" t="s">
        <v>1501</v>
      </c>
      <c r="F212" t="s">
        <v>1501</v>
      </c>
      <c r="H212" t="s">
        <v>1501</v>
      </c>
      <c r="I212" t="s">
        <v>1501</v>
      </c>
      <c r="J212" t="s">
        <v>1501</v>
      </c>
      <c r="K212" t="s">
        <v>1501</v>
      </c>
      <c r="L212" t="s">
        <v>1501</v>
      </c>
      <c r="M212" t="s">
        <v>1501</v>
      </c>
      <c r="N212" t="s">
        <v>1501</v>
      </c>
      <c r="AY212" t="s">
        <v>1506</v>
      </c>
      <c r="AZ212" s="213" t="e">
        <v>#N/A</v>
      </c>
      <c r="BA212">
        <v>814026</v>
      </c>
      <c r="BB212" s="113"/>
    </row>
    <row r="213" spans="1:54" customFormat="1" ht="18.75" customHeight="1" x14ac:dyDescent="0.3">
      <c r="A213">
        <v>814027</v>
      </c>
      <c r="B213" s="113" t="s">
        <v>57</v>
      </c>
      <c r="C213" t="s">
        <v>1501</v>
      </c>
      <c r="D213" t="s">
        <v>1501</v>
      </c>
      <c r="E213" t="s">
        <v>1501</v>
      </c>
      <c r="F213" t="s">
        <v>1501</v>
      </c>
      <c r="G213" t="s">
        <v>1501</v>
      </c>
      <c r="H213" t="s">
        <v>1501</v>
      </c>
      <c r="I213" t="s">
        <v>1501</v>
      </c>
      <c r="J213" t="s">
        <v>1501</v>
      </c>
      <c r="K213" t="s">
        <v>1501</v>
      </c>
      <c r="L213" t="s">
        <v>1501</v>
      </c>
      <c r="M213" t="s">
        <v>1501</v>
      </c>
      <c r="N213" t="s">
        <v>1501</v>
      </c>
      <c r="AY213" t="s">
        <v>1506</v>
      </c>
      <c r="AZ213" s="213" t="e">
        <v>#N/A</v>
      </c>
      <c r="BA213">
        <v>814027</v>
      </c>
      <c r="BB213" s="113"/>
    </row>
    <row r="214" spans="1:54" customFormat="1" ht="18.75" customHeight="1" x14ac:dyDescent="0.3">
      <c r="A214">
        <v>814029</v>
      </c>
      <c r="B214" s="113" t="s">
        <v>57</v>
      </c>
      <c r="C214" t="s">
        <v>1501</v>
      </c>
      <c r="D214" t="s">
        <v>1501</v>
      </c>
      <c r="E214" t="s">
        <v>1501</v>
      </c>
      <c r="F214" t="s">
        <v>1501</v>
      </c>
      <c r="G214" t="s">
        <v>1501</v>
      </c>
      <c r="H214" t="s">
        <v>1501</v>
      </c>
      <c r="I214" t="s">
        <v>1501</v>
      </c>
      <c r="J214" t="s">
        <v>1501</v>
      </c>
      <c r="K214" t="s">
        <v>1501</v>
      </c>
      <c r="L214" t="s">
        <v>1501</v>
      </c>
      <c r="M214" t="s">
        <v>1501</v>
      </c>
      <c r="N214" t="s">
        <v>1501</v>
      </c>
      <c r="AY214" t="s">
        <v>1506</v>
      </c>
      <c r="AZ214" s="213" t="e">
        <v>#N/A</v>
      </c>
      <c r="BA214">
        <v>814029</v>
      </c>
      <c r="BB214" s="113"/>
    </row>
    <row r="215" spans="1:54" customFormat="1" ht="18.75" customHeight="1" x14ac:dyDescent="0.3">
      <c r="A215">
        <v>814034</v>
      </c>
      <c r="B215" s="113" t="s">
        <v>57</v>
      </c>
      <c r="C215" t="s">
        <v>1501</v>
      </c>
      <c r="D215" t="s">
        <v>1501</v>
      </c>
      <c r="E215" t="s">
        <v>1501</v>
      </c>
      <c r="F215" t="s">
        <v>1501</v>
      </c>
      <c r="G215" t="s">
        <v>1501</v>
      </c>
      <c r="H215" t="s">
        <v>1501</v>
      </c>
      <c r="I215" t="s">
        <v>1501</v>
      </c>
      <c r="J215" t="s">
        <v>1501</v>
      </c>
      <c r="K215" t="s">
        <v>1501</v>
      </c>
      <c r="L215" t="s">
        <v>1501</v>
      </c>
      <c r="M215" t="s">
        <v>1501</v>
      </c>
      <c r="N215" t="s">
        <v>1501</v>
      </c>
      <c r="AY215" t="s">
        <v>1506</v>
      </c>
      <c r="AZ215" s="213" t="e">
        <v>#N/A</v>
      </c>
      <c r="BA215">
        <v>814034</v>
      </c>
      <c r="BB215" s="113"/>
    </row>
    <row r="216" spans="1:54" customFormat="1" ht="18.75" customHeight="1" x14ac:dyDescent="0.3">
      <c r="A216">
        <v>814035</v>
      </c>
      <c r="B216" s="113" t="s">
        <v>57</v>
      </c>
      <c r="C216" t="s">
        <v>1501</v>
      </c>
      <c r="D216" t="s">
        <v>1501</v>
      </c>
      <c r="E216" t="s">
        <v>1501</v>
      </c>
      <c r="F216" t="s">
        <v>1501</v>
      </c>
      <c r="G216" t="s">
        <v>1501</v>
      </c>
      <c r="H216" t="s">
        <v>1501</v>
      </c>
      <c r="I216" t="s">
        <v>1501</v>
      </c>
      <c r="J216" t="s">
        <v>1501</v>
      </c>
      <c r="K216" t="s">
        <v>1501</v>
      </c>
      <c r="L216" t="s">
        <v>1501</v>
      </c>
      <c r="M216" t="s">
        <v>1501</v>
      </c>
      <c r="N216" t="s">
        <v>1501</v>
      </c>
      <c r="AY216" t="s">
        <v>1506</v>
      </c>
      <c r="AZ216" s="213" t="e">
        <v>#N/A</v>
      </c>
      <c r="BA216">
        <v>814035</v>
      </c>
      <c r="BB216" s="113"/>
    </row>
    <row r="217" spans="1:54" customFormat="1" ht="18.75" customHeight="1" x14ac:dyDescent="0.3">
      <c r="A217">
        <v>814044</v>
      </c>
      <c r="B217" s="113" t="s">
        <v>57</v>
      </c>
      <c r="C217" t="s">
        <v>1501</v>
      </c>
      <c r="D217" t="s">
        <v>1501</v>
      </c>
      <c r="E217" t="s">
        <v>1501</v>
      </c>
      <c r="F217" t="s">
        <v>1501</v>
      </c>
      <c r="G217" t="s">
        <v>1501</v>
      </c>
      <c r="H217" t="s">
        <v>1501</v>
      </c>
      <c r="I217" t="s">
        <v>1501</v>
      </c>
      <c r="J217" t="s">
        <v>1501</v>
      </c>
      <c r="K217" t="s">
        <v>1501</v>
      </c>
      <c r="L217" t="s">
        <v>1501</v>
      </c>
      <c r="M217" t="s">
        <v>1501</v>
      </c>
      <c r="N217" t="s">
        <v>1501</v>
      </c>
      <c r="AY217" t="s">
        <v>1506</v>
      </c>
      <c r="AZ217" s="213" t="e">
        <v>#N/A</v>
      </c>
      <c r="BA217">
        <v>814044</v>
      </c>
      <c r="BB217" s="113"/>
    </row>
    <row r="218" spans="1:54" customFormat="1" ht="18.75" customHeight="1" x14ac:dyDescent="0.3">
      <c r="A218">
        <v>814045</v>
      </c>
      <c r="B218" s="113" t="s">
        <v>57</v>
      </c>
      <c r="C218" t="s">
        <v>1501</v>
      </c>
      <c r="D218" t="s">
        <v>1501</v>
      </c>
      <c r="E218" t="s">
        <v>1501</v>
      </c>
      <c r="F218" t="s">
        <v>1501</v>
      </c>
      <c r="G218" t="s">
        <v>1501</v>
      </c>
      <c r="H218" t="s">
        <v>1501</v>
      </c>
      <c r="I218" t="s">
        <v>1501</v>
      </c>
      <c r="J218" t="s">
        <v>1501</v>
      </c>
      <c r="K218" t="s">
        <v>1501</v>
      </c>
      <c r="L218" t="s">
        <v>1501</v>
      </c>
      <c r="M218" t="s">
        <v>1501</v>
      </c>
      <c r="N218" t="s">
        <v>1501</v>
      </c>
      <c r="AY218" t="s">
        <v>1506</v>
      </c>
      <c r="AZ218" s="213" t="e">
        <v>#N/A</v>
      </c>
      <c r="BA218">
        <v>814045</v>
      </c>
      <c r="BB218" s="113"/>
    </row>
    <row r="219" spans="1:54" customFormat="1" ht="18.75" customHeight="1" x14ac:dyDescent="0.3">
      <c r="A219">
        <v>814109</v>
      </c>
      <c r="B219" s="113" t="s">
        <v>57</v>
      </c>
      <c r="C219" t="s">
        <v>1501</v>
      </c>
      <c r="D219" t="s">
        <v>1501</v>
      </c>
      <c r="E219" t="s">
        <v>1501</v>
      </c>
      <c r="F219" t="s">
        <v>1501</v>
      </c>
      <c r="G219" t="s">
        <v>1501</v>
      </c>
      <c r="H219" t="s">
        <v>1501</v>
      </c>
      <c r="I219" t="s">
        <v>1501</v>
      </c>
      <c r="J219" t="s">
        <v>1501</v>
      </c>
      <c r="K219" t="s">
        <v>1501</v>
      </c>
      <c r="L219" t="s">
        <v>1501</v>
      </c>
      <c r="M219" t="s">
        <v>1501</v>
      </c>
      <c r="N219" t="s">
        <v>1501</v>
      </c>
      <c r="AY219" t="s">
        <v>1506</v>
      </c>
      <c r="AZ219" s="213" t="e">
        <v>#N/A</v>
      </c>
      <c r="BA219">
        <v>814109</v>
      </c>
      <c r="BB219" s="113"/>
    </row>
    <row r="220" spans="1:54" customFormat="1" ht="18.75" customHeight="1" x14ac:dyDescent="0.3">
      <c r="A220">
        <v>814110</v>
      </c>
      <c r="B220" s="113" t="s">
        <v>57</v>
      </c>
      <c r="D220" t="s">
        <v>1501</v>
      </c>
      <c r="E220" t="s">
        <v>1501</v>
      </c>
      <c r="G220" t="s">
        <v>1501</v>
      </c>
      <c r="H220" t="s">
        <v>1501</v>
      </c>
      <c r="I220" t="s">
        <v>1501</v>
      </c>
      <c r="J220" t="s">
        <v>1501</v>
      </c>
      <c r="K220" t="s">
        <v>1501</v>
      </c>
      <c r="L220" t="s">
        <v>1501</v>
      </c>
      <c r="M220" t="s">
        <v>1501</v>
      </c>
      <c r="N220" t="s">
        <v>1501</v>
      </c>
      <c r="AY220" t="s">
        <v>1506</v>
      </c>
      <c r="AZ220" s="213" t="e">
        <v>#N/A</v>
      </c>
      <c r="BA220">
        <v>814110</v>
      </c>
      <c r="BB220" s="113"/>
    </row>
    <row r="221" spans="1:54" customFormat="1" ht="18.75" customHeight="1" x14ac:dyDescent="0.3">
      <c r="A221">
        <v>814124</v>
      </c>
      <c r="B221" s="113" t="s">
        <v>57</v>
      </c>
      <c r="D221" t="s">
        <v>1501</v>
      </c>
      <c r="E221" t="s">
        <v>1501</v>
      </c>
      <c r="F221" t="s">
        <v>1501</v>
      </c>
      <c r="G221" t="s">
        <v>1501</v>
      </c>
      <c r="H221" t="s">
        <v>1501</v>
      </c>
      <c r="I221" t="s">
        <v>1501</v>
      </c>
      <c r="J221" t="s">
        <v>1501</v>
      </c>
      <c r="K221" t="s">
        <v>1501</v>
      </c>
      <c r="L221" t="s">
        <v>1501</v>
      </c>
      <c r="M221" t="s">
        <v>1501</v>
      </c>
      <c r="N221" t="s">
        <v>1501</v>
      </c>
      <c r="AY221" t="s">
        <v>1506</v>
      </c>
      <c r="AZ221" s="213" t="e">
        <v>#N/A</v>
      </c>
      <c r="BA221">
        <v>814124</v>
      </c>
      <c r="BB221" s="113"/>
    </row>
    <row r="222" spans="1:54" customFormat="1" ht="18.75" customHeight="1" x14ac:dyDescent="0.3">
      <c r="A222">
        <v>814132</v>
      </c>
      <c r="B222" s="113" t="s">
        <v>57</v>
      </c>
      <c r="C222" t="s">
        <v>1501</v>
      </c>
      <c r="D222" t="s">
        <v>1501</v>
      </c>
      <c r="F222" t="s">
        <v>1501</v>
      </c>
      <c r="H222" t="s">
        <v>1501</v>
      </c>
      <c r="I222" t="s">
        <v>1501</v>
      </c>
      <c r="J222" t="s">
        <v>1501</v>
      </c>
      <c r="K222" t="s">
        <v>1501</v>
      </c>
      <c r="L222" t="s">
        <v>1501</v>
      </c>
      <c r="N222" t="s">
        <v>1501</v>
      </c>
      <c r="AY222" t="s">
        <v>1506</v>
      </c>
      <c r="AZ222" s="213" t="e">
        <v>#N/A</v>
      </c>
      <c r="BA222">
        <v>814132</v>
      </c>
      <c r="BB222" s="113"/>
    </row>
    <row r="223" spans="1:54" customFormat="1" ht="18.75" customHeight="1" x14ac:dyDescent="0.3">
      <c r="A223">
        <v>814152</v>
      </c>
      <c r="B223" s="113" t="s">
        <v>57</v>
      </c>
      <c r="C223" t="s">
        <v>1501</v>
      </c>
      <c r="D223" t="s">
        <v>1501</v>
      </c>
      <c r="E223" t="s">
        <v>1501</v>
      </c>
      <c r="F223" t="s">
        <v>1501</v>
      </c>
      <c r="G223" t="s">
        <v>1501</v>
      </c>
      <c r="H223" t="s">
        <v>1501</v>
      </c>
      <c r="I223" t="s">
        <v>1501</v>
      </c>
      <c r="J223" t="s">
        <v>1501</v>
      </c>
      <c r="K223" t="s">
        <v>1501</v>
      </c>
      <c r="L223" t="s">
        <v>1501</v>
      </c>
      <c r="M223" t="s">
        <v>1501</v>
      </c>
      <c r="N223" t="s">
        <v>1501</v>
      </c>
      <c r="AY223" t="s">
        <v>1506</v>
      </c>
      <c r="AZ223" s="213" t="e">
        <v>#N/A</v>
      </c>
      <c r="BA223">
        <v>814152</v>
      </c>
      <c r="BB223" s="113"/>
    </row>
    <row r="224" spans="1:54" customFormat="1" ht="18.75" customHeight="1" x14ac:dyDescent="0.3">
      <c r="A224">
        <v>814173</v>
      </c>
      <c r="B224" s="113" t="s">
        <v>57</v>
      </c>
      <c r="D224" t="s">
        <v>1501</v>
      </c>
      <c r="E224" t="s">
        <v>1501</v>
      </c>
      <c r="F224" t="s">
        <v>1501</v>
      </c>
      <c r="I224" t="s">
        <v>1501</v>
      </c>
      <c r="J224" t="s">
        <v>1501</v>
      </c>
      <c r="K224" t="s">
        <v>1501</v>
      </c>
      <c r="L224" t="s">
        <v>1501</v>
      </c>
      <c r="M224" t="s">
        <v>1501</v>
      </c>
      <c r="N224" t="s">
        <v>1501</v>
      </c>
      <c r="AY224" t="s">
        <v>1506</v>
      </c>
      <c r="AZ224" s="213" t="e">
        <v>#N/A</v>
      </c>
      <c r="BA224">
        <v>814173</v>
      </c>
      <c r="BB224" s="113"/>
    </row>
    <row r="225" spans="1:54" customFormat="1" ht="18.75" customHeight="1" x14ac:dyDescent="0.3">
      <c r="A225">
        <v>814179</v>
      </c>
      <c r="B225" s="113" t="s">
        <v>57</v>
      </c>
      <c r="D225" t="s">
        <v>1501</v>
      </c>
      <c r="E225" t="s">
        <v>1501</v>
      </c>
      <c r="F225" t="s">
        <v>1501</v>
      </c>
      <c r="G225" t="s">
        <v>1501</v>
      </c>
      <c r="H225" t="s">
        <v>1501</v>
      </c>
      <c r="I225" t="s">
        <v>1501</v>
      </c>
      <c r="J225" t="s">
        <v>1501</v>
      </c>
      <c r="K225" t="s">
        <v>1501</v>
      </c>
      <c r="L225" t="s">
        <v>1501</v>
      </c>
      <c r="M225" t="s">
        <v>1501</v>
      </c>
      <c r="N225" t="s">
        <v>1501</v>
      </c>
      <c r="AY225" t="s">
        <v>1506</v>
      </c>
      <c r="AZ225" s="213" t="e">
        <v>#N/A</v>
      </c>
      <c r="BA225">
        <v>814179</v>
      </c>
      <c r="BB225" s="113"/>
    </row>
    <row r="226" spans="1:54" customFormat="1" ht="18.75" customHeight="1" x14ac:dyDescent="0.3">
      <c r="A226">
        <v>814198</v>
      </c>
      <c r="B226" s="113" t="s">
        <v>57</v>
      </c>
      <c r="C226" t="s">
        <v>1501</v>
      </c>
      <c r="D226" t="s">
        <v>1501</v>
      </c>
      <c r="E226" t="s">
        <v>1501</v>
      </c>
      <c r="F226" t="s">
        <v>1501</v>
      </c>
      <c r="G226" t="s">
        <v>1501</v>
      </c>
      <c r="H226" t="s">
        <v>1501</v>
      </c>
      <c r="I226" t="s">
        <v>1501</v>
      </c>
      <c r="J226" t="s">
        <v>1501</v>
      </c>
      <c r="K226" t="s">
        <v>1501</v>
      </c>
      <c r="L226" t="s">
        <v>1501</v>
      </c>
      <c r="M226" t="s">
        <v>1501</v>
      </c>
      <c r="N226" t="s">
        <v>1501</v>
      </c>
      <c r="AY226" t="s">
        <v>1506</v>
      </c>
      <c r="AZ226" s="213" t="e">
        <v>#N/A</v>
      </c>
      <c r="BA226">
        <v>814198</v>
      </c>
      <c r="BB226" s="113"/>
    </row>
    <row r="227" spans="1:54" customFormat="1" ht="18.75" customHeight="1" x14ac:dyDescent="0.3">
      <c r="A227">
        <v>814224</v>
      </c>
      <c r="B227" s="113" t="s">
        <v>57</v>
      </c>
      <c r="D227" t="s">
        <v>1501</v>
      </c>
      <c r="E227" t="s">
        <v>1501</v>
      </c>
      <c r="F227" t="s">
        <v>1501</v>
      </c>
      <c r="J227" t="s">
        <v>1501</v>
      </c>
      <c r="K227" t="s">
        <v>1501</v>
      </c>
      <c r="L227" t="s">
        <v>1501</v>
      </c>
      <c r="M227" t="s">
        <v>1501</v>
      </c>
      <c r="AY227" t="s">
        <v>1506</v>
      </c>
      <c r="AZ227" s="213" t="e">
        <v>#N/A</v>
      </c>
      <c r="BA227">
        <v>814224</v>
      </c>
      <c r="BB227" s="113"/>
    </row>
    <row r="228" spans="1:54" customFormat="1" ht="18.75" customHeight="1" x14ac:dyDescent="0.3">
      <c r="A228">
        <v>813800</v>
      </c>
      <c r="B228" t="s">
        <v>57</v>
      </c>
      <c r="C228" t="s">
        <v>1501</v>
      </c>
      <c r="F228" t="s">
        <v>1501</v>
      </c>
      <c r="G228" t="s">
        <v>1501</v>
      </c>
      <c r="H228" t="s">
        <v>1501</v>
      </c>
      <c r="I228" t="s">
        <v>1501</v>
      </c>
      <c r="K228" t="s">
        <v>1501</v>
      </c>
      <c r="M228" t="s">
        <v>1501</v>
      </c>
      <c r="N228" t="s">
        <v>1501</v>
      </c>
      <c r="AY228" t="s">
        <v>1506</v>
      </c>
      <c r="AZ228" s="213">
        <v>813800</v>
      </c>
      <c r="BA228">
        <v>813800</v>
      </c>
    </row>
    <row r="229" spans="1:54" customFormat="1" ht="18.75" customHeight="1" x14ac:dyDescent="0.3">
      <c r="A229">
        <v>814314</v>
      </c>
      <c r="B229" t="s">
        <v>57</v>
      </c>
      <c r="D229" t="s">
        <v>134</v>
      </c>
      <c r="E229" t="s">
        <v>136</v>
      </c>
      <c r="F229" t="s">
        <v>134</v>
      </c>
      <c r="G229" t="s">
        <v>136</v>
      </c>
      <c r="H229" t="s">
        <v>134</v>
      </c>
      <c r="I229" t="s">
        <v>135</v>
      </c>
      <c r="J229" t="s">
        <v>135</v>
      </c>
      <c r="K229" t="s">
        <v>135</v>
      </c>
      <c r="L229" t="s">
        <v>135</v>
      </c>
      <c r="M229" t="s">
        <v>135</v>
      </c>
      <c r="N229" t="s">
        <v>135</v>
      </c>
      <c r="AZ229" s="213">
        <v>814314</v>
      </c>
      <c r="BA229">
        <v>814314</v>
      </c>
    </row>
    <row r="230" spans="1:54" customFormat="1" ht="18.75" customHeight="1" x14ac:dyDescent="0.3">
      <c r="A230">
        <v>814336</v>
      </c>
      <c r="B230" t="s">
        <v>57</v>
      </c>
      <c r="C230" t="s">
        <v>134</v>
      </c>
      <c r="D230" t="s">
        <v>134</v>
      </c>
      <c r="E230" t="s">
        <v>134</v>
      </c>
      <c r="F230" t="s">
        <v>134</v>
      </c>
      <c r="G230" t="s">
        <v>134</v>
      </c>
      <c r="H230" t="s">
        <v>134</v>
      </c>
      <c r="I230" t="s">
        <v>136</v>
      </c>
      <c r="J230" t="s">
        <v>136</v>
      </c>
      <c r="K230" t="s">
        <v>134</v>
      </c>
      <c r="L230" t="s">
        <v>134</v>
      </c>
      <c r="M230" t="s">
        <v>134</v>
      </c>
      <c r="N230" t="s">
        <v>134</v>
      </c>
      <c r="AZ230" s="213">
        <v>814336</v>
      </c>
      <c r="BA230">
        <v>814336</v>
      </c>
    </row>
    <row r="231" spans="1:54" customFormat="1" ht="18.75" customHeight="1" x14ac:dyDescent="0.3">
      <c r="A231">
        <v>814582</v>
      </c>
      <c r="B231" t="s">
        <v>57</v>
      </c>
      <c r="E231" t="s">
        <v>134</v>
      </c>
      <c r="F231" t="s">
        <v>134</v>
      </c>
      <c r="I231" t="s">
        <v>135</v>
      </c>
      <c r="J231" t="s">
        <v>135</v>
      </c>
      <c r="K231" t="s">
        <v>135</v>
      </c>
      <c r="L231" t="s">
        <v>134</v>
      </c>
      <c r="M231" t="s">
        <v>136</v>
      </c>
      <c r="N231" t="s">
        <v>135</v>
      </c>
      <c r="AZ231" s="213">
        <v>814582</v>
      </c>
      <c r="BA231">
        <v>814582</v>
      </c>
    </row>
    <row r="232" spans="1:54" customFormat="1" ht="18.75" customHeight="1" x14ac:dyDescent="0.3">
      <c r="A232">
        <v>814619</v>
      </c>
      <c r="B232" t="s">
        <v>57</v>
      </c>
      <c r="C232" t="s">
        <v>136</v>
      </c>
      <c r="D232" t="s">
        <v>134</v>
      </c>
      <c r="E232" t="s">
        <v>136</v>
      </c>
      <c r="F232" t="s">
        <v>136</v>
      </c>
      <c r="G232" t="s">
        <v>136</v>
      </c>
      <c r="H232" t="s">
        <v>134</v>
      </c>
      <c r="I232" t="s">
        <v>135</v>
      </c>
      <c r="J232" t="s">
        <v>135</v>
      </c>
      <c r="K232" t="s">
        <v>136</v>
      </c>
      <c r="L232" t="s">
        <v>135</v>
      </c>
      <c r="M232" t="s">
        <v>136</v>
      </c>
      <c r="N232" t="s">
        <v>135</v>
      </c>
      <c r="AZ232" s="213">
        <v>814619</v>
      </c>
      <c r="BA232">
        <v>814619</v>
      </c>
    </row>
    <row r="233" spans="1:54" customFormat="1" ht="18.75" customHeight="1" x14ac:dyDescent="0.3">
      <c r="A233">
        <v>814629</v>
      </c>
      <c r="B233" t="s">
        <v>57</v>
      </c>
      <c r="C233" t="s">
        <v>135</v>
      </c>
      <c r="D233" t="s">
        <v>135</v>
      </c>
      <c r="E233" t="s">
        <v>135</v>
      </c>
      <c r="F233" t="s">
        <v>135</v>
      </c>
      <c r="G233" t="s">
        <v>135</v>
      </c>
      <c r="H233" t="s">
        <v>135</v>
      </c>
      <c r="I233" t="s">
        <v>135</v>
      </c>
      <c r="J233" t="s">
        <v>135</v>
      </c>
      <c r="K233" t="s">
        <v>135</v>
      </c>
      <c r="L233" t="s">
        <v>135</v>
      </c>
      <c r="M233" t="s">
        <v>135</v>
      </c>
      <c r="N233" t="s">
        <v>135</v>
      </c>
      <c r="AZ233" s="213">
        <v>814629</v>
      </c>
      <c r="BA233">
        <v>814629</v>
      </c>
    </row>
    <row r="234" spans="1:54" customFormat="1" ht="18.75" customHeight="1" x14ac:dyDescent="0.3">
      <c r="A234">
        <v>814631</v>
      </c>
      <c r="B234" t="s">
        <v>57</v>
      </c>
      <c r="D234" t="s">
        <v>135</v>
      </c>
      <c r="F234" t="s">
        <v>135</v>
      </c>
      <c r="G234" t="s">
        <v>136</v>
      </c>
      <c r="I234" t="s">
        <v>135</v>
      </c>
      <c r="J234" t="s">
        <v>135</v>
      </c>
      <c r="K234" t="s">
        <v>135</v>
      </c>
      <c r="L234" t="s">
        <v>135</v>
      </c>
      <c r="M234" t="s">
        <v>136</v>
      </c>
      <c r="N234" t="s">
        <v>135</v>
      </c>
      <c r="AZ234" s="213">
        <v>814631</v>
      </c>
      <c r="BA234">
        <v>814631</v>
      </c>
    </row>
    <row r="235" spans="1:54" customFormat="1" ht="18.75" customHeight="1" x14ac:dyDescent="0.3">
      <c r="A235">
        <v>814643</v>
      </c>
      <c r="B235" t="s">
        <v>57</v>
      </c>
      <c r="C235" t="s">
        <v>135</v>
      </c>
      <c r="D235" t="s">
        <v>135</v>
      </c>
      <c r="E235" t="s">
        <v>135</v>
      </c>
      <c r="F235" t="s">
        <v>135</v>
      </c>
      <c r="G235" t="s">
        <v>135</v>
      </c>
      <c r="H235" t="s">
        <v>135</v>
      </c>
      <c r="I235" t="s">
        <v>135</v>
      </c>
      <c r="J235" t="s">
        <v>135</v>
      </c>
      <c r="K235" t="s">
        <v>135</v>
      </c>
      <c r="L235" t="s">
        <v>135</v>
      </c>
      <c r="M235" t="s">
        <v>135</v>
      </c>
      <c r="N235" t="s">
        <v>135</v>
      </c>
      <c r="AZ235" s="213">
        <v>814643</v>
      </c>
      <c r="BA235">
        <v>814643</v>
      </c>
    </row>
    <row r="236" spans="1:54" customFormat="1" ht="18.75" customHeight="1" x14ac:dyDescent="0.3">
      <c r="A236">
        <v>814732</v>
      </c>
      <c r="B236" t="s">
        <v>57</v>
      </c>
      <c r="D236" t="s">
        <v>134</v>
      </c>
      <c r="E236" t="s">
        <v>134</v>
      </c>
      <c r="F236" t="s">
        <v>134</v>
      </c>
      <c r="G236" t="s">
        <v>134</v>
      </c>
      <c r="H236" t="s">
        <v>134</v>
      </c>
      <c r="I236" t="s">
        <v>136</v>
      </c>
      <c r="K236" t="s">
        <v>136</v>
      </c>
      <c r="L236" t="s">
        <v>136</v>
      </c>
      <c r="N236" t="s">
        <v>134</v>
      </c>
      <c r="AZ236" s="213">
        <v>814732</v>
      </c>
      <c r="BA236">
        <v>814732</v>
      </c>
    </row>
    <row r="237" spans="1:54" customFormat="1" ht="18.75" customHeight="1" x14ac:dyDescent="0.3">
      <c r="A237">
        <v>814735</v>
      </c>
      <c r="B237" t="s">
        <v>57</v>
      </c>
      <c r="F237" t="s">
        <v>134</v>
      </c>
      <c r="H237" t="s">
        <v>134</v>
      </c>
      <c r="I237" t="s">
        <v>134</v>
      </c>
      <c r="J237" t="s">
        <v>136</v>
      </c>
      <c r="K237" t="s">
        <v>134</v>
      </c>
      <c r="M237" t="s">
        <v>134</v>
      </c>
      <c r="N237" t="s">
        <v>134</v>
      </c>
      <c r="AZ237" s="213">
        <v>814735</v>
      </c>
      <c r="BA237">
        <v>814735</v>
      </c>
    </row>
    <row r="238" spans="1:54" customFormat="1" ht="18.75" customHeight="1" x14ac:dyDescent="0.3">
      <c r="A238">
        <v>814754</v>
      </c>
      <c r="B238" t="s">
        <v>57</v>
      </c>
      <c r="D238" t="s">
        <v>134</v>
      </c>
      <c r="E238" t="s">
        <v>134</v>
      </c>
      <c r="F238" t="s">
        <v>134</v>
      </c>
      <c r="G238" t="s">
        <v>136</v>
      </c>
      <c r="H238" t="s">
        <v>134</v>
      </c>
      <c r="I238" t="s">
        <v>135</v>
      </c>
      <c r="J238" t="s">
        <v>135</v>
      </c>
      <c r="K238" t="s">
        <v>135</v>
      </c>
      <c r="L238" t="s">
        <v>135</v>
      </c>
      <c r="AZ238" s="213">
        <v>814754</v>
      </c>
      <c r="BA238">
        <v>814754</v>
      </c>
    </row>
    <row r="239" spans="1:54" customFormat="1" ht="18.75" customHeight="1" x14ac:dyDescent="0.3">
      <c r="A239">
        <v>814757</v>
      </c>
      <c r="B239" t="s">
        <v>57</v>
      </c>
      <c r="C239" t="s">
        <v>134</v>
      </c>
      <c r="D239" t="s">
        <v>135</v>
      </c>
      <c r="E239" t="s">
        <v>135</v>
      </c>
      <c r="F239" t="s">
        <v>134</v>
      </c>
      <c r="G239" t="s">
        <v>134</v>
      </c>
      <c r="H239" t="s">
        <v>134</v>
      </c>
      <c r="I239" t="s">
        <v>136</v>
      </c>
      <c r="J239" t="s">
        <v>136</v>
      </c>
      <c r="K239" t="s">
        <v>136</v>
      </c>
      <c r="L239" t="s">
        <v>136</v>
      </c>
      <c r="M239" t="s">
        <v>136</v>
      </c>
      <c r="N239" t="s">
        <v>136</v>
      </c>
      <c r="AZ239" s="213">
        <v>814757</v>
      </c>
      <c r="BA239">
        <v>814757</v>
      </c>
    </row>
    <row r="240" spans="1:54" customFormat="1" ht="18.75" customHeight="1" x14ac:dyDescent="0.3">
      <c r="A240">
        <v>814802</v>
      </c>
      <c r="B240" t="s">
        <v>57</v>
      </c>
      <c r="D240" t="s">
        <v>136</v>
      </c>
      <c r="F240" t="s">
        <v>136</v>
      </c>
      <c r="G240" t="s">
        <v>135</v>
      </c>
      <c r="J240" t="s">
        <v>136</v>
      </c>
      <c r="K240" t="s">
        <v>135</v>
      </c>
      <c r="M240" t="s">
        <v>134</v>
      </c>
      <c r="AZ240" s="213">
        <v>814802</v>
      </c>
      <c r="BA240">
        <v>814802</v>
      </c>
    </row>
    <row r="241" spans="1:53" customFormat="1" ht="18.75" customHeight="1" x14ac:dyDescent="0.3">
      <c r="A241">
        <v>814804</v>
      </c>
      <c r="B241" t="s">
        <v>57</v>
      </c>
      <c r="D241" t="s">
        <v>135</v>
      </c>
      <c r="E241" t="s">
        <v>136</v>
      </c>
      <c r="G241" t="s">
        <v>134</v>
      </c>
      <c r="J241" t="s">
        <v>136</v>
      </c>
      <c r="K241" t="s">
        <v>135</v>
      </c>
      <c r="N241" t="s">
        <v>136</v>
      </c>
      <c r="AZ241" s="213">
        <v>814804</v>
      </c>
      <c r="BA241">
        <v>814804</v>
      </c>
    </row>
    <row r="242" spans="1:53" customFormat="1" ht="18.75" customHeight="1" x14ac:dyDescent="0.3">
      <c r="A242">
        <v>814813</v>
      </c>
      <c r="B242" t="s">
        <v>57</v>
      </c>
      <c r="C242" t="s">
        <v>135</v>
      </c>
      <c r="D242" t="s">
        <v>134</v>
      </c>
      <c r="E242" t="s">
        <v>134</v>
      </c>
      <c r="F242" t="s">
        <v>136</v>
      </c>
      <c r="G242" t="s">
        <v>134</v>
      </c>
      <c r="H242" t="s">
        <v>134</v>
      </c>
      <c r="I242" t="s">
        <v>135</v>
      </c>
      <c r="J242" t="s">
        <v>135</v>
      </c>
      <c r="K242" t="s">
        <v>135</v>
      </c>
      <c r="L242" t="s">
        <v>135</v>
      </c>
      <c r="M242" t="s">
        <v>135</v>
      </c>
      <c r="N242" t="s">
        <v>135</v>
      </c>
      <c r="AZ242" s="213">
        <v>814813</v>
      </c>
      <c r="BA242">
        <v>814813</v>
      </c>
    </row>
    <row r="243" spans="1:53" customFormat="1" ht="18.75" customHeight="1" x14ac:dyDescent="0.3">
      <c r="A243">
        <v>814824</v>
      </c>
      <c r="B243" t="s">
        <v>57</v>
      </c>
      <c r="D243" t="s">
        <v>134</v>
      </c>
      <c r="E243" t="s">
        <v>134</v>
      </c>
      <c r="F243" t="s">
        <v>134</v>
      </c>
      <c r="I243" t="s">
        <v>134</v>
      </c>
      <c r="J243" t="s">
        <v>134</v>
      </c>
      <c r="K243" t="s">
        <v>134</v>
      </c>
      <c r="L243" t="s">
        <v>134</v>
      </c>
      <c r="AZ243" s="213">
        <v>814824</v>
      </c>
      <c r="BA243">
        <v>814824</v>
      </c>
    </row>
    <row r="244" spans="1:53" customFormat="1" ht="18.75" customHeight="1" x14ac:dyDescent="0.3">
      <c r="A244">
        <v>814827</v>
      </c>
      <c r="B244" t="s">
        <v>57</v>
      </c>
      <c r="C244" t="s">
        <v>136</v>
      </c>
      <c r="D244" t="s">
        <v>136</v>
      </c>
      <c r="E244" t="s">
        <v>136</v>
      </c>
      <c r="G244" t="s">
        <v>136</v>
      </c>
      <c r="I244" t="s">
        <v>135</v>
      </c>
      <c r="J244" t="s">
        <v>135</v>
      </c>
      <c r="K244" t="s">
        <v>135</v>
      </c>
      <c r="L244" t="s">
        <v>135</v>
      </c>
      <c r="M244" t="s">
        <v>135</v>
      </c>
      <c r="N244" t="s">
        <v>135</v>
      </c>
      <c r="AZ244" s="213">
        <v>814827</v>
      </c>
      <c r="BA244">
        <v>814827</v>
      </c>
    </row>
    <row r="245" spans="1:53" customFormat="1" ht="18.75" customHeight="1" x14ac:dyDescent="0.3">
      <c r="A245">
        <v>814839</v>
      </c>
      <c r="B245" t="s">
        <v>57</v>
      </c>
      <c r="D245" t="s">
        <v>135</v>
      </c>
      <c r="E245" t="s">
        <v>134</v>
      </c>
      <c r="F245" t="s">
        <v>134</v>
      </c>
      <c r="J245" t="s">
        <v>134</v>
      </c>
      <c r="L245" t="s">
        <v>135</v>
      </c>
      <c r="M245" t="s">
        <v>134</v>
      </c>
      <c r="AZ245" s="213">
        <v>814839</v>
      </c>
      <c r="BA245">
        <v>814839</v>
      </c>
    </row>
    <row r="246" spans="1:53" customFormat="1" ht="18.75" customHeight="1" x14ac:dyDescent="0.3">
      <c r="A246">
        <v>814854</v>
      </c>
      <c r="B246" t="s">
        <v>57</v>
      </c>
      <c r="C246" t="s">
        <v>134</v>
      </c>
      <c r="D246" t="s">
        <v>135</v>
      </c>
      <c r="E246" t="s">
        <v>136</v>
      </c>
      <c r="H246" t="s">
        <v>136</v>
      </c>
      <c r="I246" t="s">
        <v>136</v>
      </c>
      <c r="J246" t="s">
        <v>135</v>
      </c>
      <c r="M246" t="s">
        <v>134</v>
      </c>
      <c r="N246" t="s">
        <v>136</v>
      </c>
      <c r="AZ246" s="213">
        <v>814854</v>
      </c>
      <c r="BA246">
        <v>814854</v>
      </c>
    </row>
    <row r="247" spans="1:53" customFormat="1" ht="18.75" customHeight="1" x14ac:dyDescent="0.3">
      <c r="A247">
        <v>814858</v>
      </c>
      <c r="B247" t="s">
        <v>57</v>
      </c>
      <c r="D247" t="s">
        <v>134</v>
      </c>
      <c r="E247" t="s">
        <v>134</v>
      </c>
      <c r="F247" t="s">
        <v>134</v>
      </c>
      <c r="G247" t="s">
        <v>134</v>
      </c>
      <c r="H247" t="s">
        <v>134</v>
      </c>
      <c r="I247" t="s">
        <v>135</v>
      </c>
      <c r="J247" t="s">
        <v>136</v>
      </c>
      <c r="K247" t="s">
        <v>135</v>
      </c>
      <c r="L247" t="s">
        <v>136</v>
      </c>
      <c r="M247" t="s">
        <v>134</v>
      </c>
      <c r="AZ247" s="213">
        <v>814858</v>
      </c>
      <c r="BA247">
        <v>814858</v>
      </c>
    </row>
    <row r="248" spans="1:53" customFormat="1" ht="18.75" customHeight="1" x14ac:dyDescent="0.3">
      <c r="A248">
        <v>814859</v>
      </c>
      <c r="B248" t="s">
        <v>57</v>
      </c>
      <c r="D248" t="s">
        <v>134</v>
      </c>
      <c r="E248" t="s">
        <v>134</v>
      </c>
      <c r="J248" t="s">
        <v>134</v>
      </c>
      <c r="L248" t="s">
        <v>134</v>
      </c>
      <c r="N248" t="s">
        <v>134</v>
      </c>
      <c r="AZ248" s="213">
        <v>814859</v>
      </c>
      <c r="BA248">
        <v>814859</v>
      </c>
    </row>
    <row r="249" spans="1:53" customFormat="1" ht="18.75" customHeight="1" x14ac:dyDescent="0.3">
      <c r="A249">
        <v>814865</v>
      </c>
      <c r="B249" t="s">
        <v>57</v>
      </c>
      <c r="C249" t="s">
        <v>134</v>
      </c>
      <c r="D249" t="s">
        <v>134</v>
      </c>
      <c r="E249" t="s">
        <v>134</v>
      </c>
      <c r="F249" t="s">
        <v>134</v>
      </c>
      <c r="G249" t="s">
        <v>134</v>
      </c>
      <c r="H249" t="s">
        <v>134</v>
      </c>
      <c r="I249" t="s">
        <v>135</v>
      </c>
      <c r="J249" t="s">
        <v>135</v>
      </c>
      <c r="K249" t="s">
        <v>135</v>
      </c>
      <c r="L249" t="s">
        <v>135</v>
      </c>
      <c r="M249" t="s">
        <v>135</v>
      </c>
      <c r="N249" t="s">
        <v>135</v>
      </c>
      <c r="AZ249" s="213">
        <v>814865</v>
      </c>
      <c r="BA249">
        <v>814865</v>
      </c>
    </row>
    <row r="250" spans="1:53" customFormat="1" ht="18.75" customHeight="1" x14ac:dyDescent="0.3">
      <c r="A250">
        <v>814877</v>
      </c>
      <c r="B250" t="s">
        <v>57</v>
      </c>
      <c r="D250" t="s">
        <v>134</v>
      </c>
      <c r="E250" t="s">
        <v>135</v>
      </c>
      <c r="F250" t="s">
        <v>135</v>
      </c>
      <c r="G250" t="s">
        <v>135</v>
      </c>
      <c r="H250" t="s">
        <v>134</v>
      </c>
      <c r="I250" t="s">
        <v>136</v>
      </c>
      <c r="J250" t="s">
        <v>135</v>
      </c>
      <c r="K250" t="s">
        <v>135</v>
      </c>
      <c r="L250" t="s">
        <v>135</v>
      </c>
      <c r="M250" t="s">
        <v>135</v>
      </c>
      <c r="N250" t="s">
        <v>135</v>
      </c>
      <c r="AZ250" s="213">
        <v>814877</v>
      </c>
      <c r="BA250">
        <v>814877</v>
      </c>
    </row>
    <row r="251" spans="1:53" customFormat="1" ht="18.75" customHeight="1" x14ac:dyDescent="0.3">
      <c r="A251">
        <v>814878</v>
      </c>
      <c r="B251" t="s">
        <v>57</v>
      </c>
      <c r="D251" t="s">
        <v>134</v>
      </c>
      <c r="E251" t="s">
        <v>134</v>
      </c>
      <c r="I251" t="s">
        <v>134</v>
      </c>
      <c r="J251" t="s">
        <v>134</v>
      </c>
      <c r="L251" t="s">
        <v>134</v>
      </c>
      <c r="AZ251" s="213">
        <v>814878</v>
      </c>
      <c r="BA251">
        <v>814878</v>
      </c>
    </row>
    <row r="252" spans="1:53" customFormat="1" ht="18.75" customHeight="1" x14ac:dyDescent="0.3">
      <c r="A252">
        <v>814881</v>
      </c>
      <c r="B252" t="s">
        <v>57</v>
      </c>
      <c r="C252" t="s">
        <v>136</v>
      </c>
      <c r="D252" t="s">
        <v>136</v>
      </c>
      <c r="F252" t="s">
        <v>136</v>
      </c>
      <c r="H252" t="s">
        <v>136</v>
      </c>
      <c r="I252" t="s">
        <v>135</v>
      </c>
      <c r="J252" t="s">
        <v>135</v>
      </c>
      <c r="K252" t="s">
        <v>135</v>
      </c>
      <c r="L252" t="s">
        <v>135</v>
      </c>
      <c r="M252" t="s">
        <v>136</v>
      </c>
      <c r="N252" t="s">
        <v>136</v>
      </c>
      <c r="AZ252" s="213">
        <v>814881</v>
      </c>
      <c r="BA252">
        <v>814881</v>
      </c>
    </row>
    <row r="253" spans="1:53" customFormat="1" ht="18.75" customHeight="1" x14ac:dyDescent="0.3">
      <c r="A253">
        <v>814884</v>
      </c>
      <c r="B253" t="s">
        <v>57</v>
      </c>
      <c r="C253" t="s">
        <v>134</v>
      </c>
      <c r="D253" t="s">
        <v>136</v>
      </c>
      <c r="E253" t="s">
        <v>134</v>
      </c>
      <c r="F253" t="s">
        <v>136</v>
      </c>
      <c r="G253" t="s">
        <v>136</v>
      </c>
      <c r="H253" t="s">
        <v>136</v>
      </c>
      <c r="I253" t="s">
        <v>135</v>
      </c>
      <c r="J253" t="s">
        <v>135</v>
      </c>
      <c r="K253" t="s">
        <v>135</v>
      </c>
      <c r="L253" t="s">
        <v>135</v>
      </c>
      <c r="M253" t="s">
        <v>135</v>
      </c>
      <c r="N253" t="s">
        <v>135</v>
      </c>
      <c r="AZ253" s="213">
        <v>814884</v>
      </c>
      <c r="BA253">
        <v>814884</v>
      </c>
    </row>
    <row r="254" spans="1:53" customFormat="1" ht="18.75" customHeight="1" x14ac:dyDescent="0.3">
      <c r="A254">
        <v>814887</v>
      </c>
      <c r="B254" t="s">
        <v>57</v>
      </c>
      <c r="C254" t="s">
        <v>134</v>
      </c>
      <c r="D254" t="s">
        <v>136</v>
      </c>
      <c r="E254" t="s">
        <v>136</v>
      </c>
      <c r="F254" t="s">
        <v>134</v>
      </c>
      <c r="G254" t="s">
        <v>136</v>
      </c>
      <c r="H254" t="s">
        <v>136</v>
      </c>
      <c r="I254" t="s">
        <v>135</v>
      </c>
      <c r="J254" t="s">
        <v>135</v>
      </c>
      <c r="K254" t="s">
        <v>135</v>
      </c>
      <c r="L254" t="s">
        <v>136</v>
      </c>
      <c r="M254" t="s">
        <v>136</v>
      </c>
      <c r="N254" t="s">
        <v>135</v>
      </c>
      <c r="AZ254" s="213">
        <v>814887</v>
      </c>
      <c r="BA254">
        <v>814887</v>
      </c>
    </row>
    <row r="255" spans="1:53" customFormat="1" ht="18.75" customHeight="1" x14ac:dyDescent="0.3">
      <c r="A255">
        <v>814891</v>
      </c>
      <c r="B255" t="s">
        <v>57</v>
      </c>
      <c r="D255" t="s">
        <v>134</v>
      </c>
      <c r="E255" t="s">
        <v>136</v>
      </c>
      <c r="F255" t="s">
        <v>135</v>
      </c>
      <c r="G255" t="s">
        <v>136</v>
      </c>
      <c r="I255" t="s">
        <v>135</v>
      </c>
      <c r="J255" t="s">
        <v>136</v>
      </c>
      <c r="K255" t="s">
        <v>135</v>
      </c>
      <c r="L255" t="s">
        <v>135</v>
      </c>
      <c r="M255" t="s">
        <v>136</v>
      </c>
      <c r="AZ255" s="213">
        <v>814891</v>
      </c>
      <c r="BA255">
        <v>814891</v>
      </c>
    </row>
    <row r="256" spans="1:53" customFormat="1" ht="18.75" customHeight="1" x14ac:dyDescent="0.3">
      <c r="A256">
        <v>814893</v>
      </c>
      <c r="B256" t="s">
        <v>57</v>
      </c>
      <c r="C256" t="s">
        <v>134</v>
      </c>
      <c r="D256" t="s">
        <v>134</v>
      </c>
      <c r="E256" t="s">
        <v>134</v>
      </c>
      <c r="F256" t="s">
        <v>136</v>
      </c>
      <c r="G256" t="s">
        <v>134</v>
      </c>
      <c r="I256" t="s">
        <v>136</v>
      </c>
      <c r="J256" t="s">
        <v>135</v>
      </c>
      <c r="K256" t="s">
        <v>136</v>
      </c>
      <c r="L256" t="s">
        <v>136</v>
      </c>
      <c r="M256" t="s">
        <v>136</v>
      </c>
      <c r="N256" t="s">
        <v>136</v>
      </c>
      <c r="AZ256" s="213">
        <v>814893</v>
      </c>
      <c r="BA256">
        <v>814893</v>
      </c>
    </row>
    <row r="257" spans="1:53" customFormat="1" ht="18.75" customHeight="1" x14ac:dyDescent="0.3">
      <c r="A257">
        <v>814894</v>
      </c>
      <c r="B257" t="s">
        <v>57</v>
      </c>
      <c r="D257" t="s">
        <v>135</v>
      </c>
      <c r="E257" t="s">
        <v>135</v>
      </c>
      <c r="F257" t="s">
        <v>136</v>
      </c>
      <c r="I257" t="s">
        <v>135</v>
      </c>
      <c r="J257" t="s">
        <v>135</v>
      </c>
      <c r="L257" t="s">
        <v>135</v>
      </c>
      <c r="N257" t="s">
        <v>135</v>
      </c>
      <c r="AZ257" s="213">
        <v>814894</v>
      </c>
      <c r="BA257">
        <v>814894</v>
      </c>
    </row>
    <row r="258" spans="1:53" customFormat="1" ht="18.75" customHeight="1" x14ac:dyDescent="0.3">
      <c r="A258">
        <v>814895</v>
      </c>
      <c r="B258" t="s">
        <v>57</v>
      </c>
      <c r="D258" t="s">
        <v>134</v>
      </c>
      <c r="H258" t="s">
        <v>134</v>
      </c>
      <c r="J258" t="s">
        <v>136</v>
      </c>
      <c r="K258" t="s">
        <v>135</v>
      </c>
      <c r="L258" t="s">
        <v>136</v>
      </c>
      <c r="M258" t="s">
        <v>134</v>
      </c>
      <c r="N258" t="s">
        <v>135</v>
      </c>
      <c r="AZ258" s="213">
        <v>814895</v>
      </c>
      <c r="BA258">
        <v>814895</v>
      </c>
    </row>
    <row r="259" spans="1:53" customFormat="1" ht="18.75" customHeight="1" x14ac:dyDescent="0.3">
      <c r="A259">
        <v>814899</v>
      </c>
      <c r="B259" t="s">
        <v>57</v>
      </c>
      <c r="C259" t="s">
        <v>134</v>
      </c>
      <c r="D259" t="s">
        <v>135</v>
      </c>
      <c r="E259" t="s">
        <v>136</v>
      </c>
      <c r="F259" t="s">
        <v>134</v>
      </c>
      <c r="I259" t="s">
        <v>135</v>
      </c>
      <c r="J259" t="s">
        <v>136</v>
      </c>
      <c r="K259" t="s">
        <v>136</v>
      </c>
      <c r="L259" t="s">
        <v>135</v>
      </c>
      <c r="AZ259" s="213">
        <v>814899</v>
      </c>
      <c r="BA259">
        <v>814899</v>
      </c>
    </row>
    <row r="260" spans="1:53" customFormat="1" ht="18.75" customHeight="1" x14ac:dyDescent="0.3">
      <c r="A260">
        <v>814901</v>
      </c>
      <c r="B260" t="s">
        <v>57</v>
      </c>
      <c r="D260" t="s">
        <v>136</v>
      </c>
      <c r="E260" t="s">
        <v>134</v>
      </c>
      <c r="F260" t="s">
        <v>136</v>
      </c>
      <c r="H260" t="s">
        <v>134</v>
      </c>
      <c r="I260" t="s">
        <v>136</v>
      </c>
      <c r="J260" t="s">
        <v>136</v>
      </c>
      <c r="K260" t="s">
        <v>136</v>
      </c>
      <c r="L260" t="s">
        <v>135</v>
      </c>
      <c r="M260" t="s">
        <v>135</v>
      </c>
      <c r="N260" t="s">
        <v>136</v>
      </c>
      <c r="AZ260" s="213">
        <v>814901</v>
      </c>
      <c r="BA260">
        <v>814901</v>
      </c>
    </row>
    <row r="261" spans="1:53" customFormat="1" ht="18.75" customHeight="1" x14ac:dyDescent="0.3">
      <c r="A261">
        <v>814905</v>
      </c>
      <c r="B261" t="s">
        <v>57</v>
      </c>
      <c r="C261" t="s">
        <v>134</v>
      </c>
      <c r="D261" t="s">
        <v>134</v>
      </c>
      <c r="E261" t="s">
        <v>136</v>
      </c>
      <c r="F261" t="s">
        <v>136</v>
      </c>
      <c r="G261" t="s">
        <v>136</v>
      </c>
      <c r="H261" t="s">
        <v>136</v>
      </c>
      <c r="I261" t="s">
        <v>135</v>
      </c>
      <c r="J261" t="s">
        <v>136</v>
      </c>
      <c r="K261" t="s">
        <v>135</v>
      </c>
      <c r="L261" t="s">
        <v>135</v>
      </c>
      <c r="M261" t="s">
        <v>136</v>
      </c>
      <c r="N261" t="s">
        <v>135</v>
      </c>
      <c r="AZ261" s="213">
        <v>814905</v>
      </c>
      <c r="BA261">
        <v>814905</v>
      </c>
    </row>
    <row r="262" spans="1:53" customFormat="1" ht="18.75" customHeight="1" x14ac:dyDescent="0.3">
      <c r="A262">
        <v>814906</v>
      </c>
      <c r="B262" t="s">
        <v>57</v>
      </c>
      <c r="C262" t="s">
        <v>134</v>
      </c>
      <c r="D262" t="s">
        <v>134</v>
      </c>
      <c r="E262" t="s">
        <v>134</v>
      </c>
      <c r="F262" t="s">
        <v>134</v>
      </c>
      <c r="G262" t="s">
        <v>136</v>
      </c>
      <c r="H262" t="s">
        <v>134</v>
      </c>
      <c r="I262" t="s">
        <v>135</v>
      </c>
      <c r="J262" t="s">
        <v>136</v>
      </c>
      <c r="K262" t="s">
        <v>135</v>
      </c>
      <c r="L262" t="s">
        <v>135</v>
      </c>
      <c r="M262" t="s">
        <v>136</v>
      </c>
      <c r="N262" t="s">
        <v>136</v>
      </c>
      <c r="AZ262" s="213">
        <v>814906</v>
      </c>
      <c r="BA262">
        <v>814906</v>
      </c>
    </row>
    <row r="263" spans="1:53" customFormat="1" ht="18.75" customHeight="1" x14ac:dyDescent="0.3">
      <c r="A263">
        <v>814907</v>
      </c>
      <c r="B263" t="s">
        <v>57</v>
      </c>
      <c r="E263" t="s">
        <v>136</v>
      </c>
      <c r="J263" t="s">
        <v>135</v>
      </c>
      <c r="K263" t="s">
        <v>135</v>
      </c>
      <c r="M263" t="s">
        <v>135</v>
      </c>
      <c r="N263" t="s">
        <v>135</v>
      </c>
      <c r="AZ263" s="213">
        <v>814907</v>
      </c>
      <c r="BA263">
        <v>814907</v>
      </c>
    </row>
    <row r="264" spans="1:53" customFormat="1" ht="18.75" customHeight="1" x14ac:dyDescent="0.3">
      <c r="A264">
        <v>814911</v>
      </c>
      <c r="B264" t="s">
        <v>57</v>
      </c>
      <c r="C264" t="s">
        <v>134</v>
      </c>
      <c r="D264" t="s">
        <v>134</v>
      </c>
      <c r="E264" t="s">
        <v>136</v>
      </c>
      <c r="F264" t="s">
        <v>136</v>
      </c>
      <c r="G264" t="s">
        <v>136</v>
      </c>
      <c r="H264" t="s">
        <v>136</v>
      </c>
      <c r="I264" t="s">
        <v>135</v>
      </c>
      <c r="J264" t="s">
        <v>136</v>
      </c>
      <c r="K264" t="s">
        <v>135</v>
      </c>
      <c r="L264" t="s">
        <v>135</v>
      </c>
      <c r="M264" t="s">
        <v>136</v>
      </c>
      <c r="N264" t="s">
        <v>135</v>
      </c>
      <c r="AZ264" s="213">
        <v>814911</v>
      </c>
      <c r="BA264">
        <v>814911</v>
      </c>
    </row>
    <row r="265" spans="1:53" customFormat="1" ht="18.75" customHeight="1" x14ac:dyDescent="0.3">
      <c r="A265">
        <v>814913</v>
      </c>
      <c r="B265" t="s">
        <v>57</v>
      </c>
      <c r="D265" t="s">
        <v>134</v>
      </c>
      <c r="E265" t="s">
        <v>134</v>
      </c>
      <c r="F265" t="s">
        <v>134</v>
      </c>
      <c r="G265" t="s">
        <v>134</v>
      </c>
      <c r="H265" t="s">
        <v>134</v>
      </c>
      <c r="I265" t="s">
        <v>135</v>
      </c>
      <c r="J265" t="s">
        <v>135</v>
      </c>
      <c r="K265" t="s">
        <v>135</v>
      </c>
      <c r="L265" t="s">
        <v>135</v>
      </c>
      <c r="M265" t="s">
        <v>136</v>
      </c>
      <c r="N265" t="s">
        <v>136</v>
      </c>
      <c r="AZ265" s="213">
        <v>814913</v>
      </c>
      <c r="BA265">
        <v>814913</v>
      </c>
    </row>
    <row r="266" spans="1:53" customFormat="1" ht="18.75" customHeight="1" x14ac:dyDescent="0.3">
      <c r="A266">
        <v>814917</v>
      </c>
      <c r="B266" t="s">
        <v>57</v>
      </c>
      <c r="D266" t="s">
        <v>134</v>
      </c>
      <c r="E266" t="s">
        <v>134</v>
      </c>
      <c r="F266" t="s">
        <v>134</v>
      </c>
      <c r="J266" t="s">
        <v>134</v>
      </c>
      <c r="L266" t="s">
        <v>134</v>
      </c>
      <c r="M266" t="s">
        <v>134</v>
      </c>
      <c r="N266" t="s">
        <v>136</v>
      </c>
      <c r="AZ266" s="213">
        <v>814917</v>
      </c>
      <c r="BA266">
        <v>814917</v>
      </c>
    </row>
    <row r="267" spans="1:53" customFormat="1" ht="18.75" customHeight="1" x14ac:dyDescent="0.3">
      <c r="A267">
        <v>814920</v>
      </c>
      <c r="B267" t="s">
        <v>57</v>
      </c>
      <c r="C267" t="s">
        <v>134</v>
      </c>
      <c r="D267" t="s">
        <v>134</v>
      </c>
      <c r="E267" t="s">
        <v>134</v>
      </c>
      <c r="H267" t="s">
        <v>134</v>
      </c>
      <c r="I267" t="s">
        <v>136</v>
      </c>
      <c r="J267" t="s">
        <v>135</v>
      </c>
      <c r="K267" t="s">
        <v>136</v>
      </c>
      <c r="M267" t="s">
        <v>135</v>
      </c>
      <c r="N267" t="s">
        <v>135</v>
      </c>
      <c r="AZ267" s="213">
        <v>814920</v>
      </c>
      <c r="BA267">
        <v>814920</v>
      </c>
    </row>
    <row r="268" spans="1:53" customFormat="1" ht="18.75" customHeight="1" x14ac:dyDescent="0.3">
      <c r="A268">
        <v>814921</v>
      </c>
      <c r="B268" t="s">
        <v>57</v>
      </c>
      <c r="D268" t="s">
        <v>135</v>
      </c>
      <c r="E268" t="s">
        <v>134</v>
      </c>
      <c r="F268" t="s">
        <v>135</v>
      </c>
      <c r="G268" t="s">
        <v>134</v>
      </c>
      <c r="H268" t="s">
        <v>134</v>
      </c>
      <c r="I268" t="s">
        <v>135</v>
      </c>
      <c r="J268" t="s">
        <v>135</v>
      </c>
      <c r="K268" t="s">
        <v>135</v>
      </c>
      <c r="L268" t="s">
        <v>135</v>
      </c>
      <c r="M268" t="s">
        <v>135</v>
      </c>
      <c r="N268" t="s">
        <v>136</v>
      </c>
      <c r="AZ268" s="213">
        <v>814921</v>
      </c>
      <c r="BA268">
        <v>814921</v>
      </c>
    </row>
    <row r="269" spans="1:53" customFormat="1" ht="18.75" customHeight="1" x14ac:dyDescent="0.3">
      <c r="A269">
        <v>814922</v>
      </c>
      <c r="B269" t="s">
        <v>57</v>
      </c>
      <c r="C269" t="s">
        <v>134</v>
      </c>
      <c r="D269" t="s">
        <v>134</v>
      </c>
      <c r="F269" t="s">
        <v>135</v>
      </c>
      <c r="G269" t="s">
        <v>135</v>
      </c>
      <c r="H269" t="s">
        <v>134</v>
      </c>
      <c r="I269" t="s">
        <v>135</v>
      </c>
      <c r="J269" t="s">
        <v>135</v>
      </c>
      <c r="K269" t="s">
        <v>135</v>
      </c>
      <c r="L269" t="s">
        <v>135</v>
      </c>
      <c r="M269" t="s">
        <v>135</v>
      </c>
      <c r="N269" t="s">
        <v>135</v>
      </c>
      <c r="AZ269" s="213">
        <v>814922</v>
      </c>
      <c r="BA269">
        <v>814922</v>
      </c>
    </row>
    <row r="270" spans="1:53" customFormat="1" ht="18.75" customHeight="1" x14ac:dyDescent="0.3">
      <c r="A270">
        <v>814925</v>
      </c>
      <c r="B270" t="s">
        <v>57</v>
      </c>
      <c r="D270" t="s">
        <v>136</v>
      </c>
      <c r="E270" t="s">
        <v>136</v>
      </c>
      <c r="H270" t="s">
        <v>136</v>
      </c>
      <c r="I270" t="s">
        <v>136</v>
      </c>
      <c r="J270" t="s">
        <v>136</v>
      </c>
      <c r="K270" t="s">
        <v>136</v>
      </c>
      <c r="L270" t="s">
        <v>136</v>
      </c>
      <c r="M270" t="s">
        <v>136</v>
      </c>
      <c r="AZ270" s="213">
        <v>814925</v>
      </c>
      <c r="BA270">
        <v>814925</v>
      </c>
    </row>
    <row r="271" spans="1:53" customFormat="1" ht="18.75" customHeight="1" x14ac:dyDescent="0.3">
      <c r="A271">
        <v>814926</v>
      </c>
      <c r="B271" t="s">
        <v>57</v>
      </c>
      <c r="D271" t="s">
        <v>134</v>
      </c>
      <c r="E271" t="s">
        <v>134</v>
      </c>
      <c r="F271" t="s">
        <v>134</v>
      </c>
      <c r="H271" t="s">
        <v>134</v>
      </c>
      <c r="I271" t="s">
        <v>136</v>
      </c>
      <c r="J271" t="s">
        <v>136</v>
      </c>
      <c r="K271" t="s">
        <v>136</v>
      </c>
      <c r="L271" t="s">
        <v>136</v>
      </c>
      <c r="M271" t="s">
        <v>136</v>
      </c>
      <c r="N271" t="s">
        <v>135</v>
      </c>
      <c r="AZ271" s="213">
        <v>814926</v>
      </c>
      <c r="BA271">
        <v>814926</v>
      </c>
    </row>
    <row r="272" spans="1:53" customFormat="1" ht="18.75" customHeight="1" x14ac:dyDescent="0.3">
      <c r="A272">
        <v>814929</v>
      </c>
      <c r="B272" t="s">
        <v>57</v>
      </c>
      <c r="D272" t="s">
        <v>135</v>
      </c>
      <c r="E272" t="s">
        <v>134</v>
      </c>
      <c r="F272" t="s">
        <v>135</v>
      </c>
      <c r="H272" t="s">
        <v>134</v>
      </c>
      <c r="I272" t="s">
        <v>135</v>
      </c>
      <c r="J272" t="s">
        <v>135</v>
      </c>
      <c r="K272" t="s">
        <v>135</v>
      </c>
      <c r="M272" t="s">
        <v>136</v>
      </c>
      <c r="N272" t="s">
        <v>135</v>
      </c>
      <c r="AZ272" s="213">
        <v>814929</v>
      </c>
      <c r="BA272">
        <v>814929</v>
      </c>
    </row>
    <row r="273" spans="1:53" customFormat="1" ht="18.75" customHeight="1" x14ac:dyDescent="0.3">
      <c r="A273">
        <v>814931</v>
      </c>
      <c r="B273" t="s">
        <v>57</v>
      </c>
      <c r="H273" t="s">
        <v>136</v>
      </c>
      <c r="K273" t="s">
        <v>135</v>
      </c>
      <c r="L273" t="s">
        <v>134</v>
      </c>
      <c r="M273" t="s">
        <v>134</v>
      </c>
      <c r="N273" t="s">
        <v>135</v>
      </c>
      <c r="AZ273" s="213">
        <v>814931</v>
      </c>
      <c r="BA273">
        <v>814931</v>
      </c>
    </row>
    <row r="274" spans="1:53" customFormat="1" ht="18.75" customHeight="1" x14ac:dyDescent="0.3">
      <c r="A274">
        <v>814933</v>
      </c>
      <c r="B274" t="s">
        <v>57</v>
      </c>
      <c r="C274" t="s">
        <v>136</v>
      </c>
      <c r="D274" t="s">
        <v>136</v>
      </c>
      <c r="E274" t="s">
        <v>136</v>
      </c>
      <c r="F274" t="s">
        <v>136</v>
      </c>
      <c r="G274" t="s">
        <v>136</v>
      </c>
      <c r="H274" t="s">
        <v>136</v>
      </c>
      <c r="I274" t="s">
        <v>135</v>
      </c>
      <c r="J274" t="s">
        <v>135</v>
      </c>
      <c r="K274" t="s">
        <v>135</v>
      </c>
      <c r="L274" t="s">
        <v>135</v>
      </c>
      <c r="M274" t="s">
        <v>135</v>
      </c>
      <c r="N274" t="s">
        <v>135</v>
      </c>
      <c r="AZ274" s="213">
        <v>814933</v>
      </c>
      <c r="BA274">
        <v>814933</v>
      </c>
    </row>
    <row r="275" spans="1:53" customFormat="1" ht="18.75" customHeight="1" x14ac:dyDescent="0.3">
      <c r="A275">
        <v>814934</v>
      </c>
      <c r="B275" t="s">
        <v>57</v>
      </c>
      <c r="C275" t="s">
        <v>135</v>
      </c>
      <c r="D275" t="s">
        <v>135</v>
      </c>
      <c r="E275" t="s">
        <v>136</v>
      </c>
      <c r="F275" t="s">
        <v>136</v>
      </c>
      <c r="H275" t="s">
        <v>136</v>
      </c>
      <c r="I275" t="s">
        <v>135</v>
      </c>
      <c r="J275" t="s">
        <v>135</v>
      </c>
      <c r="K275" t="s">
        <v>135</v>
      </c>
      <c r="L275" t="s">
        <v>135</v>
      </c>
      <c r="M275" t="s">
        <v>135</v>
      </c>
      <c r="N275" t="s">
        <v>135</v>
      </c>
      <c r="AZ275" s="213">
        <v>814934</v>
      </c>
      <c r="BA275">
        <v>814934</v>
      </c>
    </row>
    <row r="276" spans="1:53" customFormat="1" ht="18.75" customHeight="1" x14ac:dyDescent="0.3">
      <c r="A276">
        <v>814939</v>
      </c>
      <c r="B276" t="s">
        <v>57</v>
      </c>
      <c r="C276" t="s">
        <v>134</v>
      </c>
      <c r="E276" t="s">
        <v>136</v>
      </c>
      <c r="F276" t="s">
        <v>136</v>
      </c>
      <c r="H276" t="s">
        <v>136</v>
      </c>
      <c r="I276" t="s">
        <v>135</v>
      </c>
      <c r="J276" t="s">
        <v>135</v>
      </c>
      <c r="K276" t="s">
        <v>135</v>
      </c>
      <c r="L276" t="s">
        <v>135</v>
      </c>
      <c r="M276" t="s">
        <v>135</v>
      </c>
      <c r="N276" t="s">
        <v>135</v>
      </c>
      <c r="AZ276" s="213">
        <v>814939</v>
      </c>
      <c r="BA276">
        <v>814939</v>
      </c>
    </row>
    <row r="277" spans="1:53" customFormat="1" ht="18.75" customHeight="1" x14ac:dyDescent="0.3">
      <c r="A277">
        <v>814943</v>
      </c>
      <c r="B277" t="s">
        <v>57</v>
      </c>
      <c r="D277" t="s">
        <v>134</v>
      </c>
      <c r="E277" t="s">
        <v>134</v>
      </c>
      <c r="F277" t="s">
        <v>134</v>
      </c>
      <c r="G277" t="s">
        <v>134</v>
      </c>
      <c r="H277" t="s">
        <v>134</v>
      </c>
      <c r="I277" t="s">
        <v>136</v>
      </c>
      <c r="J277" t="s">
        <v>136</v>
      </c>
      <c r="K277" t="s">
        <v>136</v>
      </c>
      <c r="L277" t="s">
        <v>136</v>
      </c>
      <c r="M277" t="s">
        <v>136</v>
      </c>
      <c r="N277" t="s">
        <v>136</v>
      </c>
      <c r="AZ277" s="213">
        <v>814943</v>
      </c>
      <c r="BA277">
        <v>814943</v>
      </c>
    </row>
    <row r="278" spans="1:53" customFormat="1" ht="18.75" customHeight="1" x14ac:dyDescent="0.3">
      <c r="A278">
        <v>814945</v>
      </c>
      <c r="B278" t="s">
        <v>57</v>
      </c>
      <c r="C278" t="s">
        <v>134</v>
      </c>
      <c r="D278" t="s">
        <v>136</v>
      </c>
      <c r="E278" t="s">
        <v>136</v>
      </c>
      <c r="F278" t="s">
        <v>136</v>
      </c>
      <c r="G278" t="s">
        <v>136</v>
      </c>
      <c r="H278" t="s">
        <v>134</v>
      </c>
      <c r="I278" t="s">
        <v>135</v>
      </c>
      <c r="J278" t="s">
        <v>135</v>
      </c>
      <c r="K278" t="s">
        <v>135</v>
      </c>
      <c r="L278" t="s">
        <v>135</v>
      </c>
      <c r="M278" t="s">
        <v>135</v>
      </c>
      <c r="N278" t="s">
        <v>136</v>
      </c>
      <c r="AZ278" s="213">
        <v>814945</v>
      </c>
      <c r="BA278">
        <v>814945</v>
      </c>
    </row>
    <row r="279" spans="1:53" customFormat="1" ht="18.75" customHeight="1" x14ac:dyDescent="0.3">
      <c r="A279">
        <v>814948</v>
      </c>
      <c r="B279" t="s">
        <v>57</v>
      </c>
      <c r="C279" t="s">
        <v>136</v>
      </c>
      <c r="D279" t="s">
        <v>136</v>
      </c>
      <c r="E279" t="s">
        <v>136</v>
      </c>
      <c r="K279" t="s">
        <v>136</v>
      </c>
      <c r="L279" t="s">
        <v>136</v>
      </c>
      <c r="AZ279" s="213">
        <v>814948</v>
      </c>
      <c r="BA279">
        <v>814948</v>
      </c>
    </row>
    <row r="280" spans="1:53" customFormat="1" ht="18.75" customHeight="1" x14ac:dyDescent="0.3">
      <c r="A280">
        <v>814952</v>
      </c>
      <c r="B280" t="s">
        <v>57</v>
      </c>
      <c r="C280" t="s">
        <v>136</v>
      </c>
      <c r="D280" t="s">
        <v>136</v>
      </c>
      <c r="E280" t="s">
        <v>136</v>
      </c>
      <c r="I280" t="s">
        <v>136</v>
      </c>
      <c r="J280" t="s">
        <v>136</v>
      </c>
      <c r="K280" t="s">
        <v>136</v>
      </c>
      <c r="L280" t="s">
        <v>136</v>
      </c>
      <c r="AZ280" s="213">
        <v>814952</v>
      </c>
      <c r="BA280">
        <v>814952</v>
      </c>
    </row>
    <row r="281" spans="1:53" customFormat="1" ht="18.75" customHeight="1" x14ac:dyDescent="0.3">
      <c r="A281">
        <v>814953</v>
      </c>
      <c r="B281" t="s">
        <v>57</v>
      </c>
      <c r="C281" t="s">
        <v>134</v>
      </c>
      <c r="D281" t="s">
        <v>134</v>
      </c>
      <c r="E281" t="s">
        <v>134</v>
      </c>
      <c r="F281" t="s">
        <v>134</v>
      </c>
      <c r="G281" t="s">
        <v>134</v>
      </c>
      <c r="H281" t="s">
        <v>136</v>
      </c>
      <c r="I281" t="s">
        <v>135</v>
      </c>
      <c r="J281" t="s">
        <v>135</v>
      </c>
      <c r="K281" t="s">
        <v>135</v>
      </c>
      <c r="L281" t="s">
        <v>135</v>
      </c>
      <c r="M281" t="s">
        <v>135</v>
      </c>
      <c r="N281" t="s">
        <v>135</v>
      </c>
      <c r="AZ281" s="213">
        <v>814953</v>
      </c>
      <c r="BA281">
        <v>814953</v>
      </c>
    </row>
    <row r="282" spans="1:53" customFormat="1" ht="18.75" customHeight="1" x14ac:dyDescent="0.3">
      <c r="A282">
        <v>814955</v>
      </c>
      <c r="B282" t="s">
        <v>57</v>
      </c>
      <c r="C282" t="s">
        <v>134</v>
      </c>
      <c r="D282" t="s">
        <v>136</v>
      </c>
      <c r="E282" t="s">
        <v>136</v>
      </c>
      <c r="F282" t="s">
        <v>136</v>
      </c>
      <c r="G282" t="s">
        <v>136</v>
      </c>
      <c r="H282" t="s">
        <v>134</v>
      </c>
      <c r="I282" t="s">
        <v>136</v>
      </c>
      <c r="J282" t="s">
        <v>135</v>
      </c>
      <c r="K282" t="s">
        <v>135</v>
      </c>
      <c r="L282" t="s">
        <v>136</v>
      </c>
      <c r="M282" t="s">
        <v>136</v>
      </c>
      <c r="N282" t="s">
        <v>136</v>
      </c>
      <c r="AZ282" s="213">
        <v>814955</v>
      </c>
      <c r="BA282">
        <v>814955</v>
      </c>
    </row>
    <row r="283" spans="1:53" customFormat="1" ht="18.75" customHeight="1" x14ac:dyDescent="0.3">
      <c r="A283">
        <v>814961</v>
      </c>
      <c r="B283" t="s">
        <v>57</v>
      </c>
      <c r="C283" t="s">
        <v>134</v>
      </c>
      <c r="D283" t="s">
        <v>134</v>
      </c>
      <c r="E283" t="s">
        <v>134</v>
      </c>
      <c r="H283" t="s">
        <v>134</v>
      </c>
      <c r="I283" t="s">
        <v>136</v>
      </c>
      <c r="J283" t="s">
        <v>136</v>
      </c>
      <c r="K283" t="s">
        <v>136</v>
      </c>
      <c r="M283" t="s">
        <v>136</v>
      </c>
      <c r="N283" t="s">
        <v>136</v>
      </c>
      <c r="AZ283" s="213">
        <v>814961</v>
      </c>
      <c r="BA283">
        <v>814961</v>
      </c>
    </row>
    <row r="284" spans="1:53" customFormat="1" ht="18.75" customHeight="1" x14ac:dyDescent="0.3">
      <c r="A284">
        <v>814962</v>
      </c>
      <c r="B284" t="s">
        <v>57</v>
      </c>
      <c r="D284" t="s">
        <v>134</v>
      </c>
      <c r="F284" t="s">
        <v>134</v>
      </c>
      <c r="H284" t="s">
        <v>134</v>
      </c>
      <c r="I284" t="s">
        <v>136</v>
      </c>
      <c r="K284" t="s">
        <v>136</v>
      </c>
      <c r="L284" t="s">
        <v>136</v>
      </c>
      <c r="M284" t="s">
        <v>136</v>
      </c>
      <c r="N284" t="s">
        <v>136</v>
      </c>
      <c r="AZ284" s="213">
        <v>814962</v>
      </c>
      <c r="BA284">
        <v>814962</v>
      </c>
    </row>
    <row r="285" spans="1:53" customFormat="1" ht="18.75" customHeight="1" x14ac:dyDescent="0.3">
      <c r="A285">
        <v>814966</v>
      </c>
      <c r="B285" t="s">
        <v>57</v>
      </c>
      <c r="C285" t="s">
        <v>136</v>
      </c>
      <c r="D285" t="s">
        <v>136</v>
      </c>
      <c r="E285" t="s">
        <v>136</v>
      </c>
      <c r="F285" t="s">
        <v>136</v>
      </c>
      <c r="G285" t="s">
        <v>136</v>
      </c>
      <c r="H285" t="s">
        <v>134</v>
      </c>
      <c r="I285" t="s">
        <v>135</v>
      </c>
      <c r="J285" t="s">
        <v>135</v>
      </c>
      <c r="K285" t="s">
        <v>135</v>
      </c>
      <c r="L285" t="s">
        <v>135</v>
      </c>
      <c r="M285" t="s">
        <v>135</v>
      </c>
      <c r="N285" t="s">
        <v>136</v>
      </c>
      <c r="AZ285" s="213">
        <v>814966</v>
      </c>
      <c r="BA285">
        <v>814966</v>
      </c>
    </row>
    <row r="286" spans="1:53" customFormat="1" ht="18.75" customHeight="1" x14ac:dyDescent="0.3">
      <c r="A286">
        <v>814968</v>
      </c>
      <c r="B286" t="s">
        <v>57</v>
      </c>
      <c r="F286" t="s">
        <v>135</v>
      </c>
      <c r="G286" t="s">
        <v>135</v>
      </c>
      <c r="H286" t="s">
        <v>134</v>
      </c>
      <c r="I286" t="s">
        <v>135</v>
      </c>
      <c r="J286" t="s">
        <v>135</v>
      </c>
      <c r="K286" t="s">
        <v>135</v>
      </c>
      <c r="L286" t="s">
        <v>135</v>
      </c>
      <c r="M286" t="s">
        <v>135</v>
      </c>
      <c r="N286" t="s">
        <v>136</v>
      </c>
      <c r="AZ286" s="213">
        <v>814968</v>
      </c>
      <c r="BA286">
        <v>814968</v>
      </c>
    </row>
    <row r="287" spans="1:53" customFormat="1" ht="18.75" customHeight="1" x14ac:dyDescent="0.3">
      <c r="A287">
        <v>814971</v>
      </c>
      <c r="B287" t="s">
        <v>57</v>
      </c>
      <c r="C287" t="s">
        <v>134</v>
      </c>
      <c r="D287" t="s">
        <v>134</v>
      </c>
      <c r="E287" t="s">
        <v>134</v>
      </c>
      <c r="F287" t="s">
        <v>136</v>
      </c>
      <c r="H287" t="s">
        <v>134</v>
      </c>
      <c r="I287" t="s">
        <v>136</v>
      </c>
      <c r="J287" t="s">
        <v>136</v>
      </c>
      <c r="K287" t="s">
        <v>136</v>
      </c>
      <c r="M287" t="s">
        <v>136</v>
      </c>
      <c r="N287" t="s">
        <v>136</v>
      </c>
      <c r="AZ287" s="213">
        <v>814971</v>
      </c>
      <c r="BA287">
        <v>814971</v>
      </c>
    </row>
    <row r="288" spans="1:53" customFormat="1" ht="18.75" customHeight="1" x14ac:dyDescent="0.3">
      <c r="A288">
        <v>814972</v>
      </c>
      <c r="B288" t="s">
        <v>57</v>
      </c>
      <c r="D288" t="s">
        <v>136</v>
      </c>
      <c r="E288" t="s">
        <v>134</v>
      </c>
      <c r="J288" t="s">
        <v>136</v>
      </c>
      <c r="K288" t="s">
        <v>136</v>
      </c>
      <c r="M288" t="s">
        <v>136</v>
      </c>
      <c r="AZ288" s="213">
        <v>814972</v>
      </c>
      <c r="BA288">
        <v>814972</v>
      </c>
    </row>
    <row r="289" spans="1:54" customFormat="1" ht="18.75" customHeight="1" x14ac:dyDescent="0.3">
      <c r="A289">
        <v>814976</v>
      </c>
      <c r="B289" t="s">
        <v>57</v>
      </c>
      <c r="E289" t="s">
        <v>136</v>
      </c>
      <c r="F289" t="s">
        <v>136</v>
      </c>
      <c r="H289" t="s">
        <v>134</v>
      </c>
      <c r="I289" t="s">
        <v>136</v>
      </c>
      <c r="K289" t="s">
        <v>136</v>
      </c>
      <c r="L289" t="s">
        <v>136</v>
      </c>
      <c r="N289" t="s">
        <v>136</v>
      </c>
      <c r="AZ289" s="213">
        <v>814976</v>
      </c>
      <c r="BA289">
        <v>814976</v>
      </c>
    </row>
    <row r="290" spans="1:54" customFormat="1" ht="18.75" customHeight="1" x14ac:dyDescent="0.3">
      <c r="A290">
        <v>814977</v>
      </c>
      <c r="B290" t="s">
        <v>57</v>
      </c>
      <c r="C290" t="s">
        <v>134</v>
      </c>
      <c r="D290" t="s">
        <v>134</v>
      </c>
      <c r="E290" t="s">
        <v>135</v>
      </c>
      <c r="F290" t="s">
        <v>135</v>
      </c>
      <c r="G290" t="s">
        <v>134</v>
      </c>
      <c r="H290" t="s">
        <v>134</v>
      </c>
      <c r="I290" t="s">
        <v>136</v>
      </c>
      <c r="J290" t="s">
        <v>135</v>
      </c>
      <c r="K290" t="s">
        <v>135</v>
      </c>
      <c r="L290" t="s">
        <v>135</v>
      </c>
      <c r="M290" t="s">
        <v>136</v>
      </c>
      <c r="N290" t="s">
        <v>135</v>
      </c>
      <c r="AZ290" s="213">
        <v>814977</v>
      </c>
      <c r="BA290">
        <v>814977</v>
      </c>
    </row>
    <row r="291" spans="1:54" customFormat="1" ht="18.75" customHeight="1" x14ac:dyDescent="0.3">
      <c r="A291">
        <v>814979</v>
      </c>
      <c r="B291" s="113" t="s">
        <v>57</v>
      </c>
      <c r="C291" t="s">
        <v>136</v>
      </c>
      <c r="D291" t="s">
        <v>136</v>
      </c>
      <c r="E291" t="s">
        <v>136</v>
      </c>
      <c r="F291" t="s">
        <v>136</v>
      </c>
      <c r="G291" t="s">
        <v>136</v>
      </c>
      <c r="H291" t="s">
        <v>136</v>
      </c>
      <c r="I291" t="s">
        <v>135</v>
      </c>
      <c r="J291" t="s">
        <v>135</v>
      </c>
      <c r="K291" t="s">
        <v>135</v>
      </c>
      <c r="L291" t="s">
        <v>135</v>
      </c>
      <c r="M291" t="s">
        <v>135</v>
      </c>
      <c r="N291" t="s">
        <v>135</v>
      </c>
      <c r="AZ291" s="213">
        <v>814979</v>
      </c>
      <c r="BA291">
        <v>814979</v>
      </c>
      <c r="BB291" s="113"/>
    </row>
    <row r="292" spans="1:54" customFormat="1" ht="18.75" customHeight="1" x14ac:dyDescent="0.3">
      <c r="A292">
        <v>814984</v>
      </c>
      <c r="B292" t="s">
        <v>57</v>
      </c>
      <c r="C292" t="s">
        <v>134</v>
      </c>
      <c r="D292" t="s">
        <v>134</v>
      </c>
      <c r="E292" t="s">
        <v>134</v>
      </c>
      <c r="F292" t="s">
        <v>136</v>
      </c>
      <c r="H292" t="s">
        <v>134</v>
      </c>
      <c r="I292" t="s">
        <v>135</v>
      </c>
      <c r="J292" t="s">
        <v>136</v>
      </c>
      <c r="K292" t="s">
        <v>135</v>
      </c>
      <c r="L292" t="s">
        <v>135</v>
      </c>
      <c r="M292" t="s">
        <v>136</v>
      </c>
      <c r="N292" t="s">
        <v>136</v>
      </c>
      <c r="AZ292" s="213">
        <v>814984</v>
      </c>
      <c r="BA292">
        <v>814984</v>
      </c>
    </row>
    <row r="293" spans="1:54" customFormat="1" ht="18.75" customHeight="1" x14ac:dyDescent="0.3">
      <c r="A293">
        <v>814985</v>
      </c>
      <c r="B293" t="s">
        <v>57</v>
      </c>
      <c r="D293" t="s">
        <v>134</v>
      </c>
      <c r="F293" t="s">
        <v>134</v>
      </c>
      <c r="G293" t="s">
        <v>135</v>
      </c>
      <c r="H293" t="s">
        <v>134</v>
      </c>
      <c r="I293" t="s">
        <v>136</v>
      </c>
      <c r="J293" t="s">
        <v>136</v>
      </c>
      <c r="K293" t="s">
        <v>135</v>
      </c>
      <c r="L293" t="s">
        <v>136</v>
      </c>
      <c r="M293" t="s">
        <v>135</v>
      </c>
      <c r="N293" t="s">
        <v>135</v>
      </c>
      <c r="AZ293" s="213">
        <v>814985</v>
      </c>
      <c r="BA293">
        <v>814985</v>
      </c>
    </row>
    <row r="294" spans="1:54" customFormat="1" ht="18.75" customHeight="1" x14ac:dyDescent="0.3">
      <c r="A294">
        <v>814987</v>
      </c>
      <c r="B294" t="s">
        <v>57</v>
      </c>
      <c r="D294" t="s">
        <v>136</v>
      </c>
      <c r="E294" t="s">
        <v>134</v>
      </c>
      <c r="F294" t="s">
        <v>134</v>
      </c>
      <c r="J294" t="s">
        <v>135</v>
      </c>
      <c r="K294" t="s">
        <v>136</v>
      </c>
      <c r="L294" t="s">
        <v>135</v>
      </c>
      <c r="M294" t="s">
        <v>136</v>
      </c>
      <c r="N294" t="s">
        <v>136</v>
      </c>
      <c r="AZ294" s="213">
        <v>814987</v>
      </c>
      <c r="BA294">
        <v>814987</v>
      </c>
    </row>
    <row r="295" spans="1:54" customFormat="1" ht="18.75" customHeight="1" x14ac:dyDescent="0.3">
      <c r="A295">
        <v>814988</v>
      </c>
      <c r="B295" t="s">
        <v>57</v>
      </c>
      <c r="E295" t="s">
        <v>134</v>
      </c>
      <c r="F295" t="s">
        <v>134</v>
      </c>
      <c r="I295" t="s">
        <v>136</v>
      </c>
      <c r="J295" t="s">
        <v>136</v>
      </c>
      <c r="K295" t="s">
        <v>136</v>
      </c>
      <c r="L295" t="s">
        <v>136</v>
      </c>
      <c r="N295" t="s">
        <v>136</v>
      </c>
      <c r="AZ295" s="213">
        <v>814988</v>
      </c>
      <c r="BA295">
        <v>814988</v>
      </c>
    </row>
    <row r="296" spans="1:54" customFormat="1" ht="18.75" customHeight="1" x14ac:dyDescent="0.3">
      <c r="A296">
        <v>814991</v>
      </c>
      <c r="B296" t="s">
        <v>57</v>
      </c>
      <c r="D296" t="s">
        <v>134</v>
      </c>
      <c r="I296" t="s">
        <v>135</v>
      </c>
      <c r="K296" t="s">
        <v>136</v>
      </c>
      <c r="L296" t="s">
        <v>135</v>
      </c>
      <c r="M296" t="s">
        <v>135</v>
      </c>
      <c r="AZ296" s="213">
        <v>814991</v>
      </c>
      <c r="BA296">
        <v>814991</v>
      </c>
    </row>
    <row r="297" spans="1:54" customFormat="1" ht="18.75" customHeight="1" x14ac:dyDescent="0.3">
      <c r="A297">
        <v>814993</v>
      </c>
      <c r="B297" t="s">
        <v>57</v>
      </c>
      <c r="D297" t="s">
        <v>136</v>
      </c>
      <c r="E297" t="s">
        <v>135</v>
      </c>
      <c r="F297" t="s">
        <v>135</v>
      </c>
      <c r="G297" t="s">
        <v>134</v>
      </c>
      <c r="I297" t="s">
        <v>135</v>
      </c>
      <c r="J297" t="s">
        <v>135</v>
      </c>
      <c r="K297" t="s">
        <v>135</v>
      </c>
      <c r="L297" t="s">
        <v>135</v>
      </c>
      <c r="M297" t="s">
        <v>136</v>
      </c>
      <c r="AZ297" s="213">
        <v>814993</v>
      </c>
      <c r="BA297">
        <v>814993</v>
      </c>
    </row>
    <row r="298" spans="1:54" customFormat="1" ht="18.75" customHeight="1" x14ac:dyDescent="0.3">
      <c r="A298">
        <v>814996</v>
      </c>
      <c r="B298" t="s">
        <v>57</v>
      </c>
      <c r="D298" t="s">
        <v>135</v>
      </c>
      <c r="E298" t="s">
        <v>136</v>
      </c>
      <c r="H298" t="s">
        <v>135</v>
      </c>
      <c r="I298" t="s">
        <v>135</v>
      </c>
      <c r="J298" t="s">
        <v>135</v>
      </c>
      <c r="K298" t="s">
        <v>135</v>
      </c>
      <c r="L298" t="s">
        <v>135</v>
      </c>
      <c r="M298" t="s">
        <v>135</v>
      </c>
      <c r="N298" t="s">
        <v>135</v>
      </c>
      <c r="AZ298" s="213">
        <v>814996</v>
      </c>
      <c r="BA298">
        <v>814996</v>
      </c>
    </row>
    <row r="299" spans="1:54" customFormat="1" ht="18.75" customHeight="1" x14ac:dyDescent="0.3">
      <c r="A299">
        <v>814997</v>
      </c>
      <c r="B299" t="s">
        <v>57</v>
      </c>
      <c r="D299" t="s">
        <v>134</v>
      </c>
      <c r="I299" t="s">
        <v>135</v>
      </c>
      <c r="K299" t="s">
        <v>134</v>
      </c>
      <c r="L299" t="s">
        <v>136</v>
      </c>
      <c r="M299" t="s">
        <v>135</v>
      </c>
      <c r="AZ299" s="213">
        <v>814997</v>
      </c>
      <c r="BA299">
        <v>814997</v>
      </c>
    </row>
    <row r="300" spans="1:54" customFormat="1" ht="18.75" customHeight="1" x14ac:dyDescent="0.3">
      <c r="A300">
        <v>814999</v>
      </c>
      <c r="B300" t="s">
        <v>57</v>
      </c>
      <c r="C300" t="s">
        <v>134</v>
      </c>
      <c r="E300" t="s">
        <v>134</v>
      </c>
      <c r="F300" t="s">
        <v>134</v>
      </c>
      <c r="H300" t="s">
        <v>134</v>
      </c>
      <c r="I300" t="s">
        <v>136</v>
      </c>
      <c r="J300" t="s">
        <v>136</v>
      </c>
      <c r="K300" t="s">
        <v>136</v>
      </c>
      <c r="L300" t="s">
        <v>136</v>
      </c>
      <c r="M300" t="s">
        <v>136</v>
      </c>
      <c r="N300" t="s">
        <v>136</v>
      </c>
      <c r="AZ300" s="213">
        <v>814999</v>
      </c>
      <c r="BA300">
        <v>814999</v>
      </c>
    </row>
    <row r="301" spans="1:54" customFormat="1" ht="18.75" customHeight="1" x14ac:dyDescent="0.3">
      <c r="A301">
        <v>815000</v>
      </c>
      <c r="B301" t="s">
        <v>57</v>
      </c>
      <c r="C301" t="s">
        <v>134</v>
      </c>
      <c r="D301" t="s">
        <v>134</v>
      </c>
      <c r="E301" t="s">
        <v>134</v>
      </c>
      <c r="F301" t="s">
        <v>136</v>
      </c>
      <c r="H301" t="s">
        <v>136</v>
      </c>
      <c r="I301" t="s">
        <v>135</v>
      </c>
      <c r="J301" t="s">
        <v>135</v>
      </c>
      <c r="K301" t="s">
        <v>135</v>
      </c>
      <c r="L301" t="s">
        <v>135</v>
      </c>
      <c r="M301" t="s">
        <v>136</v>
      </c>
      <c r="N301" t="s">
        <v>135</v>
      </c>
      <c r="AZ301" s="213">
        <v>815000</v>
      </c>
      <c r="BA301">
        <v>815000</v>
      </c>
    </row>
    <row r="302" spans="1:54" customFormat="1" ht="18.75" customHeight="1" x14ac:dyDescent="0.3">
      <c r="A302">
        <v>815002</v>
      </c>
      <c r="B302" t="s">
        <v>57</v>
      </c>
      <c r="C302" t="s">
        <v>134</v>
      </c>
      <c r="D302" t="s">
        <v>134</v>
      </c>
      <c r="E302" t="s">
        <v>134</v>
      </c>
      <c r="F302" t="s">
        <v>134</v>
      </c>
      <c r="G302" t="s">
        <v>134</v>
      </c>
      <c r="H302" t="s">
        <v>134</v>
      </c>
      <c r="I302" t="s">
        <v>136</v>
      </c>
      <c r="J302" t="s">
        <v>136</v>
      </c>
      <c r="K302" t="s">
        <v>136</v>
      </c>
      <c r="L302" t="s">
        <v>136</v>
      </c>
      <c r="M302" t="s">
        <v>136</v>
      </c>
      <c r="N302" t="s">
        <v>136</v>
      </c>
      <c r="AZ302" s="213">
        <v>815002</v>
      </c>
      <c r="BA302">
        <v>815002</v>
      </c>
    </row>
    <row r="303" spans="1:54" customFormat="1" ht="18.75" customHeight="1" x14ac:dyDescent="0.3">
      <c r="A303">
        <v>815004</v>
      </c>
      <c r="B303" t="s">
        <v>57</v>
      </c>
      <c r="D303" t="s">
        <v>135</v>
      </c>
      <c r="F303" t="s">
        <v>134</v>
      </c>
      <c r="H303" t="s">
        <v>135</v>
      </c>
      <c r="K303" t="s">
        <v>136</v>
      </c>
      <c r="M303" t="s">
        <v>136</v>
      </c>
      <c r="N303" t="s">
        <v>136</v>
      </c>
      <c r="AZ303" s="213">
        <v>815004</v>
      </c>
      <c r="BA303">
        <v>815004</v>
      </c>
    </row>
    <row r="304" spans="1:54" customFormat="1" ht="18.75" customHeight="1" x14ac:dyDescent="0.3">
      <c r="A304">
        <v>815007</v>
      </c>
      <c r="B304" t="s">
        <v>57</v>
      </c>
      <c r="C304" t="s">
        <v>136</v>
      </c>
      <c r="D304" t="s">
        <v>135</v>
      </c>
      <c r="E304" t="s">
        <v>135</v>
      </c>
      <c r="I304" t="s">
        <v>135</v>
      </c>
      <c r="J304" t="s">
        <v>135</v>
      </c>
      <c r="K304" t="s">
        <v>136</v>
      </c>
      <c r="L304" t="s">
        <v>135</v>
      </c>
      <c r="M304" t="s">
        <v>135</v>
      </c>
      <c r="N304" t="s">
        <v>135</v>
      </c>
      <c r="AZ304" s="213">
        <v>815007</v>
      </c>
      <c r="BA304">
        <v>815007</v>
      </c>
    </row>
    <row r="305" spans="1:53" customFormat="1" ht="18.75" customHeight="1" x14ac:dyDescent="0.3">
      <c r="A305">
        <v>815013</v>
      </c>
      <c r="B305" t="s">
        <v>57</v>
      </c>
      <c r="D305" t="s">
        <v>136</v>
      </c>
      <c r="E305" t="s">
        <v>136</v>
      </c>
      <c r="I305" t="s">
        <v>136</v>
      </c>
      <c r="J305" t="s">
        <v>136</v>
      </c>
      <c r="K305" t="s">
        <v>136</v>
      </c>
      <c r="L305" t="s">
        <v>136</v>
      </c>
      <c r="AZ305" s="213">
        <v>815013</v>
      </c>
      <c r="BA305">
        <v>815013</v>
      </c>
    </row>
    <row r="306" spans="1:53" customFormat="1" ht="18.75" customHeight="1" x14ac:dyDescent="0.3">
      <c r="A306">
        <v>815023</v>
      </c>
      <c r="B306" t="s">
        <v>57</v>
      </c>
      <c r="C306" t="s">
        <v>136</v>
      </c>
      <c r="D306" t="s">
        <v>136</v>
      </c>
      <c r="E306" t="s">
        <v>136</v>
      </c>
      <c r="F306" t="s">
        <v>136</v>
      </c>
      <c r="G306" t="s">
        <v>136</v>
      </c>
      <c r="H306" t="s">
        <v>136</v>
      </c>
      <c r="I306" t="s">
        <v>135</v>
      </c>
      <c r="J306" t="s">
        <v>135</v>
      </c>
      <c r="K306" t="s">
        <v>135</v>
      </c>
      <c r="L306" t="s">
        <v>135</v>
      </c>
      <c r="M306" t="s">
        <v>135</v>
      </c>
      <c r="N306" t="s">
        <v>135</v>
      </c>
      <c r="AZ306" s="213">
        <v>815023</v>
      </c>
      <c r="BA306">
        <v>815023</v>
      </c>
    </row>
    <row r="307" spans="1:53" customFormat="1" ht="18.75" customHeight="1" x14ac:dyDescent="0.3">
      <c r="A307">
        <v>815024</v>
      </c>
      <c r="B307" t="s">
        <v>57</v>
      </c>
      <c r="C307" t="s">
        <v>134</v>
      </c>
      <c r="D307" t="s">
        <v>135</v>
      </c>
      <c r="E307" t="s">
        <v>135</v>
      </c>
      <c r="F307" t="s">
        <v>134</v>
      </c>
      <c r="H307" t="s">
        <v>134</v>
      </c>
      <c r="I307" t="s">
        <v>136</v>
      </c>
      <c r="J307" t="s">
        <v>135</v>
      </c>
      <c r="K307" t="s">
        <v>136</v>
      </c>
      <c r="L307" t="s">
        <v>135</v>
      </c>
      <c r="M307" t="s">
        <v>135</v>
      </c>
      <c r="N307" t="s">
        <v>135</v>
      </c>
      <c r="AZ307" s="213">
        <v>815024</v>
      </c>
      <c r="BA307">
        <v>815024</v>
      </c>
    </row>
    <row r="308" spans="1:53" customFormat="1" ht="18.75" customHeight="1" x14ac:dyDescent="0.3">
      <c r="A308">
        <v>815026</v>
      </c>
      <c r="B308" t="s">
        <v>57</v>
      </c>
      <c r="C308" t="s">
        <v>134</v>
      </c>
      <c r="D308" t="s">
        <v>134</v>
      </c>
      <c r="E308" t="s">
        <v>135</v>
      </c>
      <c r="F308" t="s">
        <v>134</v>
      </c>
      <c r="G308" t="s">
        <v>135</v>
      </c>
      <c r="H308" t="s">
        <v>134</v>
      </c>
      <c r="I308" t="s">
        <v>135</v>
      </c>
      <c r="J308" t="s">
        <v>136</v>
      </c>
      <c r="K308" t="s">
        <v>135</v>
      </c>
      <c r="L308" t="s">
        <v>136</v>
      </c>
      <c r="M308" t="s">
        <v>136</v>
      </c>
      <c r="N308" t="s">
        <v>135</v>
      </c>
      <c r="AZ308" s="213">
        <v>815026</v>
      </c>
      <c r="BA308">
        <v>815026</v>
      </c>
    </row>
    <row r="309" spans="1:53" customFormat="1" ht="18.75" customHeight="1" x14ac:dyDescent="0.3">
      <c r="A309">
        <v>815028</v>
      </c>
      <c r="B309" t="s">
        <v>57</v>
      </c>
      <c r="D309" t="s">
        <v>1501</v>
      </c>
      <c r="E309" t="s">
        <v>1501</v>
      </c>
      <c r="J309" t="s">
        <v>1501</v>
      </c>
      <c r="K309" t="s">
        <v>1501</v>
      </c>
      <c r="L309" t="s">
        <v>1501</v>
      </c>
      <c r="AZ309" s="213">
        <v>815028</v>
      </c>
      <c r="BA309">
        <v>815028</v>
      </c>
    </row>
    <row r="310" spans="1:53" customFormat="1" ht="18.75" customHeight="1" x14ac:dyDescent="0.3">
      <c r="A310">
        <v>815040</v>
      </c>
      <c r="B310" t="s">
        <v>57</v>
      </c>
      <c r="C310" t="s">
        <v>136</v>
      </c>
      <c r="D310" t="s">
        <v>136</v>
      </c>
      <c r="E310" t="s">
        <v>136</v>
      </c>
      <c r="F310" t="s">
        <v>136</v>
      </c>
      <c r="G310" t="s">
        <v>135</v>
      </c>
      <c r="H310" t="s">
        <v>136</v>
      </c>
      <c r="I310" t="s">
        <v>135</v>
      </c>
      <c r="J310" t="s">
        <v>135</v>
      </c>
      <c r="K310" t="s">
        <v>135</v>
      </c>
      <c r="L310" t="s">
        <v>135</v>
      </c>
      <c r="M310" t="s">
        <v>136</v>
      </c>
      <c r="N310" t="s">
        <v>136</v>
      </c>
      <c r="AZ310" s="213">
        <v>815040</v>
      </c>
      <c r="BA310">
        <v>815040</v>
      </c>
    </row>
    <row r="311" spans="1:53" customFormat="1" ht="18.75" customHeight="1" x14ac:dyDescent="0.3">
      <c r="A311">
        <v>815045</v>
      </c>
      <c r="B311" t="s">
        <v>57</v>
      </c>
      <c r="D311" t="s">
        <v>136</v>
      </c>
      <c r="E311" t="s">
        <v>136</v>
      </c>
      <c r="F311" t="s">
        <v>136</v>
      </c>
      <c r="H311" t="s">
        <v>136</v>
      </c>
      <c r="I311" t="s">
        <v>136</v>
      </c>
      <c r="J311" t="s">
        <v>136</v>
      </c>
      <c r="K311" t="s">
        <v>136</v>
      </c>
      <c r="L311" t="s">
        <v>136</v>
      </c>
      <c r="M311" t="s">
        <v>135</v>
      </c>
      <c r="N311" t="s">
        <v>136</v>
      </c>
      <c r="AZ311" s="213">
        <v>815045</v>
      </c>
      <c r="BA311">
        <v>815045</v>
      </c>
    </row>
    <row r="312" spans="1:53" customFormat="1" ht="18.75" customHeight="1" x14ac:dyDescent="0.3">
      <c r="A312">
        <v>815048</v>
      </c>
      <c r="B312" t="s">
        <v>57</v>
      </c>
      <c r="D312" t="s">
        <v>134</v>
      </c>
      <c r="E312" t="s">
        <v>134</v>
      </c>
      <c r="F312" t="s">
        <v>134</v>
      </c>
      <c r="H312" t="s">
        <v>134</v>
      </c>
      <c r="I312" t="s">
        <v>136</v>
      </c>
      <c r="J312" t="s">
        <v>136</v>
      </c>
      <c r="K312" t="s">
        <v>136</v>
      </c>
      <c r="M312" t="s">
        <v>136</v>
      </c>
      <c r="N312" t="s">
        <v>136</v>
      </c>
      <c r="AZ312" s="213">
        <v>815048</v>
      </c>
      <c r="BA312">
        <v>815048</v>
      </c>
    </row>
    <row r="313" spans="1:53" customFormat="1" ht="18.75" customHeight="1" x14ac:dyDescent="0.3">
      <c r="A313">
        <v>815050</v>
      </c>
      <c r="B313" t="s">
        <v>57</v>
      </c>
      <c r="D313" t="s">
        <v>136</v>
      </c>
      <c r="E313" t="s">
        <v>134</v>
      </c>
      <c r="J313" t="s">
        <v>136</v>
      </c>
      <c r="K313" t="s">
        <v>134</v>
      </c>
      <c r="L313" t="s">
        <v>134</v>
      </c>
      <c r="M313" t="s">
        <v>134</v>
      </c>
      <c r="N313" t="s">
        <v>134</v>
      </c>
      <c r="AZ313" s="213">
        <v>815050</v>
      </c>
      <c r="BA313">
        <v>815050</v>
      </c>
    </row>
    <row r="314" spans="1:53" customFormat="1" ht="18.75" customHeight="1" x14ac:dyDescent="0.3">
      <c r="A314">
        <v>815052</v>
      </c>
      <c r="B314" t="s">
        <v>57</v>
      </c>
      <c r="D314" t="s">
        <v>134</v>
      </c>
      <c r="E314" t="s">
        <v>134</v>
      </c>
      <c r="F314" t="s">
        <v>134</v>
      </c>
      <c r="G314" t="s">
        <v>134</v>
      </c>
      <c r="J314" t="s">
        <v>134</v>
      </c>
      <c r="K314" t="s">
        <v>135</v>
      </c>
      <c r="L314" t="s">
        <v>135</v>
      </c>
      <c r="AZ314" s="213">
        <v>815052</v>
      </c>
      <c r="BA314">
        <v>815052</v>
      </c>
    </row>
    <row r="315" spans="1:53" customFormat="1" ht="18.75" customHeight="1" x14ac:dyDescent="0.3">
      <c r="A315">
        <v>815053</v>
      </c>
      <c r="B315" t="s">
        <v>57</v>
      </c>
      <c r="D315" t="s">
        <v>136</v>
      </c>
      <c r="E315" t="s">
        <v>134</v>
      </c>
      <c r="J315" t="s">
        <v>134</v>
      </c>
      <c r="K315" t="s">
        <v>134</v>
      </c>
      <c r="L315" t="s">
        <v>134</v>
      </c>
      <c r="M315" t="s">
        <v>136</v>
      </c>
      <c r="AZ315" s="213">
        <v>815053</v>
      </c>
      <c r="BA315">
        <v>815053</v>
      </c>
    </row>
    <row r="316" spans="1:53" customFormat="1" ht="18.75" customHeight="1" x14ac:dyDescent="0.3">
      <c r="A316">
        <v>815054</v>
      </c>
      <c r="B316" t="s">
        <v>57</v>
      </c>
      <c r="C316" t="s">
        <v>136</v>
      </c>
      <c r="D316" t="s">
        <v>135</v>
      </c>
      <c r="E316" t="s">
        <v>136</v>
      </c>
      <c r="F316" t="s">
        <v>136</v>
      </c>
      <c r="G316" t="s">
        <v>135</v>
      </c>
      <c r="H316" t="s">
        <v>135</v>
      </c>
      <c r="I316" t="s">
        <v>136</v>
      </c>
      <c r="J316" t="s">
        <v>135</v>
      </c>
      <c r="K316" t="s">
        <v>135</v>
      </c>
      <c r="L316" t="s">
        <v>136</v>
      </c>
      <c r="M316" t="s">
        <v>135</v>
      </c>
      <c r="N316" t="s">
        <v>135</v>
      </c>
      <c r="AZ316" s="213">
        <v>815054</v>
      </c>
      <c r="BA316">
        <v>815054</v>
      </c>
    </row>
    <row r="317" spans="1:53" customFormat="1" ht="18.75" customHeight="1" x14ac:dyDescent="0.3">
      <c r="A317">
        <v>815056</v>
      </c>
      <c r="B317" t="s">
        <v>57</v>
      </c>
      <c r="C317" t="s">
        <v>134</v>
      </c>
      <c r="D317" t="s">
        <v>134</v>
      </c>
      <c r="E317" t="s">
        <v>134</v>
      </c>
      <c r="F317" t="s">
        <v>136</v>
      </c>
      <c r="G317" t="s">
        <v>136</v>
      </c>
      <c r="H317" t="s">
        <v>134</v>
      </c>
      <c r="I317" t="s">
        <v>136</v>
      </c>
      <c r="J317" t="s">
        <v>136</v>
      </c>
      <c r="K317" t="s">
        <v>136</v>
      </c>
      <c r="L317" t="s">
        <v>136</v>
      </c>
      <c r="M317" t="s">
        <v>136</v>
      </c>
      <c r="N317" t="s">
        <v>136</v>
      </c>
      <c r="AZ317" s="213">
        <v>815056</v>
      </c>
      <c r="BA317">
        <v>815056</v>
      </c>
    </row>
    <row r="318" spans="1:53" customFormat="1" ht="18.75" customHeight="1" x14ac:dyDescent="0.3">
      <c r="A318">
        <v>815059</v>
      </c>
      <c r="B318" t="s">
        <v>57</v>
      </c>
      <c r="C318" t="s">
        <v>136</v>
      </c>
      <c r="D318" t="s">
        <v>136</v>
      </c>
      <c r="E318" t="s">
        <v>136</v>
      </c>
      <c r="H318" t="s">
        <v>135</v>
      </c>
      <c r="I318" t="s">
        <v>135</v>
      </c>
      <c r="J318" t="s">
        <v>135</v>
      </c>
      <c r="K318" t="s">
        <v>135</v>
      </c>
      <c r="L318" t="s">
        <v>135</v>
      </c>
      <c r="M318" t="s">
        <v>135</v>
      </c>
      <c r="N318" t="s">
        <v>136</v>
      </c>
      <c r="AZ318" s="213">
        <v>815059</v>
      </c>
      <c r="BA318">
        <v>815059</v>
      </c>
    </row>
    <row r="319" spans="1:53" customFormat="1" ht="18.75" customHeight="1" x14ac:dyDescent="0.3">
      <c r="A319">
        <v>815060</v>
      </c>
      <c r="B319" t="s">
        <v>57</v>
      </c>
      <c r="C319" t="s">
        <v>136</v>
      </c>
      <c r="D319" t="s">
        <v>136</v>
      </c>
      <c r="E319" t="s">
        <v>136</v>
      </c>
      <c r="F319" t="s">
        <v>136</v>
      </c>
      <c r="H319" t="s">
        <v>135</v>
      </c>
      <c r="I319" t="s">
        <v>135</v>
      </c>
      <c r="J319" t="s">
        <v>135</v>
      </c>
      <c r="K319" t="s">
        <v>136</v>
      </c>
      <c r="L319" t="s">
        <v>136</v>
      </c>
      <c r="M319" t="s">
        <v>135</v>
      </c>
      <c r="N319" t="s">
        <v>135</v>
      </c>
      <c r="AZ319" s="213">
        <v>815060</v>
      </c>
      <c r="BA319">
        <v>815060</v>
      </c>
    </row>
    <row r="320" spans="1:53" customFormat="1" ht="18.75" customHeight="1" x14ac:dyDescent="0.3">
      <c r="A320">
        <v>815066</v>
      </c>
      <c r="B320" t="s">
        <v>57</v>
      </c>
      <c r="D320" t="s">
        <v>136</v>
      </c>
      <c r="E320" t="s">
        <v>134</v>
      </c>
      <c r="F320" t="s">
        <v>136</v>
      </c>
      <c r="G320" t="s">
        <v>134</v>
      </c>
      <c r="H320" t="s">
        <v>136</v>
      </c>
      <c r="I320" t="s">
        <v>136</v>
      </c>
      <c r="J320" t="s">
        <v>136</v>
      </c>
      <c r="K320" t="s">
        <v>136</v>
      </c>
      <c r="L320" t="s">
        <v>136</v>
      </c>
      <c r="M320" t="s">
        <v>136</v>
      </c>
      <c r="N320" t="s">
        <v>136</v>
      </c>
      <c r="AZ320" s="213">
        <v>815066</v>
      </c>
      <c r="BA320">
        <v>815066</v>
      </c>
    </row>
    <row r="321" spans="1:53" customFormat="1" ht="18.75" customHeight="1" x14ac:dyDescent="0.3">
      <c r="A321">
        <v>815069</v>
      </c>
      <c r="B321" t="s">
        <v>57</v>
      </c>
      <c r="D321" t="s">
        <v>136</v>
      </c>
      <c r="J321" t="s">
        <v>135</v>
      </c>
      <c r="K321" t="s">
        <v>135</v>
      </c>
      <c r="L321" t="s">
        <v>135</v>
      </c>
      <c r="M321" t="s">
        <v>135</v>
      </c>
      <c r="N321" t="s">
        <v>135</v>
      </c>
      <c r="AZ321" s="213">
        <v>815069</v>
      </c>
      <c r="BA321">
        <v>815069</v>
      </c>
    </row>
    <row r="322" spans="1:53" customFormat="1" ht="18.75" customHeight="1" x14ac:dyDescent="0.3">
      <c r="A322">
        <v>815073</v>
      </c>
      <c r="B322" t="s">
        <v>57</v>
      </c>
      <c r="D322" t="s">
        <v>136</v>
      </c>
      <c r="E322" t="s">
        <v>136</v>
      </c>
      <c r="F322" t="s">
        <v>136</v>
      </c>
      <c r="G322" t="s">
        <v>134</v>
      </c>
      <c r="H322" t="s">
        <v>136</v>
      </c>
      <c r="I322" t="s">
        <v>136</v>
      </c>
      <c r="J322" t="s">
        <v>136</v>
      </c>
      <c r="K322" t="s">
        <v>136</v>
      </c>
      <c r="L322" t="s">
        <v>136</v>
      </c>
      <c r="M322" t="s">
        <v>136</v>
      </c>
      <c r="N322" t="s">
        <v>136</v>
      </c>
      <c r="AZ322" s="213">
        <v>815073</v>
      </c>
      <c r="BA322">
        <v>815073</v>
      </c>
    </row>
    <row r="323" spans="1:53" customFormat="1" ht="18.75" customHeight="1" x14ac:dyDescent="0.3">
      <c r="A323">
        <v>815077</v>
      </c>
      <c r="B323" t="s">
        <v>57</v>
      </c>
      <c r="D323" t="s">
        <v>134</v>
      </c>
      <c r="H323" t="s">
        <v>134</v>
      </c>
      <c r="K323" t="s">
        <v>136</v>
      </c>
      <c r="M323" t="s">
        <v>136</v>
      </c>
      <c r="N323" t="s">
        <v>136</v>
      </c>
      <c r="AZ323" s="213">
        <v>815077</v>
      </c>
      <c r="BA323">
        <v>815077</v>
      </c>
    </row>
    <row r="324" spans="1:53" customFormat="1" ht="18.75" customHeight="1" x14ac:dyDescent="0.3">
      <c r="A324">
        <v>815079</v>
      </c>
      <c r="B324" t="s">
        <v>57</v>
      </c>
      <c r="D324" t="s">
        <v>134</v>
      </c>
      <c r="E324" t="s">
        <v>134</v>
      </c>
      <c r="F324" t="s">
        <v>134</v>
      </c>
      <c r="H324" t="s">
        <v>136</v>
      </c>
      <c r="I324" t="s">
        <v>136</v>
      </c>
      <c r="J324" t="s">
        <v>136</v>
      </c>
      <c r="L324" t="s">
        <v>136</v>
      </c>
      <c r="M324" t="s">
        <v>135</v>
      </c>
      <c r="N324" t="s">
        <v>135</v>
      </c>
      <c r="AZ324" s="213">
        <v>815079</v>
      </c>
      <c r="BA324">
        <v>815079</v>
      </c>
    </row>
    <row r="325" spans="1:53" customFormat="1" ht="18.75" customHeight="1" x14ac:dyDescent="0.3">
      <c r="A325">
        <v>815080</v>
      </c>
      <c r="B325" t="s">
        <v>57</v>
      </c>
      <c r="D325" t="s">
        <v>134</v>
      </c>
      <c r="E325" t="s">
        <v>134</v>
      </c>
      <c r="F325" t="s">
        <v>134</v>
      </c>
      <c r="G325" t="s">
        <v>134</v>
      </c>
      <c r="I325" t="s">
        <v>136</v>
      </c>
      <c r="J325" t="s">
        <v>136</v>
      </c>
      <c r="K325" t="s">
        <v>136</v>
      </c>
      <c r="L325" t="s">
        <v>136</v>
      </c>
      <c r="M325" t="s">
        <v>136</v>
      </c>
      <c r="AZ325" s="213">
        <v>815080</v>
      </c>
      <c r="BA325">
        <v>815080</v>
      </c>
    </row>
    <row r="326" spans="1:53" customFormat="1" ht="18.75" customHeight="1" x14ac:dyDescent="0.3">
      <c r="A326">
        <v>815082</v>
      </c>
      <c r="B326" t="s">
        <v>57</v>
      </c>
      <c r="C326" t="s">
        <v>134</v>
      </c>
      <c r="D326" t="s">
        <v>136</v>
      </c>
      <c r="E326" t="s">
        <v>134</v>
      </c>
      <c r="F326" t="s">
        <v>134</v>
      </c>
      <c r="H326" t="s">
        <v>134</v>
      </c>
      <c r="I326" t="s">
        <v>135</v>
      </c>
      <c r="J326" t="s">
        <v>135</v>
      </c>
      <c r="K326" t="s">
        <v>135</v>
      </c>
      <c r="L326" t="s">
        <v>135</v>
      </c>
      <c r="M326" t="s">
        <v>135</v>
      </c>
      <c r="N326" t="s">
        <v>135</v>
      </c>
      <c r="AZ326" s="213">
        <v>815082</v>
      </c>
      <c r="BA326">
        <v>815082</v>
      </c>
    </row>
    <row r="327" spans="1:53" customFormat="1" ht="18.75" customHeight="1" x14ac:dyDescent="0.3">
      <c r="A327">
        <v>815086</v>
      </c>
      <c r="B327" t="s">
        <v>57</v>
      </c>
      <c r="C327" t="s">
        <v>136</v>
      </c>
      <c r="D327" t="s">
        <v>136</v>
      </c>
      <c r="E327" t="s">
        <v>135</v>
      </c>
      <c r="G327" t="s">
        <v>135</v>
      </c>
      <c r="H327" t="s">
        <v>134</v>
      </c>
      <c r="I327" t="s">
        <v>135</v>
      </c>
      <c r="J327" t="s">
        <v>135</v>
      </c>
      <c r="K327" t="s">
        <v>135</v>
      </c>
      <c r="L327" t="s">
        <v>135</v>
      </c>
      <c r="M327" t="s">
        <v>135</v>
      </c>
      <c r="N327" t="s">
        <v>135</v>
      </c>
      <c r="AZ327" s="213">
        <v>815086</v>
      </c>
      <c r="BA327">
        <v>815086</v>
      </c>
    </row>
    <row r="328" spans="1:53" customFormat="1" ht="18.75" customHeight="1" x14ac:dyDescent="0.3">
      <c r="A328">
        <v>815092</v>
      </c>
      <c r="B328" t="s">
        <v>57</v>
      </c>
      <c r="D328" t="s">
        <v>136</v>
      </c>
      <c r="E328" t="s">
        <v>136</v>
      </c>
      <c r="F328" t="s">
        <v>136</v>
      </c>
      <c r="J328" t="s">
        <v>136</v>
      </c>
      <c r="K328" t="s">
        <v>134</v>
      </c>
      <c r="L328" t="s">
        <v>134</v>
      </c>
      <c r="M328" t="s">
        <v>134</v>
      </c>
      <c r="AZ328" s="213">
        <v>815092</v>
      </c>
      <c r="BA328">
        <v>815092</v>
      </c>
    </row>
    <row r="329" spans="1:53" customFormat="1" ht="18.75" customHeight="1" x14ac:dyDescent="0.3">
      <c r="A329">
        <v>815093</v>
      </c>
      <c r="B329" t="s">
        <v>57</v>
      </c>
      <c r="C329" t="s">
        <v>134</v>
      </c>
      <c r="D329" t="s">
        <v>136</v>
      </c>
      <c r="E329" t="s">
        <v>136</v>
      </c>
      <c r="F329" t="s">
        <v>134</v>
      </c>
      <c r="G329" t="s">
        <v>134</v>
      </c>
      <c r="H329" t="s">
        <v>134</v>
      </c>
      <c r="I329" t="s">
        <v>136</v>
      </c>
      <c r="J329" t="s">
        <v>136</v>
      </c>
      <c r="K329" t="s">
        <v>136</v>
      </c>
      <c r="L329" t="s">
        <v>136</v>
      </c>
      <c r="M329" t="s">
        <v>136</v>
      </c>
      <c r="N329" t="s">
        <v>136</v>
      </c>
      <c r="AZ329" s="213">
        <v>815093</v>
      </c>
      <c r="BA329">
        <v>815093</v>
      </c>
    </row>
    <row r="330" spans="1:53" customFormat="1" ht="18.75" customHeight="1" x14ac:dyDescent="0.3">
      <c r="A330">
        <v>815094</v>
      </c>
      <c r="B330" t="s">
        <v>57</v>
      </c>
      <c r="C330" t="s">
        <v>134</v>
      </c>
      <c r="I330" t="s">
        <v>135</v>
      </c>
      <c r="J330" t="s">
        <v>135</v>
      </c>
      <c r="K330" t="s">
        <v>135</v>
      </c>
      <c r="L330" t="s">
        <v>135</v>
      </c>
      <c r="M330" t="s">
        <v>135</v>
      </c>
      <c r="N330" t="s">
        <v>135</v>
      </c>
      <c r="AZ330" s="213">
        <v>815094</v>
      </c>
      <c r="BA330">
        <v>815094</v>
      </c>
    </row>
    <row r="331" spans="1:53" customFormat="1" ht="18.75" customHeight="1" x14ac:dyDescent="0.3">
      <c r="A331">
        <v>815098</v>
      </c>
      <c r="B331" t="s">
        <v>57</v>
      </c>
      <c r="C331" t="s">
        <v>134</v>
      </c>
      <c r="D331" t="s">
        <v>134</v>
      </c>
      <c r="E331" t="s">
        <v>134</v>
      </c>
      <c r="F331" t="s">
        <v>134</v>
      </c>
      <c r="G331" t="s">
        <v>134</v>
      </c>
      <c r="H331" t="s">
        <v>134</v>
      </c>
      <c r="I331" t="s">
        <v>136</v>
      </c>
      <c r="J331" t="s">
        <v>136</v>
      </c>
      <c r="K331" t="s">
        <v>136</v>
      </c>
      <c r="L331" t="s">
        <v>136</v>
      </c>
      <c r="M331" t="s">
        <v>136</v>
      </c>
      <c r="N331" t="s">
        <v>136</v>
      </c>
      <c r="AZ331" s="213">
        <v>815098</v>
      </c>
      <c r="BA331">
        <v>815098</v>
      </c>
    </row>
    <row r="332" spans="1:53" customFormat="1" ht="18.75" customHeight="1" x14ac:dyDescent="0.3">
      <c r="A332">
        <v>815103</v>
      </c>
      <c r="B332" t="s">
        <v>57</v>
      </c>
      <c r="C332" t="s">
        <v>136</v>
      </c>
      <c r="D332" t="s">
        <v>136</v>
      </c>
      <c r="E332" t="s">
        <v>136</v>
      </c>
      <c r="F332" t="s">
        <v>136</v>
      </c>
      <c r="G332" t="s">
        <v>136</v>
      </c>
      <c r="H332" t="s">
        <v>136</v>
      </c>
      <c r="I332" t="s">
        <v>135</v>
      </c>
      <c r="J332" t="s">
        <v>135</v>
      </c>
      <c r="K332" t="s">
        <v>135</v>
      </c>
      <c r="L332" t="s">
        <v>135</v>
      </c>
      <c r="M332" t="s">
        <v>135</v>
      </c>
      <c r="N332" t="s">
        <v>135</v>
      </c>
      <c r="AZ332" s="213">
        <v>815103</v>
      </c>
      <c r="BA332">
        <v>815103</v>
      </c>
    </row>
    <row r="333" spans="1:53" customFormat="1" ht="18.75" customHeight="1" x14ac:dyDescent="0.3">
      <c r="A333">
        <v>815110</v>
      </c>
      <c r="B333" t="s">
        <v>57</v>
      </c>
      <c r="C333" t="s">
        <v>135</v>
      </c>
      <c r="D333" t="s">
        <v>134</v>
      </c>
      <c r="E333" t="s">
        <v>136</v>
      </c>
      <c r="F333" t="s">
        <v>135</v>
      </c>
      <c r="G333" t="s">
        <v>134</v>
      </c>
      <c r="H333" t="s">
        <v>134</v>
      </c>
      <c r="I333" t="s">
        <v>136</v>
      </c>
      <c r="J333" t="s">
        <v>136</v>
      </c>
      <c r="K333" t="s">
        <v>136</v>
      </c>
      <c r="L333" t="s">
        <v>136</v>
      </c>
      <c r="M333" t="s">
        <v>136</v>
      </c>
      <c r="N333" t="s">
        <v>135</v>
      </c>
      <c r="AZ333" s="213">
        <v>815110</v>
      </c>
      <c r="BA333">
        <v>815110</v>
      </c>
    </row>
    <row r="334" spans="1:53" customFormat="1" ht="18.75" customHeight="1" x14ac:dyDescent="0.3">
      <c r="A334">
        <v>815115</v>
      </c>
      <c r="B334" t="s">
        <v>57</v>
      </c>
      <c r="C334" t="s">
        <v>136</v>
      </c>
      <c r="D334" t="s">
        <v>136</v>
      </c>
      <c r="E334" t="s">
        <v>136</v>
      </c>
      <c r="F334" t="s">
        <v>136</v>
      </c>
      <c r="G334" t="s">
        <v>136</v>
      </c>
      <c r="H334" t="s">
        <v>136</v>
      </c>
      <c r="I334" t="s">
        <v>135</v>
      </c>
      <c r="J334" t="s">
        <v>135</v>
      </c>
      <c r="K334" t="s">
        <v>135</v>
      </c>
      <c r="L334" t="s">
        <v>135</v>
      </c>
      <c r="M334" t="s">
        <v>135</v>
      </c>
      <c r="N334" t="s">
        <v>135</v>
      </c>
      <c r="AZ334" s="213">
        <v>815115</v>
      </c>
      <c r="BA334">
        <v>815115</v>
      </c>
    </row>
    <row r="335" spans="1:53" customFormat="1" ht="18.75" customHeight="1" x14ac:dyDescent="0.3">
      <c r="A335">
        <v>815116</v>
      </c>
      <c r="B335" t="s">
        <v>57</v>
      </c>
      <c r="C335" t="s">
        <v>134</v>
      </c>
      <c r="F335" t="s">
        <v>134</v>
      </c>
      <c r="H335" t="s">
        <v>136</v>
      </c>
      <c r="I335" t="s">
        <v>136</v>
      </c>
      <c r="J335" t="s">
        <v>136</v>
      </c>
      <c r="K335" t="s">
        <v>136</v>
      </c>
      <c r="L335" t="s">
        <v>136</v>
      </c>
      <c r="M335" t="s">
        <v>136</v>
      </c>
      <c r="N335" t="s">
        <v>136</v>
      </c>
      <c r="AZ335" s="213">
        <v>815116</v>
      </c>
      <c r="BA335">
        <v>815116</v>
      </c>
    </row>
    <row r="336" spans="1:53" customFormat="1" ht="18.75" customHeight="1" x14ac:dyDescent="0.3">
      <c r="A336">
        <v>815122</v>
      </c>
      <c r="B336" t="s">
        <v>57</v>
      </c>
      <c r="E336" t="s">
        <v>136</v>
      </c>
      <c r="F336" t="s">
        <v>136</v>
      </c>
      <c r="J336" t="s">
        <v>136</v>
      </c>
      <c r="K336" t="s">
        <v>134</v>
      </c>
      <c r="M336" t="s">
        <v>136</v>
      </c>
      <c r="N336" t="s">
        <v>135</v>
      </c>
      <c r="AZ336" s="213">
        <v>815122</v>
      </c>
      <c r="BA336">
        <v>815122</v>
      </c>
    </row>
    <row r="337" spans="1:54" customFormat="1" ht="18.75" customHeight="1" x14ac:dyDescent="0.3">
      <c r="A337">
        <v>815125</v>
      </c>
      <c r="B337" t="s">
        <v>57</v>
      </c>
      <c r="E337" t="s">
        <v>134</v>
      </c>
      <c r="F337" t="s">
        <v>136</v>
      </c>
      <c r="G337" t="s">
        <v>136</v>
      </c>
      <c r="J337" t="s">
        <v>135</v>
      </c>
      <c r="K337" t="s">
        <v>135</v>
      </c>
      <c r="N337" t="s">
        <v>136</v>
      </c>
      <c r="AZ337" s="213">
        <v>815125</v>
      </c>
      <c r="BA337">
        <v>815125</v>
      </c>
    </row>
    <row r="338" spans="1:54" customFormat="1" ht="18.75" customHeight="1" x14ac:dyDescent="0.3">
      <c r="A338">
        <v>815132</v>
      </c>
      <c r="B338" t="s">
        <v>57</v>
      </c>
      <c r="C338" t="s">
        <v>134</v>
      </c>
      <c r="D338" t="s">
        <v>136</v>
      </c>
      <c r="E338" t="s">
        <v>134</v>
      </c>
      <c r="F338" t="s">
        <v>134</v>
      </c>
      <c r="G338" t="s">
        <v>134</v>
      </c>
      <c r="H338" t="s">
        <v>136</v>
      </c>
      <c r="I338" t="s">
        <v>136</v>
      </c>
      <c r="J338" t="s">
        <v>136</v>
      </c>
      <c r="K338" t="s">
        <v>136</v>
      </c>
      <c r="L338" t="s">
        <v>136</v>
      </c>
      <c r="M338" t="s">
        <v>136</v>
      </c>
      <c r="N338" t="s">
        <v>136</v>
      </c>
      <c r="AZ338" s="213">
        <v>815132</v>
      </c>
      <c r="BA338">
        <v>815132</v>
      </c>
    </row>
    <row r="339" spans="1:54" customFormat="1" ht="18.75" customHeight="1" x14ac:dyDescent="0.3">
      <c r="A339">
        <v>815133</v>
      </c>
      <c r="B339" t="s">
        <v>57</v>
      </c>
      <c r="D339" t="s">
        <v>134</v>
      </c>
      <c r="E339" t="s">
        <v>134</v>
      </c>
      <c r="F339" t="s">
        <v>136</v>
      </c>
      <c r="H339" t="s">
        <v>134</v>
      </c>
      <c r="I339" t="s">
        <v>134</v>
      </c>
      <c r="J339" t="s">
        <v>134</v>
      </c>
      <c r="K339" t="s">
        <v>136</v>
      </c>
      <c r="L339" t="s">
        <v>136</v>
      </c>
      <c r="AZ339" s="213">
        <v>815133</v>
      </c>
      <c r="BA339">
        <v>815133</v>
      </c>
    </row>
    <row r="340" spans="1:54" customFormat="1" ht="18.75" customHeight="1" x14ac:dyDescent="0.3">
      <c r="A340">
        <v>815134</v>
      </c>
      <c r="B340" t="s">
        <v>57</v>
      </c>
      <c r="C340" t="s">
        <v>134</v>
      </c>
      <c r="D340" t="s">
        <v>134</v>
      </c>
      <c r="E340" t="s">
        <v>136</v>
      </c>
      <c r="F340" t="s">
        <v>136</v>
      </c>
      <c r="G340" t="s">
        <v>136</v>
      </c>
      <c r="H340" t="s">
        <v>134</v>
      </c>
      <c r="I340" t="s">
        <v>135</v>
      </c>
      <c r="J340" t="s">
        <v>135</v>
      </c>
      <c r="K340" t="s">
        <v>135</v>
      </c>
      <c r="L340" t="s">
        <v>135</v>
      </c>
      <c r="M340" t="s">
        <v>136</v>
      </c>
      <c r="N340" t="s">
        <v>135</v>
      </c>
      <c r="AZ340" s="213">
        <v>815134</v>
      </c>
      <c r="BA340">
        <v>815134</v>
      </c>
    </row>
    <row r="341" spans="1:54" customFormat="1" ht="18.75" customHeight="1" x14ac:dyDescent="0.3">
      <c r="A341">
        <v>815140</v>
      </c>
      <c r="B341" t="s">
        <v>57</v>
      </c>
      <c r="C341" t="s">
        <v>136</v>
      </c>
      <c r="D341" t="s">
        <v>136</v>
      </c>
      <c r="E341" t="s">
        <v>136</v>
      </c>
      <c r="F341" t="s">
        <v>136</v>
      </c>
      <c r="G341" t="s">
        <v>136</v>
      </c>
      <c r="H341" t="s">
        <v>136</v>
      </c>
      <c r="I341" t="s">
        <v>136</v>
      </c>
      <c r="J341" t="s">
        <v>136</v>
      </c>
      <c r="K341" t="s">
        <v>136</v>
      </c>
      <c r="L341" t="s">
        <v>136</v>
      </c>
      <c r="M341" t="s">
        <v>136</v>
      </c>
      <c r="N341" t="s">
        <v>136</v>
      </c>
      <c r="AZ341" s="213">
        <v>815140</v>
      </c>
      <c r="BA341">
        <v>815140</v>
      </c>
    </row>
    <row r="342" spans="1:54" customFormat="1" ht="18.75" customHeight="1" x14ac:dyDescent="0.3">
      <c r="A342">
        <v>815142</v>
      </c>
      <c r="B342" s="113" t="s">
        <v>57</v>
      </c>
      <c r="C342" t="s">
        <v>136</v>
      </c>
      <c r="D342" t="s">
        <v>136</v>
      </c>
      <c r="E342" t="s">
        <v>136</v>
      </c>
      <c r="F342" t="s">
        <v>136</v>
      </c>
      <c r="G342" t="s">
        <v>136</v>
      </c>
      <c r="H342" t="s">
        <v>136</v>
      </c>
      <c r="I342" t="s">
        <v>135</v>
      </c>
      <c r="J342" t="s">
        <v>135</v>
      </c>
      <c r="K342" t="s">
        <v>135</v>
      </c>
      <c r="L342" t="s">
        <v>135</v>
      </c>
      <c r="M342" t="s">
        <v>135</v>
      </c>
      <c r="N342" t="s">
        <v>135</v>
      </c>
      <c r="AZ342" s="213">
        <v>815142</v>
      </c>
      <c r="BA342">
        <v>815142</v>
      </c>
      <c r="BB342" s="113"/>
    </row>
    <row r="343" spans="1:54" customFormat="1" ht="18.75" customHeight="1" x14ac:dyDescent="0.3">
      <c r="A343">
        <v>815143</v>
      </c>
      <c r="B343" t="s">
        <v>57</v>
      </c>
      <c r="C343" t="s">
        <v>135</v>
      </c>
      <c r="D343" t="s">
        <v>135</v>
      </c>
      <c r="E343" t="s">
        <v>135</v>
      </c>
      <c r="F343" t="s">
        <v>135</v>
      </c>
      <c r="G343" t="s">
        <v>135</v>
      </c>
      <c r="H343" t="s">
        <v>135</v>
      </c>
      <c r="I343" t="s">
        <v>135</v>
      </c>
      <c r="J343" t="s">
        <v>135</v>
      </c>
      <c r="K343" t="s">
        <v>135</v>
      </c>
      <c r="L343" t="s">
        <v>135</v>
      </c>
      <c r="M343" t="s">
        <v>135</v>
      </c>
      <c r="N343" t="s">
        <v>135</v>
      </c>
      <c r="AZ343" s="213">
        <v>815143</v>
      </c>
      <c r="BA343">
        <v>815143</v>
      </c>
    </row>
    <row r="344" spans="1:54" customFormat="1" ht="18.75" customHeight="1" x14ac:dyDescent="0.3">
      <c r="A344">
        <v>815146</v>
      </c>
      <c r="B344" t="s">
        <v>57</v>
      </c>
      <c r="C344" t="s">
        <v>134</v>
      </c>
      <c r="D344" t="s">
        <v>134</v>
      </c>
      <c r="E344" t="s">
        <v>134</v>
      </c>
      <c r="F344" t="s">
        <v>134</v>
      </c>
      <c r="H344" t="s">
        <v>134</v>
      </c>
      <c r="I344" t="s">
        <v>135</v>
      </c>
      <c r="J344" t="s">
        <v>136</v>
      </c>
      <c r="K344" t="s">
        <v>135</v>
      </c>
      <c r="L344" t="s">
        <v>135</v>
      </c>
      <c r="M344" t="s">
        <v>136</v>
      </c>
      <c r="N344" t="s">
        <v>135</v>
      </c>
      <c r="AZ344" s="213">
        <v>815146</v>
      </c>
      <c r="BA344">
        <v>815146</v>
      </c>
    </row>
    <row r="345" spans="1:54" customFormat="1" ht="18.75" customHeight="1" x14ac:dyDescent="0.3">
      <c r="A345">
        <v>815147</v>
      </c>
      <c r="B345" t="s">
        <v>57</v>
      </c>
      <c r="D345" t="s">
        <v>136</v>
      </c>
      <c r="H345" t="s">
        <v>136</v>
      </c>
      <c r="I345" t="s">
        <v>136</v>
      </c>
      <c r="J345" t="s">
        <v>136</v>
      </c>
      <c r="K345" t="s">
        <v>136</v>
      </c>
      <c r="L345" t="s">
        <v>135</v>
      </c>
      <c r="M345" t="s">
        <v>136</v>
      </c>
      <c r="N345" t="s">
        <v>135</v>
      </c>
      <c r="AZ345" s="213">
        <v>815147</v>
      </c>
      <c r="BA345">
        <v>815147</v>
      </c>
    </row>
    <row r="346" spans="1:54" customFormat="1" ht="18.75" customHeight="1" x14ac:dyDescent="0.3">
      <c r="A346">
        <v>815148</v>
      </c>
      <c r="B346" t="s">
        <v>57</v>
      </c>
      <c r="E346" t="s">
        <v>134</v>
      </c>
      <c r="F346" t="s">
        <v>134</v>
      </c>
      <c r="I346" t="s">
        <v>135</v>
      </c>
      <c r="J346" t="s">
        <v>136</v>
      </c>
      <c r="K346" t="s">
        <v>135</v>
      </c>
      <c r="L346" t="s">
        <v>135</v>
      </c>
      <c r="M346" t="s">
        <v>136</v>
      </c>
      <c r="AZ346" s="213">
        <v>815148</v>
      </c>
      <c r="BA346">
        <v>815148</v>
      </c>
    </row>
    <row r="347" spans="1:54" customFormat="1" ht="18.75" customHeight="1" x14ac:dyDescent="0.3">
      <c r="A347">
        <v>815151</v>
      </c>
      <c r="B347" t="s">
        <v>57</v>
      </c>
      <c r="D347" t="s">
        <v>134</v>
      </c>
      <c r="E347" t="s">
        <v>134</v>
      </c>
      <c r="I347" t="s">
        <v>134</v>
      </c>
      <c r="J347" t="s">
        <v>135</v>
      </c>
      <c r="L347" t="s">
        <v>135</v>
      </c>
      <c r="M347" t="s">
        <v>136</v>
      </c>
      <c r="N347" t="s">
        <v>134</v>
      </c>
      <c r="AZ347" s="213">
        <v>815151</v>
      </c>
      <c r="BA347">
        <v>815151</v>
      </c>
    </row>
    <row r="348" spans="1:54" customFormat="1" ht="18.75" customHeight="1" x14ac:dyDescent="0.3">
      <c r="A348">
        <v>815155</v>
      </c>
      <c r="B348" t="s">
        <v>57</v>
      </c>
      <c r="D348" t="s">
        <v>136</v>
      </c>
      <c r="E348" t="s">
        <v>135</v>
      </c>
      <c r="F348" t="s">
        <v>135</v>
      </c>
      <c r="J348" t="s">
        <v>135</v>
      </c>
      <c r="K348" t="s">
        <v>135</v>
      </c>
      <c r="M348" t="s">
        <v>136</v>
      </c>
      <c r="N348" t="s">
        <v>135</v>
      </c>
      <c r="AZ348" s="213">
        <v>815155</v>
      </c>
      <c r="BA348">
        <v>815155</v>
      </c>
    </row>
    <row r="349" spans="1:54" customFormat="1" ht="18.75" customHeight="1" x14ac:dyDescent="0.3">
      <c r="A349">
        <v>815156</v>
      </c>
      <c r="B349" t="s">
        <v>57</v>
      </c>
      <c r="D349" t="s">
        <v>134</v>
      </c>
      <c r="E349" t="s">
        <v>134</v>
      </c>
      <c r="F349" t="s">
        <v>134</v>
      </c>
      <c r="G349" t="s">
        <v>136</v>
      </c>
      <c r="H349" t="s">
        <v>134</v>
      </c>
      <c r="I349" t="s">
        <v>136</v>
      </c>
      <c r="J349" t="s">
        <v>135</v>
      </c>
      <c r="K349" t="s">
        <v>135</v>
      </c>
      <c r="L349" t="s">
        <v>136</v>
      </c>
      <c r="M349" t="s">
        <v>136</v>
      </c>
      <c r="N349" t="s">
        <v>136</v>
      </c>
      <c r="AZ349" s="213">
        <v>815156</v>
      </c>
      <c r="BA349">
        <v>815156</v>
      </c>
    </row>
    <row r="350" spans="1:54" customFormat="1" ht="18.75" customHeight="1" x14ac:dyDescent="0.3">
      <c r="A350">
        <v>815161</v>
      </c>
      <c r="B350" t="s">
        <v>57</v>
      </c>
      <c r="D350" t="s">
        <v>134</v>
      </c>
      <c r="F350" t="s">
        <v>134</v>
      </c>
      <c r="G350" t="s">
        <v>134</v>
      </c>
      <c r="H350" t="s">
        <v>136</v>
      </c>
      <c r="I350" t="s">
        <v>136</v>
      </c>
      <c r="J350" t="s">
        <v>136</v>
      </c>
      <c r="K350" t="s">
        <v>135</v>
      </c>
      <c r="L350" t="s">
        <v>135</v>
      </c>
      <c r="M350" t="s">
        <v>136</v>
      </c>
      <c r="N350" t="s">
        <v>135</v>
      </c>
      <c r="AZ350" s="213">
        <v>815161</v>
      </c>
      <c r="BA350">
        <v>815161</v>
      </c>
    </row>
    <row r="351" spans="1:54" customFormat="1" ht="18.75" customHeight="1" x14ac:dyDescent="0.3">
      <c r="A351">
        <v>815162</v>
      </c>
      <c r="B351" t="s">
        <v>57</v>
      </c>
      <c r="D351" t="s">
        <v>136</v>
      </c>
      <c r="E351" t="s">
        <v>136</v>
      </c>
      <c r="F351" t="s">
        <v>136</v>
      </c>
      <c r="I351" t="s">
        <v>135</v>
      </c>
      <c r="J351" t="s">
        <v>135</v>
      </c>
      <c r="K351" t="s">
        <v>135</v>
      </c>
      <c r="L351" t="s">
        <v>135</v>
      </c>
      <c r="M351" t="s">
        <v>135</v>
      </c>
      <c r="N351" t="s">
        <v>135</v>
      </c>
      <c r="AZ351" s="213">
        <v>815162</v>
      </c>
      <c r="BA351">
        <v>815162</v>
      </c>
    </row>
    <row r="352" spans="1:54" customFormat="1" ht="18.75" customHeight="1" x14ac:dyDescent="0.3">
      <c r="A352">
        <v>815166</v>
      </c>
      <c r="B352" t="s">
        <v>57</v>
      </c>
      <c r="C352" t="s">
        <v>136</v>
      </c>
      <c r="D352" t="s">
        <v>136</v>
      </c>
      <c r="E352" t="s">
        <v>136</v>
      </c>
      <c r="F352" t="s">
        <v>136</v>
      </c>
      <c r="G352" t="s">
        <v>136</v>
      </c>
      <c r="H352" t="s">
        <v>136</v>
      </c>
      <c r="I352" t="s">
        <v>135</v>
      </c>
      <c r="J352" t="s">
        <v>135</v>
      </c>
      <c r="K352" t="s">
        <v>135</v>
      </c>
      <c r="L352" t="s">
        <v>135</v>
      </c>
      <c r="M352" t="s">
        <v>135</v>
      </c>
      <c r="N352" t="s">
        <v>135</v>
      </c>
      <c r="AZ352" s="213">
        <v>815166</v>
      </c>
      <c r="BA352">
        <v>815166</v>
      </c>
    </row>
    <row r="353" spans="1:54" customFormat="1" ht="18.75" customHeight="1" x14ac:dyDescent="0.3">
      <c r="A353">
        <v>815168</v>
      </c>
      <c r="B353" t="s">
        <v>57</v>
      </c>
      <c r="C353" t="s">
        <v>134</v>
      </c>
      <c r="D353" t="s">
        <v>135</v>
      </c>
      <c r="E353" t="s">
        <v>134</v>
      </c>
      <c r="F353" t="s">
        <v>134</v>
      </c>
      <c r="H353" t="s">
        <v>134</v>
      </c>
      <c r="I353" t="s">
        <v>136</v>
      </c>
      <c r="J353" t="s">
        <v>135</v>
      </c>
      <c r="K353" t="s">
        <v>136</v>
      </c>
      <c r="L353" t="s">
        <v>136</v>
      </c>
      <c r="M353" t="s">
        <v>136</v>
      </c>
      <c r="N353" t="s">
        <v>136</v>
      </c>
      <c r="AZ353" s="213">
        <v>815168</v>
      </c>
      <c r="BA353">
        <v>815168</v>
      </c>
    </row>
    <row r="354" spans="1:54" customFormat="1" ht="18.75" customHeight="1" x14ac:dyDescent="0.3">
      <c r="A354">
        <v>815172</v>
      </c>
      <c r="B354" t="s">
        <v>57</v>
      </c>
      <c r="C354" t="s">
        <v>134</v>
      </c>
      <c r="D354" t="s">
        <v>134</v>
      </c>
      <c r="E354" t="s">
        <v>134</v>
      </c>
      <c r="J354" t="s">
        <v>136</v>
      </c>
      <c r="M354" t="s">
        <v>136</v>
      </c>
      <c r="AZ354" s="213">
        <v>815172</v>
      </c>
      <c r="BA354">
        <v>815172</v>
      </c>
    </row>
    <row r="355" spans="1:54" customFormat="1" ht="18.75" customHeight="1" x14ac:dyDescent="0.3">
      <c r="A355">
        <v>815173</v>
      </c>
      <c r="B355" t="s">
        <v>57</v>
      </c>
      <c r="C355" t="s">
        <v>134</v>
      </c>
      <c r="D355" t="s">
        <v>136</v>
      </c>
      <c r="E355" t="s">
        <v>134</v>
      </c>
      <c r="F355" t="s">
        <v>136</v>
      </c>
      <c r="G355" t="s">
        <v>136</v>
      </c>
      <c r="H355" t="s">
        <v>136</v>
      </c>
      <c r="I355" t="s">
        <v>135</v>
      </c>
      <c r="J355" t="s">
        <v>136</v>
      </c>
      <c r="K355" t="s">
        <v>136</v>
      </c>
      <c r="L355" t="s">
        <v>136</v>
      </c>
      <c r="M355" t="s">
        <v>136</v>
      </c>
      <c r="N355" t="s">
        <v>136</v>
      </c>
      <c r="AZ355" s="213">
        <v>815173</v>
      </c>
      <c r="BA355">
        <v>815173</v>
      </c>
    </row>
    <row r="356" spans="1:54" customFormat="1" ht="18.75" customHeight="1" x14ac:dyDescent="0.3">
      <c r="A356">
        <v>815178</v>
      </c>
      <c r="B356" t="s">
        <v>57</v>
      </c>
      <c r="D356" t="s">
        <v>134</v>
      </c>
      <c r="E356" t="s">
        <v>134</v>
      </c>
      <c r="H356" t="s">
        <v>135</v>
      </c>
      <c r="J356" t="s">
        <v>135</v>
      </c>
      <c r="K356" t="s">
        <v>135</v>
      </c>
      <c r="L356" t="s">
        <v>134</v>
      </c>
      <c r="M356" t="s">
        <v>134</v>
      </c>
      <c r="N356" t="s">
        <v>135</v>
      </c>
      <c r="AZ356" s="213">
        <v>815178</v>
      </c>
      <c r="BA356">
        <v>815178</v>
      </c>
    </row>
    <row r="357" spans="1:54" customFormat="1" ht="18.75" customHeight="1" x14ac:dyDescent="0.3">
      <c r="A357">
        <v>815181</v>
      </c>
      <c r="B357" t="s">
        <v>57</v>
      </c>
      <c r="D357" t="s">
        <v>136</v>
      </c>
      <c r="E357" t="s">
        <v>136</v>
      </c>
      <c r="J357" t="s">
        <v>135</v>
      </c>
      <c r="K357" t="s">
        <v>135</v>
      </c>
      <c r="L357" t="s">
        <v>136</v>
      </c>
      <c r="AZ357" s="213">
        <v>815181</v>
      </c>
      <c r="BA357">
        <v>815181</v>
      </c>
    </row>
    <row r="358" spans="1:54" customFormat="1" ht="18.75" customHeight="1" x14ac:dyDescent="0.3">
      <c r="A358">
        <v>815182</v>
      </c>
      <c r="B358" t="s">
        <v>57</v>
      </c>
      <c r="C358" t="s">
        <v>136</v>
      </c>
      <c r="D358" t="s">
        <v>136</v>
      </c>
      <c r="E358" t="s">
        <v>136</v>
      </c>
      <c r="F358" t="s">
        <v>136</v>
      </c>
      <c r="G358" t="s">
        <v>136</v>
      </c>
      <c r="H358" t="s">
        <v>136</v>
      </c>
      <c r="I358" t="s">
        <v>135</v>
      </c>
      <c r="J358" t="s">
        <v>135</v>
      </c>
      <c r="K358" t="s">
        <v>135</v>
      </c>
      <c r="L358" t="s">
        <v>135</v>
      </c>
      <c r="M358" t="s">
        <v>135</v>
      </c>
      <c r="N358" t="s">
        <v>135</v>
      </c>
      <c r="AZ358" s="213">
        <v>815182</v>
      </c>
      <c r="BA358">
        <v>815182</v>
      </c>
    </row>
    <row r="359" spans="1:54" customFormat="1" ht="18.75" customHeight="1" x14ac:dyDescent="0.3">
      <c r="A359">
        <v>815183</v>
      </c>
      <c r="B359" t="s">
        <v>57</v>
      </c>
      <c r="D359" t="s">
        <v>134</v>
      </c>
      <c r="E359" t="s">
        <v>134</v>
      </c>
      <c r="F359" t="s">
        <v>134</v>
      </c>
      <c r="G359" t="s">
        <v>134</v>
      </c>
      <c r="I359" t="s">
        <v>136</v>
      </c>
      <c r="J359" t="s">
        <v>136</v>
      </c>
      <c r="K359" t="s">
        <v>136</v>
      </c>
      <c r="L359" t="s">
        <v>136</v>
      </c>
      <c r="M359" t="s">
        <v>136</v>
      </c>
      <c r="AZ359" s="213">
        <v>815183</v>
      </c>
      <c r="BA359">
        <v>815183</v>
      </c>
    </row>
    <row r="360" spans="1:54" customFormat="1" ht="18.75" customHeight="1" x14ac:dyDescent="0.3">
      <c r="A360">
        <v>815184</v>
      </c>
      <c r="B360" t="s">
        <v>57</v>
      </c>
      <c r="C360" t="s">
        <v>134</v>
      </c>
      <c r="D360" t="s">
        <v>136</v>
      </c>
      <c r="E360" t="s">
        <v>135</v>
      </c>
      <c r="F360" t="s">
        <v>136</v>
      </c>
      <c r="G360" t="s">
        <v>134</v>
      </c>
      <c r="I360" t="s">
        <v>135</v>
      </c>
      <c r="J360" t="s">
        <v>135</v>
      </c>
      <c r="K360" t="s">
        <v>135</v>
      </c>
      <c r="L360" t="s">
        <v>135</v>
      </c>
      <c r="M360" t="s">
        <v>135</v>
      </c>
      <c r="N360" t="s">
        <v>136</v>
      </c>
      <c r="AZ360" s="213">
        <v>815184</v>
      </c>
      <c r="BA360">
        <v>815184</v>
      </c>
    </row>
    <row r="361" spans="1:54" customFormat="1" ht="18.75" customHeight="1" x14ac:dyDescent="0.3">
      <c r="A361">
        <v>815187</v>
      </c>
      <c r="B361" t="s">
        <v>57</v>
      </c>
      <c r="C361" t="s">
        <v>136</v>
      </c>
      <c r="D361" t="s">
        <v>136</v>
      </c>
      <c r="E361" t="s">
        <v>136</v>
      </c>
      <c r="F361" t="s">
        <v>136</v>
      </c>
      <c r="G361" t="s">
        <v>136</v>
      </c>
      <c r="H361" t="s">
        <v>136</v>
      </c>
      <c r="I361" t="s">
        <v>135</v>
      </c>
      <c r="J361" t="s">
        <v>135</v>
      </c>
      <c r="K361" t="s">
        <v>135</v>
      </c>
      <c r="L361" t="s">
        <v>135</v>
      </c>
      <c r="M361" t="s">
        <v>135</v>
      </c>
      <c r="N361" t="s">
        <v>135</v>
      </c>
      <c r="AZ361" s="213">
        <v>815187</v>
      </c>
      <c r="BA361">
        <v>815187</v>
      </c>
    </row>
    <row r="362" spans="1:54" customFormat="1" ht="18.75" customHeight="1" x14ac:dyDescent="0.3">
      <c r="A362">
        <v>815189</v>
      </c>
      <c r="B362" t="s">
        <v>57</v>
      </c>
      <c r="C362" t="s">
        <v>136</v>
      </c>
      <c r="F362" t="s">
        <v>134</v>
      </c>
      <c r="H362" t="s">
        <v>135</v>
      </c>
      <c r="I362" t="s">
        <v>135</v>
      </c>
      <c r="J362" t="s">
        <v>135</v>
      </c>
      <c r="K362" t="s">
        <v>135</v>
      </c>
      <c r="L362" t="s">
        <v>135</v>
      </c>
      <c r="M362" t="s">
        <v>135</v>
      </c>
      <c r="N362" t="s">
        <v>135</v>
      </c>
      <c r="AZ362" s="213">
        <v>815189</v>
      </c>
      <c r="BA362">
        <v>815189</v>
      </c>
    </row>
    <row r="363" spans="1:54" customFormat="1" ht="18.75" customHeight="1" x14ac:dyDescent="0.3">
      <c r="A363">
        <v>815192</v>
      </c>
      <c r="B363" t="s">
        <v>57</v>
      </c>
      <c r="C363" t="s">
        <v>135</v>
      </c>
      <c r="D363" t="s">
        <v>135</v>
      </c>
      <c r="E363" t="s">
        <v>135</v>
      </c>
      <c r="F363" t="s">
        <v>135</v>
      </c>
      <c r="G363" t="s">
        <v>135</v>
      </c>
      <c r="H363" t="s">
        <v>136</v>
      </c>
      <c r="I363" t="s">
        <v>136</v>
      </c>
      <c r="J363" t="s">
        <v>135</v>
      </c>
      <c r="K363" t="s">
        <v>135</v>
      </c>
      <c r="L363" t="s">
        <v>135</v>
      </c>
      <c r="M363" t="s">
        <v>135</v>
      </c>
      <c r="N363" t="s">
        <v>135</v>
      </c>
      <c r="AZ363" s="213">
        <v>815192</v>
      </c>
      <c r="BA363">
        <v>815192</v>
      </c>
    </row>
    <row r="364" spans="1:54" customFormat="1" ht="18.75" customHeight="1" x14ac:dyDescent="0.3">
      <c r="A364">
        <v>815193</v>
      </c>
      <c r="B364" t="s">
        <v>57</v>
      </c>
      <c r="C364" t="s">
        <v>134</v>
      </c>
      <c r="D364" t="s">
        <v>134</v>
      </c>
      <c r="E364" t="s">
        <v>134</v>
      </c>
      <c r="F364" t="s">
        <v>134</v>
      </c>
      <c r="G364" t="s">
        <v>134</v>
      </c>
      <c r="I364" t="s">
        <v>136</v>
      </c>
      <c r="J364" t="s">
        <v>136</v>
      </c>
      <c r="K364" t="s">
        <v>136</v>
      </c>
      <c r="L364" t="s">
        <v>136</v>
      </c>
      <c r="M364" t="s">
        <v>136</v>
      </c>
      <c r="N364" t="s">
        <v>136</v>
      </c>
      <c r="AZ364" s="213">
        <v>815193</v>
      </c>
      <c r="BA364">
        <v>815193</v>
      </c>
    </row>
    <row r="365" spans="1:54" customFormat="1" ht="18.75" customHeight="1" x14ac:dyDescent="0.3">
      <c r="A365">
        <v>815195</v>
      </c>
      <c r="B365" s="113" t="s">
        <v>57</v>
      </c>
      <c r="C365" t="s">
        <v>135</v>
      </c>
      <c r="D365" t="s">
        <v>135</v>
      </c>
      <c r="E365" t="s">
        <v>135</v>
      </c>
      <c r="F365" t="s">
        <v>135</v>
      </c>
      <c r="G365" t="s">
        <v>135</v>
      </c>
      <c r="H365" t="s">
        <v>135</v>
      </c>
      <c r="I365" t="s">
        <v>135</v>
      </c>
      <c r="J365" t="s">
        <v>135</v>
      </c>
      <c r="K365" t="s">
        <v>135</v>
      </c>
      <c r="L365" t="s">
        <v>135</v>
      </c>
      <c r="M365" t="s">
        <v>135</v>
      </c>
      <c r="N365" t="s">
        <v>135</v>
      </c>
      <c r="AZ365" s="213">
        <v>815195</v>
      </c>
      <c r="BA365">
        <v>815195</v>
      </c>
      <c r="BB365" s="113"/>
    </row>
    <row r="366" spans="1:54" customFormat="1" ht="18.75" customHeight="1" x14ac:dyDescent="0.3">
      <c r="A366">
        <v>815199</v>
      </c>
      <c r="B366" t="s">
        <v>57</v>
      </c>
      <c r="C366" t="s">
        <v>134</v>
      </c>
      <c r="D366" t="s">
        <v>136</v>
      </c>
      <c r="E366" t="s">
        <v>134</v>
      </c>
      <c r="F366" t="s">
        <v>136</v>
      </c>
      <c r="H366" t="s">
        <v>136</v>
      </c>
      <c r="I366" t="s">
        <v>135</v>
      </c>
      <c r="J366" t="s">
        <v>135</v>
      </c>
      <c r="K366" t="s">
        <v>135</v>
      </c>
      <c r="L366" t="s">
        <v>135</v>
      </c>
      <c r="M366" t="s">
        <v>135</v>
      </c>
      <c r="N366" t="s">
        <v>135</v>
      </c>
      <c r="AZ366" s="213">
        <v>815199</v>
      </c>
      <c r="BA366">
        <v>815199</v>
      </c>
    </row>
    <row r="367" spans="1:54" customFormat="1" ht="18.75" customHeight="1" x14ac:dyDescent="0.3">
      <c r="A367">
        <v>815200</v>
      </c>
      <c r="B367" t="s">
        <v>57</v>
      </c>
      <c r="C367" t="s">
        <v>134</v>
      </c>
      <c r="F367" t="s">
        <v>134</v>
      </c>
      <c r="H367" t="s">
        <v>136</v>
      </c>
      <c r="I367" t="s">
        <v>136</v>
      </c>
      <c r="J367" t="s">
        <v>136</v>
      </c>
      <c r="K367" t="s">
        <v>136</v>
      </c>
      <c r="M367" t="s">
        <v>136</v>
      </c>
      <c r="N367" t="s">
        <v>135</v>
      </c>
      <c r="AZ367" s="213">
        <v>815200</v>
      </c>
      <c r="BA367">
        <v>815200</v>
      </c>
    </row>
    <row r="368" spans="1:54" customFormat="1" ht="18.75" customHeight="1" x14ac:dyDescent="0.3">
      <c r="A368">
        <v>815206</v>
      </c>
      <c r="B368" t="s">
        <v>57</v>
      </c>
      <c r="C368" t="s">
        <v>134</v>
      </c>
      <c r="D368" t="s">
        <v>134</v>
      </c>
      <c r="E368" t="s">
        <v>134</v>
      </c>
      <c r="F368" t="s">
        <v>136</v>
      </c>
      <c r="H368" t="s">
        <v>136</v>
      </c>
      <c r="I368" t="s">
        <v>136</v>
      </c>
      <c r="J368" t="s">
        <v>136</v>
      </c>
      <c r="K368" t="s">
        <v>136</v>
      </c>
      <c r="M368" t="s">
        <v>136</v>
      </c>
      <c r="N368" t="s">
        <v>136</v>
      </c>
      <c r="AZ368" s="213">
        <v>815206</v>
      </c>
      <c r="BA368">
        <v>815206</v>
      </c>
    </row>
    <row r="369" spans="1:54" customFormat="1" ht="18.75" customHeight="1" x14ac:dyDescent="0.3">
      <c r="A369">
        <v>815207</v>
      </c>
      <c r="B369" t="s">
        <v>57</v>
      </c>
      <c r="D369" t="s">
        <v>136</v>
      </c>
      <c r="E369" t="s">
        <v>135</v>
      </c>
      <c r="I369" t="s">
        <v>135</v>
      </c>
      <c r="J369" t="s">
        <v>135</v>
      </c>
      <c r="K369" t="s">
        <v>136</v>
      </c>
      <c r="AZ369" s="213">
        <v>815207</v>
      </c>
      <c r="BA369">
        <v>815207</v>
      </c>
    </row>
    <row r="370" spans="1:54" customFormat="1" ht="18.75" customHeight="1" x14ac:dyDescent="0.3">
      <c r="A370">
        <v>815211</v>
      </c>
      <c r="B370" t="s">
        <v>57</v>
      </c>
      <c r="C370" t="s">
        <v>135</v>
      </c>
      <c r="D370" t="s">
        <v>135</v>
      </c>
      <c r="E370" t="s">
        <v>135</v>
      </c>
      <c r="F370" t="s">
        <v>135</v>
      </c>
      <c r="G370" t="s">
        <v>135</v>
      </c>
      <c r="H370" t="s">
        <v>135</v>
      </c>
      <c r="I370" t="s">
        <v>135</v>
      </c>
      <c r="J370" t="s">
        <v>135</v>
      </c>
      <c r="K370" t="s">
        <v>135</v>
      </c>
      <c r="L370" t="s">
        <v>135</v>
      </c>
      <c r="M370" t="s">
        <v>135</v>
      </c>
      <c r="N370" t="s">
        <v>135</v>
      </c>
      <c r="AZ370" s="213">
        <v>815211</v>
      </c>
      <c r="BA370">
        <v>815211</v>
      </c>
    </row>
    <row r="371" spans="1:54" customFormat="1" ht="18.75" customHeight="1" x14ac:dyDescent="0.3">
      <c r="A371">
        <v>815213</v>
      </c>
      <c r="B371" t="s">
        <v>57</v>
      </c>
      <c r="C371" t="s">
        <v>136</v>
      </c>
      <c r="D371" t="s">
        <v>136</v>
      </c>
      <c r="E371" t="s">
        <v>136</v>
      </c>
      <c r="F371" t="s">
        <v>136</v>
      </c>
      <c r="G371" t="s">
        <v>136</v>
      </c>
      <c r="H371" t="s">
        <v>136</v>
      </c>
      <c r="I371" t="s">
        <v>135</v>
      </c>
      <c r="J371" t="s">
        <v>135</v>
      </c>
      <c r="K371" t="s">
        <v>135</v>
      </c>
      <c r="L371" t="s">
        <v>135</v>
      </c>
      <c r="M371" t="s">
        <v>135</v>
      </c>
      <c r="N371" t="s">
        <v>135</v>
      </c>
      <c r="AZ371" s="213">
        <v>815213</v>
      </c>
      <c r="BA371">
        <v>815213</v>
      </c>
    </row>
    <row r="372" spans="1:54" customFormat="1" ht="18.75" customHeight="1" x14ac:dyDescent="0.3">
      <c r="A372">
        <v>815224</v>
      </c>
      <c r="B372" t="s">
        <v>57</v>
      </c>
      <c r="E372" t="s">
        <v>135</v>
      </c>
      <c r="G372" t="s">
        <v>135</v>
      </c>
      <c r="I372" t="s">
        <v>136</v>
      </c>
      <c r="J372" t="s">
        <v>135</v>
      </c>
      <c r="K372" t="s">
        <v>136</v>
      </c>
      <c r="L372" t="s">
        <v>135</v>
      </c>
      <c r="M372" t="s">
        <v>136</v>
      </c>
      <c r="AZ372" s="213">
        <v>815224</v>
      </c>
      <c r="BA372">
        <v>815224</v>
      </c>
    </row>
    <row r="373" spans="1:54" customFormat="1" ht="18.75" customHeight="1" x14ac:dyDescent="0.3">
      <c r="A373">
        <v>815232</v>
      </c>
      <c r="B373" t="s">
        <v>57</v>
      </c>
      <c r="D373" t="s">
        <v>134</v>
      </c>
      <c r="E373" t="s">
        <v>134</v>
      </c>
      <c r="J373" t="s">
        <v>134</v>
      </c>
      <c r="K373" t="s">
        <v>135</v>
      </c>
      <c r="L373" t="s">
        <v>134</v>
      </c>
      <c r="M373" t="s">
        <v>134</v>
      </c>
      <c r="N373" t="s">
        <v>134</v>
      </c>
      <c r="AZ373" s="213">
        <v>815232</v>
      </c>
      <c r="BA373">
        <v>815232</v>
      </c>
    </row>
    <row r="374" spans="1:54" customFormat="1" ht="18.75" customHeight="1" x14ac:dyDescent="0.3">
      <c r="A374">
        <v>815238</v>
      </c>
      <c r="B374" t="s">
        <v>57</v>
      </c>
      <c r="C374" t="s">
        <v>135</v>
      </c>
      <c r="D374" t="s">
        <v>135</v>
      </c>
      <c r="E374" t="s">
        <v>135</v>
      </c>
      <c r="F374" t="s">
        <v>136</v>
      </c>
      <c r="G374" t="s">
        <v>136</v>
      </c>
      <c r="H374" t="s">
        <v>136</v>
      </c>
      <c r="I374" t="s">
        <v>135</v>
      </c>
      <c r="J374" t="s">
        <v>135</v>
      </c>
      <c r="K374" t="s">
        <v>135</v>
      </c>
      <c r="L374" t="s">
        <v>135</v>
      </c>
      <c r="M374" t="s">
        <v>135</v>
      </c>
      <c r="N374" t="s">
        <v>135</v>
      </c>
      <c r="AZ374" s="213">
        <v>815238</v>
      </c>
      <c r="BA374">
        <v>815238</v>
      </c>
    </row>
    <row r="375" spans="1:54" customFormat="1" ht="18.75" customHeight="1" x14ac:dyDescent="0.3">
      <c r="A375">
        <v>800297</v>
      </c>
      <c r="B375" s="113" t="s">
        <v>57</v>
      </c>
      <c r="C375" t="s">
        <v>136</v>
      </c>
      <c r="D375" t="s">
        <v>136</v>
      </c>
      <c r="E375" t="s">
        <v>136</v>
      </c>
      <c r="F375" t="s">
        <v>136</v>
      </c>
      <c r="G375" t="s">
        <v>136</v>
      </c>
      <c r="H375" t="s">
        <v>136</v>
      </c>
      <c r="I375" t="s">
        <v>136</v>
      </c>
      <c r="J375" t="s">
        <v>136</v>
      </c>
      <c r="K375" t="s">
        <v>136</v>
      </c>
      <c r="L375" t="s">
        <v>136</v>
      </c>
      <c r="M375" t="s">
        <v>136</v>
      </c>
      <c r="N375" t="s">
        <v>135</v>
      </c>
      <c r="AZ375" s="213" t="e">
        <v>#N/A</v>
      </c>
      <c r="BA375">
        <v>800297</v>
      </c>
      <c r="BB375" s="113"/>
    </row>
    <row r="376" spans="1:54" customFormat="1" ht="18.75" customHeight="1" x14ac:dyDescent="0.3">
      <c r="A376">
        <v>804040</v>
      </c>
      <c r="B376" s="113" t="s">
        <v>57</v>
      </c>
      <c r="D376" t="s">
        <v>134</v>
      </c>
      <c r="E376" t="s">
        <v>134</v>
      </c>
      <c r="F376" t="s">
        <v>136</v>
      </c>
      <c r="G376" t="s">
        <v>136</v>
      </c>
      <c r="H376" t="s">
        <v>136</v>
      </c>
      <c r="I376" t="s">
        <v>136</v>
      </c>
      <c r="K376" t="s">
        <v>136</v>
      </c>
      <c r="L376" t="s">
        <v>136</v>
      </c>
      <c r="M376" t="s">
        <v>136</v>
      </c>
      <c r="AZ376" s="213" t="e">
        <v>#N/A</v>
      </c>
      <c r="BA376">
        <v>804040</v>
      </c>
      <c r="BB376" s="113"/>
    </row>
    <row r="377" spans="1:54" customFormat="1" ht="18.75" customHeight="1" x14ac:dyDescent="0.3">
      <c r="A377">
        <v>808458</v>
      </c>
      <c r="B377" s="113" t="s">
        <v>57</v>
      </c>
      <c r="C377" t="s">
        <v>136</v>
      </c>
      <c r="D377" t="s">
        <v>135</v>
      </c>
      <c r="E377" t="s">
        <v>135</v>
      </c>
      <c r="F377" t="s">
        <v>136</v>
      </c>
      <c r="G377" t="s">
        <v>135</v>
      </c>
      <c r="H377" t="s">
        <v>135</v>
      </c>
      <c r="I377" t="s">
        <v>135</v>
      </c>
      <c r="J377" t="s">
        <v>135</v>
      </c>
      <c r="K377" t="s">
        <v>135</v>
      </c>
      <c r="L377" t="s">
        <v>135</v>
      </c>
      <c r="M377" t="s">
        <v>135</v>
      </c>
      <c r="N377" t="s">
        <v>135</v>
      </c>
      <c r="AZ377" s="213" t="e">
        <v>#N/A</v>
      </c>
      <c r="BA377">
        <v>808458</v>
      </c>
      <c r="BB377" s="113"/>
    </row>
    <row r="378" spans="1:54" customFormat="1" ht="18.75" customHeight="1" x14ac:dyDescent="0.3">
      <c r="A378" s="237">
        <v>808634</v>
      </c>
      <c r="B378" s="113" t="s">
        <v>57</v>
      </c>
      <c r="D378" t="s">
        <v>1501</v>
      </c>
      <c r="E378" t="s">
        <v>1501</v>
      </c>
      <c r="F378" t="s">
        <v>1501</v>
      </c>
      <c r="G378" t="s">
        <v>1501</v>
      </c>
      <c r="H378" t="s">
        <v>1501</v>
      </c>
      <c r="I378" t="s">
        <v>1501</v>
      </c>
      <c r="J378" t="s">
        <v>1501</v>
      </c>
      <c r="K378" t="s">
        <v>1501</v>
      </c>
      <c r="L378" t="s">
        <v>1501</v>
      </c>
      <c r="M378" t="s">
        <v>1501</v>
      </c>
      <c r="N378" t="s">
        <v>1501</v>
      </c>
      <c r="AZ378" s="213" t="e">
        <v>#N/A</v>
      </c>
      <c r="BA378">
        <v>808634</v>
      </c>
      <c r="BB378" s="113"/>
    </row>
    <row r="379" spans="1:54" customFormat="1" ht="18.75" customHeight="1" x14ac:dyDescent="0.3">
      <c r="A379">
        <v>811273</v>
      </c>
      <c r="B379" s="113" t="s">
        <v>57</v>
      </c>
      <c r="D379" t="s">
        <v>1501</v>
      </c>
      <c r="E379" t="s">
        <v>1501</v>
      </c>
      <c r="F379" t="s">
        <v>1501</v>
      </c>
      <c r="G379" t="s">
        <v>1501</v>
      </c>
      <c r="I379" t="s">
        <v>1501</v>
      </c>
      <c r="J379" t="s">
        <v>1501</v>
      </c>
      <c r="K379" t="s">
        <v>1501</v>
      </c>
      <c r="L379" t="s">
        <v>1501</v>
      </c>
      <c r="M379" t="s">
        <v>1501</v>
      </c>
      <c r="N379" t="s">
        <v>1501</v>
      </c>
      <c r="AZ379" s="213" t="e">
        <v>#N/A</v>
      </c>
      <c r="BA379">
        <v>811273</v>
      </c>
      <c r="BB379" s="113"/>
    </row>
    <row r="380" spans="1:54" customFormat="1" ht="18.75" customHeight="1" x14ac:dyDescent="0.3">
      <c r="A380">
        <v>811336</v>
      </c>
      <c r="B380" s="113" t="s">
        <v>57</v>
      </c>
      <c r="D380" t="s">
        <v>1501</v>
      </c>
      <c r="E380" t="s">
        <v>1501</v>
      </c>
      <c r="F380" t="s">
        <v>1501</v>
      </c>
      <c r="G380" t="s">
        <v>1501</v>
      </c>
      <c r="I380" t="s">
        <v>1501</v>
      </c>
      <c r="J380" t="s">
        <v>1501</v>
      </c>
      <c r="K380" t="s">
        <v>1501</v>
      </c>
      <c r="L380" t="s">
        <v>1501</v>
      </c>
      <c r="M380" t="s">
        <v>1501</v>
      </c>
      <c r="N380" t="s">
        <v>1501</v>
      </c>
      <c r="AZ380" s="213" t="e">
        <v>#N/A</v>
      </c>
      <c r="BA380">
        <v>811336</v>
      </c>
      <c r="BB380" s="113"/>
    </row>
    <row r="381" spans="1:54" customFormat="1" ht="18.75" customHeight="1" x14ac:dyDescent="0.3">
      <c r="A381">
        <v>811970</v>
      </c>
      <c r="B381" s="113" t="s">
        <v>57</v>
      </c>
      <c r="C381" t="s">
        <v>134</v>
      </c>
      <c r="D381" t="s">
        <v>135</v>
      </c>
      <c r="E381" t="s">
        <v>135</v>
      </c>
      <c r="F381" t="s">
        <v>135</v>
      </c>
      <c r="G381" t="s">
        <v>135</v>
      </c>
      <c r="H381" t="s">
        <v>135</v>
      </c>
      <c r="I381" t="s">
        <v>135</v>
      </c>
      <c r="J381" t="s">
        <v>135</v>
      </c>
      <c r="K381" t="s">
        <v>135</v>
      </c>
      <c r="L381" t="s">
        <v>136</v>
      </c>
      <c r="M381" t="s">
        <v>135</v>
      </c>
      <c r="N381" t="s">
        <v>135</v>
      </c>
      <c r="AZ381" s="213" t="e">
        <v>#N/A</v>
      </c>
      <c r="BA381">
        <v>811970</v>
      </c>
      <c r="BB381" s="113"/>
    </row>
    <row r="382" spans="1:54" customFormat="1" ht="18.75" customHeight="1" x14ac:dyDescent="0.3">
      <c r="A382">
        <v>813529</v>
      </c>
      <c r="B382" s="113" t="s">
        <v>57</v>
      </c>
      <c r="D382" t="s">
        <v>1501</v>
      </c>
      <c r="E382" t="s">
        <v>1501</v>
      </c>
      <c r="F382" t="s">
        <v>1501</v>
      </c>
      <c r="G382" t="s">
        <v>1501</v>
      </c>
      <c r="H382" t="s">
        <v>1501</v>
      </c>
      <c r="I382" t="s">
        <v>1501</v>
      </c>
      <c r="J382" t="s">
        <v>1501</v>
      </c>
      <c r="K382" t="s">
        <v>1501</v>
      </c>
      <c r="L382" t="s">
        <v>1501</v>
      </c>
      <c r="M382" t="s">
        <v>1501</v>
      </c>
      <c r="N382" t="s">
        <v>1501</v>
      </c>
      <c r="AZ382" s="213" t="e">
        <v>#N/A</v>
      </c>
      <c r="BA382">
        <v>813529</v>
      </c>
      <c r="BB382" s="113"/>
    </row>
    <row r="383" spans="1:54" customFormat="1" ht="18.75" customHeight="1" x14ac:dyDescent="0.3">
      <c r="A383">
        <v>813586</v>
      </c>
      <c r="B383" s="113" t="s">
        <v>57</v>
      </c>
      <c r="C383" t="s">
        <v>136</v>
      </c>
      <c r="D383" t="s">
        <v>136</v>
      </c>
      <c r="E383" t="s">
        <v>136</v>
      </c>
      <c r="F383" t="s">
        <v>136</v>
      </c>
      <c r="G383" t="s">
        <v>136</v>
      </c>
      <c r="H383" t="s">
        <v>135</v>
      </c>
      <c r="I383" t="s">
        <v>135</v>
      </c>
      <c r="J383" t="s">
        <v>135</v>
      </c>
      <c r="K383" t="s">
        <v>135</v>
      </c>
      <c r="L383" t="s">
        <v>135</v>
      </c>
      <c r="M383" t="s">
        <v>135</v>
      </c>
      <c r="N383" t="s">
        <v>135</v>
      </c>
      <c r="AZ383" s="213" t="e">
        <v>#N/A</v>
      </c>
      <c r="BA383">
        <v>813586</v>
      </c>
      <c r="BB383" s="113"/>
    </row>
    <row r="384" spans="1:54" customFormat="1" ht="18.75" customHeight="1" x14ac:dyDescent="0.3">
      <c r="A384">
        <v>813614</v>
      </c>
      <c r="B384" s="113" t="s">
        <v>57</v>
      </c>
      <c r="C384" t="s">
        <v>136</v>
      </c>
      <c r="D384" t="s">
        <v>136</v>
      </c>
      <c r="E384" t="s">
        <v>136</v>
      </c>
      <c r="F384" t="s">
        <v>136</v>
      </c>
      <c r="G384" t="s">
        <v>136</v>
      </c>
      <c r="I384" t="s">
        <v>136</v>
      </c>
      <c r="K384" t="s">
        <v>136</v>
      </c>
      <c r="L384" t="s">
        <v>136</v>
      </c>
      <c r="AZ384" s="213" t="e">
        <v>#N/A</v>
      </c>
      <c r="BA384">
        <v>813614</v>
      </c>
      <c r="BB384" s="113"/>
    </row>
    <row r="385" spans="1:54" customFormat="1" ht="18.75" customHeight="1" x14ac:dyDescent="0.3">
      <c r="A385">
        <v>813622</v>
      </c>
      <c r="B385" s="113" t="s">
        <v>57</v>
      </c>
      <c r="D385" t="s">
        <v>134</v>
      </c>
      <c r="E385" t="s">
        <v>136</v>
      </c>
      <c r="I385" t="s">
        <v>136</v>
      </c>
      <c r="K385" t="s">
        <v>135</v>
      </c>
      <c r="L385" t="s">
        <v>136</v>
      </c>
      <c r="AZ385" s="213" t="e">
        <v>#N/A</v>
      </c>
      <c r="BA385">
        <v>813622</v>
      </c>
      <c r="BB385" s="113"/>
    </row>
    <row r="386" spans="1:54" customFormat="1" ht="18.75" customHeight="1" x14ac:dyDescent="0.3">
      <c r="A386">
        <v>813802</v>
      </c>
      <c r="B386" s="113" t="s">
        <v>57</v>
      </c>
      <c r="E386" t="s">
        <v>134</v>
      </c>
      <c r="F386" t="s">
        <v>134</v>
      </c>
      <c r="G386" t="s">
        <v>134</v>
      </c>
      <c r="H386" t="s">
        <v>134</v>
      </c>
      <c r="I386" t="s">
        <v>135</v>
      </c>
      <c r="J386" t="s">
        <v>136</v>
      </c>
      <c r="K386" t="s">
        <v>135</v>
      </c>
      <c r="L386" t="s">
        <v>135</v>
      </c>
      <c r="M386" t="s">
        <v>135</v>
      </c>
      <c r="N386" t="s">
        <v>135</v>
      </c>
      <c r="AZ386" s="213" t="e">
        <v>#N/A</v>
      </c>
      <c r="BA386">
        <v>813802</v>
      </c>
      <c r="BB386" s="113"/>
    </row>
    <row r="387" spans="1:54" customFormat="1" ht="18.75" customHeight="1" x14ac:dyDescent="0.3">
      <c r="A387">
        <v>813819</v>
      </c>
      <c r="B387" s="113" t="s">
        <v>57</v>
      </c>
      <c r="D387" t="s">
        <v>136</v>
      </c>
      <c r="E387" t="s">
        <v>136</v>
      </c>
      <c r="F387" t="s">
        <v>135</v>
      </c>
      <c r="G387" t="s">
        <v>136</v>
      </c>
      <c r="I387" t="s">
        <v>135</v>
      </c>
      <c r="J387" t="s">
        <v>135</v>
      </c>
      <c r="K387" t="s">
        <v>136</v>
      </c>
      <c r="L387" t="s">
        <v>136</v>
      </c>
      <c r="M387" t="s">
        <v>136</v>
      </c>
      <c r="AZ387" s="213" t="e">
        <v>#N/A</v>
      </c>
      <c r="BA387">
        <v>813819</v>
      </c>
      <c r="BB387" s="113"/>
    </row>
    <row r="388" spans="1:54" customFormat="1" ht="18.75" customHeight="1" x14ac:dyDescent="0.3">
      <c r="A388">
        <v>813848</v>
      </c>
      <c r="B388" s="113" t="s">
        <v>57</v>
      </c>
      <c r="C388" t="s">
        <v>135</v>
      </c>
      <c r="D388" t="s">
        <v>136</v>
      </c>
      <c r="E388" t="s">
        <v>136</v>
      </c>
      <c r="F388" t="s">
        <v>135</v>
      </c>
      <c r="G388" t="s">
        <v>135</v>
      </c>
      <c r="H388" t="s">
        <v>135</v>
      </c>
      <c r="I388" t="s">
        <v>135</v>
      </c>
      <c r="J388" t="s">
        <v>135</v>
      </c>
      <c r="K388" t="s">
        <v>135</v>
      </c>
      <c r="L388" t="s">
        <v>135</v>
      </c>
      <c r="M388" t="s">
        <v>135</v>
      </c>
      <c r="N388" t="s">
        <v>135</v>
      </c>
      <c r="AZ388" s="213" t="e">
        <v>#N/A</v>
      </c>
      <c r="BA388">
        <v>813848</v>
      </c>
      <c r="BB388" s="113"/>
    </row>
    <row r="389" spans="1:54" customFormat="1" ht="18.75" customHeight="1" x14ac:dyDescent="0.3">
      <c r="A389">
        <v>813933</v>
      </c>
      <c r="B389" s="113" t="s">
        <v>57</v>
      </c>
      <c r="C389" t="s">
        <v>134</v>
      </c>
      <c r="D389" t="s">
        <v>136</v>
      </c>
      <c r="E389" t="s">
        <v>135</v>
      </c>
      <c r="F389" t="s">
        <v>134</v>
      </c>
      <c r="G389" t="s">
        <v>134</v>
      </c>
      <c r="H389" t="s">
        <v>134</v>
      </c>
      <c r="I389" t="s">
        <v>136</v>
      </c>
      <c r="J389" t="s">
        <v>135</v>
      </c>
      <c r="K389" t="s">
        <v>136</v>
      </c>
      <c r="L389" t="s">
        <v>135</v>
      </c>
      <c r="M389" t="s">
        <v>135</v>
      </c>
      <c r="N389" t="s">
        <v>135</v>
      </c>
      <c r="AZ389" s="213" t="e">
        <v>#N/A</v>
      </c>
      <c r="BA389">
        <v>813933</v>
      </c>
      <c r="BB389" s="113"/>
    </row>
    <row r="390" spans="1:54" customFormat="1" ht="18.75" customHeight="1" x14ac:dyDescent="0.3">
      <c r="A390">
        <v>814017</v>
      </c>
      <c r="B390" s="113" t="s">
        <v>57</v>
      </c>
      <c r="C390" t="s">
        <v>136</v>
      </c>
      <c r="D390" t="s">
        <v>136</v>
      </c>
      <c r="E390" t="s">
        <v>136</v>
      </c>
      <c r="H390" t="s">
        <v>135</v>
      </c>
      <c r="I390" t="s">
        <v>135</v>
      </c>
      <c r="J390" t="s">
        <v>135</v>
      </c>
      <c r="K390" t="s">
        <v>135</v>
      </c>
      <c r="L390" t="s">
        <v>135</v>
      </c>
      <c r="M390" t="s">
        <v>135</v>
      </c>
      <c r="N390" t="s">
        <v>135</v>
      </c>
      <c r="AZ390" s="213" t="e">
        <v>#N/A</v>
      </c>
      <c r="BA390">
        <v>814017</v>
      </c>
      <c r="BB390" s="113"/>
    </row>
    <row r="391" spans="1:54" customFormat="1" ht="18.75" customHeight="1" x14ac:dyDescent="0.3">
      <c r="A391">
        <v>814139</v>
      </c>
      <c r="B391" s="113" t="s">
        <v>57</v>
      </c>
      <c r="C391" t="s">
        <v>135</v>
      </c>
      <c r="D391" t="s">
        <v>135</v>
      </c>
      <c r="E391" t="s">
        <v>135</v>
      </c>
      <c r="F391" t="s">
        <v>136</v>
      </c>
      <c r="G391" t="s">
        <v>135</v>
      </c>
      <c r="H391" t="s">
        <v>135</v>
      </c>
      <c r="I391" t="s">
        <v>135</v>
      </c>
      <c r="J391" t="s">
        <v>135</v>
      </c>
      <c r="K391" t="s">
        <v>135</v>
      </c>
      <c r="L391" t="s">
        <v>135</v>
      </c>
      <c r="M391" t="s">
        <v>135</v>
      </c>
      <c r="N391" t="s">
        <v>135</v>
      </c>
      <c r="AZ391" s="213" t="e">
        <v>#N/A</v>
      </c>
      <c r="BA391">
        <v>814139</v>
      </c>
      <c r="BB391" s="113"/>
    </row>
    <row r="392" spans="1:54" customFormat="1" ht="18.75" customHeight="1" x14ac:dyDescent="0.3">
      <c r="A392">
        <v>814244</v>
      </c>
      <c r="B392" s="113" t="s">
        <v>57</v>
      </c>
      <c r="C392" t="s">
        <v>136</v>
      </c>
      <c r="D392" t="s">
        <v>135</v>
      </c>
      <c r="E392" t="s">
        <v>135</v>
      </c>
      <c r="F392" t="s">
        <v>136</v>
      </c>
      <c r="G392" t="s">
        <v>136</v>
      </c>
      <c r="H392" t="s">
        <v>135</v>
      </c>
      <c r="I392" t="s">
        <v>135</v>
      </c>
      <c r="J392" t="s">
        <v>135</v>
      </c>
      <c r="K392" t="s">
        <v>135</v>
      </c>
      <c r="L392" t="s">
        <v>135</v>
      </c>
      <c r="M392" t="s">
        <v>135</v>
      </c>
      <c r="N392" t="s">
        <v>135</v>
      </c>
      <c r="AZ392" s="213" t="e">
        <v>#N/A</v>
      </c>
      <c r="BA392">
        <v>814244</v>
      </c>
      <c r="BB392" s="113"/>
    </row>
    <row r="393" spans="1:54" customFormat="1" ht="18.75" customHeight="1" x14ac:dyDescent="0.3">
      <c r="A393">
        <v>814269</v>
      </c>
      <c r="B393" s="113" t="s">
        <v>57</v>
      </c>
      <c r="C393" t="s">
        <v>135</v>
      </c>
      <c r="D393" t="s">
        <v>135</v>
      </c>
      <c r="E393" t="s">
        <v>136</v>
      </c>
      <c r="F393" t="s">
        <v>136</v>
      </c>
      <c r="G393" t="s">
        <v>135</v>
      </c>
      <c r="H393" t="s">
        <v>135</v>
      </c>
      <c r="I393" t="s">
        <v>135</v>
      </c>
      <c r="J393" t="s">
        <v>135</v>
      </c>
      <c r="K393" t="s">
        <v>135</v>
      </c>
      <c r="L393" t="s">
        <v>135</v>
      </c>
      <c r="M393" t="s">
        <v>135</v>
      </c>
      <c r="N393" t="s">
        <v>135</v>
      </c>
      <c r="AZ393" s="213" t="e">
        <v>#N/A</v>
      </c>
      <c r="BA393">
        <v>814269</v>
      </c>
      <c r="BB393" s="113"/>
    </row>
    <row r="394" spans="1:54" customFormat="1" ht="18.75" customHeight="1" x14ac:dyDescent="0.3">
      <c r="A394">
        <v>814270</v>
      </c>
      <c r="B394" s="113" t="s">
        <v>57</v>
      </c>
      <c r="C394" t="s">
        <v>136</v>
      </c>
      <c r="D394" t="s">
        <v>136</v>
      </c>
      <c r="E394" t="s">
        <v>136</v>
      </c>
      <c r="F394" t="s">
        <v>136</v>
      </c>
      <c r="G394" t="s">
        <v>136</v>
      </c>
      <c r="H394" t="s">
        <v>135</v>
      </c>
      <c r="I394" t="s">
        <v>135</v>
      </c>
      <c r="J394" t="s">
        <v>135</v>
      </c>
      <c r="K394" t="s">
        <v>135</v>
      </c>
      <c r="L394" t="s">
        <v>135</v>
      </c>
      <c r="M394" t="s">
        <v>135</v>
      </c>
      <c r="N394" t="s">
        <v>135</v>
      </c>
      <c r="AZ394" s="213" t="e">
        <v>#N/A</v>
      </c>
      <c r="BA394">
        <v>814270</v>
      </c>
      <c r="BB394" s="113"/>
    </row>
    <row r="395" spans="1:54" customFormat="1" ht="18.75" customHeight="1" x14ac:dyDescent="0.3">
      <c r="A395">
        <v>814282</v>
      </c>
      <c r="B395" s="113" t="s">
        <v>57</v>
      </c>
      <c r="E395" t="s">
        <v>136</v>
      </c>
      <c r="F395" t="s">
        <v>136</v>
      </c>
      <c r="G395" t="s">
        <v>136</v>
      </c>
      <c r="H395" t="s">
        <v>135</v>
      </c>
      <c r="I395" t="s">
        <v>135</v>
      </c>
      <c r="K395" t="s">
        <v>135</v>
      </c>
      <c r="L395" t="s">
        <v>135</v>
      </c>
      <c r="M395" t="s">
        <v>135</v>
      </c>
      <c r="N395" t="s">
        <v>135</v>
      </c>
      <c r="AZ395" s="213" t="e">
        <v>#N/A</v>
      </c>
      <c r="BA395">
        <v>814282</v>
      </c>
      <c r="BB395" s="113"/>
    </row>
    <row r="396" spans="1:54" customFormat="1" ht="18.75" customHeight="1" x14ac:dyDescent="0.3">
      <c r="A396">
        <v>814291</v>
      </c>
      <c r="B396" s="113" t="s">
        <v>57</v>
      </c>
      <c r="C396" t="s">
        <v>134</v>
      </c>
      <c r="D396" t="s">
        <v>135</v>
      </c>
      <c r="E396" t="s">
        <v>134</v>
      </c>
      <c r="F396" t="s">
        <v>136</v>
      </c>
      <c r="G396" t="s">
        <v>135</v>
      </c>
      <c r="H396" t="s">
        <v>135</v>
      </c>
      <c r="I396" t="s">
        <v>135</v>
      </c>
      <c r="J396" t="s">
        <v>135</v>
      </c>
      <c r="K396" t="s">
        <v>135</v>
      </c>
      <c r="L396" t="s">
        <v>135</v>
      </c>
      <c r="M396" t="s">
        <v>135</v>
      </c>
      <c r="N396" t="s">
        <v>135</v>
      </c>
      <c r="AZ396" s="213" t="e">
        <v>#N/A</v>
      </c>
      <c r="BA396">
        <v>814291</v>
      </c>
      <c r="BB396" s="113"/>
    </row>
    <row r="397" spans="1:54" customFormat="1" ht="18.75" customHeight="1" x14ac:dyDescent="0.3">
      <c r="A397">
        <v>814313</v>
      </c>
      <c r="B397" s="113" t="s">
        <v>57</v>
      </c>
      <c r="C397" t="s">
        <v>135</v>
      </c>
      <c r="D397" t="s">
        <v>135</v>
      </c>
      <c r="E397" t="s">
        <v>136</v>
      </c>
      <c r="F397" t="s">
        <v>135</v>
      </c>
      <c r="G397" t="s">
        <v>135</v>
      </c>
      <c r="H397" t="s">
        <v>135</v>
      </c>
      <c r="I397" t="s">
        <v>135</v>
      </c>
      <c r="J397" t="s">
        <v>135</v>
      </c>
      <c r="K397" t="s">
        <v>135</v>
      </c>
      <c r="L397" t="s">
        <v>135</v>
      </c>
      <c r="M397" t="s">
        <v>135</v>
      </c>
      <c r="N397" t="s">
        <v>135</v>
      </c>
      <c r="AZ397" s="213" t="e">
        <v>#N/A</v>
      </c>
      <c r="BA397">
        <v>814313</v>
      </c>
      <c r="BB397" s="113"/>
    </row>
    <row r="398" spans="1:54" customFormat="1" ht="18.75" customHeight="1" x14ac:dyDescent="0.3">
      <c r="A398">
        <v>814328</v>
      </c>
      <c r="B398" s="113" t="s">
        <v>57</v>
      </c>
      <c r="C398" t="s">
        <v>135</v>
      </c>
      <c r="D398" t="s">
        <v>135</v>
      </c>
      <c r="E398" t="s">
        <v>136</v>
      </c>
      <c r="F398" t="s">
        <v>135</v>
      </c>
      <c r="G398" t="s">
        <v>136</v>
      </c>
      <c r="H398" t="s">
        <v>135</v>
      </c>
      <c r="I398" t="s">
        <v>135</v>
      </c>
      <c r="J398" t="s">
        <v>135</v>
      </c>
      <c r="K398" t="s">
        <v>135</v>
      </c>
      <c r="L398" t="s">
        <v>135</v>
      </c>
      <c r="M398" t="s">
        <v>135</v>
      </c>
      <c r="N398" t="s">
        <v>135</v>
      </c>
      <c r="AZ398" s="213" t="e">
        <v>#N/A</v>
      </c>
      <c r="BA398">
        <v>814328</v>
      </c>
      <c r="BB398" s="113"/>
    </row>
    <row r="399" spans="1:54" customFormat="1" ht="18.75" customHeight="1" x14ac:dyDescent="0.3">
      <c r="A399">
        <v>814332</v>
      </c>
      <c r="B399" s="113" t="s">
        <v>57</v>
      </c>
      <c r="C399" t="s">
        <v>136</v>
      </c>
      <c r="D399" t="s">
        <v>136</v>
      </c>
      <c r="E399" t="s">
        <v>136</v>
      </c>
      <c r="F399" t="s">
        <v>136</v>
      </c>
      <c r="G399" t="s">
        <v>136</v>
      </c>
      <c r="H399" t="s">
        <v>135</v>
      </c>
      <c r="I399" t="s">
        <v>135</v>
      </c>
      <c r="J399" t="s">
        <v>135</v>
      </c>
      <c r="K399" t="s">
        <v>135</v>
      </c>
      <c r="L399" t="s">
        <v>135</v>
      </c>
      <c r="M399" t="s">
        <v>135</v>
      </c>
      <c r="N399" t="s">
        <v>135</v>
      </c>
      <c r="AZ399" s="213" t="e">
        <v>#N/A</v>
      </c>
      <c r="BA399">
        <v>814332</v>
      </c>
      <c r="BB399" s="113"/>
    </row>
    <row r="400" spans="1:54" customFormat="1" ht="18.75" customHeight="1" x14ac:dyDescent="0.3">
      <c r="A400">
        <v>814334</v>
      </c>
      <c r="B400" s="113" t="s">
        <v>57</v>
      </c>
      <c r="C400" t="s">
        <v>136</v>
      </c>
      <c r="D400" t="s">
        <v>136</v>
      </c>
      <c r="E400" t="s">
        <v>136</v>
      </c>
      <c r="F400" t="s">
        <v>136</v>
      </c>
      <c r="G400" t="s">
        <v>136</v>
      </c>
      <c r="H400" t="s">
        <v>135</v>
      </c>
      <c r="I400" t="s">
        <v>135</v>
      </c>
      <c r="J400" t="s">
        <v>135</v>
      </c>
      <c r="K400" t="s">
        <v>135</v>
      </c>
      <c r="L400" t="s">
        <v>135</v>
      </c>
      <c r="M400" t="s">
        <v>135</v>
      </c>
      <c r="N400" t="s">
        <v>135</v>
      </c>
      <c r="AZ400" s="213" t="e">
        <v>#N/A</v>
      </c>
      <c r="BA400">
        <v>814334</v>
      </c>
      <c r="BB400" s="113"/>
    </row>
    <row r="401" spans="1:54" customFormat="1" ht="18.75" customHeight="1" x14ac:dyDescent="0.3">
      <c r="A401">
        <v>814335</v>
      </c>
      <c r="B401" s="113" t="s">
        <v>57</v>
      </c>
      <c r="C401" t="s">
        <v>136</v>
      </c>
      <c r="D401" t="s">
        <v>136</v>
      </c>
      <c r="E401" t="s">
        <v>136</v>
      </c>
      <c r="F401" t="s">
        <v>136</v>
      </c>
      <c r="G401" t="s">
        <v>136</v>
      </c>
      <c r="H401" t="s">
        <v>135</v>
      </c>
      <c r="I401" t="s">
        <v>135</v>
      </c>
      <c r="J401" t="s">
        <v>135</v>
      </c>
      <c r="K401" t="s">
        <v>135</v>
      </c>
      <c r="L401" t="s">
        <v>135</v>
      </c>
      <c r="M401" t="s">
        <v>135</v>
      </c>
      <c r="N401" t="s">
        <v>135</v>
      </c>
      <c r="AZ401" s="213" t="e">
        <v>#N/A</v>
      </c>
      <c r="BA401">
        <v>814335</v>
      </c>
      <c r="BB401" s="113"/>
    </row>
    <row r="402" spans="1:54" customFormat="1" ht="18.75" customHeight="1" x14ac:dyDescent="0.3">
      <c r="A402">
        <v>814342</v>
      </c>
      <c r="B402" s="113" t="s">
        <v>57</v>
      </c>
      <c r="D402" t="s">
        <v>135</v>
      </c>
      <c r="E402" t="s">
        <v>134</v>
      </c>
      <c r="F402" t="s">
        <v>135</v>
      </c>
      <c r="G402" t="s">
        <v>134</v>
      </c>
      <c r="H402" t="s">
        <v>136</v>
      </c>
      <c r="I402" t="s">
        <v>135</v>
      </c>
      <c r="J402" t="s">
        <v>135</v>
      </c>
      <c r="K402" t="s">
        <v>135</v>
      </c>
      <c r="L402" t="s">
        <v>135</v>
      </c>
      <c r="M402" t="s">
        <v>135</v>
      </c>
      <c r="N402" t="s">
        <v>135</v>
      </c>
      <c r="AZ402" s="213" t="e">
        <v>#N/A</v>
      </c>
      <c r="BA402">
        <v>814342</v>
      </c>
      <c r="BB402" s="113"/>
    </row>
    <row r="403" spans="1:54" customFormat="1" ht="18.75" customHeight="1" x14ac:dyDescent="0.3">
      <c r="A403">
        <v>814352</v>
      </c>
      <c r="B403" s="113" t="s">
        <v>57</v>
      </c>
      <c r="C403" t="s">
        <v>136</v>
      </c>
      <c r="D403" t="s">
        <v>136</v>
      </c>
      <c r="E403" t="s">
        <v>136</v>
      </c>
      <c r="F403" t="s">
        <v>136</v>
      </c>
      <c r="G403" t="s">
        <v>136</v>
      </c>
      <c r="H403" t="s">
        <v>135</v>
      </c>
      <c r="I403" t="s">
        <v>135</v>
      </c>
      <c r="J403" t="s">
        <v>135</v>
      </c>
      <c r="K403" t="s">
        <v>135</v>
      </c>
      <c r="L403" t="s">
        <v>135</v>
      </c>
      <c r="M403" t="s">
        <v>135</v>
      </c>
      <c r="N403" t="s">
        <v>135</v>
      </c>
      <c r="AZ403" s="213" t="e">
        <v>#N/A</v>
      </c>
      <c r="BA403">
        <v>814352</v>
      </c>
      <c r="BB403" s="113"/>
    </row>
    <row r="404" spans="1:54" customFormat="1" ht="18.75" customHeight="1" x14ac:dyDescent="0.3">
      <c r="A404">
        <v>814365</v>
      </c>
      <c r="B404" s="113" t="s">
        <v>57</v>
      </c>
      <c r="C404" t="s">
        <v>136</v>
      </c>
      <c r="D404" t="s">
        <v>136</v>
      </c>
      <c r="E404" t="s">
        <v>136</v>
      </c>
      <c r="F404" t="s">
        <v>136</v>
      </c>
      <c r="H404" t="s">
        <v>135</v>
      </c>
      <c r="I404" t="s">
        <v>135</v>
      </c>
      <c r="J404" t="s">
        <v>135</v>
      </c>
      <c r="K404" t="s">
        <v>135</v>
      </c>
      <c r="L404" t="s">
        <v>135</v>
      </c>
      <c r="M404" t="s">
        <v>135</v>
      </c>
      <c r="N404" t="s">
        <v>135</v>
      </c>
      <c r="AZ404" s="213" t="e">
        <v>#N/A</v>
      </c>
      <c r="BA404">
        <v>814365</v>
      </c>
      <c r="BB404" s="113"/>
    </row>
    <row r="405" spans="1:54" customFormat="1" ht="18.75" customHeight="1" x14ac:dyDescent="0.3">
      <c r="A405">
        <v>814380</v>
      </c>
      <c r="B405" s="113" t="s">
        <v>57</v>
      </c>
      <c r="C405" t="s">
        <v>136</v>
      </c>
      <c r="D405" t="s">
        <v>135</v>
      </c>
      <c r="E405" t="s">
        <v>136</v>
      </c>
      <c r="F405" t="s">
        <v>135</v>
      </c>
      <c r="G405" t="s">
        <v>136</v>
      </c>
      <c r="H405" t="s">
        <v>135</v>
      </c>
      <c r="I405" t="s">
        <v>135</v>
      </c>
      <c r="J405" t="s">
        <v>135</v>
      </c>
      <c r="K405" t="s">
        <v>135</v>
      </c>
      <c r="L405" t="s">
        <v>135</v>
      </c>
      <c r="M405" t="s">
        <v>135</v>
      </c>
      <c r="N405" t="s">
        <v>135</v>
      </c>
      <c r="AZ405" s="213" t="e">
        <v>#N/A</v>
      </c>
      <c r="BA405">
        <v>814380</v>
      </c>
      <c r="BB405" s="113"/>
    </row>
    <row r="406" spans="1:54" customFormat="1" ht="18.75" customHeight="1" x14ac:dyDescent="0.3">
      <c r="A406">
        <v>814392</v>
      </c>
      <c r="B406" s="113" t="s">
        <v>57</v>
      </c>
      <c r="C406" t="s">
        <v>135</v>
      </c>
      <c r="D406" t="s">
        <v>135</v>
      </c>
      <c r="E406" t="s">
        <v>135</v>
      </c>
      <c r="F406" t="s">
        <v>135</v>
      </c>
      <c r="G406" t="s">
        <v>135</v>
      </c>
      <c r="H406" t="s">
        <v>135</v>
      </c>
      <c r="I406" t="s">
        <v>135</v>
      </c>
      <c r="J406" t="s">
        <v>135</v>
      </c>
      <c r="K406" t="s">
        <v>135</v>
      </c>
      <c r="L406" t="s">
        <v>135</v>
      </c>
      <c r="M406" t="s">
        <v>135</v>
      </c>
      <c r="N406" t="s">
        <v>135</v>
      </c>
      <c r="AZ406" s="213" t="e">
        <v>#N/A</v>
      </c>
      <c r="BA406">
        <v>814392</v>
      </c>
      <c r="BB406" s="113"/>
    </row>
    <row r="407" spans="1:54" customFormat="1" ht="18.75" customHeight="1" x14ac:dyDescent="0.3">
      <c r="A407">
        <v>814396</v>
      </c>
      <c r="B407" s="113" t="s">
        <v>57</v>
      </c>
      <c r="C407" t="s">
        <v>136</v>
      </c>
      <c r="D407" t="s">
        <v>135</v>
      </c>
      <c r="E407" t="s">
        <v>135</v>
      </c>
      <c r="F407" t="s">
        <v>135</v>
      </c>
      <c r="G407" t="s">
        <v>136</v>
      </c>
      <c r="H407" t="s">
        <v>135</v>
      </c>
      <c r="I407" t="s">
        <v>135</v>
      </c>
      <c r="J407" t="s">
        <v>135</v>
      </c>
      <c r="K407" t="s">
        <v>135</v>
      </c>
      <c r="L407" t="s">
        <v>135</v>
      </c>
      <c r="M407" t="s">
        <v>135</v>
      </c>
      <c r="N407" t="s">
        <v>135</v>
      </c>
      <c r="AZ407" s="213" t="e">
        <v>#N/A</v>
      </c>
      <c r="BA407">
        <v>814396</v>
      </c>
      <c r="BB407" s="113"/>
    </row>
    <row r="408" spans="1:54" customFormat="1" ht="18.75" customHeight="1" x14ac:dyDescent="0.3">
      <c r="A408">
        <v>814403</v>
      </c>
      <c r="B408" s="113" t="s">
        <v>57</v>
      </c>
      <c r="C408" t="s">
        <v>136</v>
      </c>
      <c r="D408" t="s">
        <v>136</v>
      </c>
      <c r="E408" t="s">
        <v>136</v>
      </c>
      <c r="F408" t="s">
        <v>136</v>
      </c>
      <c r="G408" t="s">
        <v>136</v>
      </c>
      <c r="H408" t="s">
        <v>135</v>
      </c>
      <c r="I408" t="s">
        <v>135</v>
      </c>
      <c r="J408" t="s">
        <v>135</v>
      </c>
      <c r="K408" t="s">
        <v>135</v>
      </c>
      <c r="L408" t="s">
        <v>135</v>
      </c>
      <c r="M408" t="s">
        <v>135</v>
      </c>
      <c r="N408" t="s">
        <v>135</v>
      </c>
      <c r="AZ408" s="213" t="e">
        <v>#N/A</v>
      </c>
      <c r="BA408">
        <v>814403</v>
      </c>
      <c r="BB408" s="113"/>
    </row>
    <row r="409" spans="1:54" customFormat="1" ht="18.75" customHeight="1" x14ac:dyDescent="0.3">
      <c r="A409">
        <v>814408</v>
      </c>
      <c r="B409" s="113" t="s">
        <v>57</v>
      </c>
      <c r="C409" t="s">
        <v>136</v>
      </c>
      <c r="D409" t="s">
        <v>136</v>
      </c>
      <c r="E409" t="s">
        <v>136</v>
      </c>
      <c r="F409" t="s">
        <v>136</v>
      </c>
      <c r="G409" t="s">
        <v>136</v>
      </c>
      <c r="H409" t="s">
        <v>135</v>
      </c>
      <c r="I409" t="s">
        <v>135</v>
      </c>
      <c r="J409" t="s">
        <v>135</v>
      </c>
      <c r="K409" t="s">
        <v>135</v>
      </c>
      <c r="L409" t="s">
        <v>135</v>
      </c>
      <c r="M409" t="s">
        <v>135</v>
      </c>
      <c r="N409" t="s">
        <v>135</v>
      </c>
      <c r="AZ409" s="213" t="e">
        <v>#N/A</v>
      </c>
      <c r="BA409">
        <v>814408</v>
      </c>
      <c r="BB409" s="113"/>
    </row>
    <row r="410" spans="1:54" customFormat="1" ht="18.75" customHeight="1" x14ac:dyDescent="0.3">
      <c r="A410">
        <v>814427</v>
      </c>
      <c r="B410" s="113" t="s">
        <v>57</v>
      </c>
      <c r="C410" t="s">
        <v>136</v>
      </c>
      <c r="D410" t="s">
        <v>136</v>
      </c>
      <c r="E410" t="s">
        <v>136</v>
      </c>
      <c r="F410" t="s">
        <v>136</v>
      </c>
      <c r="G410" t="s">
        <v>136</v>
      </c>
      <c r="H410" t="s">
        <v>135</v>
      </c>
      <c r="I410" t="s">
        <v>135</v>
      </c>
      <c r="J410" t="s">
        <v>135</v>
      </c>
      <c r="K410" t="s">
        <v>135</v>
      </c>
      <c r="L410" t="s">
        <v>135</v>
      </c>
      <c r="M410" t="s">
        <v>135</v>
      </c>
      <c r="N410" t="s">
        <v>135</v>
      </c>
      <c r="AZ410" s="213" t="e">
        <v>#N/A</v>
      </c>
      <c r="BA410">
        <v>814427</v>
      </c>
      <c r="BB410" s="113"/>
    </row>
    <row r="411" spans="1:54" customFormat="1" ht="18.75" customHeight="1" x14ac:dyDescent="0.3">
      <c r="A411">
        <v>814443</v>
      </c>
      <c r="B411" s="113" t="s">
        <v>57</v>
      </c>
      <c r="C411" t="s">
        <v>135</v>
      </c>
      <c r="D411" t="s">
        <v>135</v>
      </c>
      <c r="E411" t="s">
        <v>136</v>
      </c>
      <c r="F411" t="s">
        <v>136</v>
      </c>
      <c r="G411" t="s">
        <v>136</v>
      </c>
      <c r="H411" t="s">
        <v>135</v>
      </c>
      <c r="I411" t="s">
        <v>135</v>
      </c>
      <c r="J411" t="s">
        <v>135</v>
      </c>
      <c r="K411" t="s">
        <v>135</v>
      </c>
      <c r="L411" t="s">
        <v>135</v>
      </c>
      <c r="M411" t="s">
        <v>135</v>
      </c>
      <c r="N411" t="s">
        <v>135</v>
      </c>
      <c r="AZ411" s="213" t="e">
        <v>#N/A</v>
      </c>
      <c r="BA411">
        <v>814443</v>
      </c>
      <c r="BB411" s="113"/>
    </row>
    <row r="412" spans="1:54" customFormat="1" ht="18.75" customHeight="1" x14ac:dyDescent="0.3">
      <c r="A412">
        <v>814445</v>
      </c>
      <c r="B412" s="113" t="s">
        <v>57</v>
      </c>
      <c r="C412" t="s">
        <v>135</v>
      </c>
      <c r="D412" t="s">
        <v>136</v>
      </c>
      <c r="E412" t="s">
        <v>135</v>
      </c>
      <c r="F412" t="s">
        <v>136</v>
      </c>
      <c r="G412" t="s">
        <v>136</v>
      </c>
      <c r="H412" t="s">
        <v>135</v>
      </c>
      <c r="I412" t="s">
        <v>135</v>
      </c>
      <c r="J412" t="s">
        <v>135</v>
      </c>
      <c r="K412" t="s">
        <v>135</v>
      </c>
      <c r="L412" t="s">
        <v>135</v>
      </c>
      <c r="M412" t="s">
        <v>135</v>
      </c>
      <c r="N412" t="s">
        <v>135</v>
      </c>
      <c r="AZ412" s="213" t="e">
        <v>#N/A</v>
      </c>
      <c r="BA412">
        <v>814445</v>
      </c>
      <c r="BB412" s="113"/>
    </row>
    <row r="413" spans="1:54" customFormat="1" ht="18.75" customHeight="1" x14ac:dyDescent="0.3">
      <c r="A413">
        <v>814456</v>
      </c>
      <c r="B413" s="113" t="s">
        <v>57</v>
      </c>
      <c r="C413" t="s">
        <v>135</v>
      </c>
      <c r="D413" t="s">
        <v>135</v>
      </c>
      <c r="E413" t="s">
        <v>136</v>
      </c>
      <c r="F413" t="s">
        <v>135</v>
      </c>
      <c r="G413" t="s">
        <v>136</v>
      </c>
      <c r="H413" t="s">
        <v>135</v>
      </c>
      <c r="I413" t="s">
        <v>135</v>
      </c>
      <c r="J413" t="s">
        <v>135</v>
      </c>
      <c r="K413" t="s">
        <v>135</v>
      </c>
      <c r="L413" t="s">
        <v>135</v>
      </c>
      <c r="M413" t="s">
        <v>135</v>
      </c>
      <c r="N413" t="s">
        <v>135</v>
      </c>
      <c r="AZ413" s="213" t="e">
        <v>#N/A</v>
      </c>
      <c r="BA413">
        <v>814456</v>
      </c>
      <c r="BB413" s="113"/>
    </row>
    <row r="414" spans="1:54" customFormat="1" ht="18.75" customHeight="1" x14ac:dyDescent="0.3">
      <c r="A414">
        <v>814459</v>
      </c>
      <c r="B414" s="113" t="s">
        <v>57</v>
      </c>
      <c r="D414" t="s">
        <v>135</v>
      </c>
      <c r="E414" t="s">
        <v>136</v>
      </c>
      <c r="F414" t="s">
        <v>136</v>
      </c>
      <c r="H414" t="s">
        <v>135</v>
      </c>
      <c r="I414" t="s">
        <v>135</v>
      </c>
      <c r="J414" t="s">
        <v>135</v>
      </c>
      <c r="K414" t="s">
        <v>135</v>
      </c>
      <c r="L414" t="s">
        <v>135</v>
      </c>
      <c r="M414" t="s">
        <v>135</v>
      </c>
      <c r="N414" t="s">
        <v>135</v>
      </c>
      <c r="AZ414" s="213" t="e">
        <v>#N/A</v>
      </c>
      <c r="BA414">
        <v>814459</v>
      </c>
      <c r="BB414" s="113"/>
    </row>
    <row r="415" spans="1:54" customFormat="1" ht="18.75" customHeight="1" x14ac:dyDescent="0.3">
      <c r="A415">
        <v>814469</v>
      </c>
      <c r="B415" s="113" t="s">
        <v>57</v>
      </c>
      <c r="D415" t="s">
        <v>136</v>
      </c>
      <c r="F415" t="s">
        <v>136</v>
      </c>
      <c r="G415" t="s">
        <v>136</v>
      </c>
      <c r="H415" t="s">
        <v>135</v>
      </c>
      <c r="I415" t="s">
        <v>135</v>
      </c>
      <c r="J415" t="s">
        <v>135</v>
      </c>
      <c r="K415" t="s">
        <v>135</v>
      </c>
      <c r="L415" t="s">
        <v>135</v>
      </c>
      <c r="M415" t="s">
        <v>135</v>
      </c>
      <c r="N415" t="s">
        <v>135</v>
      </c>
      <c r="AZ415" s="213" t="e">
        <v>#N/A</v>
      </c>
      <c r="BA415">
        <v>814469</v>
      </c>
      <c r="BB415" s="113"/>
    </row>
    <row r="416" spans="1:54" customFormat="1" ht="18.75" customHeight="1" x14ac:dyDescent="0.3">
      <c r="A416">
        <v>814485</v>
      </c>
      <c r="B416" s="113" t="s">
        <v>57</v>
      </c>
      <c r="C416" t="s">
        <v>135</v>
      </c>
      <c r="D416" t="s">
        <v>135</v>
      </c>
      <c r="E416" t="s">
        <v>136</v>
      </c>
      <c r="F416" t="s">
        <v>136</v>
      </c>
      <c r="G416" t="s">
        <v>136</v>
      </c>
      <c r="H416" t="s">
        <v>135</v>
      </c>
      <c r="I416" t="s">
        <v>135</v>
      </c>
      <c r="J416" t="s">
        <v>135</v>
      </c>
      <c r="K416" t="s">
        <v>135</v>
      </c>
      <c r="L416" t="s">
        <v>135</v>
      </c>
      <c r="M416" t="s">
        <v>135</v>
      </c>
      <c r="N416" t="s">
        <v>135</v>
      </c>
      <c r="AZ416" s="213" t="e">
        <v>#N/A</v>
      </c>
      <c r="BA416">
        <v>814485</v>
      </c>
      <c r="BB416" s="113"/>
    </row>
    <row r="417" spans="1:54" customFormat="1" ht="18.75" customHeight="1" x14ac:dyDescent="0.3">
      <c r="A417">
        <v>814512</v>
      </c>
      <c r="B417" s="113" t="s">
        <v>57</v>
      </c>
      <c r="D417" t="s">
        <v>136</v>
      </c>
      <c r="E417" t="s">
        <v>134</v>
      </c>
      <c r="F417" t="s">
        <v>134</v>
      </c>
      <c r="G417" t="s">
        <v>134</v>
      </c>
      <c r="I417" t="s">
        <v>136</v>
      </c>
      <c r="K417" t="s">
        <v>135</v>
      </c>
      <c r="L417" t="s">
        <v>135</v>
      </c>
      <c r="N417" t="s">
        <v>135</v>
      </c>
      <c r="AZ417" s="213" t="e">
        <v>#N/A</v>
      </c>
      <c r="BA417">
        <v>814512</v>
      </c>
      <c r="BB417" s="113"/>
    </row>
    <row r="418" spans="1:54" customFormat="1" ht="18.75" customHeight="1" x14ac:dyDescent="0.3">
      <c r="A418">
        <v>814513</v>
      </c>
      <c r="B418" s="113" t="s">
        <v>57</v>
      </c>
      <c r="C418" t="s">
        <v>136</v>
      </c>
      <c r="D418" t="s">
        <v>136</v>
      </c>
      <c r="E418" t="s">
        <v>136</v>
      </c>
      <c r="F418" t="s">
        <v>136</v>
      </c>
      <c r="G418" t="s">
        <v>135</v>
      </c>
      <c r="H418" t="s">
        <v>135</v>
      </c>
      <c r="I418" t="s">
        <v>135</v>
      </c>
      <c r="J418" t="s">
        <v>135</v>
      </c>
      <c r="K418" t="s">
        <v>135</v>
      </c>
      <c r="L418" t="s">
        <v>135</v>
      </c>
      <c r="M418" t="s">
        <v>135</v>
      </c>
      <c r="N418" t="s">
        <v>135</v>
      </c>
      <c r="AZ418" s="213" t="e">
        <v>#N/A</v>
      </c>
      <c r="BA418">
        <v>814513</v>
      </c>
      <c r="BB418" s="113"/>
    </row>
    <row r="419" spans="1:54" customFormat="1" ht="18.75" customHeight="1" x14ac:dyDescent="0.3">
      <c r="A419">
        <v>814521</v>
      </c>
      <c r="B419" s="113" t="s">
        <v>57</v>
      </c>
      <c r="C419" t="s">
        <v>135</v>
      </c>
      <c r="D419" t="s">
        <v>135</v>
      </c>
      <c r="E419" t="s">
        <v>136</v>
      </c>
      <c r="F419" t="s">
        <v>136</v>
      </c>
      <c r="G419" t="s">
        <v>136</v>
      </c>
      <c r="H419" t="s">
        <v>135</v>
      </c>
      <c r="I419" t="s">
        <v>135</v>
      </c>
      <c r="J419" t="s">
        <v>135</v>
      </c>
      <c r="K419" t="s">
        <v>135</v>
      </c>
      <c r="L419" t="s">
        <v>135</v>
      </c>
      <c r="M419" t="s">
        <v>135</v>
      </c>
      <c r="N419" t="s">
        <v>135</v>
      </c>
      <c r="AZ419" s="213" t="e">
        <v>#N/A</v>
      </c>
      <c r="BA419">
        <v>814521</v>
      </c>
      <c r="BB419" s="113"/>
    </row>
    <row r="420" spans="1:54" customFormat="1" ht="18.75" customHeight="1" x14ac:dyDescent="0.3">
      <c r="A420">
        <v>814524</v>
      </c>
      <c r="B420" s="113" t="s">
        <v>57</v>
      </c>
      <c r="C420" t="s">
        <v>135</v>
      </c>
      <c r="D420" t="s">
        <v>136</v>
      </c>
      <c r="E420" t="s">
        <v>136</v>
      </c>
      <c r="F420" t="s">
        <v>136</v>
      </c>
      <c r="G420" t="s">
        <v>135</v>
      </c>
      <c r="H420" t="s">
        <v>135</v>
      </c>
      <c r="I420" t="s">
        <v>135</v>
      </c>
      <c r="J420" t="s">
        <v>135</v>
      </c>
      <c r="K420" t="s">
        <v>135</v>
      </c>
      <c r="L420" t="s">
        <v>135</v>
      </c>
      <c r="M420" t="s">
        <v>135</v>
      </c>
      <c r="N420" t="s">
        <v>135</v>
      </c>
      <c r="AZ420" s="213" t="e">
        <v>#N/A</v>
      </c>
      <c r="BA420">
        <v>814524</v>
      </c>
      <c r="BB420" s="113"/>
    </row>
    <row r="421" spans="1:54" customFormat="1" ht="18.75" customHeight="1" x14ac:dyDescent="0.3">
      <c r="A421">
        <v>814525</v>
      </c>
      <c r="B421" s="113" t="s">
        <v>57</v>
      </c>
      <c r="C421" t="s">
        <v>136</v>
      </c>
      <c r="D421" t="s">
        <v>136</v>
      </c>
      <c r="E421" t="s">
        <v>136</v>
      </c>
      <c r="F421" t="s">
        <v>136</v>
      </c>
      <c r="G421" t="s">
        <v>136</v>
      </c>
      <c r="H421" t="s">
        <v>135</v>
      </c>
      <c r="I421" t="s">
        <v>135</v>
      </c>
      <c r="J421" t="s">
        <v>135</v>
      </c>
      <c r="K421" t="s">
        <v>135</v>
      </c>
      <c r="L421" t="s">
        <v>135</v>
      </c>
      <c r="M421" t="s">
        <v>135</v>
      </c>
      <c r="N421" t="s">
        <v>135</v>
      </c>
      <c r="AZ421" s="213" t="e">
        <v>#N/A</v>
      </c>
      <c r="BA421">
        <v>814525</v>
      </c>
      <c r="BB421" s="113"/>
    </row>
    <row r="422" spans="1:54" customFormat="1" ht="18.75" customHeight="1" x14ac:dyDescent="0.3">
      <c r="A422">
        <v>814527</v>
      </c>
      <c r="B422" s="113" t="s">
        <v>57</v>
      </c>
      <c r="C422" t="s">
        <v>135</v>
      </c>
      <c r="D422" t="s">
        <v>135</v>
      </c>
      <c r="E422" t="s">
        <v>136</v>
      </c>
      <c r="F422" t="s">
        <v>135</v>
      </c>
      <c r="G422" t="s">
        <v>136</v>
      </c>
      <c r="H422" t="s">
        <v>135</v>
      </c>
      <c r="I422" t="s">
        <v>135</v>
      </c>
      <c r="J422" t="s">
        <v>135</v>
      </c>
      <c r="K422" t="s">
        <v>135</v>
      </c>
      <c r="L422" t="s">
        <v>135</v>
      </c>
      <c r="M422" t="s">
        <v>135</v>
      </c>
      <c r="N422" t="s">
        <v>135</v>
      </c>
      <c r="AZ422" s="213" t="e">
        <v>#N/A</v>
      </c>
      <c r="BA422">
        <v>814527</v>
      </c>
      <c r="BB422" s="113"/>
    </row>
    <row r="423" spans="1:54" customFormat="1" ht="18.75" customHeight="1" x14ac:dyDescent="0.3">
      <c r="A423">
        <v>814536</v>
      </c>
      <c r="B423" s="113" t="s">
        <v>57</v>
      </c>
      <c r="D423" t="s">
        <v>135</v>
      </c>
      <c r="E423" t="s">
        <v>136</v>
      </c>
      <c r="F423" t="s">
        <v>135</v>
      </c>
      <c r="G423" t="s">
        <v>136</v>
      </c>
      <c r="H423" t="s">
        <v>135</v>
      </c>
      <c r="I423" t="s">
        <v>135</v>
      </c>
      <c r="J423" t="s">
        <v>135</v>
      </c>
      <c r="K423" t="s">
        <v>135</v>
      </c>
      <c r="L423" t="s">
        <v>135</v>
      </c>
      <c r="M423" t="s">
        <v>135</v>
      </c>
      <c r="N423" t="s">
        <v>135</v>
      </c>
      <c r="AZ423" s="213" t="e">
        <v>#N/A</v>
      </c>
      <c r="BA423">
        <v>814536</v>
      </c>
      <c r="BB423" s="113"/>
    </row>
    <row r="424" spans="1:54" customFormat="1" ht="18.75" customHeight="1" x14ac:dyDescent="0.3">
      <c r="A424">
        <v>814539</v>
      </c>
      <c r="B424" s="113" t="s">
        <v>57</v>
      </c>
      <c r="C424" t="s">
        <v>136</v>
      </c>
      <c r="D424" t="s">
        <v>136</v>
      </c>
      <c r="F424" t="s">
        <v>135</v>
      </c>
      <c r="G424" t="s">
        <v>135</v>
      </c>
      <c r="H424" t="s">
        <v>135</v>
      </c>
      <c r="I424" t="s">
        <v>135</v>
      </c>
      <c r="J424" t="s">
        <v>135</v>
      </c>
      <c r="K424" t="s">
        <v>135</v>
      </c>
      <c r="L424" t="s">
        <v>135</v>
      </c>
      <c r="M424" t="s">
        <v>135</v>
      </c>
      <c r="N424" t="s">
        <v>135</v>
      </c>
      <c r="AZ424" s="213" t="e">
        <v>#N/A</v>
      </c>
      <c r="BA424">
        <v>814539</v>
      </c>
      <c r="BB424" s="113"/>
    </row>
    <row r="425" spans="1:54" customFormat="1" ht="18.75" customHeight="1" x14ac:dyDescent="0.3">
      <c r="A425">
        <v>814540</v>
      </c>
      <c r="B425" s="113" t="s">
        <v>57</v>
      </c>
      <c r="C425" t="s">
        <v>136</v>
      </c>
      <c r="D425" t="s">
        <v>136</v>
      </c>
      <c r="E425" t="s">
        <v>136</v>
      </c>
      <c r="F425" t="s">
        <v>136</v>
      </c>
      <c r="G425" t="s">
        <v>136</v>
      </c>
      <c r="H425" t="s">
        <v>135</v>
      </c>
      <c r="I425" t="s">
        <v>135</v>
      </c>
      <c r="J425" t="s">
        <v>135</v>
      </c>
      <c r="K425" t="s">
        <v>135</v>
      </c>
      <c r="L425" t="s">
        <v>135</v>
      </c>
      <c r="M425" t="s">
        <v>135</v>
      </c>
      <c r="N425" t="s">
        <v>135</v>
      </c>
      <c r="AZ425" s="213" t="e">
        <v>#N/A</v>
      </c>
      <c r="BA425">
        <v>814540</v>
      </c>
      <c r="BB425" s="113"/>
    </row>
    <row r="426" spans="1:54" customFormat="1" ht="18.75" customHeight="1" x14ac:dyDescent="0.3">
      <c r="A426">
        <v>814541</v>
      </c>
      <c r="B426" s="113" t="s">
        <v>57</v>
      </c>
      <c r="C426" t="s">
        <v>136</v>
      </c>
      <c r="D426" t="s">
        <v>136</v>
      </c>
      <c r="E426" t="s">
        <v>136</v>
      </c>
      <c r="I426" t="s">
        <v>135</v>
      </c>
      <c r="J426" t="s">
        <v>135</v>
      </c>
      <c r="K426" t="s">
        <v>135</v>
      </c>
      <c r="L426" t="s">
        <v>136</v>
      </c>
      <c r="M426" t="s">
        <v>136</v>
      </c>
      <c r="N426" t="s">
        <v>135</v>
      </c>
      <c r="AZ426" s="213" t="e">
        <v>#N/A</v>
      </c>
      <c r="BA426">
        <v>814541</v>
      </c>
      <c r="BB426" s="113"/>
    </row>
    <row r="427" spans="1:54" customFormat="1" ht="18.75" customHeight="1" x14ac:dyDescent="0.3">
      <c r="A427">
        <v>814543</v>
      </c>
      <c r="B427" s="113" t="s">
        <v>57</v>
      </c>
      <c r="D427" t="s">
        <v>136</v>
      </c>
      <c r="E427" t="s">
        <v>136</v>
      </c>
      <c r="F427" t="s">
        <v>136</v>
      </c>
      <c r="H427" t="s">
        <v>135</v>
      </c>
      <c r="I427" t="s">
        <v>135</v>
      </c>
      <c r="J427" t="s">
        <v>135</v>
      </c>
      <c r="K427" t="s">
        <v>135</v>
      </c>
      <c r="L427" t="s">
        <v>135</v>
      </c>
      <c r="M427" t="s">
        <v>135</v>
      </c>
      <c r="N427" t="s">
        <v>135</v>
      </c>
      <c r="AZ427" s="213" t="e">
        <v>#N/A</v>
      </c>
      <c r="BA427">
        <v>814543</v>
      </c>
      <c r="BB427" s="113"/>
    </row>
    <row r="428" spans="1:54" customFormat="1" ht="18.75" customHeight="1" x14ac:dyDescent="0.3">
      <c r="A428">
        <v>814546</v>
      </c>
      <c r="B428" s="113" t="s">
        <v>57</v>
      </c>
      <c r="C428" t="s">
        <v>136</v>
      </c>
      <c r="D428" t="s">
        <v>135</v>
      </c>
      <c r="E428" t="s">
        <v>135</v>
      </c>
      <c r="F428" t="s">
        <v>135</v>
      </c>
      <c r="G428" t="s">
        <v>135</v>
      </c>
      <c r="H428" t="s">
        <v>135</v>
      </c>
      <c r="I428" t="s">
        <v>135</v>
      </c>
      <c r="J428" t="s">
        <v>135</v>
      </c>
      <c r="K428" t="s">
        <v>135</v>
      </c>
      <c r="L428" t="s">
        <v>135</v>
      </c>
      <c r="M428" t="s">
        <v>135</v>
      </c>
      <c r="N428" t="s">
        <v>135</v>
      </c>
      <c r="AZ428" s="213" t="e">
        <v>#N/A</v>
      </c>
      <c r="BA428">
        <v>814546</v>
      </c>
      <c r="BB428" s="113"/>
    </row>
    <row r="429" spans="1:54" customFormat="1" ht="18.75" customHeight="1" x14ac:dyDescent="0.3">
      <c r="A429">
        <v>814549</v>
      </c>
      <c r="B429" s="113" t="s">
        <v>57</v>
      </c>
      <c r="C429" t="s">
        <v>135</v>
      </c>
      <c r="D429" t="s">
        <v>135</v>
      </c>
      <c r="E429" t="s">
        <v>135</v>
      </c>
      <c r="F429" t="s">
        <v>135</v>
      </c>
      <c r="G429" t="s">
        <v>135</v>
      </c>
      <c r="H429" t="s">
        <v>135</v>
      </c>
      <c r="I429" t="s">
        <v>135</v>
      </c>
      <c r="J429" t="s">
        <v>135</v>
      </c>
      <c r="K429" t="s">
        <v>135</v>
      </c>
      <c r="L429" t="s">
        <v>135</v>
      </c>
      <c r="M429" t="s">
        <v>135</v>
      </c>
      <c r="N429" t="s">
        <v>135</v>
      </c>
      <c r="AZ429" s="213" t="e">
        <v>#N/A</v>
      </c>
      <c r="BA429">
        <v>814549</v>
      </c>
      <c r="BB429" s="113"/>
    </row>
    <row r="430" spans="1:54" customFormat="1" ht="18.75" customHeight="1" x14ac:dyDescent="0.3">
      <c r="A430">
        <v>814552</v>
      </c>
      <c r="B430" s="113" t="s">
        <v>57</v>
      </c>
      <c r="C430" t="s">
        <v>136</v>
      </c>
      <c r="D430" t="s">
        <v>135</v>
      </c>
      <c r="E430" t="s">
        <v>136</v>
      </c>
      <c r="F430" t="s">
        <v>135</v>
      </c>
      <c r="G430" t="s">
        <v>135</v>
      </c>
      <c r="H430" t="s">
        <v>135</v>
      </c>
      <c r="I430" t="s">
        <v>135</v>
      </c>
      <c r="J430" t="s">
        <v>135</v>
      </c>
      <c r="K430" t="s">
        <v>135</v>
      </c>
      <c r="L430" t="s">
        <v>135</v>
      </c>
      <c r="M430" t="s">
        <v>135</v>
      </c>
      <c r="N430" t="s">
        <v>135</v>
      </c>
      <c r="AZ430" s="213" t="e">
        <v>#N/A</v>
      </c>
      <c r="BA430">
        <v>814552</v>
      </c>
      <c r="BB430" s="113"/>
    </row>
    <row r="431" spans="1:54" customFormat="1" ht="18.75" customHeight="1" x14ac:dyDescent="0.3">
      <c r="A431">
        <v>814556</v>
      </c>
      <c r="B431" s="113" t="s">
        <v>57</v>
      </c>
      <c r="D431" t="s">
        <v>136</v>
      </c>
      <c r="E431" t="s">
        <v>136</v>
      </c>
      <c r="F431" t="s">
        <v>136</v>
      </c>
      <c r="H431" t="s">
        <v>135</v>
      </c>
      <c r="I431" t="s">
        <v>135</v>
      </c>
      <c r="J431" t="s">
        <v>135</v>
      </c>
      <c r="K431" t="s">
        <v>135</v>
      </c>
      <c r="L431" t="s">
        <v>135</v>
      </c>
      <c r="M431" t="s">
        <v>135</v>
      </c>
      <c r="N431" t="s">
        <v>135</v>
      </c>
      <c r="AZ431" s="213" t="e">
        <v>#N/A</v>
      </c>
      <c r="BA431">
        <v>814556</v>
      </c>
      <c r="BB431" s="113"/>
    </row>
    <row r="432" spans="1:54" customFormat="1" ht="18.75" customHeight="1" x14ac:dyDescent="0.3">
      <c r="A432">
        <v>814559</v>
      </c>
      <c r="B432" s="113" t="s">
        <v>57</v>
      </c>
      <c r="C432" t="s">
        <v>136</v>
      </c>
      <c r="D432" t="s">
        <v>136</v>
      </c>
      <c r="F432" t="s">
        <v>136</v>
      </c>
      <c r="G432" t="s">
        <v>136</v>
      </c>
      <c r="H432" t="s">
        <v>135</v>
      </c>
      <c r="I432" t="s">
        <v>135</v>
      </c>
      <c r="J432" t="s">
        <v>135</v>
      </c>
      <c r="K432" t="s">
        <v>135</v>
      </c>
      <c r="L432" t="s">
        <v>135</v>
      </c>
      <c r="M432" t="s">
        <v>135</v>
      </c>
      <c r="N432" t="s">
        <v>135</v>
      </c>
      <c r="AZ432" s="213" t="e">
        <v>#N/A</v>
      </c>
      <c r="BA432">
        <v>814559</v>
      </c>
      <c r="BB432" s="113"/>
    </row>
    <row r="433" spans="1:54" customFormat="1" ht="18.75" customHeight="1" x14ac:dyDescent="0.3">
      <c r="A433">
        <v>814560</v>
      </c>
      <c r="B433" s="113" t="s">
        <v>57</v>
      </c>
      <c r="D433" t="s">
        <v>134</v>
      </c>
      <c r="H433" t="s">
        <v>134</v>
      </c>
      <c r="J433" t="s">
        <v>134</v>
      </c>
      <c r="K433" t="s">
        <v>134</v>
      </c>
      <c r="L433" t="s">
        <v>134</v>
      </c>
      <c r="M433" t="s">
        <v>134</v>
      </c>
      <c r="N433" t="s">
        <v>136</v>
      </c>
      <c r="AZ433" s="213" t="e">
        <v>#N/A</v>
      </c>
      <c r="BA433">
        <v>814560</v>
      </c>
      <c r="BB433" s="113"/>
    </row>
    <row r="434" spans="1:54" customFormat="1" ht="18.75" customHeight="1" x14ac:dyDescent="0.3">
      <c r="A434">
        <v>814561</v>
      </c>
      <c r="B434" s="113" t="s">
        <v>57</v>
      </c>
      <c r="C434" t="s">
        <v>136</v>
      </c>
      <c r="D434" t="s">
        <v>136</v>
      </c>
      <c r="E434" t="s">
        <v>136</v>
      </c>
      <c r="F434" t="s">
        <v>136</v>
      </c>
      <c r="G434" t="s">
        <v>136</v>
      </c>
      <c r="H434" t="s">
        <v>135</v>
      </c>
      <c r="I434" t="s">
        <v>135</v>
      </c>
      <c r="J434" t="s">
        <v>135</v>
      </c>
      <c r="K434" t="s">
        <v>135</v>
      </c>
      <c r="L434" t="s">
        <v>135</v>
      </c>
      <c r="M434" t="s">
        <v>135</v>
      </c>
      <c r="N434" t="s">
        <v>135</v>
      </c>
      <c r="AZ434" s="213" t="e">
        <v>#N/A</v>
      </c>
      <c r="BA434">
        <v>814561</v>
      </c>
      <c r="BB434" s="113"/>
    </row>
    <row r="435" spans="1:54" customFormat="1" ht="18.75" customHeight="1" x14ac:dyDescent="0.3">
      <c r="A435">
        <v>814566</v>
      </c>
      <c r="B435" s="113" t="s">
        <v>57</v>
      </c>
      <c r="C435" t="s">
        <v>136</v>
      </c>
      <c r="D435" t="s">
        <v>135</v>
      </c>
      <c r="E435" t="s">
        <v>135</v>
      </c>
      <c r="F435" t="s">
        <v>135</v>
      </c>
      <c r="G435" t="s">
        <v>136</v>
      </c>
      <c r="H435" t="s">
        <v>135</v>
      </c>
      <c r="I435" t="s">
        <v>135</v>
      </c>
      <c r="J435" t="s">
        <v>135</v>
      </c>
      <c r="K435" t="s">
        <v>135</v>
      </c>
      <c r="L435" t="s">
        <v>135</v>
      </c>
      <c r="M435" t="s">
        <v>135</v>
      </c>
      <c r="N435" t="s">
        <v>135</v>
      </c>
      <c r="AZ435" s="213" t="e">
        <v>#N/A</v>
      </c>
      <c r="BA435">
        <v>814566</v>
      </c>
      <c r="BB435" s="113"/>
    </row>
    <row r="436" spans="1:54" customFormat="1" ht="18.75" customHeight="1" x14ac:dyDescent="0.3">
      <c r="A436">
        <v>814567</v>
      </c>
      <c r="B436" s="113" t="s">
        <v>57</v>
      </c>
      <c r="C436" t="s">
        <v>136</v>
      </c>
      <c r="D436" t="s">
        <v>136</v>
      </c>
      <c r="E436" t="s">
        <v>136</v>
      </c>
      <c r="F436" t="s">
        <v>136</v>
      </c>
      <c r="G436" t="s">
        <v>136</v>
      </c>
      <c r="H436" t="s">
        <v>135</v>
      </c>
      <c r="I436" t="s">
        <v>135</v>
      </c>
      <c r="J436" t="s">
        <v>135</v>
      </c>
      <c r="K436" t="s">
        <v>135</v>
      </c>
      <c r="L436" t="s">
        <v>135</v>
      </c>
      <c r="M436" t="s">
        <v>135</v>
      </c>
      <c r="N436" t="s">
        <v>135</v>
      </c>
      <c r="AZ436" s="213" t="e">
        <v>#N/A</v>
      </c>
      <c r="BA436">
        <v>814567</v>
      </c>
      <c r="BB436" s="113"/>
    </row>
    <row r="437" spans="1:54" customFormat="1" ht="18.75" customHeight="1" x14ac:dyDescent="0.3">
      <c r="A437">
        <v>814569</v>
      </c>
      <c r="B437" s="113" t="s">
        <v>57</v>
      </c>
      <c r="C437" t="s">
        <v>135</v>
      </c>
      <c r="D437" t="s">
        <v>135</v>
      </c>
      <c r="E437" t="s">
        <v>135</v>
      </c>
      <c r="F437" t="s">
        <v>135</v>
      </c>
      <c r="G437" t="s">
        <v>135</v>
      </c>
      <c r="H437" t="s">
        <v>135</v>
      </c>
      <c r="I437" t="s">
        <v>135</v>
      </c>
      <c r="J437" t="s">
        <v>135</v>
      </c>
      <c r="K437" t="s">
        <v>135</v>
      </c>
      <c r="L437" t="s">
        <v>135</v>
      </c>
      <c r="M437" t="s">
        <v>135</v>
      </c>
      <c r="N437" t="s">
        <v>135</v>
      </c>
      <c r="AZ437" s="213" t="e">
        <v>#N/A</v>
      </c>
      <c r="BA437">
        <v>814569</v>
      </c>
      <c r="BB437" s="113"/>
    </row>
    <row r="438" spans="1:54" customFormat="1" ht="18.75" customHeight="1" x14ac:dyDescent="0.3">
      <c r="A438">
        <v>814570</v>
      </c>
      <c r="B438" s="113" t="s">
        <v>57</v>
      </c>
      <c r="C438" t="s">
        <v>136</v>
      </c>
      <c r="D438" t="s">
        <v>136</v>
      </c>
      <c r="E438" t="s">
        <v>136</v>
      </c>
      <c r="F438" t="s">
        <v>136</v>
      </c>
      <c r="G438" t="s">
        <v>136</v>
      </c>
      <c r="H438" t="s">
        <v>135</v>
      </c>
      <c r="I438" t="s">
        <v>135</v>
      </c>
      <c r="J438" t="s">
        <v>135</v>
      </c>
      <c r="K438" t="s">
        <v>135</v>
      </c>
      <c r="L438" t="s">
        <v>135</v>
      </c>
      <c r="M438" t="s">
        <v>135</v>
      </c>
      <c r="N438" t="s">
        <v>135</v>
      </c>
      <c r="AZ438" s="213" t="e">
        <v>#N/A</v>
      </c>
      <c r="BA438">
        <v>814570</v>
      </c>
      <c r="BB438" s="113"/>
    </row>
    <row r="439" spans="1:54" customFormat="1" ht="18.75" customHeight="1" x14ac:dyDescent="0.3">
      <c r="A439">
        <v>814571</v>
      </c>
      <c r="B439" s="113" t="s">
        <v>57</v>
      </c>
      <c r="C439" t="s">
        <v>135</v>
      </c>
      <c r="D439" t="s">
        <v>135</v>
      </c>
      <c r="E439" t="s">
        <v>135</v>
      </c>
      <c r="F439" t="s">
        <v>136</v>
      </c>
      <c r="G439" t="s">
        <v>136</v>
      </c>
      <c r="I439" t="s">
        <v>135</v>
      </c>
      <c r="J439" t="s">
        <v>135</v>
      </c>
      <c r="K439" t="s">
        <v>135</v>
      </c>
      <c r="L439" t="s">
        <v>135</v>
      </c>
      <c r="M439" t="s">
        <v>135</v>
      </c>
      <c r="N439" t="s">
        <v>135</v>
      </c>
      <c r="AZ439" s="213" t="e">
        <v>#N/A</v>
      </c>
      <c r="BA439">
        <v>814571</v>
      </c>
      <c r="BB439" s="113"/>
    </row>
    <row r="440" spans="1:54" customFormat="1" ht="18.75" customHeight="1" x14ac:dyDescent="0.3">
      <c r="A440">
        <v>814572</v>
      </c>
      <c r="B440" s="113" t="s">
        <v>57</v>
      </c>
      <c r="C440" t="s">
        <v>135</v>
      </c>
      <c r="D440" t="s">
        <v>135</v>
      </c>
      <c r="E440" t="s">
        <v>135</v>
      </c>
      <c r="F440" t="s">
        <v>135</v>
      </c>
      <c r="G440" t="s">
        <v>135</v>
      </c>
      <c r="H440" t="s">
        <v>135</v>
      </c>
      <c r="I440" t="s">
        <v>135</v>
      </c>
      <c r="J440" t="s">
        <v>135</v>
      </c>
      <c r="K440" t="s">
        <v>135</v>
      </c>
      <c r="L440" t="s">
        <v>135</v>
      </c>
      <c r="M440" t="s">
        <v>135</v>
      </c>
      <c r="N440" t="s">
        <v>135</v>
      </c>
      <c r="AZ440" s="213" t="e">
        <v>#N/A</v>
      </c>
      <c r="BA440">
        <v>814572</v>
      </c>
      <c r="BB440" s="113"/>
    </row>
    <row r="441" spans="1:54" customFormat="1" ht="18.75" customHeight="1" x14ac:dyDescent="0.3">
      <c r="A441">
        <v>814573</v>
      </c>
      <c r="B441" s="113" t="s">
        <v>57</v>
      </c>
      <c r="C441" t="s">
        <v>136</v>
      </c>
      <c r="D441" t="s">
        <v>135</v>
      </c>
      <c r="E441" t="s">
        <v>135</v>
      </c>
      <c r="F441" t="s">
        <v>136</v>
      </c>
      <c r="G441" t="s">
        <v>136</v>
      </c>
      <c r="H441" t="s">
        <v>135</v>
      </c>
      <c r="I441" t="s">
        <v>135</v>
      </c>
      <c r="J441" t="s">
        <v>135</v>
      </c>
      <c r="K441" t="s">
        <v>135</v>
      </c>
      <c r="L441" t="s">
        <v>135</v>
      </c>
      <c r="M441" t="s">
        <v>135</v>
      </c>
      <c r="N441" t="s">
        <v>135</v>
      </c>
      <c r="AZ441" s="213" t="e">
        <v>#N/A</v>
      </c>
      <c r="BA441">
        <v>814573</v>
      </c>
      <c r="BB441" s="113"/>
    </row>
    <row r="442" spans="1:54" customFormat="1" ht="18.75" customHeight="1" x14ac:dyDescent="0.3">
      <c r="A442">
        <v>814575</v>
      </c>
      <c r="B442" s="113" t="s">
        <v>57</v>
      </c>
      <c r="C442" t="s">
        <v>136</v>
      </c>
      <c r="D442" t="s">
        <v>136</v>
      </c>
      <c r="E442" t="s">
        <v>136</v>
      </c>
      <c r="F442" t="s">
        <v>136</v>
      </c>
      <c r="G442" t="s">
        <v>136</v>
      </c>
      <c r="H442" t="s">
        <v>135</v>
      </c>
      <c r="I442" t="s">
        <v>135</v>
      </c>
      <c r="J442" t="s">
        <v>135</v>
      </c>
      <c r="K442" t="s">
        <v>135</v>
      </c>
      <c r="L442" t="s">
        <v>135</v>
      </c>
      <c r="M442" t="s">
        <v>135</v>
      </c>
      <c r="N442" t="s">
        <v>135</v>
      </c>
      <c r="AZ442" s="213" t="e">
        <v>#N/A</v>
      </c>
      <c r="BA442">
        <v>814575</v>
      </c>
      <c r="BB442" s="113"/>
    </row>
    <row r="443" spans="1:54" customFormat="1" ht="18.75" customHeight="1" x14ac:dyDescent="0.3">
      <c r="A443">
        <v>814577</v>
      </c>
      <c r="B443" s="113" t="s">
        <v>57</v>
      </c>
      <c r="C443" t="s">
        <v>136</v>
      </c>
      <c r="D443" t="s">
        <v>135</v>
      </c>
      <c r="E443" t="s">
        <v>136</v>
      </c>
      <c r="F443" t="s">
        <v>136</v>
      </c>
      <c r="G443" t="s">
        <v>135</v>
      </c>
      <c r="H443" t="s">
        <v>135</v>
      </c>
      <c r="I443" t="s">
        <v>135</v>
      </c>
      <c r="J443" t="s">
        <v>135</v>
      </c>
      <c r="K443" t="s">
        <v>135</v>
      </c>
      <c r="L443" t="s">
        <v>135</v>
      </c>
      <c r="M443" t="s">
        <v>135</v>
      </c>
      <c r="N443" t="s">
        <v>135</v>
      </c>
      <c r="AZ443" s="213" t="e">
        <v>#N/A</v>
      </c>
      <c r="BA443">
        <v>814577</v>
      </c>
      <c r="BB443" s="113"/>
    </row>
    <row r="444" spans="1:54" customFormat="1" ht="18.75" customHeight="1" x14ac:dyDescent="0.3">
      <c r="A444">
        <v>814579</v>
      </c>
      <c r="B444" s="113" t="s">
        <v>57</v>
      </c>
      <c r="C444" t="s">
        <v>135</v>
      </c>
      <c r="D444" t="s">
        <v>136</v>
      </c>
      <c r="E444" t="s">
        <v>135</v>
      </c>
      <c r="F444" t="s">
        <v>135</v>
      </c>
      <c r="G444" t="s">
        <v>136</v>
      </c>
      <c r="I444" t="s">
        <v>135</v>
      </c>
      <c r="J444" t="s">
        <v>135</v>
      </c>
      <c r="K444" t="s">
        <v>135</v>
      </c>
      <c r="L444" t="s">
        <v>135</v>
      </c>
      <c r="M444" t="s">
        <v>135</v>
      </c>
      <c r="N444" t="s">
        <v>135</v>
      </c>
      <c r="AZ444" s="213" t="e">
        <v>#N/A</v>
      </c>
      <c r="BA444">
        <v>814579</v>
      </c>
      <c r="BB444" s="113"/>
    </row>
    <row r="445" spans="1:54" customFormat="1" ht="18.75" customHeight="1" x14ac:dyDescent="0.3">
      <c r="A445">
        <v>814580</v>
      </c>
      <c r="B445" s="113" t="s">
        <v>57</v>
      </c>
      <c r="D445" t="s">
        <v>136</v>
      </c>
      <c r="E445" t="s">
        <v>136</v>
      </c>
      <c r="F445" t="s">
        <v>134</v>
      </c>
      <c r="H445" t="s">
        <v>134</v>
      </c>
      <c r="I445" t="s">
        <v>135</v>
      </c>
      <c r="J445" t="s">
        <v>135</v>
      </c>
      <c r="K445" t="s">
        <v>136</v>
      </c>
      <c r="L445" t="s">
        <v>136</v>
      </c>
      <c r="M445" t="s">
        <v>136</v>
      </c>
      <c r="N445" t="s">
        <v>135</v>
      </c>
      <c r="AZ445" s="213" t="e">
        <v>#N/A</v>
      </c>
      <c r="BA445">
        <v>814580</v>
      </c>
      <c r="BB445" s="113"/>
    </row>
    <row r="446" spans="1:54" customFormat="1" ht="18.75" customHeight="1" x14ac:dyDescent="0.3">
      <c r="A446">
        <v>814581</v>
      </c>
      <c r="B446" s="113" t="s">
        <v>57</v>
      </c>
      <c r="D446" t="s">
        <v>135</v>
      </c>
      <c r="F446" t="s">
        <v>134</v>
      </c>
      <c r="G446" t="s">
        <v>135</v>
      </c>
      <c r="H446" t="s">
        <v>135</v>
      </c>
      <c r="I446" t="s">
        <v>135</v>
      </c>
      <c r="K446" t="s">
        <v>135</v>
      </c>
      <c r="M446" t="s">
        <v>135</v>
      </c>
      <c r="N446" t="s">
        <v>135</v>
      </c>
      <c r="AZ446" s="213" t="e">
        <v>#N/A</v>
      </c>
      <c r="BA446">
        <v>814581</v>
      </c>
      <c r="BB446" s="113"/>
    </row>
    <row r="447" spans="1:54" customFormat="1" ht="18.75" customHeight="1" x14ac:dyDescent="0.3">
      <c r="A447">
        <v>814583</v>
      </c>
      <c r="B447" s="113" t="s">
        <v>57</v>
      </c>
      <c r="C447" t="s">
        <v>135</v>
      </c>
      <c r="D447" t="s">
        <v>135</v>
      </c>
      <c r="E447" t="s">
        <v>136</v>
      </c>
      <c r="F447" t="s">
        <v>136</v>
      </c>
      <c r="G447" t="s">
        <v>136</v>
      </c>
      <c r="H447" t="s">
        <v>135</v>
      </c>
      <c r="I447" t="s">
        <v>135</v>
      </c>
      <c r="J447" t="s">
        <v>135</v>
      </c>
      <c r="K447" t="s">
        <v>135</v>
      </c>
      <c r="L447" t="s">
        <v>135</v>
      </c>
      <c r="M447" t="s">
        <v>135</v>
      </c>
      <c r="N447" t="s">
        <v>135</v>
      </c>
      <c r="AZ447" s="213" t="e">
        <v>#N/A</v>
      </c>
      <c r="BA447">
        <v>814583</v>
      </c>
      <c r="BB447" s="113"/>
    </row>
    <row r="448" spans="1:54" customFormat="1" ht="18.75" customHeight="1" x14ac:dyDescent="0.3">
      <c r="A448">
        <v>814584</v>
      </c>
      <c r="B448" s="113" t="s">
        <v>57</v>
      </c>
      <c r="C448" t="s">
        <v>136</v>
      </c>
      <c r="D448" t="s">
        <v>136</v>
      </c>
      <c r="E448" t="s">
        <v>136</v>
      </c>
      <c r="F448" t="s">
        <v>136</v>
      </c>
      <c r="G448" t="s">
        <v>136</v>
      </c>
      <c r="H448" t="s">
        <v>135</v>
      </c>
      <c r="I448" t="s">
        <v>135</v>
      </c>
      <c r="J448" t="s">
        <v>135</v>
      </c>
      <c r="K448" t="s">
        <v>135</v>
      </c>
      <c r="L448" t="s">
        <v>135</v>
      </c>
      <c r="M448" t="s">
        <v>135</v>
      </c>
      <c r="N448" t="s">
        <v>135</v>
      </c>
      <c r="AZ448" s="213" t="e">
        <v>#N/A</v>
      </c>
      <c r="BA448">
        <v>814584</v>
      </c>
      <c r="BB448" s="113"/>
    </row>
    <row r="449" spans="1:54" customFormat="1" ht="18.75" customHeight="1" x14ac:dyDescent="0.3">
      <c r="A449">
        <v>814586</v>
      </c>
      <c r="B449" s="113" t="s">
        <v>57</v>
      </c>
      <c r="C449" t="s">
        <v>136</v>
      </c>
      <c r="D449" t="s">
        <v>136</v>
      </c>
      <c r="E449" t="s">
        <v>135</v>
      </c>
      <c r="F449" t="s">
        <v>136</v>
      </c>
      <c r="G449" t="s">
        <v>135</v>
      </c>
      <c r="H449" t="s">
        <v>135</v>
      </c>
      <c r="I449" t="s">
        <v>135</v>
      </c>
      <c r="J449" t="s">
        <v>135</v>
      </c>
      <c r="K449" t="s">
        <v>135</v>
      </c>
      <c r="L449" t="s">
        <v>135</v>
      </c>
      <c r="M449" t="s">
        <v>135</v>
      </c>
      <c r="N449" t="s">
        <v>135</v>
      </c>
      <c r="AZ449" s="213" t="e">
        <v>#N/A</v>
      </c>
      <c r="BA449">
        <v>814586</v>
      </c>
      <c r="BB449" s="113"/>
    </row>
    <row r="450" spans="1:54" customFormat="1" ht="18.75" customHeight="1" x14ac:dyDescent="0.3">
      <c r="A450">
        <v>814590</v>
      </c>
      <c r="B450" s="113" t="s">
        <v>57</v>
      </c>
      <c r="C450" t="s">
        <v>136</v>
      </c>
      <c r="D450" t="s">
        <v>136</v>
      </c>
      <c r="E450" t="s">
        <v>135</v>
      </c>
      <c r="F450" t="s">
        <v>136</v>
      </c>
      <c r="G450" t="s">
        <v>135</v>
      </c>
      <c r="H450" t="s">
        <v>135</v>
      </c>
      <c r="I450" t="s">
        <v>135</v>
      </c>
      <c r="J450" t="s">
        <v>135</v>
      </c>
      <c r="K450" t="s">
        <v>135</v>
      </c>
      <c r="L450" t="s">
        <v>135</v>
      </c>
      <c r="M450" t="s">
        <v>135</v>
      </c>
      <c r="N450" t="s">
        <v>135</v>
      </c>
      <c r="AZ450" s="213" t="e">
        <v>#N/A</v>
      </c>
      <c r="BA450">
        <v>814590</v>
      </c>
      <c r="BB450" s="113"/>
    </row>
    <row r="451" spans="1:54" customFormat="1" ht="18.75" customHeight="1" x14ac:dyDescent="0.3">
      <c r="A451">
        <v>814593</v>
      </c>
      <c r="B451" s="113" t="s">
        <v>57</v>
      </c>
      <c r="D451" t="s">
        <v>136</v>
      </c>
      <c r="F451" t="s">
        <v>136</v>
      </c>
      <c r="G451" t="s">
        <v>136</v>
      </c>
      <c r="H451" t="s">
        <v>135</v>
      </c>
      <c r="I451" t="s">
        <v>135</v>
      </c>
      <c r="J451" t="s">
        <v>135</v>
      </c>
      <c r="K451" t="s">
        <v>135</v>
      </c>
      <c r="L451" t="s">
        <v>135</v>
      </c>
      <c r="M451" t="s">
        <v>135</v>
      </c>
      <c r="N451" t="s">
        <v>135</v>
      </c>
      <c r="AZ451" s="213" t="e">
        <v>#N/A</v>
      </c>
      <c r="BA451">
        <v>814593</v>
      </c>
      <c r="BB451" s="113"/>
    </row>
    <row r="452" spans="1:54" customFormat="1" ht="18.75" customHeight="1" x14ac:dyDescent="0.3">
      <c r="A452">
        <v>814595</v>
      </c>
      <c r="B452" s="113" t="s">
        <v>57</v>
      </c>
      <c r="C452" t="s">
        <v>136</v>
      </c>
      <c r="D452" t="s">
        <v>136</v>
      </c>
      <c r="E452" t="s">
        <v>136</v>
      </c>
      <c r="F452" t="s">
        <v>136</v>
      </c>
      <c r="G452" t="s">
        <v>136</v>
      </c>
      <c r="H452" t="s">
        <v>135</v>
      </c>
      <c r="I452" t="s">
        <v>135</v>
      </c>
      <c r="J452" t="s">
        <v>135</v>
      </c>
      <c r="K452" t="s">
        <v>135</v>
      </c>
      <c r="L452" t="s">
        <v>135</v>
      </c>
      <c r="M452" t="s">
        <v>135</v>
      </c>
      <c r="N452" t="s">
        <v>135</v>
      </c>
      <c r="AZ452" s="213" t="e">
        <v>#N/A</v>
      </c>
      <c r="BA452">
        <v>814595</v>
      </c>
      <c r="BB452" s="113"/>
    </row>
    <row r="453" spans="1:54" customFormat="1" ht="18.75" customHeight="1" x14ac:dyDescent="0.3">
      <c r="A453">
        <v>814598</v>
      </c>
      <c r="B453" s="113" t="s">
        <v>57</v>
      </c>
      <c r="C453" t="s">
        <v>136</v>
      </c>
      <c r="D453" t="s">
        <v>136</v>
      </c>
      <c r="E453" t="s">
        <v>136</v>
      </c>
      <c r="F453" t="s">
        <v>136</v>
      </c>
      <c r="G453" t="s">
        <v>136</v>
      </c>
      <c r="H453" t="s">
        <v>136</v>
      </c>
      <c r="I453" t="s">
        <v>136</v>
      </c>
      <c r="J453" t="s">
        <v>136</v>
      </c>
      <c r="K453" t="s">
        <v>136</v>
      </c>
      <c r="L453" t="s">
        <v>136</v>
      </c>
      <c r="M453" t="s">
        <v>136</v>
      </c>
      <c r="N453" t="s">
        <v>135</v>
      </c>
      <c r="AZ453" s="213" t="e">
        <v>#N/A</v>
      </c>
      <c r="BA453">
        <v>814598</v>
      </c>
      <c r="BB453" s="113"/>
    </row>
    <row r="454" spans="1:54" customFormat="1" ht="18.75" customHeight="1" x14ac:dyDescent="0.3">
      <c r="A454">
        <v>814603</v>
      </c>
      <c r="B454" s="113" t="s">
        <v>57</v>
      </c>
      <c r="C454" t="s">
        <v>134</v>
      </c>
      <c r="D454" t="s">
        <v>134</v>
      </c>
      <c r="E454" t="s">
        <v>136</v>
      </c>
      <c r="F454" t="s">
        <v>136</v>
      </c>
      <c r="G454" t="s">
        <v>136</v>
      </c>
      <c r="H454" t="s">
        <v>135</v>
      </c>
      <c r="I454" t="s">
        <v>135</v>
      </c>
      <c r="J454" t="s">
        <v>135</v>
      </c>
      <c r="K454" t="s">
        <v>135</v>
      </c>
      <c r="L454" t="s">
        <v>135</v>
      </c>
      <c r="M454" t="s">
        <v>135</v>
      </c>
      <c r="N454" t="s">
        <v>135</v>
      </c>
      <c r="AZ454" s="213" t="e">
        <v>#N/A</v>
      </c>
      <c r="BA454">
        <v>814603</v>
      </c>
      <c r="BB454" s="113"/>
    </row>
    <row r="455" spans="1:54" customFormat="1" ht="18.75" customHeight="1" x14ac:dyDescent="0.3">
      <c r="A455">
        <v>814604</v>
      </c>
      <c r="B455" s="113" t="s">
        <v>57</v>
      </c>
      <c r="C455" t="s">
        <v>136</v>
      </c>
      <c r="D455" t="s">
        <v>136</v>
      </c>
      <c r="E455" t="s">
        <v>136</v>
      </c>
      <c r="F455" t="s">
        <v>135</v>
      </c>
      <c r="G455" t="s">
        <v>136</v>
      </c>
      <c r="H455" t="s">
        <v>135</v>
      </c>
      <c r="I455" t="s">
        <v>135</v>
      </c>
      <c r="J455" t="s">
        <v>135</v>
      </c>
      <c r="K455" t="s">
        <v>135</v>
      </c>
      <c r="L455" t="s">
        <v>135</v>
      </c>
      <c r="M455" t="s">
        <v>135</v>
      </c>
      <c r="N455" t="s">
        <v>135</v>
      </c>
      <c r="AZ455" s="213" t="e">
        <v>#N/A</v>
      </c>
      <c r="BA455">
        <v>814604</v>
      </c>
      <c r="BB455" s="113"/>
    </row>
    <row r="456" spans="1:54" customFormat="1" ht="18.75" customHeight="1" x14ac:dyDescent="0.3">
      <c r="A456">
        <v>814605</v>
      </c>
      <c r="B456" s="113" t="s">
        <v>57</v>
      </c>
      <c r="D456" t="s">
        <v>135</v>
      </c>
      <c r="E456" t="s">
        <v>136</v>
      </c>
      <c r="F456" t="s">
        <v>135</v>
      </c>
      <c r="G456" t="s">
        <v>136</v>
      </c>
      <c r="H456" t="s">
        <v>135</v>
      </c>
      <c r="I456" t="s">
        <v>135</v>
      </c>
      <c r="J456" t="s">
        <v>135</v>
      </c>
      <c r="K456" t="s">
        <v>135</v>
      </c>
      <c r="L456" t="s">
        <v>135</v>
      </c>
      <c r="M456" t="s">
        <v>135</v>
      </c>
      <c r="N456" t="s">
        <v>135</v>
      </c>
      <c r="AZ456" s="213" t="e">
        <v>#N/A</v>
      </c>
      <c r="BA456">
        <v>814605</v>
      </c>
      <c r="BB456" s="113"/>
    </row>
    <row r="457" spans="1:54" customFormat="1" ht="18.75" customHeight="1" x14ac:dyDescent="0.3">
      <c r="A457">
        <v>814606</v>
      </c>
      <c r="B457" s="113" t="s">
        <v>57</v>
      </c>
      <c r="C457" t="s">
        <v>136</v>
      </c>
      <c r="D457" t="s">
        <v>135</v>
      </c>
      <c r="E457" t="s">
        <v>135</v>
      </c>
      <c r="F457" t="s">
        <v>136</v>
      </c>
      <c r="G457" t="s">
        <v>135</v>
      </c>
      <c r="H457" t="s">
        <v>136</v>
      </c>
      <c r="I457" t="s">
        <v>135</v>
      </c>
      <c r="J457" t="s">
        <v>135</v>
      </c>
      <c r="K457" t="s">
        <v>135</v>
      </c>
      <c r="L457" t="s">
        <v>135</v>
      </c>
      <c r="M457" t="s">
        <v>136</v>
      </c>
      <c r="N457" t="s">
        <v>136</v>
      </c>
      <c r="AZ457" s="213" t="e">
        <v>#N/A</v>
      </c>
      <c r="BA457">
        <v>814606</v>
      </c>
      <c r="BB457" s="113"/>
    </row>
    <row r="458" spans="1:54" customFormat="1" ht="18.75" customHeight="1" x14ac:dyDescent="0.3">
      <c r="A458">
        <v>814609</v>
      </c>
      <c r="B458" s="113" t="s">
        <v>57</v>
      </c>
      <c r="C458" t="s">
        <v>136</v>
      </c>
      <c r="D458" t="s">
        <v>136</v>
      </c>
      <c r="E458" t="s">
        <v>136</v>
      </c>
      <c r="F458" t="s">
        <v>136</v>
      </c>
      <c r="G458" t="s">
        <v>136</v>
      </c>
      <c r="H458" t="s">
        <v>135</v>
      </c>
      <c r="I458" t="s">
        <v>135</v>
      </c>
      <c r="J458" t="s">
        <v>135</v>
      </c>
      <c r="K458" t="s">
        <v>135</v>
      </c>
      <c r="L458" t="s">
        <v>135</v>
      </c>
      <c r="M458" t="s">
        <v>135</v>
      </c>
      <c r="N458" t="s">
        <v>135</v>
      </c>
      <c r="AZ458" s="213" t="e">
        <v>#N/A</v>
      </c>
      <c r="BA458">
        <v>814609</v>
      </c>
      <c r="BB458" s="113"/>
    </row>
    <row r="459" spans="1:54" customFormat="1" ht="18.75" customHeight="1" x14ac:dyDescent="0.3">
      <c r="A459">
        <v>814611</v>
      </c>
      <c r="B459" s="113" t="s">
        <v>57</v>
      </c>
      <c r="C459" t="s">
        <v>136</v>
      </c>
      <c r="D459" t="s">
        <v>136</v>
      </c>
      <c r="E459" t="s">
        <v>136</v>
      </c>
      <c r="F459" t="s">
        <v>135</v>
      </c>
      <c r="G459" t="s">
        <v>135</v>
      </c>
      <c r="H459" t="s">
        <v>135</v>
      </c>
      <c r="I459" t="s">
        <v>135</v>
      </c>
      <c r="J459" t="s">
        <v>135</v>
      </c>
      <c r="K459" t="s">
        <v>135</v>
      </c>
      <c r="L459" t="s">
        <v>135</v>
      </c>
      <c r="M459" t="s">
        <v>135</v>
      </c>
      <c r="N459" t="s">
        <v>135</v>
      </c>
      <c r="AZ459" s="213" t="e">
        <v>#N/A</v>
      </c>
      <c r="BA459">
        <v>814611</v>
      </c>
      <c r="BB459" s="113"/>
    </row>
    <row r="460" spans="1:54" customFormat="1" ht="18.75" customHeight="1" x14ac:dyDescent="0.3">
      <c r="A460">
        <v>814616</v>
      </c>
      <c r="B460" s="113" t="s">
        <v>57</v>
      </c>
      <c r="D460" t="s">
        <v>134</v>
      </c>
      <c r="E460" t="s">
        <v>134</v>
      </c>
      <c r="F460" t="s">
        <v>136</v>
      </c>
      <c r="H460" t="s">
        <v>135</v>
      </c>
      <c r="I460" t="s">
        <v>135</v>
      </c>
      <c r="J460" t="s">
        <v>135</v>
      </c>
      <c r="K460" t="s">
        <v>136</v>
      </c>
      <c r="L460" t="s">
        <v>135</v>
      </c>
      <c r="M460" t="s">
        <v>135</v>
      </c>
      <c r="N460" t="s">
        <v>135</v>
      </c>
      <c r="AZ460" s="213" t="e">
        <v>#N/A</v>
      </c>
      <c r="BA460">
        <v>814616</v>
      </c>
      <c r="BB460" s="113"/>
    </row>
    <row r="461" spans="1:54" customFormat="1" ht="18.75" customHeight="1" x14ac:dyDescent="0.3">
      <c r="A461">
        <v>814618</v>
      </c>
      <c r="B461" s="113" t="s">
        <v>57</v>
      </c>
      <c r="C461" t="s">
        <v>136</v>
      </c>
      <c r="D461" t="s">
        <v>135</v>
      </c>
      <c r="E461" t="s">
        <v>136</v>
      </c>
      <c r="F461" t="s">
        <v>136</v>
      </c>
      <c r="H461" t="s">
        <v>135</v>
      </c>
      <c r="I461" t="s">
        <v>135</v>
      </c>
      <c r="J461" t="s">
        <v>135</v>
      </c>
      <c r="K461" t="s">
        <v>135</v>
      </c>
      <c r="L461" t="s">
        <v>135</v>
      </c>
      <c r="M461" t="s">
        <v>135</v>
      </c>
      <c r="N461" t="s">
        <v>135</v>
      </c>
      <c r="AZ461" s="213" t="e">
        <v>#N/A</v>
      </c>
      <c r="BA461">
        <v>814618</v>
      </c>
      <c r="BB461" s="113"/>
    </row>
    <row r="462" spans="1:54" customFormat="1" ht="18.75" customHeight="1" x14ac:dyDescent="0.3">
      <c r="A462">
        <v>814620</v>
      </c>
      <c r="B462" s="113" t="s">
        <v>57</v>
      </c>
      <c r="C462" t="s">
        <v>136</v>
      </c>
      <c r="D462" t="s">
        <v>135</v>
      </c>
      <c r="E462" t="s">
        <v>136</v>
      </c>
      <c r="F462" t="s">
        <v>136</v>
      </c>
      <c r="G462" t="s">
        <v>136</v>
      </c>
      <c r="H462" t="s">
        <v>135</v>
      </c>
      <c r="I462" t="s">
        <v>135</v>
      </c>
      <c r="J462" t="s">
        <v>135</v>
      </c>
      <c r="K462" t="s">
        <v>135</v>
      </c>
      <c r="L462" t="s">
        <v>135</v>
      </c>
      <c r="M462" t="s">
        <v>135</v>
      </c>
      <c r="N462" t="s">
        <v>135</v>
      </c>
      <c r="AZ462" s="213" t="e">
        <v>#N/A</v>
      </c>
      <c r="BA462">
        <v>814620</v>
      </c>
      <c r="BB462" s="113"/>
    </row>
    <row r="463" spans="1:54" customFormat="1" ht="18.75" customHeight="1" x14ac:dyDescent="0.3">
      <c r="A463">
        <v>814621</v>
      </c>
      <c r="B463" s="113" t="s">
        <v>57</v>
      </c>
      <c r="D463" t="s">
        <v>136</v>
      </c>
      <c r="E463" t="s">
        <v>134</v>
      </c>
      <c r="F463" t="s">
        <v>136</v>
      </c>
      <c r="G463" t="s">
        <v>136</v>
      </c>
      <c r="H463" t="s">
        <v>136</v>
      </c>
      <c r="I463" t="s">
        <v>134</v>
      </c>
      <c r="J463" t="s">
        <v>135</v>
      </c>
      <c r="K463" t="s">
        <v>135</v>
      </c>
      <c r="L463" t="s">
        <v>136</v>
      </c>
      <c r="M463" t="s">
        <v>136</v>
      </c>
      <c r="AZ463" s="213" t="e">
        <v>#N/A</v>
      </c>
      <c r="BA463">
        <v>814621</v>
      </c>
      <c r="BB463" s="113"/>
    </row>
    <row r="464" spans="1:54" customFormat="1" ht="18.75" customHeight="1" x14ac:dyDescent="0.3">
      <c r="A464">
        <v>814622</v>
      </c>
      <c r="B464" s="113" t="s">
        <v>57</v>
      </c>
      <c r="C464" t="s">
        <v>134</v>
      </c>
      <c r="D464" t="s">
        <v>134</v>
      </c>
      <c r="E464" t="s">
        <v>136</v>
      </c>
      <c r="H464" t="s">
        <v>134</v>
      </c>
      <c r="I464" t="s">
        <v>135</v>
      </c>
      <c r="J464" t="s">
        <v>135</v>
      </c>
      <c r="K464" t="s">
        <v>136</v>
      </c>
      <c r="L464" t="s">
        <v>135</v>
      </c>
      <c r="M464" t="s">
        <v>135</v>
      </c>
      <c r="AZ464" s="213" t="e">
        <v>#N/A</v>
      </c>
      <c r="BA464">
        <v>814622</v>
      </c>
      <c r="BB464" s="113"/>
    </row>
    <row r="465" spans="1:54" customFormat="1" ht="18.75" customHeight="1" x14ac:dyDescent="0.3">
      <c r="A465">
        <v>814623</v>
      </c>
      <c r="B465" s="113" t="s">
        <v>57</v>
      </c>
      <c r="D465" t="s">
        <v>136</v>
      </c>
      <c r="F465" t="s">
        <v>136</v>
      </c>
      <c r="H465" t="s">
        <v>135</v>
      </c>
      <c r="I465" t="s">
        <v>135</v>
      </c>
      <c r="J465" t="s">
        <v>136</v>
      </c>
      <c r="K465" t="s">
        <v>135</v>
      </c>
      <c r="L465" t="s">
        <v>135</v>
      </c>
      <c r="M465" t="s">
        <v>135</v>
      </c>
      <c r="N465" t="s">
        <v>135</v>
      </c>
      <c r="AZ465" s="213" t="e">
        <v>#N/A</v>
      </c>
      <c r="BA465">
        <v>814623</v>
      </c>
      <c r="BB465" s="113"/>
    </row>
    <row r="466" spans="1:54" customFormat="1" ht="18.75" customHeight="1" x14ac:dyDescent="0.3">
      <c r="A466">
        <v>814626</v>
      </c>
      <c r="B466" s="113" t="s">
        <v>57</v>
      </c>
      <c r="C466" t="s">
        <v>136</v>
      </c>
      <c r="D466" t="s">
        <v>136</v>
      </c>
      <c r="E466" t="s">
        <v>135</v>
      </c>
      <c r="F466" t="s">
        <v>135</v>
      </c>
      <c r="G466" t="s">
        <v>135</v>
      </c>
      <c r="H466" t="s">
        <v>135</v>
      </c>
      <c r="I466" t="s">
        <v>135</v>
      </c>
      <c r="J466" t="s">
        <v>135</v>
      </c>
      <c r="K466" t="s">
        <v>135</v>
      </c>
      <c r="L466" t="s">
        <v>135</v>
      </c>
      <c r="M466" t="s">
        <v>135</v>
      </c>
      <c r="N466" t="s">
        <v>135</v>
      </c>
      <c r="AZ466" s="213" t="e">
        <v>#N/A</v>
      </c>
      <c r="BA466">
        <v>814626</v>
      </c>
      <c r="BB466" s="113"/>
    </row>
    <row r="467" spans="1:54" customFormat="1" ht="18.75" customHeight="1" x14ac:dyDescent="0.3">
      <c r="A467">
        <v>814632</v>
      </c>
      <c r="B467" s="113" t="s">
        <v>57</v>
      </c>
      <c r="C467" t="s">
        <v>135</v>
      </c>
      <c r="D467" t="s">
        <v>135</v>
      </c>
      <c r="E467" t="s">
        <v>135</v>
      </c>
      <c r="F467" t="s">
        <v>135</v>
      </c>
      <c r="G467" t="s">
        <v>135</v>
      </c>
      <c r="H467" t="s">
        <v>135</v>
      </c>
      <c r="I467" t="s">
        <v>135</v>
      </c>
      <c r="J467" t="s">
        <v>135</v>
      </c>
      <c r="K467" t="s">
        <v>135</v>
      </c>
      <c r="L467" t="s">
        <v>135</v>
      </c>
      <c r="M467" t="s">
        <v>135</v>
      </c>
      <c r="N467" t="s">
        <v>135</v>
      </c>
      <c r="AZ467" s="213" t="e">
        <v>#N/A</v>
      </c>
      <c r="BA467">
        <v>814632</v>
      </c>
      <c r="BB467" s="113"/>
    </row>
    <row r="468" spans="1:54" customFormat="1" ht="18.75" customHeight="1" x14ac:dyDescent="0.3">
      <c r="A468">
        <v>814633</v>
      </c>
      <c r="B468" s="113" t="s">
        <v>57</v>
      </c>
      <c r="C468" t="s">
        <v>135</v>
      </c>
      <c r="D468" t="s">
        <v>135</v>
      </c>
      <c r="E468" t="s">
        <v>135</v>
      </c>
      <c r="F468" t="s">
        <v>135</v>
      </c>
      <c r="G468" t="s">
        <v>135</v>
      </c>
      <c r="H468" t="s">
        <v>135</v>
      </c>
      <c r="I468" t="s">
        <v>135</v>
      </c>
      <c r="J468" t="s">
        <v>135</v>
      </c>
      <c r="K468" t="s">
        <v>135</v>
      </c>
      <c r="L468" t="s">
        <v>135</v>
      </c>
      <c r="M468" t="s">
        <v>135</v>
      </c>
      <c r="N468" t="s">
        <v>135</v>
      </c>
      <c r="AZ468" s="213" t="e">
        <v>#N/A</v>
      </c>
      <c r="BA468">
        <v>814633</v>
      </c>
      <c r="BB468" s="113"/>
    </row>
    <row r="469" spans="1:54" customFormat="1" ht="18.75" customHeight="1" x14ac:dyDescent="0.3">
      <c r="A469">
        <v>814635</v>
      </c>
      <c r="B469" s="113" t="s">
        <v>57</v>
      </c>
      <c r="D469" t="s">
        <v>136</v>
      </c>
      <c r="F469" t="s">
        <v>136</v>
      </c>
      <c r="G469" t="s">
        <v>136</v>
      </c>
      <c r="H469" t="s">
        <v>135</v>
      </c>
      <c r="I469" t="s">
        <v>135</v>
      </c>
      <c r="J469" t="s">
        <v>135</v>
      </c>
      <c r="K469" t="s">
        <v>135</v>
      </c>
      <c r="L469" t="s">
        <v>135</v>
      </c>
      <c r="M469" t="s">
        <v>135</v>
      </c>
      <c r="N469" t="s">
        <v>135</v>
      </c>
      <c r="AZ469" s="213" t="e">
        <v>#N/A</v>
      </c>
      <c r="BA469">
        <v>814635</v>
      </c>
      <c r="BB469" s="113"/>
    </row>
    <row r="470" spans="1:54" customFormat="1" ht="18.75" customHeight="1" x14ac:dyDescent="0.3">
      <c r="A470">
        <v>814637</v>
      </c>
      <c r="B470" s="113" t="s">
        <v>57</v>
      </c>
      <c r="C470" t="s">
        <v>135</v>
      </c>
      <c r="D470" t="s">
        <v>136</v>
      </c>
      <c r="E470" t="s">
        <v>136</v>
      </c>
      <c r="F470" t="s">
        <v>135</v>
      </c>
      <c r="G470" t="s">
        <v>136</v>
      </c>
      <c r="H470" t="s">
        <v>135</v>
      </c>
      <c r="I470" t="s">
        <v>135</v>
      </c>
      <c r="J470" t="s">
        <v>135</v>
      </c>
      <c r="K470" t="s">
        <v>135</v>
      </c>
      <c r="L470" t="s">
        <v>135</v>
      </c>
      <c r="M470" t="s">
        <v>135</v>
      </c>
      <c r="N470" t="s">
        <v>135</v>
      </c>
      <c r="AZ470" s="213" t="e">
        <v>#N/A</v>
      </c>
      <c r="BA470">
        <v>814637</v>
      </c>
      <c r="BB470" s="113"/>
    </row>
    <row r="471" spans="1:54" customFormat="1" ht="18.75" customHeight="1" x14ac:dyDescent="0.3">
      <c r="A471">
        <v>814638</v>
      </c>
      <c r="B471" s="113" t="s">
        <v>57</v>
      </c>
      <c r="C471" t="s">
        <v>135</v>
      </c>
      <c r="D471" t="s">
        <v>135</v>
      </c>
      <c r="E471" t="s">
        <v>135</v>
      </c>
      <c r="F471" t="s">
        <v>135</v>
      </c>
      <c r="H471" t="s">
        <v>135</v>
      </c>
      <c r="I471" t="s">
        <v>135</v>
      </c>
      <c r="J471" t="s">
        <v>135</v>
      </c>
      <c r="K471" t="s">
        <v>135</v>
      </c>
      <c r="L471" t="s">
        <v>135</v>
      </c>
      <c r="M471" t="s">
        <v>135</v>
      </c>
      <c r="N471" t="s">
        <v>135</v>
      </c>
      <c r="AZ471" s="213" t="e">
        <v>#N/A</v>
      </c>
      <c r="BA471">
        <v>814638</v>
      </c>
      <c r="BB471" s="113"/>
    </row>
    <row r="472" spans="1:54" customFormat="1" ht="18.75" customHeight="1" x14ac:dyDescent="0.3">
      <c r="A472">
        <v>814639</v>
      </c>
      <c r="B472" s="113" t="s">
        <v>57</v>
      </c>
      <c r="D472" t="s">
        <v>135</v>
      </c>
      <c r="E472" t="s">
        <v>135</v>
      </c>
      <c r="F472" t="s">
        <v>135</v>
      </c>
      <c r="G472" t="s">
        <v>135</v>
      </c>
      <c r="I472" t="s">
        <v>135</v>
      </c>
      <c r="J472" t="s">
        <v>135</v>
      </c>
      <c r="K472" t="s">
        <v>135</v>
      </c>
      <c r="L472" t="s">
        <v>135</v>
      </c>
      <c r="N472" t="s">
        <v>135</v>
      </c>
      <c r="AZ472" s="213" t="e">
        <v>#N/A</v>
      </c>
      <c r="BA472">
        <v>814639</v>
      </c>
      <c r="BB472" s="113"/>
    </row>
    <row r="473" spans="1:54" customFormat="1" ht="18.75" customHeight="1" x14ac:dyDescent="0.3">
      <c r="A473">
        <v>814641</v>
      </c>
      <c r="B473" s="113" t="s">
        <v>57</v>
      </c>
      <c r="H473" t="s">
        <v>135</v>
      </c>
      <c r="I473" t="s">
        <v>135</v>
      </c>
      <c r="J473" t="s">
        <v>135</v>
      </c>
      <c r="K473" t="s">
        <v>135</v>
      </c>
      <c r="L473" t="s">
        <v>135</v>
      </c>
      <c r="M473" t="s">
        <v>135</v>
      </c>
      <c r="N473" t="s">
        <v>135</v>
      </c>
      <c r="AZ473" s="213" t="e">
        <v>#N/A</v>
      </c>
      <c r="BA473">
        <v>814641</v>
      </c>
      <c r="BB473" s="113"/>
    </row>
    <row r="474" spans="1:54" customFormat="1" ht="18.75" customHeight="1" x14ac:dyDescent="0.3">
      <c r="A474">
        <v>814644</v>
      </c>
      <c r="B474" s="113" t="s">
        <v>57</v>
      </c>
      <c r="D474" t="s">
        <v>136</v>
      </c>
      <c r="E474" t="s">
        <v>136</v>
      </c>
      <c r="F474" t="s">
        <v>136</v>
      </c>
      <c r="G474" t="s">
        <v>136</v>
      </c>
      <c r="H474" t="s">
        <v>135</v>
      </c>
      <c r="I474" t="s">
        <v>135</v>
      </c>
      <c r="J474" t="s">
        <v>135</v>
      </c>
      <c r="K474" t="s">
        <v>135</v>
      </c>
      <c r="L474" t="s">
        <v>135</v>
      </c>
      <c r="M474" t="s">
        <v>135</v>
      </c>
      <c r="N474" t="s">
        <v>135</v>
      </c>
      <c r="AZ474" s="213" t="e">
        <v>#N/A</v>
      </c>
      <c r="BA474">
        <v>814644</v>
      </c>
      <c r="BB474" s="113"/>
    </row>
    <row r="475" spans="1:54" customFormat="1" ht="18.75" customHeight="1" x14ac:dyDescent="0.3">
      <c r="A475">
        <v>814645</v>
      </c>
      <c r="B475" s="113" t="s">
        <v>57</v>
      </c>
      <c r="D475" t="s">
        <v>136</v>
      </c>
      <c r="F475" t="s">
        <v>136</v>
      </c>
      <c r="G475" t="s">
        <v>136</v>
      </c>
      <c r="I475" t="s">
        <v>135</v>
      </c>
      <c r="J475" t="s">
        <v>135</v>
      </c>
      <c r="K475" t="s">
        <v>135</v>
      </c>
      <c r="L475" t="s">
        <v>135</v>
      </c>
      <c r="M475" t="s">
        <v>135</v>
      </c>
      <c r="N475" t="s">
        <v>135</v>
      </c>
      <c r="AZ475" s="213" t="e">
        <v>#N/A</v>
      </c>
      <c r="BA475">
        <v>814645</v>
      </c>
      <c r="BB475" s="113"/>
    </row>
    <row r="476" spans="1:54" customFormat="1" ht="18.75" customHeight="1" x14ac:dyDescent="0.3">
      <c r="A476">
        <v>814648</v>
      </c>
      <c r="B476" s="113" t="s">
        <v>57</v>
      </c>
      <c r="C476" t="s">
        <v>136</v>
      </c>
      <c r="D476" t="s">
        <v>136</v>
      </c>
      <c r="E476" t="s">
        <v>136</v>
      </c>
      <c r="F476" t="s">
        <v>136</v>
      </c>
      <c r="G476" t="s">
        <v>136</v>
      </c>
      <c r="H476" t="s">
        <v>135</v>
      </c>
      <c r="I476" t="s">
        <v>135</v>
      </c>
      <c r="J476" t="s">
        <v>135</v>
      </c>
      <c r="K476" t="s">
        <v>135</v>
      </c>
      <c r="L476" t="s">
        <v>135</v>
      </c>
      <c r="M476" t="s">
        <v>135</v>
      </c>
      <c r="N476" t="s">
        <v>135</v>
      </c>
      <c r="AZ476" s="213" t="e">
        <v>#N/A</v>
      </c>
      <c r="BA476">
        <v>814648</v>
      </c>
      <c r="BB476" s="113"/>
    </row>
    <row r="477" spans="1:54" customFormat="1" ht="18.75" customHeight="1" x14ac:dyDescent="0.3">
      <c r="A477">
        <v>814650</v>
      </c>
      <c r="B477" s="113" t="s">
        <v>57</v>
      </c>
      <c r="C477" t="s">
        <v>135</v>
      </c>
      <c r="D477" t="s">
        <v>135</v>
      </c>
      <c r="E477" t="s">
        <v>136</v>
      </c>
      <c r="F477" t="s">
        <v>135</v>
      </c>
      <c r="G477" t="s">
        <v>134</v>
      </c>
      <c r="H477" t="s">
        <v>135</v>
      </c>
      <c r="I477" t="s">
        <v>135</v>
      </c>
      <c r="J477" t="s">
        <v>135</v>
      </c>
      <c r="K477" t="s">
        <v>135</v>
      </c>
      <c r="L477" t="s">
        <v>136</v>
      </c>
      <c r="M477" t="s">
        <v>135</v>
      </c>
      <c r="N477" t="s">
        <v>135</v>
      </c>
      <c r="AZ477" s="213" t="e">
        <v>#N/A</v>
      </c>
      <c r="BA477">
        <v>814650</v>
      </c>
      <c r="BB477" s="113"/>
    </row>
    <row r="478" spans="1:54" customFormat="1" ht="18.75" customHeight="1" x14ac:dyDescent="0.3">
      <c r="A478">
        <v>814651</v>
      </c>
      <c r="B478" s="113" t="s">
        <v>57</v>
      </c>
      <c r="C478" t="s">
        <v>134</v>
      </c>
      <c r="D478" t="s">
        <v>134</v>
      </c>
      <c r="E478" t="s">
        <v>134</v>
      </c>
      <c r="F478" t="s">
        <v>134</v>
      </c>
      <c r="G478" t="s">
        <v>136</v>
      </c>
      <c r="I478" t="s">
        <v>136</v>
      </c>
      <c r="J478" t="s">
        <v>136</v>
      </c>
      <c r="K478" t="s">
        <v>136</v>
      </c>
      <c r="M478" t="s">
        <v>136</v>
      </c>
      <c r="N478" t="s">
        <v>135</v>
      </c>
      <c r="AZ478" s="213" t="e">
        <v>#N/A</v>
      </c>
      <c r="BA478">
        <v>814651</v>
      </c>
      <c r="BB478" s="113"/>
    </row>
    <row r="479" spans="1:54" customFormat="1" ht="18.75" customHeight="1" x14ac:dyDescent="0.3">
      <c r="A479">
        <v>814653</v>
      </c>
      <c r="B479" s="113" t="s">
        <v>57</v>
      </c>
      <c r="C479" t="s">
        <v>136</v>
      </c>
      <c r="D479" t="s">
        <v>136</v>
      </c>
      <c r="E479" t="s">
        <v>136</v>
      </c>
      <c r="F479" t="s">
        <v>136</v>
      </c>
      <c r="G479" t="s">
        <v>136</v>
      </c>
      <c r="H479" t="s">
        <v>135</v>
      </c>
      <c r="I479" t="s">
        <v>135</v>
      </c>
      <c r="J479" t="s">
        <v>135</v>
      </c>
      <c r="K479" t="s">
        <v>135</v>
      </c>
      <c r="L479" t="s">
        <v>135</v>
      </c>
      <c r="M479" t="s">
        <v>135</v>
      </c>
      <c r="N479" t="s">
        <v>135</v>
      </c>
      <c r="AZ479" s="213" t="e">
        <v>#N/A</v>
      </c>
      <c r="BA479">
        <v>814653</v>
      </c>
      <c r="BB479" s="113"/>
    </row>
    <row r="480" spans="1:54" customFormat="1" ht="18.75" customHeight="1" x14ac:dyDescent="0.3">
      <c r="A480">
        <v>814655</v>
      </c>
      <c r="B480" s="113" t="s">
        <v>57</v>
      </c>
      <c r="C480" t="s">
        <v>135</v>
      </c>
      <c r="D480" t="s">
        <v>136</v>
      </c>
      <c r="E480" t="s">
        <v>136</v>
      </c>
      <c r="F480" t="s">
        <v>136</v>
      </c>
      <c r="G480" t="s">
        <v>136</v>
      </c>
      <c r="H480" t="s">
        <v>135</v>
      </c>
      <c r="I480" t="s">
        <v>135</v>
      </c>
      <c r="J480" t="s">
        <v>135</v>
      </c>
      <c r="K480" t="s">
        <v>135</v>
      </c>
      <c r="L480" t="s">
        <v>135</v>
      </c>
      <c r="M480" t="s">
        <v>135</v>
      </c>
      <c r="N480" t="s">
        <v>135</v>
      </c>
      <c r="AZ480" s="213" t="e">
        <v>#N/A</v>
      </c>
      <c r="BA480">
        <v>814655</v>
      </c>
      <c r="BB480" s="113"/>
    </row>
    <row r="481" spans="1:54" customFormat="1" ht="18.75" customHeight="1" x14ac:dyDescent="0.3">
      <c r="A481">
        <v>814656</v>
      </c>
      <c r="B481" s="113" t="s">
        <v>57</v>
      </c>
      <c r="C481" t="s">
        <v>136</v>
      </c>
      <c r="D481" t="s">
        <v>136</v>
      </c>
      <c r="E481" t="s">
        <v>136</v>
      </c>
      <c r="F481" t="s">
        <v>136</v>
      </c>
      <c r="G481" t="s">
        <v>136</v>
      </c>
      <c r="I481" t="s">
        <v>135</v>
      </c>
      <c r="J481" t="s">
        <v>135</v>
      </c>
      <c r="K481" t="s">
        <v>135</v>
      </c>
      <c r="L481" t="s">
        <v>135</v>
      </c>
      <c r="M481" t="s">
        <v>135</v>
      </c>
      <c r="N481" t="s">
        <v>135</v>
      </c>
      <c r="AZ481" s="213" t="e">
        <v>#N/A</v>
      </c>
      <c r="BA481">
        <v>814656</v>
      </c>
      <c r="BB481" s="113"/>
    </row>
    <row r="482" spans="1:54" customFormat="1" ht="18.75" customHeight="1" x14ac:dyDescent="0.3">
      <c r="A482">
        <v>814657</v>
      </c>
      <c r="B482" s="113" t="s">
        <v>57</v>
      </c>
      <c r="C482" t="s">
        <v>135</v>
      </c>
      <c r="D482" t="s">
        <v>136</v>
      </c>
      <c r="E482" t="s">
        <v>136</v>
      </c>
      <c r="F482" t="s">
        <v>136</v>
      </c>
      <c r="G482" t="s">
        <v>135</v>
      </c>
      <c r="H482" t="s">
        <v>135</v>
      </c>
      <c r="I482" t="s">
        <v>135</v>
      </c>
      <c r="J482" t="s">
        <v>135</v>
      </c>
      <c r="K482" t="s">
        <v>135</v>
      </c>
      <c r="L482" t="s">
        <v>135</v>
      </c>
      <c r="M482" t="s">
        <v>135</v>
      </c>
      <c r="N482" t="s">
        <v>135</v>
      </c>
      <c r="AZ482" s="213" t="e">
        <v>#N/A</v>
      </c>
      <c r="BA482">
        <v>814657</v>
      </c>
      <c r="BB482" s="113"/>
    </row>
    <row r="483" spans="1:54" customFormat="1" ht="18.75" customHeight="1" x14ac:dyDescent="0.3">
      <c r="A483">
        <v>814658</v>
      </c>
      <c r="B483" s="113" t="s">
        <v>57</v>
      </c>
      <c r="C483" t="s">
        <v>136</v>
      </c>
      <c r="D483" t="s">
        <v>136</v>
      </c>
      <c r="E483" t="s">
        <v>136</v>
      </c>
      <c r="F483" t="s">
        <v>136</v>
      </c>
      <c r="G483" t="s">
        <v>136</v>
      </c>
      <c r="H483" t="s">
        <v>135</v>
      </c>
      <c r="I483" t="s">
        <v>135</v>
      </c>
      <c r="J483" t="s">
        <v>135</v>
      </c>
      <c r="K483" t="s">
        <v>135</v>
      </c>
      <c r="L483" t="s">
        <v>135</v>
      </c>
      <c r="M483" t="s">
        <v>135</v>
      </c>
      <c r="N483" t="s">
        <v>135</v>
      </c>
      <c r="AZ483" s="213" t="e">
        <v>#N/A</v>
      </c>
      <c r="BA483">
        <v>814658</v>
      </c>
      <c r="BB483" s="113"/>
    </row>
    <row r="484" spans="1:54" customFormat="1" ht="18.75" customHeight="1" x14ac:dyDescent="0.3">
      <c r="A484">
        <v>814659</v>
      </c>
      <c r="B484" s="113" t="s">
        <v>57</v>
      </c>
      <c r="D484" t="s">
        <v>136</v>
      </c>
      <c r="E484" t="s">
        <v>136</v>
      </c>
      <c r="G484" t="s">
        <v>134</v>
      </c>
      <c r="H484" t="s">
        <v>136</v>
      </c>
      <c r="I484" t="s">
        <v>136</v>
      </c>
      <c r="J484" t="s">
        <v>135</v>
      </c>
      <c r="K484" t="s">
        <v>136</v>
      </c>
      <c r="L484" t="s">
        <v>136</v>
      </c>
      <c r="AZ484" s="213" t="e">
        <v>#N/A</v>
      </c>
      <c r="BA484">
        <v>814659</v>
      </c>
      <c r="BB484" s="113"/>
    </row>
    <row r="485" spans="1:54" customFormat="1" ht="18.75" customHeight="1" x14ac:dyDescent="0.3">
      <c r="A485">
        <v>814661</v>
      </c>
      <c r="B485" s="113" t="s">
        <v>57</v>
      </c>
      <c r="C485" t="s">
        <v>136</v>
      </c>
      <c r="D485" t="s">
        <v>135</v>
      </c>
      <c r="E485" t="s">
        <v>135</v>
      </c>
      <c r="F485" t="s">
        <v>135</v>
      </c>
      <c r="G485" t="s">
        <v>135</v>
      </c>
      <c r="H485" t="s">
        <v>135</v>
      </c>
      <c r="I485" t="s">
        <v>135</v>
      </c>
      <c r="J485" t="s">
        <v>135</v>
      </c>
      <c r="K485" t="s">
        <v>135</v>
      </c>
      <c r="L485" t="s">
        <v>135</v>
      </c>
      <c r="M485" t="s">
        <v>135</v>
      </c>
      <c r="N485" t="s">
        <v>135</v>
      </c>
      <c r="AZ485" s="213" t="e">
        <v>#N/A</v>
      </c>
      <c r="BA485">
        <v>814661</v>
      </c>
      <c r="BB485" s="113"/>
    </row>
    <row r="486" spans="1:54" customFormat="1" ht="18.75" customHeight="1" x14ac:dyDescent="0.3">
      <c r="A486">
        <v>814662</v>
      </c>
      <c r="B486" s="113" t="s">
        <v>57</v>
      </c>
      <c r="C486" t="s">
        <v>135</v>
      </c>
      <c r="D486" t="s">
        <v>136</v>
      </c>
      <c r="H486" t="s">
        <v>135</v>
      </c>
      <c r="I486" t="s">
        <v>135</v>
      </c>
      <c r="J486" t="s">
        <v>135</v>
      </c>
      <c r="K486" t="s">
        <v>135</v>
      </c>
      <c r="L486" t="s">
        <v>135</v>
      </c>
      <c r="M486" t="s">
        <v>135</v>
      </c>
      <c r="N486" t="s">
        <v>135</v>
      </c>
      <c r="AZ486" s="213" t="e">
        <v>#N/A</v>
      </c>
      <c r="BA486">
        <v>814662</v>
      </c>
      <c r="BB486" s="113"/>
    </row>
    <row r="487" spans="1:54" customFormat="1" ht="18.75" customHeight="1" x14ac:dyDescent="0.3">
      <c r="A487">
        <v>814663</v>
      </c>
      <c r="B487" s="113" t="s">
        <v>57</v>
      </c>
      <c r="C487" t="s">
        <v>136</v>
      </c>
      <c r="F487" t="s">
        <v>136</v>
      </c>
      <c r="G487" t="s">
        <v>136</v>
      </c>
      <c r="H487" t="s">
        <v>136</v>
      </c>
      <c r="I487" t="s">
        <v>135</v>
      </c>
      <c r="J487" t="s">
        <v>135</v>
      </c>
      <c r="K487" t="s">
        <v>135</v>
      </c>
      <c r="L487" t="s">
        <v>135</v>
      </c>
      <c r="M487" t="s">
        <v>135</v>
      </c>
      <c r="N487" t="s">
        <v>135</v>
      </c>
      <c r="AZ487" s="213" t="e">
        <v>#N/A</v>
      </c>
      <c r="BA487">
        <v>814663</v>
      </c>
      <c r="BB487" s="113"/>
    </row>
    <row r="488" spans="1:54" customFormat="1" ht="18.75" customHeight="1" x14ac:dyDescent="0.3">
      <c r="A488">
        <v>814664</v>
      </c>
      <c r="B488" s="113" t="s">
        <v>57</v>
      </c>
      <c r="D488" t="s">
        <v>136</v>
      </c>
      <c r="F488" t="s">
        <v>136</v>
      </c>
      <c r="G488" t="s">
        <v>134</v>
      </c>
      <c r="H488" t="s">
        <v>136</v>
      </c>
      <c r="I488" t="s">
        <v>136</v>
      </c>
      <c r="J488" t="s">
        <v>136</v>
      </c>
      <c r="K488" t="s">
        <v>136</v>
      </c>
      <c r="N488" t="s">
        <v>135</v>
      </c>
      <c r="AZ488" s="213" t="e">
        <v>#N/A</v>
      </c>
      <c r="BA488">
        <v>814664</v>
      </c>
      <c r="BB488" s="113"/>
    </row>
    <row r="489" spans="1:54" customFormat="1" ht="18.75" customHeight="1" x14ac:dyDescent="0.3">
      <c r="A489">
        <v>814665</v>
      </c>
      <c r="B489" s="113" t="s">
        <v>57</v>
      </c>
      <c r="C489" t="s">
        <v>134</v>
      </c>
      <c r="D489" t="s">
        <v>134</v>
      </c>
      <c r="E489" t="s">
        <v>134</v>
      </c>
      <c r="F489" t="s">
        <v>134</v>
      </c>
      <c r="G489" t="s">
        <v>134</v>
      </c>
      <c r="H489" t="s">
        <v>134</v>
      </c>
      <c r="I489" t="s">
        <v>134</v>
      </c>
      <c r="J489" t="s">
        <v>134</v>
      </c>
      <c r="K489" t="s">
        <v>134</v>
      </c>
      <c r="L489" t="s">
        <v>134</v>
      </c>
      <c r="M489" t="s">
        <v>134</v>
      </c>
      <c r="N489" t="s">
        <v>134</v>
      </c>
      <c r="AZ489" s="213" t="e">
        <v>#N/A</v>
      </c>
      <c r="BA489">
        <v>814665</v>
      </c>
      <c r="BB489" s="113"/>
    </row>
    <row r="490" spans="1:54" customFormat="1" ht="18.75" customHeight="1" x14ac:dyDescent="0.3">
      <c r="A490">
        <v>814666</v>
      </c>
      <c r="B490" s="113" t="s">
        <v>57</v>
      </c>
      <c r="C490" t="s">
        <v>136</v>
      </c>
      <c r="E490" t="s">
        <v>134</v>
      </c>
      <c r="F490" t="s">
        <v>136</v>
      </c>
      <c r="H490" t="s">
        <v>136</v>
      </c>
      <c r="I490" t="s">
        <v>136</v>
      </c>
      <c r="J490" t="s">
        <v>136</v>
      </c>
      <c r="K490" t="s">
        <v>136</v>
      </c>
      <c r="L490" t="s">
        <v>136</v>
      </c>
      <c r="M490" t="s">
        <v>136</v>
      </c>
      <c r="N490" t="s">
        <v>135</v>
      </c>
      <c r="AZ490" s="213" t="e">
        <v>#N/A</v>
      </c>
      <c r="BA490">
        <v>814666</v>
      </c>
      <c r="BB490" s="113"/>
    </row>
    <row r="491" spans="1:54" customFormat="1" ht="18.75" customHeight="1" x14ac:dyDescent="0.3">
      <c r="A491">
        <v>814670</v>
      </c>
      <c r="B491" s="113" t="s">
        <v>57</v>
      </c>
      <c r="C491" t="s">
        <v>135</v>
      </c>
      <c r="D491" t="s">
        <v>136</v>
      </c>
      <c r="E491" t="s">
        <v>135</v>
      </c>
      <c r="F491" t="s">
        <v>135</v>
      </c>
      <c r="G491" t="s">
        <v>136</v>
      </c>
      <c r="H491" t="s">
        <v>135</v>
      </c>
      <c r="I491" t="s">
        <v>135</v>
      </c>
      <c r="J491" t="s">
        <v>135</v>
      </c>
      <c r="K491" t="s">
        <v>135</v>
      </c>
      <c r="L491" t="s">
        <v>135</v>
      </c>
      <c r="M491" t="s">
        <v>135</v>
      </c>
      <c r="N491" t="s">
        <v>135</v>
      </c>
      <c r="AZ491" s="213" t="e">
        <v>#N/A</v>
      </c>
      <c r="BA491">
        <v>814670</v>
      </c>
      <c r="BB491" s="113"/>
    </row>
    <row r="492" spans="1:54" customFormat="1" ht="18.75" customHeight="1" x14ac:dyDescent="0.3">
      <c r="A492">
        <v>814673</v>
      </c>
      <c r="B492" s="113" t="s">
        <v>57</v>
      </c>
      <c r="D492" t="s">
        <v>135</v>
      </c>
      <c r="E492" t="s">
        <v>136</v>
      </c>
      <c r="I492" t="s">
        <v>136</v>
      </c>
      <c r="J492" t="s">
        <v>136</v>
      </c>
      <c r="K492" t="s">
        <v>135</v>
      </c>
      <c r="L492" t="s">
        <v>136</v>
      </c>
      <c r="M492" t="s">
        <v>136</v>
      </c>
      <c r="N492" t="s">
        <v>135</v>
      </c>
      <c r="AZ492" s="213" t="e">
        <v>#N/A</v>
      </c>
      <c r="BA492">
        <v>814673</v>
      </c>
      <c r="BB492" s="113"/>
    </row>
    <row r="493" spans="1:54" customFormat="1" ht="18.75" customHeight="1" x14ac:dyDescent="0.3">
      <c r="A493">
        <v>814675</v>
      </c>
      <c r="B493" s="113" t="s">
        <v>57</v>
      </c>
      <c r="C493" t="s">
        <v>135</v>
      </c>
      <c r="D493" t="s">
        <v>136</v>
      </c>
      <c r="E493" t="s">
        <v>135</v>
      </c>
      <c r="F493" t="s">
        <v>136</v>
      </c>
      <c r="G493" t="s">
        <v>135</v>
      </c>
      <c r="H493" t="s">
        <v>135</v>
      </c>
      <c r="I493" t="s">
        <v>135</v>
      </c>
      <c r="J493" t="s">
        <v>135</v>
      </c>
      <c r="K493" t="s">
        <v>135</v>
      </c>
      <c r="L493" t="s">
        <v>135</v>
      </c>
      <c r="M493" t="s">
        <v>135</v>
      </c>
      <c r="N493" t="s">
        <v>135</v>
      </c>
      <c r="AZ493" s="213" t="e">
        <v>#N/A</v>
      </c>
      <c r="BA493">
        <v>814675</v>
      </c>
      <c r="BB493" s="113"/>
    </row>
    <row r="494" spans="1:54" customFormat="1" ht="18.75" customHeight="1" x14ac:dyDescent="0.3">
      <c r="A494">
        <v>814678</v>
      </c>
      <c r="B494" s="113" t="s">
        <v>57</v>
      </c>
      <c r="C494" t="s">
        <v>135</v>
      </c>
      <c r="D494" t="s">
        <v>135</v>
      </c>
      <c r="E494" t="s">
        <v>135</v>
      </c>
      <c r="F494" t="s">
        <v>135</v>
      </c>
      <c r="G494" t="s">
        <v>135</v>
      </c>
      <c r="H494" t="s">
        <v>135</v>
      </c>
      <c r="I494" t="s">
        <v>135</v>
      </c>
      <c r="J494" t="s">
        <v>135</v>
      </c>
      <c r="K494" t="s">
        <v>135</v>
      </c>
      <c r="L494" t="s">
        <v>135</v>
      </c>
      <c r="M494" t="s">
        <v>135</v>
      </c>
      <c r="N494" t="s">
        <v>135</v>
      </c>
      <c r="AZ494" s="213" t="e">
        <v>#N/A</v>
      </c>
      <c r="BA494">
        <v>814678</v>
      </c>
      <c r="BB494" s="113"/>
    </row>
    <row r="495" spans="1:54" customFormat="1" ht="18.75" customHeight="1" x14ac:dyDescent="0.3">
      <c r="A495">
        <v>814680</v>
      </c>
      <c r="B495" s="113" t="s">
        <v>57</v>
      </c>
      <c r="C495" t="s">
        <v>136</v>
      </c>
      <c r="D495" t="s">
        <v>136</v>
      </c>
      <c r="E495" t="s">
        <v>136</v>
      </c>
      <c r="F495" t="s">
        <v>135</v>
      </c>
      <c r="G495" t="s">
        <v>135</v>
      </c>
      <c r="H495" t="s">
        <v>135</v>
      </c>
      <c r="I495" t="s">
        <v>135</v>
      </c>
      <c r="J495" t="s">
        <v>135</v>
      </c>
      <c r="K495" t="s">
        <v>135</v>
      </c>
      <c r="L495" t="s">
        <v>135</v>
      </c>
      <c r="M495" t="s">
        <v>135</v>
      </c>
      <c r="N495" t="s">
        <v>135</v>
      </c>
      <c r="AZ495" s="213" t="e">
        <v>#N/A</v>
      </c>
      <c r="BA495">
        <v>814680</v>
      </c>
      <c r="BB495" s="113"/>
    </row>
    <row r="496" spans="1:54" customFormat="1" ht="18.75" customHeight="1" x14ac:dyDescent="0.3">
      <c r="A496">
        <v>814681</v>
      </c>
      <c r="B496" s="113" t="s">
        <v>57</v>
      </c>
      <c r="C496" t="s">
        <v>134</v>
      </c>
      <c r="D496" t="s">
        <v>134</v>
      </c>
      <c r="E496" t="s">
        <v>134</v>
      </c>
      <c r="F496" t="s">
        <v>134</v>
      </c>
      <c r="G496" t="s">
        <v>134</v>
      </c>
      <c r="H496" t="s">
        <v>136</v>
      </c>
      <c r="I496" t="s">
        <v>136</v>
      </c>
      <c r="J496" t="s">
        <v>136</v>
      </c>
      <c r="K496" t="s">
        <v>136</v>
      </c>
      <c r="L496" t="s">
        <v>136</v>
      </c>
      <c r="M496" t="s">
        <v>136</v>
      </c>
      <c r="N496" t="s">
        <v>135</v>
      </c>
      <c r="AZ496" s="213" t="e">
        <v>#N/A</v>
      </c>
      <c r="BA496">
        <v>814681</v>
      </c>
      <c r="BB496" s="113"/>
    </row>
    <row r="497" spans="1:54" customFormat="1" ht="18.75" customHeight="1" x14ac:dyDescent="0.3">
      <c r="A497">
        <v>814684</v>
      </c>
      <c r="B497" s="113" t="s">
        <v>57</v>
      </c>
      <c r="C497" t="s">
        <v>135</v>
      </c>
      <c r="D497" t="s">
        <v>134</v>
      </c>
      <c r="E497" t="s">
        <v>134</v>
      </c>
      <c r="F497" t="s">
        <v>134</v>
      </c>
      <c r="G497" t="s">
        <v>135</v>
      </c>
      <c r="H497" t="s">
        <v>135</v>
      </c>
      <c r="I497" t="s">
        <v>136</v>
      </c>
      <c r="J497" t="s">
        <v>136</v>
      </c>
      <c r="K497" t="s">
        <v>135</v>
      </c>
      <c r="L497" t="s">
        <v>136</v>
      </c>
      <c r="M497" t="s">
        <v>135</v>
      </c>
      <c r="N497" t="s">
        <v>135</v>
      </c>
      <c r="AZ497" s="213" t="e">
        <v>#N/A</v>
      </c>
      <c r="BA497">
        <v>814684</v>
      </c>
      <c r="BB497" s="113"/>
    </row>
    <row r="498" spans="1:54" customFormat="1" ht="18.75" customHeight="1" x14ac:dyDescent="0.3">
      <c r="A498">
        <v>814687</v>
      </c>
      <c r="B498" s="113" t="s">
        <v>57</v>
      </c>
      <c r="C498" t="s">
        <v>136</v>
      </c>
      <c r="D498" t="s">
        <v>136</v>
      </c>
      <c r="E498" t="s">
        <v>136</v>
      </c>
      <c r="F498" t="s">
        <v>136</v>
      </c>
      <c r="G498" t="s">
        <v>136</v>
      </c>
      <c r="H498" t="s">
        <v>135</v>
      </c>
      <c r="I498" t="s">
        <v>135</v>
      </c>
      <c r="J498" t="s">
        <v>135</v>
      </c>
      <c r="K498" t="s">
        <v>135</v>
      </c>
      <c r="L498" t="s">
        <v>135</v>
      </c>
      <c r="M498" t="s">
        <v>135</v>
      </c>
      <c r="N498" t="s">
        <v>135</v>
      </c>
      <c r="AZ498" s="213" t="e">
        <v>#N/A</v>
      </c>
      <c r="BA498">
        <v>814687</v>
      </c>
      <c r="BB498" s="113"/>
    </row>
    <row r="499" spans="1:54" customFormat="1" ht="18.75" customHeight="1" x14ac:dyDescent="0.3">
      <c r="A499">
        <v>814690</v>
      </c>
      <c r="B499" s="113" t="s">
        <v>57</v>
      </c>
      <c r="C499" t="s">
        <v>136</v>
      </c>
      <c r="D499" t="s">
        <v>136</v>
      </c>
      <c r="E499" t="s">
        <v>136</v>
      </c>
      <c r="F499" t="s">
        <v>136</v>
      </c>
      <c r="G499" t="s">
        <v>136</v>
      </c>
      <c r="H499" t="s">
        <v>135</v>
      </c>
      <c r="I499" t="s">
        <v>135</v>
      </c>
      <c r="J499" t="s">
        <v>135</v>
      </c>
      <c r="K499" t="s">
        <v>135</v>
      </c>
      <c r="L499" t="s">
        <v>135</v>
      </c>
      <c r="M499" t="s">
        <v>135</v>
      </c>
      <c r="N499" t="s">
        <v>135</v>
      </c>
      <c r="AZ499" s="213" t="e">
        <v>#N/A</v>
      </c>
      <c r="BA499">
        <v>814690</v>
      </c>
      <c r="BB499" s="113"/>
    </row>
    <row r="500" spans="1:54" customFormat="1" ht="18.75" customHeight="1" x14ac:dyDescent="0.3">
      <c r="A500">
        <v>814691</v>
      </c>
      <c r="B500" s="113" t="s">
        <v>57</v>
      </c>
      <c r="D500" t="s">
        <v>136</v>
      </c>
      <c r="E500" t="s">
        <v>136</v>
      </c>
      <c r="F500" t="s">
        <v>136</v>
      </c>
      <c r="G500" t="s">
        <v>136</v>
      </c>
      <c r="H500" t="s">
        <v>135</v>
      </c>
      <c r="I500" t="s">
        <v>135</v>
      </c>
      <c r="J500" t="s">
        <v>135</v>
      </c>
      <c r="K500" t="s">
        <v>135</v>
      </c>
      <c r="L500" t="s">
        <v>135</v>
      </c>
      <c r="M500" t="s">
        <v>135</v>
      </c>
      <c r="N500" t="s">
        <v>135</v>
      </c>
      <c r="AZ500" s="213" t="e">
        <v>#N/A</v>
      </c>
      <c r="BA500">
        <v>814691</v>
      </c>
      <c r="BB500" s="113"/>
    </row>
    <row r="501" spans="1:54" customFormat="1" ht="18.75" customHeight="1" x14ac:dyDescent="0.3">
      <c r="A501">
        <v>814693</v>
      </c>
      <c r="B501" s="113" t="s">
        <v>57</v>
      </c>
      <c r="C501" t="s">
        <v>136</v>
      </c>
      <c r="D501" t="s">
        <v>136</v>
      </c>
      <c r="E501" t="s">
        <v>136</v>
      </c>
      <c r="F501" t="s">
        <v>136</v>
      </c>
      <c r="G501" t="s">
        <v>136</v>
      </c>
      <c r="H501" t="s">
        <v>135</v>
      </c>
      <c r="I501" t="s">
        <v>135</v>
      </c>
      <c r="J501" t="s">
        <v>135</v>
      </c>
      <c r="K501" t="s">
        <v>135</v>
      </c>
      <c r="L501" t="s">
        <v>135</v>
      </c>
      <c r="M501" t="s">
        <v>135</v>
      </c>
      <c r="N501" t="s">
        <v>135</v>
      </c>
      <c r="AZ501" s="213" t="e">
        <v>#N/A</v>
      </c>
      <c r="BA501">
        <v>814693</v>
      </c>
      <c r="BB501" s="113"/>
    </row>
    <row r="502" spans="1:54" customFormat="1" ht="18.75" customHeight="1" x14ac:dyDescent="0.3">
      <c r="A502">
        <v>814694</v>
      </c>
      <c r="B502" s="113" t="s">
        <v>57</v>
      </c>
      <c r="C502" t="s">
        <v>135</v>
      </c>
      <c r="D502" t="s">
        <v>135</v>
      </c>
      <c r="E502" t="s">
        <v>135</v>
      </c>
      <c r="F502" t="s">
        <v>135</v>
      </c>
      <c r="G502" t="s">
        <v>135</v>
      </c>
      <c r="H502" t="s">
        <v>135</v>
      </c>
      <c r="I502" t="s">
        <v>135</v>
      </c>
      <c r="J502" t="s">
        <v>135</v>
      </c>
      <c r="K502" t="s">
        <v>135</v>
      </c>
      <c r="L502" t="s">
        <v>135</v>
      </c>
      <c r="M502" t="s">
        <v>135</v>
      </c>
      <c r="N502" t="s">
        <v>135</v>
      </c>
      <c r="AZ502" s="213" t="e">
        <v>#N/A</v>
      </c>
      <c r="BA502">
        <v>814694</v>
      </c>
      <c r="BB502" s="113"/>
    </row>
    <row r="503" spans="1:54" customFormat="1" ht="18.75" customHeight="1" x14ac:dyDescent="0.3">
      <c r="A503">
        <v>814700</v>
      </c>
      <c r="B503" s="113" t="s">
        <v>57</v>
      </c>
      <c r="C503" t="s">
        <v>136</v>
      </c>
      <c r="D503" t="s">
        <v>136</v>
      </c>
      <c r="E503" t="s">
        <v>136</v>
      </c>
      <c r="F503" t="s">
        <v>134</v>
      </c>
      <c r="G503" t="s">
        <v>134</v>
      </c>
      <c r="H503" t="s">
        <v>135</v>
      </c>
      <c r="I503" t="s">
        <v>135</v>
      </c>
      <c r="J503" t="s">
        <v>135</v>
      </c>
      <c r="K503" t="s">
        <v>135</v>
      </c>
      <c r="L503" t="s">
        <v>136</v>
      </c>
      <c r="M503" t="s">
        <v>136</v>
      </c>
      <c r="N503" t="s">
        <v>135</v>
      </c>
      <c r="AZ503" s="213" t="e">
        <v>#N/A</v>
      </c>
      <c r="BA503">
        <v>814700</v>
      </c>
      <c r="BB503" s="113"/>
    </row>
    <row r="504" spans="1:54" customFormat="1" ht="18.75" customHeight="1" x14ac:dyDescent="0.3">
      <c r="A504">
        <v>814701</v>
      </c>
      <c r="B504" s="113" t="s">
        <v>57</v>
      </c>
      <c r="C504" t="s">
        <v>135</v>
      </c>
      <c r="D504" t="s">
        <v>136</v>
      </c>
      <c r="E504" t="s">
        <v>135</v>
      </c>
      <c r="F504" t="s">
        <v>135</v>
      </c>
      <c r="G504" t="s">
        <v>135</v>
      </c>
      <c r="H504" t="s">
        <v>135</v>
      </c>
      <c r="I504" t="s">
        <v>135</v>
      </c>
      <c r="J504" t="s">
        <v>135</v>
      </c>
      <c r="K504" t="s">
        <v>135</v>
      </c>
      <c r="L504" t="s">
        <v>135</v>
      </c>
      <c r="M504" t="s">
        <v>135</v>
      </c>
      <c r="N504" t="s">
        <v>135</v>
      </c>
      <c r="AZ504" s="213" t="e">
        <v>#N/A</v>
      </c>
      <c r="BA504">
        <v>814701</v>
      </c>
      <c r="BB504" s="113"/>
    </row>
    <row r="505" spans="1:54" customFormat="1" ht="18.75" customHeight="1" x14ac:dyDescent="0.3">
      <c r="A505">
        <v>814702</v>
      </c>
      <c r="B505" s="113" t="s">
        <v>57</v>
      </c>
      <c r="D505" t="s">
        <v>135</v>
      </c>
      <c r="E505" t="s">
        <v>136</v>
      </c>
      <c r="F505" t="s">
        <v>135</v>
      </c>
      <c r="G505" t="s">
        <v>136</v>
      </c>
      <c r="I505" t="s">
        <v>135</v>
      </c>
      <c r="J505" t="s">
        <v>135</v>
      </c>
      <c r="K505" t="s">
        <v>135</v>
      </c>
      <c r="L505" t="s">
        <v>135</v>
      </c>
      <c r="M505" t="s">
        <v>135</v>
      </c>
      <c r="N505" t="s">
        <v>135</v>
      </c>
      <c r="AZ505" s="213" t="e">
        <v>#N/A</v>
      </c>
      <c r="BA505">
        <v>814702</v>
      </c>
      <c r="BB505" s="113"/>
    </row>
    <row r="506" spans="1:54" customFormat="1" ht="18.75" customHeight="1" x14ac:dyDescent="0.3">
      <c r="A506">
        <v>814704</v>
      </c>
      <c r="B506" s="113" t="s">
        <v>57</v>
      </c>
      <c r="C506" t="s">
        <v>135</v>
      </c>
      <c r="D506" t="s">
        <v>135</v>
      </c>
      <c r="E506" t="s">
        <v>135</v>
      </c>
      <c r="F506" t="s">
        <v>136</v>
      </c>
      <c r="G506" t="s">
        <v>136</v>
      </c>
      <c r="H506" t="s">
        <v>135</v>
      </c>
      <c r="I506" t="s">
        <v>135</v>
      </c>
      <c r="J506" t="s">
        <v>135</v>
      </c>
      <c r="K506" t="s">
        <v>135</v>
      </c>
      <c r="L506" t="s">
        <v>135</v>
      </c>
      <c r="M506" t="s">
        <v>135</v>
      </c>
      <c r="N506" t="s">
        <v>135</v>
      </c>
      <c r="AZ506" s="213" t="e">
        <v>#N/A</v>
      </c>
      <c r="BA506">
        <v>814704</v>
      </c>
      <c r="BB506" s="113"/>
    </row>
    <row r="507" spans="1:54" customFormat="1" ht="18.75" customHeight="1" x14ac:dyDescent="0.3">
      <c r="A507">
        <v>814706</v>
      </c>
      <c r="B507" s="113" t="s">
        <v>57</v>
      </c>
      <c r="C507" t="s">
        <v>134</v>
      </c>
      <c r="D507" t="s">
        <v>136</v>
      </c>
      <c r="G507" t="s">
        <v>134</v>
      </c>
      <c r="I507" t="s">
        <v>136</v>
      </c>
      <c r="J507" t="s">
        <v>136</v>
      </c>
      <c r="K507" t="s">
        <v>136</v>
      </c>
      <c r="L507" t="s">
        <v>136</v>
      </c>
      <c r="M507" t="s">
        <v>136</v>
      </c>
      <c r="N507" t="s">
        <v>136</v>
      </c>
      <c r="AZ507" s="213" t="e">
        <v>#N/A</v>
      </c>
      <c r="BA507">
        <v>814706</v>
      </c>
      <c r="BB507" s="113"/>
    </row>
    <row r="508" spans="1:54" customFormat="1" ht="18.75" customHeight="1" x14ac:dyDescent="0.3">
      <c r="A508">
        <v>814710</v>
      </c>
      <c r="B508" s="113" t="s">
        <v>57</v>
      </c>
      <c r="C508" t="s">
        <v>135</v>
      </c>
      <c r="D508" t="s">
        <v>136</v>
      </c>
      <c r="E508" t="s">
        <v>135</v>
      </c>
      <c r="F508" t="s">
        <v>136</v>
      </c>
      <c r="G508" t="s">
        <v>136</v>
      </c>
      <c r="H508" t="s">
        <v>135</v>
      </c>
      <c r="I508" t="s">
        <v>135</v>
      </c>
      <c r="J508" t="s">
        <v>135</v>
      </c>
      <c r="K508" t="s">
        <v>135</v>
      </c>
      <c r="L508" t="s">
        <v>135</v>
      </c>
      <c r="M508" t="s">
        <v>135</v>
      </c>
      <c r="N508" t="s">
        <v>135</v>
      </c>
      <c r="AZ508" s="213" t="e">
        <v>#N/A</v>
      </c>
      <c r="BA508">
        <v>814710</v>
      </c>
      <c r="BB508" s="113"/>
    </row>
    <row r="509" spans="1:54" customFormat="1" ht="18.75" customHeight="1" x14ac:dyDescent="0.3">
      <c r="A509">
        <v>814711</v>
      </c>
      <c r="B509" s="113" t="s">
        <v>57</v>
      </c>
      <c r="C509" t="s">
        <v>136</v>
      </c>
      <c r="D509" t="s">
        <v>136</v>
      </c>
      <c r="E509" t="s">
        <v>135</v>
      </c>
      <c r="F509" t="s">
        <v>135</v>
      </c>
      <c r="G509" t="s">
        <v>135</v>
      </c>
      <c r="H509" t="s">
        <v>135</v>
      </c>
      <c r="I509" t="s">
        <v>135</v>
      </c>
      <c r="J509" t="s">
        <v>135</v>
      </c>
      <c r="K509" t="s">
        <v>135</v>
      </c>
      <c r="L509" t="s">
        <v>135</v>
      </c>
      <c r="M509" t="s">
        <v>135</v>
      </c>
      <c r="N509" t="s">
        <v>135</v>
      </c>
      <c r="AZ509" s="213" t="e">
        <v>#N/A</v>
      </c>
      <c r="BA509">
        <v>814711</v>
      </c>
      <c r="BB509" s="113"/>
    </row>
    <row r="510" spans="1:54" customFormat="1" ht="18.75" customHeight="1" x14ac:dyDescent="0.3">
      <c r="A510">
        <v>814714</v>
      </c>
      <c r="B510" s="113" t="s">
        <v>57</v>
      </c>
      <c r="C510" t="s">
        <v>136</v>
      </c>
      <c r="D510" t="s">
        <v>135</v>
      </c>
      <c r="E510" t="s">
        <v>136</v>
      </c>
      <c r="F510" t="s">
        <v>135</v>
      </c>
      <c r="G510" t="s">
        <v>135</v>
      </c>
      <c r="H510" t="s">
        <v>135</v>
      </c>
      <c r="I510" t="s">
        <v>135</v>
      </c>
      <c r="J510" t="s">
        <v>135</v>
      </c>
      <c r="K510" t="s">
        <v>135</v>
      </c>
      <c r="L510" t="s">
        <v>135</v>
      </c>
      <c r="M510" t="s">
        <v>135</v>
      </c>
      <c r="N510" t="s">
        <v>135</v>
      </c>
      <c r="AZ510" s="213" t="e">
        <v>#N/A</v>
      </c>
      <c r="BA510">
        <v>814714</v>
      </c>
      <c r="BB510" s="113"/>
    </row>
    <row r="511" spans="1:54" customFormat="1" ht="18.75" customHeight="1" x14ac:dyDescent="0.3">
      <c r="A511">
        <v>814716</v>
      </c>
      <c r="B511" s="113" t="s">
        <v>57</v>
      </c>
      <c r="D511" t="s">
        <v>134</v>
      </c>
      <c r="E511" t="s">
        <v>135</v>
      </c>
      <c r="F511" t="s">
        <v>136</v>
      </c>
      <c r="G511" t="s">
        <v>136</v>
      </c>
      <c r="H511" t="s">
        <v>136</v>
      </c>
      <c r="I511" t="s">
        <v>135</v>
      </c>
      <c r="J511" t="s">
        <v>135</v>
      </c>
      <c r="K511" t="s">
        <v>135</v>
      </c>
      <c r="L511" t="s">
        <v>135</v>
      </c>
      <c r="M511" t="s">
        <v>135</v>
      </c>
      <c r="N511" t="s">
        <v>135</v>
      </c>
      <c r="AZ511" s="213" t="e">
        <v>#N/A</v>
      </c>
      <c r="BA511">
        <v>814716</v>
      </c>
      <c r="BB511" s="113"/>
    </row>
    <row r="512" spans="1:54" customFormat="1" ht="18.75" customHeight="1" x14ac:dyDescent="0.3">
      <c r="A512">
        <v>814717</v>
      </c>
      <c r="B512" s="113" t="s">
        <v>57</v>
      </c>
      <c r="D512" t="s">
        <v>134</v>
      </c>
      <c r="E512" t="s">
        <v>136</v>
      </c>
      <c r="H512" t="s">
        <v>136</v>
      </c>
      <c r="I512" t="s">
        <v>135</v>
      </c>
      <c r="J512" t="s">
        <v>136</v>
      </c>
      <c r="K512" t="s">
        <v>136</v>
      </c>
      <c r="N512" t="s">
        <v>135</v>
      </c>
      <c r="AZ512" s="213" t="e">
        <v>#N/A</v>
      </c>
      <c r="BA512">
        <v>814717</v>
      </c>
      <c r="BB512" s="113"/>
    </row>
    <row r="513" spans="1:54" customFormat="1" ht="18.75" customHeight="1" x14ac:dyDescent="0.3">
      <c r="A513">
        <v>814718</v>
      </c>
      <c r="B513" s="113" t="s">
        <v>57</v>
      </c>
      <c r="C513" t="s">
        <v>135</v>
      </c>
      <c r="D513" t="s">
        <v>135</v>
      </c>
      <c r="E513" t="s">
        <v>135</v>
      </c>
      <c r="F513" t="s">
        <v>135</v>
      </c>
      <c r="G513" t="s">
        <v>135</v>
      </c>
      <c r="H513" t="s">
        <v>135</v>
      </c>
      <c r="I513" t="s">
        <v>135</v>
      </c>
      <c r="J513" t="s">
        <v>135</v>
      </c>
      <c r="K513" t="s">
        <v>135</v>
      </c>
      <c r="L513" t="s">
        <v>135</v>
      </c>
      <c r="M513" t="s">
        <v>135</v>
      </c>
      <c r="N513" t="s">
        <v>135</v>
      </c>
      <c r="AZ513" s="213" t="e">
        <v>#N/A</v>
      </c>
      <c r="BA513">
        <v>814718</v>
      </c>
      <c r="BB513" s="113"/>
    </row>
    <row r="514" spans="1:54" customFormat="1" ht="18.75" customHeight="1" x14ac:dyDescent="0.3">
      <c r="A514">
        <v>814719</v>
      </c>
      <c r="B514" s="113" t="s">
        <v>57</v>
      </c>
      <c r="C514" t="s">
        <v>136</v>
      </c>
      <c r="D514" t="s">
        <v>136</v>
      </c>
      <c r="E514" t="s">
        <v>136</v>
      </c>
      <c r="F514" t="s">
        <v>136</v>
      </c>
      <c r="G514" t="s">
        <v>136</v>
      </c>
      <c r="H514" t="s">
        <v>135</v>
      </c>
      <c r="I514" t="s">
        <v>135</v>
      </c>
      <c r="J514" t="s">
        <v>135</v>
      </c>
      <c r="K514" t="s">
        <v>135</v>
      </c>
      <c r="L514" t="s">
        <v>135</v>
      </c>
      <c r="M514" t="s">
        <v>135</v>
      </c>
      <c r="N514" t="s">
        <v>135</v>
      </c>
      <c r="AZ514" s="213" t="e">
        <v>#N/A</v>
      </c>
      <c r="BA514">
        <v>814719</v>
      </c>
      <c r="BB514" s="113"/>
    </row>
    <row r="515" spans="1:54" customFormat="1" ht="18.75" customHeight="1" x14ac:dyDescent="0.3">
      <c r="A515">
        <v>814720</v>
      </c>
      <c r="B515" s="113" t="s">
        <v>57</v>
      </c>
      <c r="C515" t="s">
        <v>135</v>
      </c>
      <c r="D515" t="s">
        <v>135</v>
      </c>
      <c r="E515" t="s">
        <v>136</v>
      </c>
      <c r="F515" t="s">
        <v>136</v>
      </c>
      <c r="I515" t="s">
        <v>135</v>
      </c>
      <c r="J515" t="s">
        <v>135</v>
      </c>
      <c r="K515" t="s">
        <v>135</v>
      </c>
      <c r="L515" t="s">
        <v>135</v>
      </c>
      <c r="M515" t="s">
        <v>135</v>
      </c>
      <c r="N515" t="s">
        <v>135</v>
      </c>
      <c r="AZ515" s="213" t="e">
        <v>#N/A</v>
      </c>
      <c r="BA515">
        <v>814720</v>
      </c>
      <c r="BB515" s="113"/>
    </row>
    <row r="516" spans="1:54" customFormat="1" ht="18.75" customHeight="1" x14ac:dyDescent="0.3">
      <c r="A516">
        <v>814721</v>
      </c>
      <c r="B516" s="113" t="s">
        <v>57</v>
      </c>
      <c r="C516" t="s">
        <v>135</v>
      </c>
      <c r="D516" t="s">
        <v>136</v>
      </c>
      <c r="E516" t="s">
        <v>135</v>
      </c>
      <c r="F516" t="s">
        <v>136</v>
      </c>
      <c r="G516" t="s">
        <v>135</v>
      </c>
      <c r="H516" t="s">
        <v>135</v>
      </c>
      <c r="I516" t="s">
        <v>135</v>
      </c>
      <c r="J516" t="s">
        <v>135</v>
      </c>
      <c r="K516" t="s">
        <v>135</v>
      </c>
      <c r="L516" t="s">
        <v>135</v>
      </c>
      <c r="M516" t="s">
        <v>135</v>
      </c>
      <c r="N516" t="s">
        <v>135</v>
      </c>
      <c r="AZ516" s="213" t="e">
        <v>#N/A</v>
      </c>
      <c r="BA516">
        <v>814721</v>
      </c>
      <c r="BB516" s="113"/>
    </row>
    <row r="517" spans="1:54" customFormat="1" ht="18.75" customHeight="1" x14ac:dyDescent="0.3">
      <c r="A517">
        <v>814722</v>
      </c>
      <c r="B517" s="113" t="s">
        <v>57</v>
      </c>
      <c r="C517" t="s">
        <v>136</v>
      </c>
      <c r="D517" t="s">
        <v>136</v>
      </c>
      <c r="E517" t="s">
        <v>136</v>
      </c>
      <c r="F517" t="s">
        <v>136</v>
      </c>
      <c r="G517" t="s">
        <v>136</v>
      </c>
      <c r="H517" t="s">
        <v>135</v>
      </c>
      <c r="I517" t="s">
        <v>135</v>
      </c>
      <c r="J517" t="s">
        <v>135</v>
      </c>
      <c r="K517" t="s">
        <v>135</v>
      </c>
      <c r="L517" t="s">
        <v>135</v>
      </c>
      <c r="M517" t="s">
        <v>135</v>
      </c>
      <c r="N517" t="s">
        <v>135</v>
      </c>
      <c r="AZ517" s="213" t="e">
        <v>#N/A</v>
      </c>
      <c r="BA517">
        <v>814722</v>
      </c>
      <c r="BB517" s="113"/>
    </row>
    <row r="518" spans="1:54" customFormat="1" ht="18.75" customHeight="1" x14ac:dyDescent="0.3">
      <c r="A518">
        <v>814723</v>
      </c>
      <c r="B518" s="113" t="s">
        <v>57</v>
      </c>
      <c r="C518" t="s">
        <v>136</v>
      </c>
      <c r="D518" t="s">
        <v>136</v>
      </c>
      <c r="E518" t="s">
        <v>136</v>
      </c>
      <c r="F518" t="s">
        <v>136</v>
      </c>
      <c r="G518" t="s">
        <v>136</v>
      </c>
      <c r="H518" t="s">
        <v>135</v>
      </c>
      <c r="I518" t="s">
        <v>135</v>
      </c>
      <c r="J518" t="s">
        <v>135</v>
      </c>
      <c r="K518" t="s">
        <v>135</v>
      </c>
      <c r="L518" t="s">
        <v>135</v>
      </c>
      <c r="M518" t="s">
        <v>135</v>
      </c>
      <c r="N518" t="s">
        <v>135</v>
      </c>
      <c r="AZ518" s="213" t="e">
        <v>#N/A</v>
      </c>
      <c r="BA518">
        <v>814723</v>
      </c>
      <c r="BB518" s="113"/>
    </row>
    <row r="519" spans="1:54" customFormat="1" ht="18.75" customHeight="1" x14ac:dyDescent="0.3">
      <c r="A519">
        <v>814724</v>
      </c>
      <c r="B519" s="113" t="s">
        <v>57</v>
      </c>
      <c r="C519" t="s">
        <v>134</v>
      </c>
      <c r="D519" t="s">
        <v>135</v>
      </c>
      <c r="E519" t="s">
        <v>135</v>
      </c>
      <c r="F519" t="s">
        <v>135</v>
      </c>
      <c r="G519" t="s">
        <v>134</v>
      </c>
      <c r="H519" t="s">
        <v>135</v>
      </c>
      <c r="I519" t="s">
        <v>136</v>
      </c>
      <c r="J519" t="s">
        <v>135</v>
      </c>
      <c r="K519" t="s">
        <v>135</v>
      </c>
      <c r="L519" t="s">
        <v>135</v>
      </c>
      <c r="M519" t="s">
        <v>135</v>
      </c>
      <c r="N519" t="s">
        <v>135</v>
      </c>
      <c r="AZ519" s="213" t="e">
        <v>#N/A</v>
      </c>
      <c r="BA519">
        <v>814724</v>
      </c>
      <c r="BB519" s="113"/>
    </row>
    <row r="520" spans="1:54" customFormat="1" ht="18.75" customHeight="1" x14ac:dyDescent="0.3">
      <c r="A520">
        <v>814728</v>
      </c>
      <c r="B520" s="113" t="s">
        <v>57</v>
      </c>
      <c r="C520" t="s">
        <v>134</v>
      </c>
      <c r="D520" t="s">
        <v>136</v>
      </c>
      <c r="F520" t="s">
        <v>134</v>
      </c>
      <c r="H520" t="s">
        <v>134</v>
      </c>
      <c r="I520" t="s">
        <v>134</v>
      </c>
      <c r="K520" t="s">
        <v>134</v>
      </c>
      <c r="M520" t="s">
        <v>134</v>
      </c>
      <c r="AZ520" s="213" t="e">
        <v>#N/A</v>
      </c>
      <c r="BA520">
        <v>814728</v>
      </c>
      <c r="BB520" s="113"/>
    </row>
    <row r="521" spans="1:54" customFormat="1" ht="18.75" customHeight="1" x14ac:dyDescent="0.3">
      <c r="A521">
        <v>814729</v>
      </c>
      <c r="B521" s="113" t="s">
        <v>57</v>
      </c>
      <c r="C521" t="s">
        <v>135</v>
      </c>
      <c r="D521" t="s">
        <v>135</v>
      </c>
      <c r="E521" t="s">
        <v>136</v>
      </c>
      <c r="F521" t="s">
        <v>136</v>
      </c>
      <c r="G521" t="s">
        <v>136</v>
      </c>
      <c r="H521" t="s">
        <v>135</v>
      </c>
      <c r="I521" t="s">
        <v>135</v>
      </c>
      <c r="J521" t="s">
        <v>135</v>
      </c>
      <c r="K521" t="s">
        <v>135</v>
      </c>
      <c r="L521" t="s">
        <v>136</v>
      </c>
      <c r="M521" t="s">
        <v>136</v>
      </c>
      <c r="N521" t="s">
        <v>135</v>
      </c>
      <c r="AZ521" s="213" t="e">
        <v>#N/A</v>
      </c>
      <c r="BA521">
        <v>814729</v>
      </c>
      <c r="BB521" s="113"/>
    </row>
    <row r="522" spans="1:54" customFormat="1" ht="18.75" customHeight="1" x14ac:dyDescent="0.3">
      <c r="A522">
        <v>814731</v>
      </c>
      <c r="B522" s="113" t="s">
        <v>57</v>
      </c>
      <c r="C522" t="s">
        <v>136</v>
      </c>
      <c r="D522" t="s">
        <v>136</v>
      </c>
      <c r="E522" t="s">
        <v>134</v>
      </c>
      <c r="F522" t="s">
        <v>136</v>
      </c>
      <c r="H522" t="s">
        <v>135</v>
      </c>
      <c r="I522" t="s">
        <v>135</v>
      </c>
      <c r="J522" t="s">
        <v>135</v>
      </c>
      <c r="K522" t="s">
        <v>135</v>
      </c>
      <c r="L522" t="s">
        <v>135</v>
      </c>
      <c r="M522" t="s">
        <v>135</v>
      </c>
      <c r="N522" t="s">
        <v>135</v>
      </c>
      <c r="AZ522" s="213" t="e">
        <v>#N/A</v>
      </c>
      <c r="BA522">
        <v>814731</v>
      </c>
      <c r="BB522" s="113"/>
    </row>
    <row r="523" spans="1:54" customFormat="1" ht="18.75" customHeight="1" x14ac:dyDescent="0.3">
      <c r="A523">
        <v>814733</v>
      </c>
      <c r="B523" s="113" t="s">
        <v>57</v>
      </c>
      <c r="C523" t="s">
        <v>136</v>
      </c>
      <c r="D523" t="s">
        <v>135</v>
      </c>
      <c r="E523" t="s">
        <v>135</v>
      </c>
      <c r="F523" t="s">
        <v>135</v>
      </c>
      <c r="G523" t="s">
        <v>135</v>
      </c>
      <c r="H523" t="s">
        <v>135</v>
      </c>
      <c r="I523" t="s">
        <v>135</v>
      </c>
      <c r="J523" t="s">
        <v>135</v>
      </c>
      <c r="K523" t="s">
        <v>135</v>
      </c>
      <c r="L523" t="s">
        <v>135</v>
      </c>
      <c r="M523" t="s">
        <v>135</v>
      </c>
      <c r="N523" t="s">
        <v>135</v>
      </c>
      <c r="AZ523" s="213" t="e">
        <v>#N/A</v>
      </c>
      <c r="BA523">
        <v>814733</v>
      </c>
      <c r="BB523" s="113"/>
    </row>
    <row r="524" spans="1:54" customFormat="1" ht="18.75" customHeight="1" x14ac:dyDescent="0.3">
      <c r="A524">
        <v>814734</v>
      </c>
      <c r="B524" s="113" t="s">
        <v>57</v>
      </c>
      <c r="C524" t="s">
        <v>135</v>
      </c>
      <c r="D524" t="s">
        <v>136</v>
      </c>
      <c r="E524" t="s">
        <v>135</v>
      </c>
      <c r="F524" t="s">
        <v>135</v>
      </c>
      <c r="G524" t="s">
        <v>136</v>
      </c>
      <c r="H524" t="s">
        <v>135</v>
      </c>
      <c r="I524" t="s">
        <v>135</v>
      </c>
      <c r="J524" t="s">
        <v>135</v>
      </c>
      <c r="K524" t="s">
        <v>135</v>
      </c>
      <c r="L524" t="s">
        <v>135</v>
      </c>
      <c r="M524" t="s">
        <v>135</v>
      </c>
      <c r="N524" t="s">
        <v>135</v>
      </c>
      <c r="AZ524" s="213" t="e">
        <v>#N/A</v>
      </c>
      <c r="BA524">
        <v>814734</v>
      </c>
      <c r="BB524" s="113"/>
    </row>
    <row r="525" spans="1:54" customFormat="1" ht="18.75" customHeight="1" x14ac:dyDescent="0.3">
      <c r="A525">
        <v>814737</v>
      </c>
      <c r="B525" s="113" t="s">
        <v>57</v>
      </c>
      <c r="D525" t="s">
        <v>136</v>
      </c>
      <c r="F525" t="s">
        <v>134</v>
      </c>
      <c r="G525" t="s">
        <v>136</v>
      </c>
      <c r="I525" t="s">
        <v>136</v>
      </c>
      <c r="J525" t="s">
        <v>136</v>
      </c>
      <c r="K525" t="s">
        <v>136</v>
      </c>
      <c r="M525" t="s">
        <v>136</v>
      </c>
      <c r="AZ525" s="213" t="e">
        <v>#N/A</v>
      </c>
      <c r="BA525">
        <v>814737</v>
      </c>
      <c r="BB525" s="113"/>
    </row>
    <row r="526" spans="1:54" customFormat="1" ht="18.75" customHeight="1" x14ac:dyDescent="0.3">
      <c r="A526">
        <v>814738</v>
      </c>
      <c r="B526" s="113" t="s">
        <v>57</v>
      </c>
      <c r="C526" t="s">
        <v>136</v>
      </c>
      <c r="D526" t="s">
        <v>136</v>
      </c>
      <c r="E526" t="s">
        <v>136</v>
      </c>
      <c r="F526" t="s">
        <v>136</v>
      </c>
      <c r="G526" t="s">
        <v>136</v>
      </c>
      <c r="H526" t="s">
        <v>135</v>
      </c>
      <c r="I526" t="s">
        <v>135</v>
      </c>
      <c r="J526" t="s">
        <v>135</v>
      </c>
      <c r="K526" t="s">
        <v>135</v>
      </c>
      <c r="L526" t="s">
        <v>135</v>
      </c>
      <c r="M526" t="s">
        <v>135</v>
      </c>
      <c r="N526" t="s">
        <v>135</v>
      </c>
      <c r="AZ526" s="213" t="e">
        <v>#N/A</v>
      </c>
      <c r="BA526">
        <v>814738</v>
      </c>
      <c r="BB526" s="113"/>
    </row>
    <row r="527" spans="1:54" customFormat="1" ht="18.75" customHeight="1" x14ac:dyDescent="0.3">
      <c r="A527">
        <v>814739</v>
      </c>
      <c r="B527" s="113" t="s">
        <v>57</v>
      </c>
      <c r="C527" t="s">
        <v>135</v>
      </c>
      <c r="D527" t="s">
        <v>136</v>
      </c>
      <c r="E527" t="s">
        <v>135</v>
      </c>
      <c r="F527" t="s">
        <v>135</v>
      </c>
      <c r="G527" t="s">
        <v>136</v>
      </c>
      <c r="H527" t="s">
        <v>135</v>
      </c>
      <c r="I527" t="s">
        <v>135</v>
      </c>
      <c r="J527" t="s">
        <v>135</v>
      </c>
      <c r="K527" t="s">
        <v>135</v>
      </c>
      <c r="L527" t="s">
        <v>135</v>
      </c>
      <c r="M527" t="s">
        <v>135</v>
      </c>
      <c r="N527" t="s">
        <v>135</v>
      </c>
      <c r="AZ527" s="213" t="e">
        <v>#N/A</v>
      </c>
      <c r="BA527">
        <v>814739</v>
      </c>
      <c r="BB527" s="113"/>
    </row>
    <row r="528" spans="1:54" customFormat="1" ht="18.75" customHeight="1" x14ac:dyDescent="0.3">
      <c r="A528">
        <v>814740</v>
      </c>
      <c r="B528" s="113" t="s">
        <v>57</v>
      </c>
      <c r="C528" t="s">
        <v>135</v>
      </c>
      <c r="D528" t="s">
        <v>135</v>
      </c>
      <c r="E528" t="s">
        <v>135</v>
      </c>
      <c r="F528" t="s">
        <v>135</v>
      </c>
      <c r="G528" t="s">
        <v>135</v>
      </c>
      <c r="H528" t="s">
        <v>135</v>
      </c>
      <c r="I528" t="s">
        <v>135</v>
      </c>
      <c r="J528" t="s">
        <v>135</v>
      </c>
      <c r="K528" t="s">
        <v>135</v>
      </c>
      <c r="L528" t="s">
        <v>135</v>
      </c>
      <c r="M528" t="s">
        <v>135</v>
      </c>
      <c r="N528" t="s">
        <v>135</v>
      </c>
      <c r="AZ528" s="213" t="e">
        <v>#N/A</v>
      </c>
      <c r="BA528">
        <v>814740</v>
      </c>
      <c r="BB528" s="113"/>
    </row>
    <row r="529" spans="1:54" customFormat="1" ht="18.75" customHeight="1" x14ac:dyDescent="0.3">
      <c r="A529">
        <v>814742</v>
      </c>
      <c r="B529" s="113" t="s">
        <v>57</v>
      </c>
      <c r="C529" t="s">
        <v>136</v>
      </c>
      <c r="D529" t="s">
        <v>136</v>
      </c>
      <c r="E529" t="s">
        <v>136</v>
      </c>
      <c r="F529" t="s">
        <v>136</v>
      </c>
      <c r="G529" t="s">
        <v>136</v>
      </c>
      <c r="H529" t="s">
        <v>135</v>
      </c>
      <c r="I529" t="s">
        <v>135</v>
      </c>
      <c r="J529" t="s">
        <v>135</v>
      </c>
      <c r="K529" t="s">
        <v>135</v>
      </c>
      <c r="L529" t="s">
        <v>135</v>
      </c>
      <c r="M529" t="s">
        <v>135</v>
      </c>
      <c r="N529" t="s">
        <v>135</v>
      </c>
      <c r="AZ529" s="213" t="e">
        <v>#N/A</v>
      </c>
      <c r="BA529">
        <v>814742</v>
      </c>
      <c r="BB529" s="113"/>
    </row>
    <row r="530" spans="1:54" customFormat="1" ht="18.75" customHeight="1" x14ac:dyDescent="0.3">
      <c r="A530">
        <v>814743</v>
      </c>
      <c r="B530" s="113" t="s">
        <v>57</v>
      </c>
      <c r="C530" t="s">
        <v>136</v>
      </c>
      <c r="D530" t="s">
        <v>136</v>
      </c>
      <c r="E530" t="s">
        <v>136</v>
      </c>
      <c r="F530" t="s">
        <v>136</v>
      </c>
      <c r="G530" t="s">
        <v>136</v>
      </c>
      <c r="H530" t="s">
        <v>135</v>
      </c>
      <c r="I530" t="s">
        <v>135</v>
      </c>
      <c r="J530" t="s">
        <v>135</v>
      </c>
      <c r="K530" t="s">
        <v>135</v>
      </c>
      <c r="L530" t="s">
        <v>135</v>
      </c>
      <c r="M530" t="s">
        <v>135</v>
      </c>
      <c r="N530" t="s">
        <v>135</v>
      </c>
      <c r="AZ530" s="213" t="e">
        <v>#N/A</v>
      </c>
      <c r="BA530">
        <v>814743</v>
      </c>
      <c r="BB530" s="113"/>
    </row>
    <row r="531" spans="1:54" customFormat="1" ht="18.75" customHeight="1" x14ac:dyDescent="0.3">
      <c r="A531">
        <v>814744</v>
      </c>
      <c r="B531" s="113" t="s">
        <v>57</v>
      </c>
      <c r="C531" t="s">
        <v>135</v>
      </c>
      <c r="D531" t="s">
        <v>135</v>
      </c>
      <c r="E531" t="s">
        <v>136</v>
      </c>
      <c r="F531" t="s">
        <v>136</v>
      </c>
      <c r="G531" t="s">
        <v>135</v>
      </c>
      <c r="H531" t="s">
        <v>135</v>
      </c>
      <c r="I531" t="s">
        <v>135</v>
      </c>
      <c r="J531" t="s">
        <v>135</v>
      </c>
      <c r="K531" t="s">
        <v>135</v>
      </c>
      <c r="L531" t="s">
        <v>135</v>
      </c>
      <c r="M531" t="s">
        <v>135</v>
      </c>
      <c r="N531" t="s">
        <v>135</v>
      </c>
      <c r="AZ531" s="213" t="e">
        <v>#N/A</v>
      </c>
      <c r="BA531">
        <v>814744</v>
      </c>
      <c r="BB531" s="113"/>
    </row>
    <row r="532" spans="1:54" customFormat="1" ht="18.75" customHeight="1" x14ac:dyDescent="0.3">
      <c r="A532">
        <v>814745</v>
      </c>
      <c r="B532" s="113" t="s">
        <v>57</v>
      </c>
      <c r="C532" t="s">
        <v>136</v>
      </c>
      <c r="D532" t="s">
        <v>136</v>
      </c>
      <c r="E532" t="s">
        <v>135</v>
      </c>
      <c r="F532" t="s">
        <v>135</v>
      </c>
      <c r="G532" t="s">
        <v>136</v>
      </c>
      <c r="H532" t="s">
        <v>135</v>
      </c>
      <c r="I532" t="s">
        <v>135</v>
      </c>
      <c r="J532" t="s">
        <v>135</v>
      </c>
      <c r="K532" t="s">
        <v>135</v>
      </c>
      <c r="L532" t="s">
        <v>135</v>
      </c>
      <c r="M532" t="s">
        <v>135</v>
      </c>
      <c r="N532" t="s">
        <v>135</v>
      </c>
      <c r="AZ532" s="213" t="e">
        <v>#N/A</v>
      </c>
      <c r="BA532">
        <v>814745</v>
      </c>
      <c r="BB532" s="113"/>
    </row>
    <row r="533" spans="1:54" customFormat="1" ht="18.75" customHeight="1" x14ac:dyDescent="0.3">
      <c r="A533">
        <v>814747</v>
      </c>
      <c r="B533" s="113" t="s">
        <v>57</v>
      </c>
      <c r="C533" t="s">
        <v>135</v>
      </c>
      <c r="D533" t="s">
        <v>135</v>
      </c>
      <c r="E533" t="s">
        <v>135</v>
      </c>
      <c r="F533" t="s">
        <v>135</v>
      </c>
      <c r="G533" t="s">
        <v>135</v>
      </c>
      <c r="H533" t="s">
        <v>135</v>
      </c>
      <c r="I533" t="s">
        <v>135</v>
      </c>
      <c r="J533" t="s">
        <v>135</v>
      </c>
      <c r="K533" t="s">
        <v>135</v>
      </c>
      <c r="L533" t="s">
        <v>135</v>
      </c>
      <c r="M533" t="s">
        <v>135</v>
      </c>
      <c r="N533" t="s">
        <v>135</v>
      </c>
      <c r="AZ533" s="213" t="e">
        <v>#N/A</v>
      </c>
      <c r="BA533">
        <v>814747</v>
      </c>
      <c r="BB533" s="113"/>
    </row>
    <row r="534" spans="1:54" customFormat="1" ht="18.75" customHeight="1" x14ac:dyDescent="0.3">
      <c r="A534">
        <v>814749</v>
      </c>
      <c r="B534" s="113" t="s">
        <v>57</v>
      </c>
      <c r="D534" t="s">
        <v>134</v>
      </c>
      <c r="F534" t="s">
        <v>134</v>
      </c>
      <c r="G534" t="s">
        <v>134</v>
      </c>
      <c r="H534" t="s">
        <v>134</v>
      </c>
      <c r="I534" t="s">
        <v>136</v>
      </c>
      <c r="J534" t="s">
        <v>135</v>
      </c>
      <c r="K534" t="s">
        <v>135</v>
      </c>
      <c r="L534" t="s">
        <v>135</v>
      </c>
      <c r="M534" t="s">
        <v>136</v>
      </c>
      <c r="N534" t="s">
        <v>136</v>
      </c>
      <c r="AZ534" s="213" t="e">
        <v>#N/A</v>
      </c>
      <c r="BA534">
        <v>814749</v>
      </c>
      <c r="BB534" s="113"/>
    </row>
    <row r="535" spans="1:54" customFormat="1" ht="18.75" customHeight="1" x14ac:dyDescent="0.3">
      <c r="A535">
        <v>814751</v>
      </c>
      <c r="B535" s="113" t="s">
        <v>57</v>
      </c>
      <c r="C535" t="s">
        <v>136</v>
      </c>
      <c r="D535" t="s">
        <v>136</v>
      </c>
      <c r="E535" t="s">
        <v>135</v>
      </c>
      <c r="F535" t="s">
        <v>136</v>
      </c>
      <c r="G535" t="s">
        <v>134</v>
      </c>
      <c r="H535" t="s">
        <v>134</v>
      </c>
      <c r="I535" t="s">
        <v>135</v>
      </c>
      <c r="J535" t="s">
        <v>135</v>
      </c>
      <c r="K535" t="s">
        <v>135</v>
      </c>
      <c r="L535" t="s">
        <v>136</v>
      </c>
      <c r="M535" t="s">
        <v>135</v>
      </c>
      <c r="N535" t="s">
        <v>135</v>
      </c>
      <c r="AZ535" s="213" t="e">
        <v>#N/A</v>
      </c>
      <c r="BA535">
        <v>814751</v>
      </c>
      <c r="BB535" s="113"/>
    </row>
    <row r="536" spans="1:54" customFormat="1" ht="18.75" customHeight="1" x14ac:dyDescent="0.3">
      <c r="A536">
        <v>814759</v>
      </c>
      <c r="B536" s="113" t="s">
        <v>57</v>
      </c>
      <c r="C536" t="s">
        <v>136</v>
      </c>
      <c r="D536" t="s">
        <v>136</v>
      </c>
      <c r="E536" t="s">
        <v>136</v>
      </c>
      <c r="F536" t="s">
        <v>136</v>
      </c>
      <c r="G536" t="s">
        <v>136</v>
      </c>
      <c r="H536" t="s">
        <v>135</v>
      </c>
      <c r="I536" t="s">
        <v>135</v>
      </c>
      <c r="J536" t="s">
        <v>135</v>
      </c>
      <c r="K536" t="s">
        <v>135</v>
      </c>
      <c r="L536" t="s">
        <v>135</v>
      </c>
      <c r="M536" t="s">
        <v>135</v>
      </c>
      <c r="N536" t="s">
        <v>135</v>
      </c>
      <c r="AZ536" s="213" t="e">
        <v>#N/A</v>
      </c>
      <c r="BA536">
        <v>814759</v>
      </c>
      <c r="BB536" s="113"/>
    </row>
    <row r="537" spans="1:54" customFormat="1" ht="18.75" customHeight="1" x14ac:dyDescent="0.3">
      <c r="A537">
        <v>814760</v>
      </c>
      <c r="B537" s="113" t="s">
        <v>57</v>
      </c>
      <c r="C537" t="s">
        <v>135</v>
      </c>
      <c r="D537" t="s">
        <v>135</v>
      </c>
      <c r="E537" t="s">
        <v>135</v>
      </c>
      <c r="F537" t="s">
        <v>135</v>
      </c>
      <c r="G537" t="s">
        <v>135</v>
      </c>
      <c r="H537" t="s">
        <v>135</v>
      </c>
      <c r="I537" t="s">
        <v>135</v>
      </c>
      <c r="J537" t="s">
        <v>135</v>
      </c>
      <c r="K537" t="s">
        <v>135</v>
      </c>
      <c r="L537" t="s">
        <v>135</v>
      </c>
      <c r="M537" t="s">
        <v>135</v>
      </c>
      <c r="N537" t="s">
        <v>135</v>
      </c>
      <c r="AZ537" s="213" t="e">
        <v>#N/A</v>
      </c>
      <c r="BA537">
        <v>814760</v>
      </c>
      <c r="BB537" s="113"/>
    </row>
    <row r="538" spans="1:54" customFormat="1" ht="18.75" customHeight="1" x14ac:dyDescent="0.3">
      <c r="A538">
        <v>814761</v>
      </c>
      <c r="B538" s="113" t="s">
        <v>57</v>
      </c>
      <c r="C538" t="s">
        <v>134</v>
      </c>
      <c r="D538" t="s">
        <v>136</v>
      </c>
      <c r="E538" t="s">
        <v>134</v>
      </c>
      <c r="F538" t="s">
        <v>136</v>
      </c>
      <c r="G538" t="s">
        <v>136</v>
      </c>
      <c r="H538" t="s">
        <v>135</v>
      </c>
      <c r="I538" t="s">
        <v>136</v>
      </c>
      <c r="J538" t="s">
        <v>135</v>
      </c>
      <c r="K538" t="s">
        <v>135</v>
      </c>
      <c r="L538" t="s">
        <v>136</v>
      </c>
      <c r="M538" t="s">
        <v>135</v>
      </c>
      <c r="N538" t="s">
        <v>135</v>
      </c>
      <c r="AZ538" s="213" t="e">
        <v>#N/A</v>
      </c>
      <c r="BA538">
        <v>814761</v>
      </c>
      <c r="BB538" s="113"/>
    </row>
    <row r="539" spans="1:54" customFormat="1" ht="18.75" customHeight="1" x14ac:dyDescent="0.3">
      <c r="A539">
        <v>814763</v>
      </c>
      <c r="B539" s="113" t="s">
        <v>57</v>
      </c>
      <c r="C539" t="s">
        <v>136</v>
      </c>
      <c r="D539" t="s">
        <v>136</v>
      </c>
      <c r="E539" t="s">
        <v>136</v>
      </c>
      <c r="G539" t="s">
        <v>136</v>
      </c>
      <c r="I539" t="s">
        <v>135</v>
      </c>
      <c r="J539" t="s">
        <v>136</v>
      </c>
      <c r="K539" t="s">
        <v>136</v>
      </c>
      <c r="L539" t="s">
        <v>136</v>
      </c>
      <c r="AZ539" s="213" t="e">
        <v>#N/A</v>
      </c>
      <c r="BA539">
        <v>814763</v>
      </c>
      <c r="BB539" s="113"/>
    </row>
    <row r="540" spans="1:54" customFormat="1" ht="18.75" customHeight="1" x14ac:dyDescent="0.3">
      <c r="A540">
        <v>814765</v>
      </c>
      <c r="B540" s="113" t="s">
        <v>57</v>
      </c>
      <c r="C540" t="s">
        <v>136</v>
      </c>
      <c r="D540" t="s">
        <v>135</v>
      </c>
      <c r="E540" t="s">
        <v>136</v>
      </c>
      <c r="F540" t="s">
        <v>136</v>
      </c>
      <c r="G540" t="s">
        <v>135</v>
      </c>
      <c r="H540" t="s">
        <v>135</v>
      </c>
      <c r="I540" t="s">
        <v>135</v>
      </c>
      <c r="J540" t="s">
        <v>135</v>
      </c>
      <c r="K540" t="s">
        <v>135</v>
      </c>
      <c r="L540" t="s">
        <v>135</v>
      </c>
      <c r="M540" t="s">
        <v>135</v>
      </c>
      <c r="N540" t="s">
        <v>135</v>
      </c>
      <c r="AZ540" s="213" t="e">
        <v>#N/A</v>
      </c>
      <c r="BA540">
        <v>814765</v>
      </c>
      <c r="BB540" s="113"/>
    </row>
    <row r="541" spans="1:54" customFormat="1" ht="18.75" customHeight="1" x14ac:dyDescent="0.3">
      <c r="A541">
        <v>814767</v>
      </c>
      <c r="B541" s="113" t="s">
        <v>57</v>
      </c>
      <c r="C541" t="s">
        <v>136</v>
      </c>
      <c r="D541" t="s">
        <v>135</v>
      </c>
      <c r="E541" t="s">
        <v>136</v>
      </c>
      <c r="F541" t="s">
        <v>135</v>
      </c>
      <c r="G541" t="s">
        <v>136</v>
      </c>
      <c r="H541" t="s">
        <v>135</v>
      </c>
      <c r="I541" t="s">
        <v>135</v>
      </c>
      <c r="J541" t="s">
        <v>135</v>
      </c>
      <c r="K541" t="s">
        <v>135</v>
      </c>
      <c r="L541" t="s">
        <v>135</v>
      </c>
      <c r="M541" t="s">
        <v>135</v>
      </c>
      <c r="N541" t="s">
        <v>135</v>
      </c>
      <c r="AZ541" s="213" t="e">
        <v>#N/A</v>
      </c>
      <c r="BA541">
        <v>814767</v>
      </c>
      <c r="BB541" s="113"/>
    </row>
    <row r="542" spans="1:54" customFormat="1" ht="18.75" customHeight="1" x14ac:dyDescent="0.3">
      <c r="A542">
        <v>814768</v>
      </c>
      <c r="B542" s="113" t="s">
        <v>57</v>
      </c>
      <c r="D542" t="s">
        <v>134</v>
      </c>
      <c r="E542" t="s">
        <v>134</v>
      </c>
      <c r="F542" t="s">
        <v>134</v>
      </c>
      <c r="G542" t="s">
        <v>134</v>
      </c>
      <c r="H542" t="s">
        <v>134</v>
      </c>
      <c r="I542" t="s">
        <v>136</v>
      </c>
      <c r="J542" t="s">
        <v>135</v>
      </c>
      <c r="K542" t="s">
        <v>135</v>
      </c>
      <c r="L542" t="s">
        <v>136</v>
      </c>
      <c r="M542" t="s">
        <v>136</v>
      </c>
      <c r="AZ542" s="213" t="e">
        <v>#N/A</v>
      </c>
      <c r="BA542">
        <v>814768</v>
      </c>
      <c r="BB542" s="113"/>
    </row>
    <row r="543" spans="1:54" customFormat="1" ht="18.75" customHeight="1" x14ac:dyDescent="0.3">
      <c r="A543">
        <v>814770</v>
      </c>
      <c r="B543" s="113" t="s">
        <v>57</v>
      </c>
      <c r="C543" t="s">
        <v>136</v>
      </c>
      <c r="D543" t="s">
        <v>136</v>
      </c>
      <c r="E543" t="s">
        <v>136</v>
      </c>
      <c r="F543" t="s">
        <v>135</v>
      </c>
      <c r="G543" t="s">
        <v>135</v>
      </c>
      <c r="H543" t="s">
        <v>135</v>
      </c>
      <c r="I543" t="s">
        <v>135</v>
      </c>
      <c r="J543" t="s">
        <v>135</v>
      </c>
      <c r="K543" t="s">
        <v>135</v>
      </c>
      <c r="L543" t="s">
        <v>135</v>
      </c>
      <c r="M543" t="s">
        <v>135</v>
      </c>
      <c r="N543" t="s">
        <v>135</v>
      </c>
      <c r="AZ543" s="213" t="e">
        <v>#N/A</v>
      </c>
      <c r="BA543">
        <v>814770</v>
      </c>
      <c r="BB543" s="113"/>
    </row>
    <row r="544" spans="1:54" customFormat="1" ht="18.75" customHeight="1" x14ac:dyDescent="0.3">
      <c r="A544">
        <v>814771</v>
      </c>
      <c r="B544" s="113" t="s">
        <v>57</v>
      </c>
      <c r="C544" t="s">
        <v>136</v>
      </c>
      <c r="D544" t="s">
        <v>135</v>
      </c>
      <c r="E544" t="s">
        <v>135</v>
      </c>
      <c r="F544" t="s">
        <v>135</v>
      </c>
      <c r="G544" t="s">
        <v>135</v>
      </c>
      <c r="H544" t="s">
        <v>135</v>
      </c>
      <c r="I544" t="s">
        <v>135</v>
      </c>
      <c r="J544" t="s">
        <v>135</v>
      </c>
      <c r="K544" t="s">
        <v>135</v>
      </c>
      <c r="L544" t="s">
        <v>135</v>
      </c>
      <c r="M544" t="s">
        <v>135</v>
      </c>
      <c r="N544" t="s">
        <v>135</v>
      </c>
      <c r="AZ544" s="213" t="e">
        <v>#N/A</v>
      </c>
      <c r="BA544">
        <v>814771</v>
      </c>
      <c r="BB544" s="113"/>
    </row>
    <row r="545" spans="1:54" customFormat="1" ht="18.75" customHeight="1" x14ac:dyDescent="0.3">
      <c r="A545">
        <v>814774</v>
      </c>
      <c r="B545" s="113" t="s">
        <v>57</v>
      </c>
      <c r="C545" t="s">
        <v>136</v>
      </c>
      <c r="D545" t="s">
        <v>136</v>
      </c>
      <c r="E545" t="s">
        <v>136</v>
      </c>
      <c r="F545" t="s">
        <v>135</v>
      </c>
      <c r="G545" t="s">
        <v>135</v>
      </c>
      <c r="H545" t="s">
        <v>135</v>
      </c>
      <c r="I545" t="s">
        <v>135</v>
      </c>
      <c r="J545" t="s">
        <v>135</v>
      </c>
      <c r="K545" t="s">
        <v>135</v>
      </c>
      <c r="L545" t="s">
        <v>135</v>
      </c>
      <c r="M545" t="s">
        <v>135</v>
      </c>
      <c r="N545" t="s">
        <v>135</v>
      </c>
      <c r="AZ545" s="213" t="e">
        <v>#N/A</v>
      </c>
      <c r="BA545">
        <v>814774</v>
      </c>
      <c r="BB545" s="113"/>
    </row>
    <row r="546" spans="1:54" customFormat="1" ht="18.75" customHeight="1" x14ac:dyDescent="0.3">
      <c r="A546">
        <v>814775</v>
      </c>
      <c r="B546" s="113" t="s">
        <v>57</v>
      </c>
      <c r="D546" t="s">
        <v>135</v>
      </c>
      <c r="E546" t="s">
        <v>135</v>
      </c>
      <c r="F546" t="s">
        <v>136</v>
      </c>
      <c r="H546" t="s">
        <v>135</v>
      </c>
      <c r="I546" t="s">
        <v>135</v>
      </c>
      <c r="J546" t="s">
        <v>135</v>
      </c>
      <c r="K546" t="s">
        <v>135</v>
      </c>
      <c r="L546" t="s">
        <v>136</v>
      </c>
      <c r="M546" t="s">
        <v>135</v>
      </c>
      <c r="N546" t="s">
        <v>135</v>
      </c>
      <c r="AZ546" s="213" t="e">
        <v>#N/A</v>
      </c>
      <c r="BA546">
        <v>814775</v>
      </c>
      <c r="BB546" s="113"/>
    </row>
    <row r="547" spans="1:54" customFormat="1" ht="18.75" customHeight="1" x14ac:dyDescent="0.3">
      <c r="A547">
        <v>814778</v>
      </c>
      <c r="B547" s="113" t="s">
        <v>57</v>
      </c>
      <c r="C547" t="s">
        <v>135</v>
      </c>
      <c r="D547" t="s">
        <v>135</v>
      </c>
      <c r="E547" t="s">
        <v>136</v>
      </c>
      <c r="F547" t="s">
        <v>136</v>
      </c>
      <c r="G547" t="s">
        <v>135</v>
      </c>
      <c r="H547" t="s">
        <v>135</v>
      </c>
      <c r="I547" t="s">
        <v>135</v>
      </c>
      <c r="J547" t="s">
        <v>135</v>
      </c>
      <c r="K547" t="s">
        <v>135</v>
      </c>
      <c r="L547" t="s">
        <v>135</v>
      </c>
      <c r="M547" t="s">
        <v>135</v>
      </c>
      <c r="N547" t="s">
        <v>135</v>
      </c>
      <c r="AZ547" s="213" t="e">
        <v>#N/A</v>
      </c>
      <c r="BA547">
        <v>814778</v>
      </c>
      <c r="BB547" s="113"/>
    </row>
    <row r="548" spans="1:54" customFormat="1" ht="18.75" customHeight="1" x14ac:dyDescent="0.3">
      <c r="A548">
        <v>814780</v>
      </c>
      <c r="B548" s="113" t="s">
        <v>57</v>
      </c>
      <c r="C548" t="s">
        <v>135</v>
      </c>
      <c r="D548" t="s">
        <v>135</v>
      </c>
      <c r="E548" t="s">
        <v>135</v>
      </c>
      <c r="F548" t="s">
        <v>135</v>
      </c>
      <c r="G548" t="s">
        <v>135</v>
      </c>
      <c r="H548" t="s">
        <v>135</v>
      </c>
      <c r="I548" t="s">
        <v>135</v>
      </c>
      <c r="J548" t="s">
        <v>135</v>
      </c>
      <c r="K548" t="s">
        <v>135</v>
      </c>
      <c r="L548" t="s">
        <v>135</v>
      </c>
      <c r="M548" t="s">
        <v>135</v>
      </c>
      <c r="N548" t="s">
        <v>135</v>
      </c>
      <c r="AZ548" s="213" t="e">
        <v>#N/A</v>
      </c>
      <c r="BA548">
        <v>814780</v>
      </c>
      <c r="BB548" s="113"/>
    </row>
    <row r="549" spans="1:54" customFormat="1" ht="18.75" customHeight="1" x14ac:dyDescent="0.3">
      <c r="A549">
        <v>814782</v>
      </c>
      <c r="B549" s="113" t="s">
        <v>57</v>
      </c>
      <c r="C549" t="s">
        <v>135</v>
      </c>
      <c r="D549" t="s">
        <v>136</v>
      </c>
      <c r="E549" t="s">
        <v>136</v>
      </c>
      <c r="F549" t="s">
        <v>136</v>
      </c>
      <c r="G549" t="s">
        <v>136</v>
      </c>
      <c r="H549" t="s">
        <v>135</v>
      </c>
      <c r="I549" t="s">
        <v>135</v>
      </c>
      <c r="J549" t="s">
        <v>135</v>
      </c>
      <c r="K549" t="s">
        <v>135</v>
      </c>
      <c r="L549" t="s">
        <v>135</v>
      </c>
      <c r="M549" t="s">
        <v>136</v>
      </c>
      <c r="N549" t="s">
        <v>135</v>
      </c>
      <c r="AZ549" s="213" t="e">
        <v>#N/A</v>
      </c>
      <c r="BA549">
        <v>814782</v>
      </c>
      <c r="BB549" s="113"/>
    </row>
    <row r="550" spans="1:54" customFormat="1" ht="18.75" customHeight="1" x14ac:dyDescent="0.3">
      <c r="A550">
        <v>814785</v>
      </c>
      <c r="B550" s="113" t="s">
        <v>57</v>
      </c>
      <c r="C550" t="s">
        <v>136</v>
      </c>
      <c r="D550" t="s">
        <v>136</v>
      </c>
      <c r="E550" t="s">
        <v>136</v>
      </c>
      <c r="F550" t="s">
        <v>136</v>
      </c>
      <c r="G550" t="s">
        <v>135</v>
      </c>
      <c r="H550" t="s">
        <v>136</v>
      </c>
      <c r="I550" t="s">
        <v>136</v>
      </c>
      <c r="J550" t="s">
        <v>136</v>
      </c>
      <c r="K550" t="s">
        <v>136</v>
      </c>
      <c r="L550" t="s">
        <v>136</v>
      </c>
      <c r="M550" t="s">
        <v>136</v>
      </c>
      <c r="N550" t="s">
        <v>134</v>
      </c>
      <c r="AZ550" s="213" t="e">
        <v>#N/A</v>
      </c>
      <c r="BA550">
        <v>814785</v>
      </c>
      <c r="BB550" s="113"/>
    </row>
    <row r="551" spans="1:54" customFormat="1" ht="18.75" customHeight="1" x14ac:dyDescent="0.3">
      <c r="A551">
        <v>814788</v>
      </c>
      <c r="B551" s="113" t="s">
        <v>57</v>
      </c>
      <c r="C551" t="s">
        <v>136</v>
      </c>
      <c r="D551" t="s">
        <v>135</v>
      </c>
      <c r="E551" t="s">
        <v>135</v>
      </c>
      <c r="F551" t="s">
        <v>135</v>
      </c>
      <c r="G551" t="s">
        <v>135</v>
      </c>
      <c r="H551" t="s">
        <v>135</v>
      </c>
      <c r="I551" t="s">
        <v>135</v>
      </c>
      <c r="J551" t="s">
        <v>135</v>
      </c>
      <c r="K551" t="s">
        <v>135</v>
      </c>
      <c r="L551" t="s">
        <v>135</v>
      </c>
      <c r="M551" t="s">
        <v>135</v>
      </c>
      <c r="N551" t="s">
        <v>135</v>
      </c>
      <c r="AZ551" s="213" t="e">
        <v>#N/A</v>
      </c>
      <c r="BA551">
        <v>814788</v>
      </c>
      <c r="BB551" s="113"/>
    </row>
    <row r="552" spans="1:54" customFormat="1" ht="18.75" customHeight="1" x14ac:dyDescent="0.3">
      <c r="A552">
        <v>814791</v>
      </c>
      <c r="B552" s="113" t="s">
        <v>57</v>
      </c>
      <c r="C552" t="s">
        <v>135</v>
      </c>
      <c r="D552" t="s">
        <v>136</v>
      </c>
      <c r="F552" t="s">
        <v>135</v>
      </c>
      <c r="G552" t="s">
        <v>136</v>
      </c>
      <c r="H552" t="s">
        <v>135</v>
      </c>
      <c r="I552" t="s">
        <v>135</v>
      </c>
      <c r="J552" t="s">
        <v>135</v>
      </c>
      <c r="K552" t="s">
        <v>135</v>
      </c>
      <c r="L552" t="s">
        <v>135</v>
      </c>
      <c r="M552" t="s">
        <v>135</v>
      </c>
      <c r="N552" t="s">
        <v>135</v>
      </c>
      <c r="AZ552" s="213" t="e">
        <v>#N/A</v>
      </c>
      <c r="BA552">
        <v>814791</v>
      </c>
      <c r="BB552" s="113"/>
    </row>
    <row r="553" spans="1:54" customFormat="1" ht="18.75" customHeight="1" x14ac:dyDescent="0.3">
      <c r="A553">
        <v>814793</v>
      </c>
      <c r="B553" s="113" t="s">
        <v>57</v>
      </c>
      <c r="C553" t="s">
        <v>135</v>
      </c>
      <c r="D553" t="s">
        <v>135</v>
      </c>
      <c r="E553" t="s">
        <v>135</v>
      </c>
      <c r="F553" t="s">
        <v>135</v>
      </c>
      <c r="G553" t="s">
        <v>135</v>
      </c>
      <c r="H553" t="s">
        <v>135</v>
      </c>
      <c r="I553" t="s">
        <v>135</v>
      </c>
      <c r="J553" t="s">
        <v>135</v>
      </c>
      <c r="K553" t="s">
        <v>135</v>
      </c>
      <c r="L553" t="s">
        <v>135</v>
      </c>
      <c r="M553" t="s">
        <v>135</v>
      </c>
      <c r="N553" t="s">
        <v>135</v>
      </c>
      <c r="AZ553" s="213" t="e">
        <v>#N/A</v>
      </c>
      <c r="BA553">
        <v>814793</v>
      </c>
      <c r="BB553" s="113"/>
    </row>
    <row r="554" spans="1:54" customFormat="1" ht="18.75" customHeight="1" x14ac:dyDescent="0.3">
      <c r="A554">
        <v>814794</v>
      </c>
      <c r="B554" s="113" t="s">
        <v>57</v>
      </c>
      <c r="D554" t="s">
        <v>135</v>
      </c>
      <c r="E554" t="s">
        <v>136</v>
      </c>
      <c r="F554" t="s">
        <v>136</v>
      </c>
      <c r="G554" t="s">
        <v>136</v>
      </c>
      <c r="H554" t="s">
        <v>135</v>
      </c>
      <c r="I554" t="s">
        <v>135</v>
      </c>
      <c r="J554" t="s">
        <v>135</v>
      </c>
      <c r="K554" t="s">
        <v>135</v>
      </c>
      <c r="L554" t="s">
        <v>135</v>
      </c>
      <c r="M554" t="s">
        <v>135</v>
      </c>
      <c r="N554" t="s">
        <v>135</v>
      </c>
      <c r="AZ554" s="213" t="e">
        <v>#N/A</v>
      </c>
      <c r="BA554">
        <v>814794</v>
      </c>
      <c r="BB554" s="113"/>
    </row>
    <row r="555" spans="1:54" customFormat="1" ht="18.75" customHeight="1" x14ac:dyDescent="0.3">
      <c r="A555">
        <v>814795</v>
      </c>
      <c r="B555" s="113" t="s">
        <v>57</v>
      </c>
      <c r="D555" t="s">
        <v>136</v>
      </c>
      <c r="E555" t="s">
        <v>136</v>
      </c>
      <c r="F555" t="s">
        <v>136</v>
      </c>
      <c r="G555" t="s">
        <v>136</v>
      </c>
      <c r="H555" t="s">
        <v>135</v>
      </c>
      <c r="I555" t="s">
        <v>135</v>
      </c>
      <c r="J555" t="s">
        <v>135</v>
      </c>
      <c r="K555" t="s">
        <v>135</v>
      </c>
      <c r="L555" t="s">
        <v>135</v>
      </c>
      <c r="M555" t="s">
        <v>135</v>
      </c>
      <c r="N555" t="s">
        <v>135</v>
      </c>
      <c r="AZ555" s="213" t="e">
        <v>#N/A</v>
      </c>
      <c r="BA555">
        <v>814795</v>
      </c>
      <c r="BB555" s="113"/>
    </row>
    <row r="556" spans="1:54" customFormat="1" ht="18.75" customHeight="1" x14ac:dyDescent="0.3">
      <c r="A556">
        <v>814796</v>
      </c>
      <c r="B556" s="113" t="s">
        <v>57</v>
      </c>
      <c r="C556" t="s">
        <v>136</v>
      </c>
      <c r="D556" t="s">
        <v>136</v>
      </c>
      <c r="E556" t="s">
        <v>136</v>
      </c>
      <c r="F556" t="s">
        <v>136</v>
      </c>
      <c r="G556" t="s">
        <v>136</v>
      </c>
      <c r="H556" t="s">
        <v>135</v>
      </c>
      <c r="I556" t="s">
        <v>135</v>
      </c>
      <c r="J556" t="s">
        <v>135</v>
      </c>
      <c r="K556" t="s">
        <v>135</v>
      </c>
      <c r="L556" t="s">
        <v>135</v>
      </c>
      <c r="M556" t="s">
        <v>135</v>
      </c>
      <c r="N556" t="s">
        <v>135</v>
      </c>
      <c r="AZ556" s="213" t="e">
        <v>#N/A</v>
      </c>
      <c r="BA556">
        <v>814796</v>
      </c>
      <c r="BB556" s="113"/>
    </row>
    <row r="557" spans="1:54" customFormat="1" ht="18.75" customHeight="1" x14ac:dyDescent="0.3">
      <c r="A557">
        <v>814800</v>
      </c>
      <c r="B557" s="113" t="s">
        <v>57</v>
      </c>
      <c r="D557" t="s">
        <v>136</v>
      </c>
      <c r="E557" t="s">
        <v>136</v>
      </c>
      <c r="F557" t="s">
        <v>136</v>
      </c>
      <c r="G557" t="s">
        <v>136</v>
      </c>
      <c r="H557" t="s">
        <v>136</v>
      </c>
      <c r="I557" t="s">
        <v>136</v>
      </c>
      <c r="J557" t="s">
        <v>135</v>
      </c>
      <c r="K557" t="s">
        <v>135</v>
      </c>
      <c r="L557" t="s">
        <v>135</v>
      </c>
      <c r="M557" t="s">
        <v>136</v>
      </c>
      <c r="N557" t="s">
        <v>135</v>
      </c>
      <c r="AZ557" s="213" t="e">
        <v>#N/A</v>
      </c>
      <c r="BA557">
        <v>814800</v>
      </c>
      <c r="BB557" s="113"/>
    </row>
    <row r="558" spans="1:54" customFormat="1" ht="18.75" customHeight="1" x14ac:dyDescent="0.3">
      <c r="A558">
        <v>814806</v>
      </c>
      <c r="B558" s="113" t="s">
        <v>57</v>
      </c>
      <c r="C558" t="s">
        <v>135</v>
      </c>
      <c r="D558" t="s">
        <v>135</v>
      </c>
      <c r="E558" t="s">
        <v>136</v>
      </c>
      <c r="F558" t="s">
        <v>136</v>
      </c>
      <c r="G558" t="s">
        <v>136</v>
      </c>
      <c r="H558" t="s">
        <v>135</v>
      </c>
      <c r="I558" t="s">
        <v>135</v>
      </c>
      <c r="J558" t="s">
        <v>135</v>
      </c>
      <c r="K558" t="s">
        <v>135</v>
      </c>
      <c r="L558" t="s">
        <v>135</v>
      </c>
      <c r="M558" t="s">
        <v>135</v>
      </c>
      <c r="N558" t="s">
        <v>135</v>
      </c>
      <c r="AZ558" s="213" t="e">
        <v>#N/A</v>
      </c>
      <c r="BA558">
        <v>814806</v>
      </c>
      <c r="BB558" s="113"/>
    </row>
    <row r="559" spans="1:54" customFormat="1" ht="18.75" customHeight="1" x14ac:dyDescent="0.3">
      <c r="A559">
        <v>814808</v>
      </c>
      <c r="B559" s="113" t="s">
        <v>57</v>
      </c>
      <c r="C559" t="s">
        <v>134</v>
      </c>
      <c r="D559" t="s">
        <v>134</v>
      </c>
      <c r="E559" t="s">
        <v>134</v>
      </c>
      <c r="F559" t="s">
        <v>136</v>
      </c>
      <c r="G559" t="s">
        <v>136</v>
      </c>
      <c r="H559" t="s">
        <v>135</v>
      </c>
      <c r="I559" t="s">
        <v>135</v>
      </c>
      <c r="J559" t="s">
        <v>135</v>
      </c>
      <c r="K559" t="s">
        <v>135</v>
      </c>
      <c r="L559" t="s">
        <v>135</v>
      </c>
      <c r="M559" t="s">
        <v>135</v>
      </c>
      <c r="N559" t="s">
        <v>135</v>
      </c>
      <c r="AZ559" s="213" t="e">
        <v>#N/A</v>
      </c>
      <c r="BA559">
        <v>814808</v>
      </c>
      <c r="BB559" s="113"/>
    </row>
    <row r="560" spans="1:54" customFormat="1" ht="18.75" customHeight="1" x14ac:dyDescent="0.3">
      <c r="A560">
        <v>814809</v>
      </c>
      <c r="B560" s="113" t="s">
        <v>57</v>
      </c>
      <c r="C560" t="s">
        <v>135</v>
      </c>
      <c r="D560" t="s">
        <v>135</v>
      </c>
      <c r="E560" t="s">
        <v>136</v>
      </c>
      <c r="F560" t="s">
        <v>136</v>
      </c>
      <c r="G560" t="s">
        <v>135</v>
      </c>
      <c r="H560" t="s">
        <v>135</v>
      </c>
      <c r="I560" t="s">
        <v>135</v>
      </c>
      <c r="J560" t="s">
        <v>135</v>
      </c>
      <c r="K560" t="s">
        <v>135</v>
      </c>
      <c r="L560" t="s">
        <v>135</v>
      </c>
      <c r="M560" t="s">
        <v>135</v>
      </c>
      <c r="N560" t="s">
        <v>135</v>
      </c>
      <c r="AZ560" s="213" t="e">
        <v>#N/A</v>
      </c>
      <c r="BA560">
        <v>814809</v>
      </c>
      <c r="BB560" s="113"/>
    </row>
    <row r="561" spans="1:54" customFormat="1" ht="18.75" customHeight="1" x14ac:dyDescent="0.3">
      <c r="A561">
        <v>814810</v>
      </c>
      <c r="B561" s="113" t="s">
        <v>57</v>
      </c>
      <c r="C561" t="s">
        <v>136</v>
      </c>
      <c r="D561" t="s">
        <v>136</v>
      </c>
      <c r="E561" t="s">
        <v>136</v>
      </c>
      <c r="F561" t="s">
        <v>136</v>
      </c>
      <c r="G561" t="s">
        <v>136</v>
      </c>
      <c r="H561" t="s">
        <v>135</v>
      </c>
      <c r="I561" t="s">
        <v>135</v>
      </c>
      <c r="J561" t="s">
        <v>135</v>
      </c>
      <c r="K561" t="s">
        <v>135</v>
      </c>
      <c r="L561" t="s">
        <v>135</v>
      </c>
      <c r="M561" t="s">
        <v>135</v>
      </c>
      <c r="N561" t="s">
        <v>135</v>
      </c>
      <c r="AZ561" s="213" t="e">
        <v>#N/A</v>
      </c>
      <c r="BA561">
        <v>814810</v>
      </c>
      <c r="BB561" s="113"/>
    </row>
    <row r="562" spans="1:54" customFormat="1" ht="18.75" customHeight="1" x14ac:dyDescent="0.3">
      <c r="A562">
        <v>814814</v>
      </c>
      <c r="B562" s="113" t="s">
        <v>57</v>
      </c>
      <c r="D562" t="s">
        <v>136</v>
      </c>
      <c r="F562" t="s">
        <v>136</v>
      </c>
      <c r="J562" t="s">
        <v>135</v>
      </c>
      <c r="K562" t="s">
        <v>134</v>
      </c>
      <c r="L562" t="s">
        <v>134</v>
      </c>
      <c r="M562" t="s">
        <v>134</v>
      </c>
      <c r="N562" t="s">
        <v>135</v>
      </c>
      <c r="AZ562" s="213" t="e">
        <v>#N/A</v>
      </c>
      <c r="BA562">
        <v>814814</v>
      </c>
      <c r="BB562" s="113"/>
    </row>
    <row r="563" spans="1:54" customFormat="1" ht="18.75" customHeight="1" x14ac:dyDescent="0.3">
      <c r="A563">
        <v>814819</v>
      </c>
      <c r="B563" s="113" t="s">
        <v>57</v>
      </c>
      <c r="C563" t="s">
        <v>135</v>
      </c>
      <c r="D563" t="s">
        <v>135</v>
      </c>
      <c r="E563" t="s">
        <v>136</v>
      </c>
      <c r="F563" t="s">
        <v>135</v>
      </c>
      <c r="G563" t="s">
        <v>136</v>
      </c>
      <c r="H563" t="s">
        <v>135</v>
      </c>
      <c r="I563" t="s">
        <v>135</v>
      </c>
      <c r="J563" t="s">
        <v>135</v>
      </c>
      <c r="K563" t="s">
        <v>135</v>
      </c>
      <c r="L563" t="s">
        <v>135</v>
      </c>
      <c r="M563" t="s">
        <v>135</v>
      </c>
      <c r="N563" t="s">
        <v>135</v>
      </c>
      <c r="AZ563" s="213" t="e">
        <v>#N/A</v>
      </c>
      <c r="BA563">
        <v>814819</v>
      </c>
      <c r="BB563" s="113"/>
    </row>
    <row r="564" spans="1:54" customFormat="1" ht="18.75" customHeight="1" x14ac:dyDescent="0.3">
      <c r="A564">
        <v>814820</v>
      </c>
      <c r="B564" s="113" t="s">
        <v>57</v>
      </c>
      <c r="C564" t="s">
        <v>136</v>
      </c>
      <c r="D564" t="s">
        <v>135</v>
      </c>
      <c r="E564" t="s">
        <v>135</v>
      </c>
      <c r="F564" t="s">
        <v>136</v>
      </c>
      <c r="G564" t="s">
        <v>136</v>
      </c>
      <c r="H564" t="s">
        <v>135</v>
      </c>
      <c r="I564" t="s">
        <v>135</v>
      </c>
      <c r="J564" t="s">
        <v>135</v>
      </c>
      <c r="K564" t="s">
        <v>135</v>
      </c>
      <c r="L564" t="s">
        <v>135</v>
      </c>
      <c r="M564" t="s">
        <v>135</v>
      </c>
      <c r="N564" t="s">
        <v>135</v>
      </c>
      <c r="AZ564" s="213" t="e">
        <v>#N/A</v>
      </c>
      <c r="BA564">
        <v>814820</v>
      </c>
      <c r="BB564" s="113"/>
    </row>
    <row r="565" spans="1:54" customFormat="1" ht="18.75" customHeight="1" x14ac:dyDescent="0.3">
      <c r="A565">
        <v>814822</v>
      </c>
      <c r="B565" s="113" t="s">
        <v>57</v>
      </c>
      <c r="D565" t="s">
        <v>136</v>
      </c>
      <c r="E565" t="s">
        <v>136</v>
      </c>
      <c r="F565" t="s">
        <v>136</v>
      </c>
      <c r="G565" t="s">
        <v>135</v>
      </c>
      <c r="H565" t="s">
        <v>135</v>
      </c>
      <c r="I565" t="s">
        <v>135</v>
      </c>
      <c r="J565" t="s">
        <v>135</v>
      </c>
      <c r="K565" t="s">
        <v>135</v>
      </c>
      <c r="L565" t="s">
        <v>135</v>
      </c>
      <c r="M565" t="s">
        <v>135</v>
      </c>
      <c r="N565" t="s">
        <v>135</v>
      </c>
      <c r="AZ565" s="213" t="e">
        <v>#N/A</v>
      </c>
      <c r="BA565">
        <v>814822</v>
      </c>
      <c r="BB565" s="113"/>
    </row>
    <row r="566" spans="1:54" customFormat="1" ht="18.75" customHeight="1" x14ac:dyDescent="0.3">
      <c r="A566">
        <v>814823</v>
      </c>
      <c r="B566" s="113" t="s">
        <v>57</v>
      </c>
      <c r="C566" t="s">
        <v>135</v>
      </c>
      <c r="D566" t="s">
        <v>135</v>
      </c>
      <c r="E566" t="s">
        <v>136</v>
      </c>
      <c r="F566" t="s">
        <v>135</v>
      </c>
      <c r="G566" t="s">
        <v>135</v>
      </c>
      <c r="H566" t="s">
        <v>135</v>
      </c>
      <c r="I566" t="s">
        <v>135</v>
      </c>
      <c r="J566" t="s">
        <v>135</v>
      </c>
      <c r="K566" t="s">
        <v>135</v>
      </c>
      <c r="L566" t="s">
        <v>135</v>
      </c>
      <c r="M566" t="s">
        <v>135</v>
      </c>
      <c r="N566" t="s">
        <v>135</v>
      </c>
      <c r="AZ566" s="213" t="e">
        <v>#N/A</v>
      </c>
      <c r="BA566">
        <v>814823</v>
      </c>
      <c r="BB566" s="113"/>
    </row>
    <row r="567" spans="1:54" customFormat="1" ht="18.75" customHeight="1" x14ac:dyDescent="0.3">
      <c r="A567">
        <v>814826</v>
      </c>
      <c r="B567" s="113" t="s">
        <v>57</v>
      </c>
      <c r="C567" t="s">
        <v>136</v>
      </c>
      <c r="D567" t="s">
        <v>136</v>
      </c>
      <c r="E567" t="s">
        <v>136</v>
      </c>
      <c r="I567" t="s">
        <v>135</v>
      </c>
      <c r="J567" t="s">
        <v>135</v>
      </c>
      <c r="K567" t="s">
        <v>135</v>
      </c>
      <c r="L567" t="s">
        <v>136</v>
      </c>
      <c r="AZ567" s="213" t="e">
        <v>#N/A</v>
      </c>
      <c r="BA567">
        <v>814826</v>
      </c>
      <c r="BB567" s="113"/>
    </row>
    <row r="568" spans="1:54" customFormat="1" ht="18.75" customHeight="1" x14ac:dyDescent="0.3">
      <c r="A568">
        <v>814830</v>
      </c>
      <c r="B568" s="113" t="s">
        <v>57</v>
      </c>
      <c r="C568" t="s">
        <v>136</v>
      </c>
      <c r="D568" t="s">
        <v>136</v>
      </c>
      <c r="E568" t="s">
        <v>136</v>
      </c>
      <c r="F568" t="s">
        <v>136</v>
      </c>
      <c r="G568" t="s">
        <v>136</v>
      </c>
      <c r="H568" t="s">
        <v>135</v>
      </c>
      <c r="I568" t="s">
        <v>135</v>
      </c>
      <c r="J568" t="s">
        <v>135</v>
      </c>
      <c r="K568" t="s">
        <v>135</v>
      </c>
      <c r="L568" t="s">
        <v>135</v>
      </c>
      <c r="M568" t="s">
        <v>135</v>
      </c>
      <c r="N568" t="s">
        <v>135</v>
      </c>
      <c r="AZ568" s="213" t="e">
        <v>#N/A</v>
      </c>
      <c r="BA568">
        <v>814830</v>
      </c>
      <c r="BB568" s="113"/>
    </row>
    <row r="569" spans="1:54" customFormat="1" ht="18.75" customHeight="1" x14ac:dyDescent="0.3">
      <c r="A569">
        <v>814832</v>
      </c>
      <c r="B569" s="113" t="s">
        <v>57</v>
      </c>
      <c r="C569" t="s">
        <v>134</v>
      </c>
      <c r="D569" t="s">
        <v>136</v>
      </c>
      <c r="E569" t="s">
        <v>136</v>
      </c>
      <c r="F569" t="s">
        <v>136</v>
      </c>
      <c r="G569" t="s">
        <v>134</v>
      </c>
      <c r="H569" t="s">
        <v>134</v>
      </c>
      <c r="I569" t="s">
        <v>135</v>
      </c>
      <c r="J569" t="s">
        <v>135</v>
      </c>
      <c r="K569" t="s">
        <v>135</v>
      </c>
      <c r="L569" t="s">
        <v>135</v>
      </c>
      <c r="M569" t="s">
        <v>135</v>
      </c>
      <c r="N569" t="s">
        <v>135</v>
      </c>
      <c r="AZ569" s="213" t="e">
        <v>#N/A</v>
      </c>
      <c r="BA569">
        <v>814832</v>
      </c>
      <c r="BB569" s="113"/>
    </row>
    <row r="570" spans="1:54" customFormat="1" ht="18.75" customHeight="1" x14ac:dyDescent="0.3">
      <c r="A570">
        <v>814833</v>
      </c>
      <c r="B570" s="113" t="s">
        <v>57</v>
      </c>
      <c r="C570" t="s">
        <v>136</v>
      </c>
      <c r="D570" t="s">
        <v>136</v>
      </c>
      <c r="E570" t="s">
        <v>136</v>
      </c>
      <c r="F570" t="s">
        <v>136</v>
      </c>
      <c r="G570" t="s">
        <v>136</v>
      </c>
      <c r="H570" t="s">
        <v>135</v>
      </c>
      <c r="I570" t="s">
        <v>135</v>
      </c>
      <c r="J570" t="s">
        <v>135</v>
      </c>
      <c r="K570" t="s">
        <v>135</v>
      </c>
      <c r="L570" t="s">
        <v>135</v>
      </c>
      <c r="M570" t="s">
        <v>135</v>
      </c>
      <c r="N570" t="s">
        <v>135</v>
      </c>
      <c r="AZ570" s="213" t="e">
        <v>#N/A</v>
      </c>
      <c r="BA570">
        <v>814833</v>
      </c>
      <c r="BB570" s="113"/>
    </row>
    <row r="571" spans="1:54" customFormat="1" ht="18.75" customHeight="1" x14ac:dyDescent="0.3">
      <c r="A571">
        <v>814835</v>
      </c>
      <c r="B571" s="113" t="s">
        <v>57</v>
      </c>
      <c r="E571" t="s">
        <v>134</v>
      </c>
      <c r="G571" t="s">
        <v>135</v>
      </c>
      <c r="I571" t="s">
        <v>135</v>
      </c>
      <c r="J571" t="s">
        <v>135</v>
      </c>
      <c r="K571" t="s">
        <v>135</v>
      </c>
      <c r="L571" t="s">
        <v>135</v>
      </c>
      <c r="M571" t="s">
        <v>135</v>
      </c>
      <c r="AZ571" s="213" t="e">
        <v>#N/A</v>
      </c>
      <c r="BA571">
        <v>814835</v>
      </c>
      <c r="BB571" s="113"/>
    </row>
    <row r="572" spans="1:54" customFormat="1" ht="18.75" customHeight="1" x14ac:dyDescent="0.3">
      <c r="A572">
        <v>814837</v>
      </c>
      <c r="B572" s="113" t="s">
        <v>57</v>
      </c>
      <c r="C572" t="s">
        <v>136</v>
      </c>
      <c r="D572" t="s">
        <v>136</v>
      </c>
      <c r="E572" t="s">
        <v>135</v>
      </c>
      <c r="F572" t="s">
        <v>135</v>
      </c>
      <c r="G572" t="s">
        <v>136</v>
      </c>
      <c r="H572" t="s">
        <v>135</v>
      </c>
      <c r="I572" t="s">
        <v>135</v>
      </c>
      <c r="J572" t="s">
        <v>135</v>
      </c>
      <c r="K572" t="s">
        <v>135</v>
      </c>
      <c r="L572" t="s">
        <v>135</v>
      </c>
      <c r="M572" t="s">
        <v>135</v>
      </c>
      <c r="N572" t="s">
        <v>135</v>
      </c>
      <c r="AZ572" s="213" t="e">
        <v>#N/A</v>
      </c>
      <c r="BA572">
        <v>814837</v>
      </c>
      <c r="BB572" s="113"/>
    </row>
    <row r="573" spans="1:54" customFormat="1" ht="18.75" customHeight="1" x14ac:dyDescent="0.3">
      <c r="A573">
        <v>814840</v>
      </c>
      <c r="B573" s="113" t="s">
        <v>57</v>
      </c>
      <c r="C573" t="s">
        <v>135</v>
      </c>
      <c r="D573" t="s">
        <v>135</v>
      </c>
      <c r="E573" t="s">
        <v>135</v>
      </c>
      <c r="F573" t="s">
        <v>135</v>
      </c>
      <c r="G573" t="s">
        <v>135</v>
      </c>
      <c r="H573" t="s">
        <v>135</v>
      </c>
      <c r="I573" t="s">
        <v>135</v>
      </c>
      <c r="J573" t="s">
        <v>135</v>
      </c>
      <c r="K573" t="s">
        <v>135</v>
      </c>
      <c r="L573" t="s">
        <v>135</v>
      </c>
      <c r="M573" t="s">
        <v>135</v>
      </c>
      <c r="N573" t="s">
        <v>135</v>
      </c>
      <c r="AZ573" s="213" t="e">
        <v>#N/A</v>
      </c>
      <c r="BA573">
        <v>814840</v>
      </c>
      <c r="BB573" s="113"/>
    </row>
    <row r="574" spans="1:54" customFormat="1" ht="18.75" customHeight="1" x14ac:dyDescent="0.3">
      <c r="A574">
        <v>814843</v>
      </c>
      <c r="B574" s="113" t="s">
        <v>57</v>
      </c>
      <c r="C574" t="s">
        <v>136</v>
      </c>
      <c r="D574" t="s">
        <v>136</v>
      </c>
      <c r="E574" t="s">
        <v>136</v>
      </c>
      <c r="F574" t="s">
        <v>136</v>
      </c>
      <c r="G574" t="s">
        <v>136</v>
      </c>
      <c r="H574" t="s">
        <v>135</v>
      </c>
      <c r="I574" t="s">
        <v>135</v>
      </c>
      <c r="J574" t="s">
        <v>135</v>
      </c>
      <c r="K574" t="s">
        <v>135</v>
      </c>
      <c r="L574" t="s">
        <v>135</v>
      </c>
      <c r="M574" t="s">
        <v>135</v>
      </c>
      <c r="N574" t="s">
        <v>135</v>
      </c>
      <c r="AZ574" s="213" t="e">
        <v>#N/A</v>
      </c>
      <c r="BA574">
        <v>814843</v>
      </c>
      <c r="BB574" s="113"/>
    </row>
    <row r="575" spans="1:54" customFormat="1" ht="18.75" customHeight="1" x14ac:dyDescent="0.3">
      <c r="A575">
        <v>814844</v>
      </c>
      <c r="B575" s="113" t="s">
        <v>57</v>
      </c>
      <c r="D575" t="s">
        <v>136</v>
      </c>
      <c r="E575" t="s">
        <v>136</v>
      </c>
      <c r="F575" t="s">
        <v>136</v>
      </c>
      <c r="G575" t="s">
        <v>136</v>
      </c>
      <c r="H575" t="s">
        <v>135</v>
      </c>
      <c r="I575" t="s">
        <v>135</v>
      </c>
      <c r="J575" t="s">
        <v>135</v>
      </c>
      <c r="K575" t="s">
        <v>135</v>
      </c>
      <c r="L575" t="s">
        <v>135</v>
      </c>
      <c r="M575" t="s">
        <v>135</v>
      </c>
      <c r="N575" t="s">
        <v>135</v>
      </c>
      <c r="AZ575" s="213" t="e">
        <v>#N/A</v>
      </c>
      <c r="BA575">
        <v>814844</v>
      </c>
      <c r="BB575" s="113"/>
    </row>
    <row r="576" spans="1:54" customFormat="1" ht="18.75" customHeight="1" x14ac:dyDescent="0.3">
      <c r="A576">
        <v>814847</v>
      </c>
      <c r="B576" s="113" t="s">
        <v>57</v>
      </c>
      <c r="C576" t="s">
        <v>135</v>
      </c>
      <c r="D576" t="s">
        <v>135</v>
      </c>
      <c r="E576" t="s">
        <v>135</v>
      </c>
      <c r="F576" t="s">
        <v>135</v>
      </c>
      <c r="G576" t="s">
        <v>135</v>
      </c>
      <c r="H576" t="s">
        <v>135</v>
      </c>
      <c r="I576" t="s">
        <v>135</v>
      </c>
      <c r="J576" t="s">
        <v>135</v>
      </c>
      <c r="K576" t="s">
        <v>135</v>
      </c>
      <c r="L576" t="s">
        <v>135</v>
      </c>
      <c r="M576" t="s">
        <v>135</v>
      </c>
      <c r="N576" t="s">
        <v>135</v>
      </c>
      <c r="AZ576" s="213" t="e">
        <v>#N/A</v>
      </c>
      <c r="BA576">
        <v>814847</v>
      </c>
      <c r="BB576" s="113"/>
    </row>
    <row r="577" spans="1:54" customFormat="1" ht="18.75" customHeight="1" x14ac:dyDescent="0.3">
      <c r="A577">
        <v>814848</v>
      </c>
      <c r="B577" s="113" t="s">
        <v>57</v>
      </c>
      <c r="C577" t="s">
        <v>135</v>
      </c>
      <c r="D577" t="s">
        <v>136</v>
      </c>
      <c r="E577" t="s">
        <v>135</v>
      </c>
      <c r="F577" t="s">
        <v>135</v>
      </c>
      <c r="G577" t="s">
        <v>136</v>
      </c>
      <c r="H577" t="s">
        <v>135</v>
      </c>
      <c r="I577" t="s">
        <v>135</v>
      </c>
      <c r="J577" t="s">
        <v>135</v>
      </c>
      <c r="K577" t="s">
        <v>135</v>
      </c>
      <c r="L577" t="s">
        <v>135</v>
      </c>
      <c r="M577" t="s">
        <v>135</v>
      </c>
      <c r="N577" t="s">
        <v>135</v>
      </c>
      <c r="AZ577" s="213" t="e">
        <v>#N/A</v>
      </c>
      <c r="BA577">
        <v>814848</v>
      </c>
      <c r="BB577" s="113"/>
    </row>
    <row r="578" spans="1:54" customFormat="1" ht="18.75" customHeight="1" x14ac:dyDescent="0.3">
      <c r="A578">
        <v>814852</v>
      </c>
      <c r="B578" s="113" t="s">
        <v>57</v>
      </c>
      <c r="C578" t="s">
        <v>136</v>
      </c>
      <c r="D578" t="s">
        <v>136</v>
      </c>
      <c r="E578" t="s">
        <v>136</v>
      </c>
      <c r="F578" t="s">
        <v>136</v>
      </c>
      <c r="G578" t="s">
        <v>136</v>
      </c>
      <c r="H578" t="s">
        <v>135</v>
      </c>
      <c r="I578" t="s">
        <v>135</v>
      </c>
      <c r="J578" t="s">
        <v>135</v>
      </c>
      <c r="K578" t="s">
        <v>135</v>
      </c>
      <c r="L578" t="s">
        <v>135</v>
      </c>
      <c r="M578" t="s">
        <v>135</v>
      </c>
      <c r="N578" t="s">
        <v>135</v>
      </c>
      <c r="AZ578" s="213" t="e">
        <v>#N/A</v>
      </c>
      <c r="BA578">
        <v>814852</v>
      </c>
      <c r="BB578" s="113"/>
    </row>
    <row r="579" spans="1:54" customFormat="1" ht="18.75" customHeight="1" x14ac:dyDescent="0.3">
      <c r="A579">
        <v>814855</v>
      </c>
      <c r="B579" s="113" t="s">
        <v>57</v>
      </c>
      <c r="D579" t="s">
        <v>135</v>
      </c>
      <c r="E579" t="s">
        <v>136</v>
      </c>
      <c r="I579" t="s">
        <v>136</v>
      </c>
      <c r="J579" t="s">
        <v>136</v>
      </c>
      <c r="L579" t="s">
        <v>136</v>
      </c>
      <c r="M579" t="s">
        <v>136</v>
      </c>
      <c r="N579" t="s">
        <v>135</v>
      </c>
      <c r="AZ579" s="213" t="e">
        <v>#N/A</v>
      </c>
      <c r="BA579">
        <v>814855</v>
      </c>
      <c r="BB579" s="113"/>
    </row>
    <row r="580" spans="1:54" customFormat="1" ht="18.75" customHeight="1" x14ac:dyDescent="0.3">
      <c r="A580">
        <v>814856</v>
      </c>
      <c r="B580" s="113" t="s">
        <v>57</v>
      </c>
      <c r="D580" t="s">
        <v>136</v>
      </c>
      <c r="E580" t="s">
        <v>135</v>
      </c>
      <c r="F580" t="s">
        <v>136</v>
      </c>
      <c r="G580" t="s">
        <v>135</v>
      </c>
      <c r="J580" t="s">
        <v>135</v>
      </c>
      <c r="K580" t="s">
        <v>135</v>
      </c>
      <c r="M580" t="s">
        <v>134</v>
      </c>
      <c r="AZ580" s="213" t="e">
        <v>#N/A</v>
      </c>
      <c r="BA580">
        <v>814856</v>
      </c>
      <c r="BB580" s="113"/>
    </row>
    <row r="581" spans="1:54" customFormat="1" ht="18.75" customHeight="1" x14ac:dyDescent="0.3">
      <c r="A581">
        <v>814857</v>
      </c>
      <c r="B581" s="113" t="s">
        <v>57</v>
      </c>
      <c r="D581" t="s">
        <v>135</v>
      </c>
      <c r="E581" t="s">
        <v>135</v>
      </c>
      <c r="F581" t="s">
        <v>136</v>
      </c>
      <c r="H581" t="s">
        <v>135</v>
      </c>
      <c r="I581" t="s">
        <v>135</v>
      </c>
      <c r="J581" t="s">
        <v>135</v>
      </c>
      <c r="K581" t="s">
        <v>135</v>
      </c>
      <c r="L581" t="s">
        <v>135</v>
      </c>
      <c r="M581" t="s">
        <v>135</v>
      </c>
      <c r="N581" t="s">
        <v>135</v>
      </c>
      <c r="AZ581" s="213" t="e">
        <v>#N/A</v>
      </c>
      <c r="BA581">
        <v>814857</v>
      </c>
      <c r="BB581" s="113"/>
    </row>
    <row r="582" spans="1:54" customFormat="1" ht="18.75" customHeight="1" x14ac:dyDescent="0.3">
      <c r="A582">
        <v>814860</v>
      </c>
      <c r="B582" s="113" t="s">
        <v>57</v>
      </c>
      <c r="C582" t="s">
        <v>136</v>
      </c>
      <c r="D582" t="s">
        <v>136</v>
      </c>
      <c r="E582" t="s">
        <v>136</v>
      </c>
      <c r="F582" t="s">
        <v>136</v>
      </c>
      <c r="G582" t="s">
        <v>136</v>
      </c>
      <c r="H582" t="s">
        <v>136</v>
      </c>
      <c r="I582" t="s">
        <v>135</v>
      </c>
      <c r="J582" t="s">
        <v>135</v>
      </c>
      <c r="K582" t="s">
        <v>135</v>
      </c>
      <c r="L582" t="s">
        <v>135</v>
      </c>
      <c r="M582" t="s">
        <v>136</v>
      </c>
      <c r="AZ582" s="213" t="e">
        <v>#N/A</v>
      </c>
      <c r="BA582">
        <v>814860</v>
      </c>
      <c r="BB582" s="113"/>
    </row>
    <row r="583" spans="1:54" customFormat="1" ht="18.75" customHeight="1" x14ac:dyDescent="0.3">
      <c r="A583">
        <v>814861</v>
      </c>
      <c r="B583" s="113" t="s">
        <v>57</v>
      </c>
      <c r="C583" t="s">
        <v>135</v>
      </c>
      <c r="D583" t="s">
        <v>135</v>
      </c>
      <c r="E583" t="s">
        <v>135</v>
      </c>
      <c r="F583" t="s">
        <v>135</v>
      </c>
      <c r="G583" t="s">
        <v>135</v>
      </c>
      <c r="H583" t="s">
        <v>135</v>
      </c>
      <c r="I583" t="s">
        <v>135</v>
      </c>
      <c r="J583" t="s">
        <v>135</v>
      </c>
      <c r="K583" t="s">
        <v>135</v>
      </c>
      <c r="L583" t="s">
        <v>135</v>
      </c>
      <c r="M583" t="s">
        <v>135</v>
      </c>
      <c r="N583" t="s">
        <v>135</v>
      </c>
      <c r="AZ583" s="213" t="e">
        <v>#N/A</v>
      </c>
      <c r="BA583">
        <v>814861</v>
      </c>
      <c r="BB583" s="113"/>
    </row>
    <row r="584" spans="1:54" customFormat="1" ht="18.75" customHeight="1" x14ac:dyDescent="0.3">
      <c r="A584">
        <v>814862</v>
      </c>
      <c r="B584" s="113" t="s">
        <v>57</v>
      </c>
      <c r="D584" t="s">
        <v>136</v>
      </c>
      <c r="E584" t="s">
        <v>136</v>
      </c>
      <c r="F584" t="s">
        <v>136</v>
      </c>
      <c r="G584" t="s">
        <v>136</v>
      </c>
      <c r="H584" t="s">
        <v>135</v>
      </c>
      <c r="I584" t="s">
        <v>135</v>
      </c>
      <c r="J584" t="s">
        <v>135</v>
      </c>
      <c r="K584" t="s">
        <v>135</v>
      </c>
      <c r="L584" t="s">
        <v>135</v>
      </c>
      <c r="M584" t="s">
        <v>135</v>
      </c>
      <c r="N584" t="s">
        <v>135</v>
      </c>
      <c r="AZ584" s="213" t="e">
        <v>#N/A</v>
      </c>
      <c r="BA584">
        <v>814862</v>
      </c>
      <c r="BB584" s="113"/>
    </row>
    <row r="585" spans="1:54" customFormat="1" ht="18.75" customHeight="1" x14ac:dyDescent="0.3">
      <c r="A585">
        <v>814863</v>
      </c>
      <c r="B585" s="113" t="s">
        <v>57</v>
      </c>
      <c r="C585" t="s">
        <v>135</v>
      </c>
      <c r="D585" t="s">
        <v>135</v>
      </c>
      <c r="E585" t="s">
        <v>135</v>
      </c>
      <c r="F585" t="s">
        <v>135</v>
      </c>
      <c r="G585" t="s">
        <v>135</v>
      </c>
      <c r="H585" t="s">
        <v>135</v>
      </c>
      <c r="I585" t="s">
        <v>135</v>
      </c>
      <c r="J585" t="s">
        <v>135</v>
      </c>
      <c r="K585" t="s">
        <v>135</v>
      </c>
      <c r="L585" t="s">
        <v>135</v>
      </c>
      <c r="M585" t="s">
        <v>135</v>
      </c>
      <c r="N585" t="s">
        <v>135</v>
      </c>
      <c r="AZ585" s="213" t="e">
        <v>#N/A</v>
      </c>
      <c r="BA585">
        <v>814863</v>
      </c>
      <c r="BB585" s="113"/>
    </row>
    <row r="586" spans="1:54" customFormat="1" ht="18.75" customHeight="1" x14ac:dyDescent="0.3">
      <c r="A586">
        <v>814870</v>
      </c>
      <c r="B586" s="113" t="s">
        <v>57</v>
      </c>
      <c r="C586" t="s">
        <v>136</v>
      </c>
      <c r="D586" t="s">
        <v>136</v>
      </c>
      <c r="F586" t="s">
        <v>136</v>
      </c>
      <c r="H586" t="s">
        <v>135</v>
      </c>
      <c r="I586" t="s">
        <v>135</v>
      </c>
      <c r="J586" t="s">
        <v>135</v>
      </c>
      <c r="K586" t="s">
        <v>135</v>
      </c>
      <c r="L586" t="s">
        <v>135</v>
      </c>
      <c r="M586" t="s">
        <v>135</v>
      </c>
      <c r="N586" t="s">
        <v>135</v>
      </c>
      <c r="AZ586" s="213" t="e">
        <v>#N/A</v>
      </c>
      <c r="BA586">
        <v>814870</v>
      </c>
      <c r="BB586" s="113"/>
    </row>
    <row r="587" spans="1:54" customFormat="1" ht="18.75" customHeight="1" x14ac:dyDescent="0.3">
      <c r="A587">
        <v>814873</v>
      </c>
      <c r="B587" s="113" t="s">
        <v>57</v>
      </c>
      <c r="C587" t="s">
        <v>134</v>
      </c>
      <c r="D587" t="s">
        <v>134</v>
      </c>
      <c r="E587" t="s">
        <v>136</v>
      </c>
      <c r="F587" t="s">
        <v>134</v>
      </c>
      <c r="G587" t="s">
        <v>134</v>
      </c>
      <c r="H587" t="s">
        <v>136</v>
      </c>
      <c r="I587" t="s">
        <v>136</v>
      </c>
      <c r="J587" t="s">
        <v>136</v>
      </c>
      <c r="K587" t="s">
        <v>136</v>
      </c>
      <c r="L587" t="s">
        <v>136</v>
      </c>
      <c r="M587" t="s">
        <v>136</v>
      </c>
      <c r="N587" t="s">
        <v>135</v>
      </c>
      <c r="AZ587" s="213" t="e">
        <v>#N/A</v>
      </c>
      <c r="BA587">
        <v>814873</v>
      </c>
      <c r="BB587" s="113"/>
    </row>
    <row r="588" spans="1:54" customFormat="1" ht="18.75" customHeight="1" x14ac:dyDescent="0.3">
      <c r="A588">
        <v>814875</v>
      </c>
      <c r="B588" s="113" t="s">
        <v>57</v>
      </c>
      <c r="C588" t="s">
        <v>135</v>
      </c>
      <c r="D588" t="s">
        <v>135</v>
      </c>
      <c r="E588" t="s">
        <v>135</v>
      </c>
      <c r="F588" t="s">
        <v>135</v>
      </c>
      <c r="G588" t="s">
        <v>136</v>
      </c>
      <c r="H588" t="s">
        <v>135</v>
      </c>
      <c r="I588" t="s">
        <v>135</v>
      </c>
      <c r="J588" t="s">
        <v>135</v>
      </c>
      <c r="K588" t="s">
        <v>135</v>
      </c>
      <c r="L588" t="s">
        <v>135</v>
      </c>
      <c r="M588" t="s">
        <v>135</v>
      </c>
      <c r="N588" t="s">
        <v>135</v>
      </c>
      <c r="AZ588" s="213" t="e">
        <v>#N/A</v>
      </c>
      <c r="BA588">
        <v>814875</v>
      </c>
      <c r="BB588" s="113"/>
    </row>
    <row r="589" spans="1:54" customFormat="1" ht="18.75" customHeight="1" x14ac:dyDescent="0.3">
      <c r="A589">
        <v>814876</v>
      </c>
      <c r="B589" s="113" t="s">
        <v>57</v>
      </c>
      <c r="C589" t="s">
        <v>136</v>
      </c>
      <c r="D589" t="s">
        <v>136</v>
      </c>
      <c r="E589" t="s">
        <v>136</v>
      </c>
      <c r="F589" t="s">
        <v>136</v>
      </c>
      <c r="G589" t="s">
        <v>136</v>
      </c>
      <c r="H589" t="s">
        <v>136</v>
      </c>
      <c r="I589" t="s">
        <v>135</v>
      </c>
      <c r="J589" t="s">
        <v>135</v>
      </c>
      <c r="K589" t="s">
        <v>135</v>
      </c>
      <c r="L589" t="s">
        <v>135</v>
      </c>
      <c r="M589" t="s">
        <v>135</v>
      </c>
      <c r="N589" t="s">
        <v>135</v>
      </c>
      <c r="AZ589" s="213" t="e">
        <v>#N/A</v>
      </c>
      <c r="BA589">
        <v>814876</v>
      </c>
      <c r="BB589" s="113"/>
    </row>
    <row r="590" spans="1:54" customFormat="1" ht="18.75" customHeight="1" x14ac:dyDescent="0.3">
      <c r="A590">
        <v>814879</v>
      </c>
      <c r="B590" s="113" t="s">
        <v>57</v>
      </c>
      <c r="C590" t="s">
        <v>136</v>
      </c>
      <c r="D590" t="s">
        <v>136</v>
      </c>
      <c r="E590" t="s">
        <v>136</v>
      </c>
      <c r="F590" t="s">
        <v>136</v>
      </c>
      <c r="G590" t="s">
        <v>136</v>
      </c>
      <c r="H590" t="s">
        <v>136</v>
      </c>
      <c r="I590" t="s">
        <v>135</v>
      </c>
      <c r="J590" t="s">
        <v>135</v>
      </c>
      <c r="K590" t="s">
        <v>135</v>
      </c>
      <c r="L590" t="s">
        <v>135</v>
      </c>
      <c r="M590" t="s">
        <v>135</v>
      </c>
      <c r="N590" t="s">
        <v>135</v>
      </c>
      <c r="AZ590" s="213" t="e">
        <v>#N/A</v>
      </c>
      <c r="BA590">
        <v>814879</v>
      </c>
      <c r="BB590" s="113"/>
    </row>
    <row r="591" spans="1:54" customFormat="1" ht="18.75" customHeight="1" x14ac:dyDescent="0.3">
      <c r="A591">
        <v>814882</v>
      </c>
      <c r="B591" s="113" t="s">
        <v>57</v>
      </c>
      <c r="C591" t="s">
        <v>136</v>
      </c>
      <c r="D591" t="s">
        <v>136</v>
      </c>
      <c r="E591" t="s">
        <v>135</v>
      </c>
      <c r="F591" t="s">
        <v>135</v>
      </c>
      <c r="G591" t="s">
        <v>135</v>
      </c>
      <c r="H591" t="s">
        <v>135</v>
      </c>
      <c r="I591" t="s">
        <v>135</v>
      </c>
      <c r="J591" t="s">
        <v>135</v>
      </c>
      <c r="K591" t="s">
        <v>135</v>
      </c>
      <c r="L591" t="s">
        <v>135</v>
      </c>
      <c r="M591" t="s">
        <v>135</v>
      </c>
      <c r="N591" t="s">
        <v>135</v>
      </c>
      <c r="AZ591" s="213" t="e">
        <v>#N/A</v>
      </c>
      <c r="BA591">
        <v>814882</v>
      </c>
      <c r="BB591" s="113"/>
    </row>
    <row r="592" spans="1:54" customFormat="1" ht="18.75" customHeight="1" x14ac:dyDescent="0.3">
      <c r="A592">
        <v>814885</v>
      </c>
      <c r="B592" s="113" t="s">
        <v>57</v>
      </c>
      <c r="D592" t="s">
        <v>136</v>
      </c>
      <c r="F592" t="s">
        <v>136</v>
      </c>
      <c r="G592" t="s">
        <v>136</v>
      </c>
      <c r="H592" t="s">
        <v>136</v>
      </c>
      <c r="I592" t="s">
        <v>135</v>
      </c>
      <c r="J592" t="s">
        <v>135</v>
      </c>
      <c r="K592" t="s">
        <v>135</v>
      </c>
      <c r="L592" t="s">
        <v>135</v>
      </c>
      <c r="M592" t="s">
        <v>135</v>
      </c>
      <c r="N592" t="s">
        <v>135</v>
      </c>
      <c r="AZ592" s="213" t="e">
        <v>#N/A</v>
      </c>
      <c r="BA592">
        <v>814885</v>
      </c>
      <c r="BB592" s="113"/>
    </row>
    <row r="593" spans="1:54" customFormat="1" ht="18.75" customHeight="1" x14ac:dyDescent="0.3">
      <c r="A593">
        <v>814888</v>
      </c>
      <c r="B593" s="113" t="s">
        <v>57</v>
      </c>
      <c r="C593" t="s">
        <v>135</v>
      </c>
      <c r="D593" t="s">
        <v>135</v>
      </c>
      <c r="E593" t="s">
        <v>136</v>
      </c>
      <c r="F593" t="s">
        <v>136</v>
      </c>
      <c r="G593" t="s">
        <v>135</v>
      </c>
      <c r="H593" t="s">
        <v>136</v>
      </c>
      <c r="I593" t="s">
        <v>135</v>
      </c>
      <c r="J593" t="s">
        <v>135</v>
      </c>
      <c r="K593" t="s">
        <v>135</v>
      </c>
      <c r="L593" t="s">
        <v>135</v>
      </c>
      <c r="M593" t="s">
        <v>135</v>
      </c>
      <c r="N593" t="s">
        <v>135</v>
      </c>
      <c r="AZ593" s="213" t="e">
        <v>#N/A</v>
      </c>
      <c r="BA593">
        <v>814888</v>
      </c>
      <c r="BB593" s="113"/>
    </row>
    <row r="594" spans="1:54" customFormat="1" ht="18.75" customHeight="1" x14ac:dyDescent="0.3">
      <c r="A594">
        <v>814889</v>
      </c>
      <c r="B594" s="113" t="s">
        <v>57</v>
      </c>
      <c r="C594" t="s">
        <v>136</v>
      </c>
      <c r="D594" t="s">
        <v>136</v>
      </c>
      <c r="E594" t="s">
        <v>136</v>
      </c>
      <c r="F594" t="s">
        <v>135</v>
      </c>
      <c r="G594" t="s">
        <v>135</v>
      </c>
      <c r="H594" t="s">
        <v>135</v>
      </c>
      <c r="I594" t="s">
        <v>135</v>
      </c>
      <c r="J594" t="s">
        <v>135</v>
      </c>
      <c r="K594" t="s">
        <v>135</v>
      </c>
      <c r="L594" t="s">
        <v>135</v>
      </c>
      <c r="M594" t="s">
        <v>135</v>
      </c>
      <c r="N594" t="s">
        <v>135</v>
      </c>
      <c r="AZ594" s="213" t="e">
        <v>#N/A</v>
      </c>
      <c r="BA594">
        <v>814889</v>
      </c>
      <c r="BB594" s="113"/>
    </row>
    <row r="595" spans="1:54" customFormat="1" ht="18.75" customHeight="1" x14ac:dyDescent="0.3">
      <c r="A595">
        <v>814890</v>
      </c>
      <c r="B595" s="113" t="s">
        <v>57</v>
      </c>
      <c r="C595" t="s">
        <v>136</v>
      </c>
      <c r="D595" t="s">
        <v>135</v>
      </c>
      <c r="E595" t="s">
        <v>136</v>
      </c>
      <c r="F595" t="s">
        <v>136</v>
      </c>
      <c r="G595" t="s">
        <v>136</v>
      </c>
      <c r="H595" t="s">
        <v>136</v>
      </c>
      <c r="I595" t="s">
        <v>135</v>
      </c>
      <c r="J595" t="s">
        <v>135</v>
      </c>
      <c r="K595" t="s">
        <v>135</v>
      </c>
      <c r="L595" t="s">
        <v>135</v>
      </c>
      <c r="M595" t="s">
        <v>135</v>
      </c>
      <c r="N595" t="s">
        <v>135</v>
      </c>
      <c r="AZ595" s="213" t="e">
        <v>#N/A</v>
      </c>
      <c r="BA595">
        <v>814890</v>
      </c>
      <c r="BB595" s="113"/>
    </row>
    <row r="596" spans="1:54" customFormat="1" ht="18.75" customHeight="1" x14ac:dyDescent="0.3">
      <c r="A596">
        <v>814892</v>
      </c>
      <c r="B596" s="113" t="s">
        <v>57</v>
      </c>
      <c r="C596" t="s">
        <v>136</v>
      </c>
      <c r="D596" t="s">
        <v>136</v>
      </c>
      <c r="E596" t="s">
        <v>136</v>
      </c>
      <c r="F596" t="s">
        <v>136</v>
      </c>
      <c r="G596" t="s">
        <v>136</v>
      </c>
      <c r="H596" t="s">
        <v>136</v>
      </c>
      <c r="I596" t="s">
        <v>135</v>
      </c>
      <c r="J596" t="s">
        <v>135</v>
      </c>
      <c r="K596" t="s">
        <v>135</v>
      </c>
      <c r="L596" t="s">
        <v>135</v>
      </c>
      <c r="M596" t="s">
        <v>135</v>
      </c>
      <c r="N596" t="s">
        <v>135</v>
      </c>
      <c r="AZ596" s="213" t="e">
        <v>#N/A</v>
      </c>
      <c r="BA596">
        <v>814892</v>
      </c>
      <c r="BB596" s="113"/>
    </row>
    <row r="597" spans="1:54" customFormat="1" ht="18.75" customHeight="1" x14ac:dyDescent="0.3">
      <c r="A597">
        <v>814897</v>
      </c>
      <c r="B597" s="113" t="s">
        <v>57</v>
      </c>
      <c r="D597" t="s">
        <v>136</v>
      </c>
      <c r="E597" t="s">
        <v>136</v>
      </c>
      <c r="F597" t="s">
        <v>135</v>
      </c>
      <c r="J597" t="s">
        <v>135</v>
      </c>
      <c r="K597" t="s">
        <v>136</v>
      </c>
      <c r="L597" t="s">
        <v>136</v>
      </c>
      <c r="M597" t="s">
        <v>136</v>
      </c>
      <c r="N597" t="s">
        <v>136</v>
      </c>
      <c r="AZ597" s="213" t="e">
        <v>#N/A</v>
      </c>
      <c r="BA597">
        <v>814897</v>
      </c>
      <c r="BB597" s="113"/>
    </row>
    <row r="598" spans="1:54" customFormat="1" ht="18.75" customHeight="1" x14ac:dyDescent="0.3">
      <c r="A598">
        <v>814898</v>
      </c>
      <c r="B598" s="113" t="s">
        <v>57</v>
      </c>
      <c r="C598" t="s">
        <v>136</v>
      </c>
      <c r="D598" t="s">
        <v>135</v>
      </c>
      <c r="E598" t="s">
        <v>135</v>
      </c>
      <c r="F598" t="s">
        <v>136</v>
      </c>
      <c r="G598" t="s">
        <v>136</v>
      </c>
      <c r="H598" t="s">
        <v>135</v>
      </c>
      <c r="I598" t="s">
        <v>135</v>
      </c>
      <c r="J598" t="s">
        <v>135</v>
      </c>
      <c r="K598" t="s">
        <v>135</v>
      </c>
      <c r="L598" t="s">
        <v>135</v>
      </c>
      <c r="M598" t="s">
        <v>135</v>
      </c>
      <c r="N598" t="s">
        <v>135</v>
      </c>
      <c r="AZ598" s="213" t="e">
        <v>#N/A</v>
      </c>
      <c r="BA598">
        <v>814898</v>
      </c>
      <c r="BB598" s="113"/>
    </row>
    <row r="599" spans="1:54" customFormat="1" ht="18.75" customHeight="1" x14ac:dyDescent="0.3">
      <c r="A599">
        <v>814900</v>
      </c>
      <c r="B599" s="113" t="s">
        <v>57</v>
      </c>
      <c r="C599" t="s">
        <v>136</v>
      </c>
      <c r="D599" t="s">
        <v>136</v>
      </c>
      <c r="E599" t="s">
        <v>135</v>
      </c>
      <c r="F599" t="s">
        <v>135</v>
      </c>
      <c r="G599" t="s">
        <v>135</v>
      </c>
      <c r="H599" t="s">
        <v>135</v>
      </c>
      <c r="I599" t="s">
        <v>135</v>
      </c>
      <c r="J599" t="s">
        <v>135</v>
      </c>
      <c r="K599" t="s">
        <v>135</v>
      </c>
      <c r="L599" t="s">
        <v>135</v>
      </c>
      <c r="M599" t="s">
        <v>135</v>
      </c>
      <c r="N599" t="s">
        <v>135</v>
      </c>
      <c r="AZ599" s="213" t="e">
        <v>#N/A</v>
      </c>
      <c r="BA599">
        <v>814900</v>
      </c>
      <c r="BB599" s="113"/>
    </row>
    <row r="600" spans="1:54" customFormat="1" ht="18.75" customHeight="1" x14ac:dyDescent="0.3">
      <c r="A600">
        <v>814902</v>
      </c>
      <c r="B600" s="113" t="s">
        <v>57</v>
      </c>
      <c r="C600" t="s">
        <v>136</v>
      </c>
      <c r="D600" t="s">
        <v>136</v>
      </c>
      <c r="E600" t="s">
        <v>136</v>
      </c>
      <c r="F600" t="s">
        <v>136</v>
      </c>
      <c r="G600" t="s">
        <v>136</v>
      </c>
      <c r="H600" t="s">
        <v>136</v>
      </c>
      <c r="I600" t="s">
        <v>135</v>
      </c>
      <c r="J600" t="s">
        <v>135</v>
      </c>
      <c r="K600" t="s">
        <v>135</v>
      </c>
      <c r="L600" t="s">
        <v>135</v>
      </c>
      <c r="M600" t="s">
        <v>135</v>
      </c>
      <c r="N600" t="s">
        <v>135</v>
      </c>
      <c r="AZ600" s="213" t="e">
        <v>#N/A</v>
      </c>
      <c r="BA600">
        <v>814902</v>
      </c>
      <c r="BB600" s="113"/>
    </row>
    <row r="601" spans="1:54" customFormat="1" ht="18.75" customHeight="1" x14ac:dyDescent="0.3">
      <c r="A601">
        <v>814908</v>
      </c>
      <c r="B601" s="113" t="s">
        <v>57</v>
      </c>
      <c r="C601" t="s">
        <v>136</v>
      </c>
      <c r="D601" t="s">
        <v>135</v>
      </c>
      <c r="E601" t="s">
        <v>136</v>
      </c>
      <c r="F601" t="s">
        <v>136</v>
      </c>
      <c r="G601" t="s">
        <v>136</v>
      </c>
      <c r="H601" t="s">
        <v>135</v>
      </c>
      <c r="I601" t="s">
        <v>135</v>
      </c>
      <c r="J601" t="s">
        <v>135</v>
      </c>
      <c r="K601" t="s">
        <v>135</v>
      </c>
      <c r="L601" t="s">
        <v>135</v>
      </c>
      <c r="M601" t="s">
        <v>135</v>
      </c>
      <c r="N601" t="s">
        <v>135</v>
      </c>
      <c r="AZ601" s="213" t="e">
        <v>#N/A</v>
      </c>
      <c r="BA601">
        <v>814908</v>
      </c>
      <c r="BB601" s="113"/>
    </row>
    <row r="602" spans="1:54" customFormat="1" ht="18.75" customHeight="1" x14ac:dyDescent="0.3">
      <c r="A602">
        <v>814910</v>
      </c>
      <c r="B602" s="113" t="s">
        <v>57</v>
      </c>
      <c r="C602" t="s">
        <v>136</v>
      </c>
      <c r="D602" t="s">
        <v>136</v>
      </c>
      <c r="E602" t="s">
        <v>136</v>
      </c>
      <c r="F602" t="s">
        <v>136</v>
      </c>
      <c r="G602" t="s">
        <v>136</v>
      </c>
      <c r="H602" t="s">
        <v>136</v>
      </c>
      <c r="I602" t="s">
        <v>135</v>
      </c>
      <c r="J602" t="s">
        <v>135</v>
      </c>
      <c r="K602" t="s">
        <v>135</v>
      </c>
      <c r="L602" t="s">
        <v>135</v>
      </c>
      <c r="M602" t="s">
        <v>135</v>
      </c>
      <c r="N602" t="s">
        <v>135</v>
      </c>
      <c r="AZ602" s="213" t="e">
        <v>#N/A</v>
      </c>
      <c r="BA602">
        <v>814910</v>
      </c>
      <c r="BB602" s="113"/>
    </row>
    <row r="603" spans="1:54" customFormat="1" ht="18.75" customHeight="1" x14ac:dyDescent="0.3">
      <c r="A603">
        <v>814914</v>
      </c>
      <c r="B603" s="113" t="s">
        <v>57</v>
      </c>
      <c r="C603" t="s">
        <v>136</v>
      </c>
      <c r="D603" t="s">
        <v>136</v>
      </c>
      <c r="E603" t="s">
        <v>136</v>
      </c>
      <c r="F603" t="s">
        <v>136</v>
      </c>
      <c r="G603" t="s">
        <v>136</v>
      </c>
      <c r="H603" t="s">
        <v>136</v>
      </c>
      <c r="I603" t="s">
        <v>135</v>
      </c>
      <c r="J603" t="s">
        <v>135</v>
      </c>
      <c r="K603" t="s">
        <v>135</v>
      </c>
      <c r="L603" t="s">
        <v>135</v>
      </c>
      <c r="M603" t="s">
        <v>135</v>
      </c>
      <c r="N603" t="s">
        <v>135</v>
      </c>
      <c r="AZ603" s="213" t="e">
        <v>#N/A</v>
      </c>
      <c r="BA603">
        <v>814914</v>
      </c>
      <c r="BB603" s="113"/>
    </row>
    <row r="604" spans="1:54" customFormat="1" ht="18.75" customHeight="1" x14ac:dyDescent="0.3">
      <c r="A604">
        <v>814915</v>
      </c>
      <c r="B604" s="113" t="s">
        <v>57</v>
      </c>
      <c r="C604" t="s">
        <v>136</v>
      </c>
      <c r="D604" t="s">
        <v>136</v>
      </c>
      <c r="E604" t="s">
        <v>136</v>
      </c>
      <c r="F604" t="s">
        <v>136</v>
      </c>
      <c r="G604" t="s">
        <v>136</v>
      </c>
      <c r="H604" t="s">
        <v>136</v>
      </c>
      <c r="I604" t="s">
        <v>135</v>
      </c>
      <c r="J604" t="s">
        <v>135</v>
      </c>
      <c r="K604" t="s">
        <v>135</v>
      </c>
      <c r="L604" t="s">
        <v>135</v>
      </c>
      <c r="M604" t="s">
        <v>135</v>
      </c>
      <c r="N604" t="s">
        <v>135</v>
      </c>
      <c r="AZ604" s="213" t="e">
        <v>#N/A</v>
      </c>
      <c r="BA604">
        <v>814915</v>
      </c>
      <c r="BB604" s="113"/>
    </row>
    <row r="605" spans="1:54" customFormat="1" ht="18.75" customHeight="1" x14ac:dyDescent="0.3">
      <c r="A605">
        <v>814916</v>
      </c>
      <c r="B605" s="113" t="s">
        <v>57</v>
      </c>
      <c r="C605" t="s">
        <v>135</v>
      </c>
      <c r="D605" t="s">
        <v>135</v>
      </c>
      <c r="E605" t="s">
        <v>135</v>
      </c>
      <c r="F605" t="s">
        <v>135</v>
      </c>
      <c r="G605" t="s">
        <v>135</v>
      </c>
      <c r="H605" t="s">
        <v>135</v>
      </c>
      <c r="I605" t="s">
        <v>135</v>
      </c>
      <c r="J605" t="s">
        <v>135</v>
      </c>
      <c r="K605" t="s">
        <v>135</v>
      </c>
      <c r="L605" t="s">
        <v>135</v>
      </c>
      <c r="M605" t="s">
        <v>135</v>
      </c>
      <c r="N605" t="s">
        <v>135</v>
      </c>
      <c r="AZ605" s="213" t="e">
        <v>#N/A</v>
      </c>
      <c r="BA605">
        <v>814916</v>
      </c>
      <c r="BB605" s="113"/>
    </row>
    <row r="606" spans="1:54" customFormat="1" ht="18.75" customHeight="1" x14ac:dyDescent="0.3">
      <c r="A606">
        <v>814923</v>
      </c>
      <c r="B606" s="113" t="s">
        <v>57</v>
      </c>
      <c r="C606" t="s">
        <v>136</v>
      </c>
      <c r="D606" t="s">
        <v>135</v>
      </c>
      <c r="E606" t="s">
        <v>135</v>
      </c>
      <c r="F606" t="s">
        <v>136</v>
      </c>
      <c r="G606" t="s">
        <v>135</v>
      </c>
      <c r="H606" t="s">
        <v>136</v>
      </c>
      <c r="I606" t="s">
        <v>135</v>
      </c>
      <c r="J606" t="s">
        <v>135</v>
      </c>
      <c r="K606" t="s">
        <v>135</v>
      </c>
      <c r="L606" t="s">
        <v>135</v>
      </c>
      <c r="M606" t="s">
        <v>135</v>
      </c>
      <c r="N606" t="s">
        <v>135</v>
      </c>
      <c r="AZ606" s="213" t="e">
        <v>#N/A</v>
      </c>
      <c r="BA606">
        <v>814923</v>
      </c>
      <c r="BB606" s="113"/>
    </row>
    <row r="607" spans="1:54" customFormat="1" ht="18.75" customHeight="1" x14ac:dyDescent="0.3">
      <c r="A607">
        <v>814927</v>
      </c>
      <c r="B607" s="113" t="s">
        <v>57</v>
      </c>
      <c r="C607" t="s">
        <v>136</v>
      </c>
      <c r="D607" t="s">
        <v>136</v>
      </c>
      <c r="E607" t="s">
        <v>136</v>
      </c>
      <c r="F607" t="s">
        <v>136</v>
      </c>
      <c r="G607" t="s">
        <v>136</v>
      </c>
      <c r="H607" t="s">
        <v>136</v>
      </c>
      <c r="I607" t="s">
        <v>135</v>
      </c>
      <c r="J607" t="s">
        <v>135</v>
      </c>
      <c r="K607" t="s">
        <v>135</v>
      </c>
      <c r="L607" t="s">
        <v>135</v>
      </c>
      <c r="M607" t="s">
        <v>135</v>
      </c>
      <c r="N607" t="s">
        <v>135</v>
      </c>
      <c r="AZ607" s="213" t="e">
        <v>#N/A</v>
      </c>
      <c r="BA607">
        <v>814927</v>
      </c>
      <c r="BB607" s="113"/>
    </row>
    <row r="608" spans="1:54" customFormat="1" ht="18.75" customHeight="1" x14ac:dyDescent="0.3">
      <c r="A608">
        <v>814928</v>
      </c>
      <c r="B608" s="113" t="s">
        <v>57</v>
      </c>
      <c r="C608" t="s">
        <v>136</v>
      </c>
      <c r="D608" t="s">
        <v>135</v>
      </c>
      <c r="E608" t="s">
        <v>135</v>
      </c>
      <c r="F608" t="s">
        <v>136</v>
      </c>
      <c r="G608" t="s">
        <v>136</v>
      </c>
      <c r="H608" t="s">
        <v>136</v>
      </c>
      <c r="I608" t="s">
        <v>135</v>
      </c>
      <c r="J608" t="s">
        <v>135</v>
      </c>
      <c r="K608" t="s">
        <v>135</v>
      </c>
      <c r="L608" t="s">
        <v>135</v>
      </c>
      <c r="M608" t="s">
        <v>135</v>
      </c>
      <c r="N608" t="s">
        <v>135</v>
      </c>
      <c r="AZ608" s="213" t="e">
        <v>#N/A</v>
      </c>
      <c r="BA608">
        <v>814928</v>
      </c>
      <c r="BB608" s="113"/>
    </row>
    <row r="609" spans="1:54" customFormat="1" ht="18.75" customHeight="1" x14ac:dyDescent="0.3">
      <c r="A609">
        <v>814930</v>
      </c>
      <c r="B609" s="113" t="s">
        <v>57</v>
      </c>
      <c r="C609" t="s">
        <v>136</v>
      </c>
      <c r="D609" t="s">
        <v>136</v>
      </c>
      <c r="E609" t="s">
        <v>136</v>
      </c>
      <c r="F609" t="s">
        <v>136</v>
      </c>
      <c r="G609" t="s">
        <v>136</v>
      </c>
      <c r="H609" t="s">
        <v>136</v>
      </c>
      <c r="I609" t="s">
        <v>135</v>
      </c>
      <c r="J609" t="s">
        <v>135</v>
      </c>
      <c r="K609" t="s">
        <v>135</v>
      </c>
      <c r="L609" t="s">
        <v>135</v>
      </c>
      <c r="M609" t="s">
        <v>135</v>
      </c>
      <c r="N609" t="s">
        <v>135</v>
      </c>
      <c r="AZ609" s="213" t="e">
        <v>#N/A</v>
      </c>
      <c r="BA609">
        <v>814930</v>
      </c>
      <c r="BB609" s="113"/>
    </row>
    <row r="610" spans="1:54" customFormat="1" ht="18.75" customHeight="1" x14ac:dyDescent="0.3">
      <c r="A610">
        <v>814932</v>
      </c>
      <c r="B610" s="113" t="s">
        <v>57</v>
      </c>
      <c r="C610" t="s">
        <v>136</v>
      </c>
      <c r="D610" t="s">
        <v>135</v>
      </c>
      <c r="E610" t="s">
        <v>135</v>
      </c>
      <c r="F610" t="s">
        <v>136</v>
      </c>
      <c r="H610" t="s">
        <v>136</v>
      </c>
      <c r="I610" t="s">
        <v>135</v>
      </c>
      <c r="J610" t="s">
        <v>135</v>
      </c>
      <c r="K610" t="s">
        <v>135</v>
      </c>
      <c r="L610" t="s">
        <v>135</v>
      </c>
      <c r="M610" t="s">
        <v>135</v>
      </c>
      <c r="N610" t="s">
        <v>135</v>
      </c>
      <c r="AZ610" s="213" t="e">
        <v>#N/A</v>
      </c>
      <c r="BA610">
        <v>814932</v>
      </c>
      <c r="BB610" s="113"/>
    </row>
    <row r="611" spans="1:54" customFormat="1" ht="18.75" customHeight="1" x14ac:dyDescent="0.3">
      <c r="A611">
        <v>814936</v>
      </c>
      <c r="B611" s="113" t="s">
        <v>57</v>
      </c>
      <c r="C611" t="s">
        <v>136</v>
      </c>
      <c r="D611" t="s">
        <v>136</v>
      </c>
      <c r="E611" t="s">
        <v>136</v>
      </c>
      <c r="F611" t="s">
        <v>135</v>
      </c>
      <c r="G611" t="s">
        <v>135</v>
      </c>
      <c r="H611" t="s">
        <v>136</v>
      </c>
      <c r="I611" t="s">
        <v>135</v>
      </c>
      <c r="J611" t="s">
        <v>135</v>
      </c>
      <c r="K611" t="s">
        <v>135</v>
      </c>
      <c r="L611" t="s">
        <v>135</v>
      </c>
      <c r="M611" t="s">
        <v>135</v>
      </c>
      <c r="N611" t="s">
        <v>135</v>
      </c>
      <c r="AZ611" s="213" t="e">
        <v>#N/A</v>
      </c>
      <c r="BA611">
        <v>814936</v>
      </c>
      <c r="BB611" s="113"/>
    </row>
    <row r="612" spans="1:54" customFormat="1" ht="18.75" customHeight="1" x14ac:dyDescent="0.3">
      <c r="A612">
        <v>814938</v>
      </c>
      <c r="B612" s="113" t="s">
        <v>57</v>
      </c>
      <c r="C612" t="s">
        <v>136</v>
      </c>
      <c r="D612" t="s">
        <v>136</v>
      </c>
      <c r="E612" t="s">
        <v>136</v>
      </c>
      <c r="F612" t="s">
        <v>136</v>
      </c>
      <c r="G612" t="s">
        <v>136</v>
      </c>
      <c r="H612" t="s">
        <v>136</v>
      </c>
      <c r="I612" t="s">
        <v>135</v>
      </c>
      <c r="J612" t="s">
        <v>135</v>
      </c>
      <c r="K612" t="s">
        <v>135</v>
      </c>
      <c r="L612" t="s">
        <v>135</v>
      </c>
      <c r="M612" t="s">
        <v>135</v>
      </c>
      <c r="N612" t="s">
        <v>135</v>
      </c>
      <c r="AZ612" s="213" t="e">
        <v>#N/A</v>
      </c>
      <c r="BA612">
        <v>814938</v>
      </c>
      <c r="BB612" s="113"/>
    </row>
    <row r="613" spans="1:54" customFormat="1" ht="18.75" customHeight="1" x14ac:dyDescent="0.3">
      <c r="A613">
        <v>814940</v>
      </c>
      <c r="B613" s="113" t="s">
        <v>57</v>
      </c>
      <c r="C613" t="s">
        <v>136</v>
      </c>
      <c r="D613" t="s">
        <v>135</v>
      </c>
      <c r="E613" t="s">
        <v>135</v>
      </c>
      <c r="F613" t="s">
        <v>136</v>
      </c>
      <c r="G613" t="s">
        <v>136</v>
      </c>
      <c r="H613" t="s">
        <v>136</v>
      </c>
      <c r="I613" t="s">
        <v>135</v>
      </c>
      <c r="J613" t="s">
        <v>135</v>
      </c>
      <c r="K613" t="s">
        <v>135</v>
      </c>
      <c r="L613" t="s">
        <v>135</v>
      </c>
      <c r="M613" t="s">
        <v>135</v>
      </c>
      <c r="N613" t="s">
        <v>135</v>
      </c>
      <c r="AZ613" s="213" t="e">
        <v>#N/A</v>
      </c>
      <c r="BA613">
        <v>814940</v>
      </c>
      <c r="BB613" s="113"/>
    </row>
    <row r="614" spans="1:54" customFormat="1" ht="18.75" customHeight="1" x14ac:dyDescent="0.3">
      <c r="A614">
        <v>814941</v>
      </c>
      <c r="B614" s="113" t="s">
        <v>57</v>
      </c>
      <c r="C614" t="s">
        <v>136</v>
      </c>
      <c r="D614" t="s">
        <v>135</v>
      </c>
      <c r="E614" t="s">
        <v>136</v>
      </c>
      <c r="F614" t="s">
        <v>136</v>
      </c>
      <c r="G614" t="s">
        <v>136</v>
      </c>
      <c r="H614" t="s">
        <v>135</v>
      </c>
      <c r="I614" t="s">
        <v>135</v>
      </c>
      <c r="J614" t="s">
        <v>135</v>
      </c>
      <c r="K614" t="s">
        <v>135</v>
      </c>
      <c r="L614" t="s">
        <v>135</v>
      </c>
      <c r="M614" t="s">
        <v>135</v>
      </c>
      <c r="N614" t="s">
        <v>135</v>
      </c>
      <c r="AZ614" s="213" t="e">
        <v>#N/A</v>
      </c>
      <c r="BA614">
        <v>814941</v>
      </c>
      <c r="BB614" s="113"/>
    </row>
    <row r="615" spans="1:54" customFormat="1" ht="18.75" customHeight="1" x14ac:dyDescent="0.3">
      <c r="A615">
        <v>814944</v>
      </c>
      <c r="B615" s="113" t="s">
        <v>57</v>
      </c>
      <c r="C615" t="s">
        <v>136</v>
      </c>
      <c r="D615" t="s">
        <v>136</v>
      </c>
      <c r="E615" t="s">
        <v>136</v>
      </c>
      <c r="F615" t="s">
        <v>136</v>
      </c>
      <c r="G615" t="s">
        <v>136</v>
      </c>
      <c r="H615" t="s">
        <v>136</v>
      </c>
      <c r="I615" t="s">
        <v>135</v>
      </c>
      <c r="J615" t="s">
        <v>135</v>
      </c>
      <c r="K615" t="s">
        <v>135</v>
      </c>
      <c r="L615" t="s">
        <v>135</v>
      </c>
      <c r="M615" t="s">
        <v>135</v>
      </c>
      <c r="N615" t="s">
        <v>135</v>
      </c>
      <c r="AZ615" s="213" t="e">
        <v>#N/A</v>
      </c>
      <c r="BA615">
        <v>814944</v>
      </c>
      <c r="BB615" s="113"/>
    </row>
    <row r="616" spans="1:54" customFormat="1" ht="18.75" customHeight="1" x14ac:dyDescent="0.3">
      <c r="A616">
        <v>814946</v>
      </c>
      <c r="B616" s="113" t="s">
        <v>57</v>
      </c>
      <c r="C616" t="s">
        <v>136</v>
      </c>
      <c r="D616" t="s">
        <v>136</v>
      </c>
      <c r="E616" t="s">
        <v>136</v>
      </c>
      <c r="F616" t="s">
        <v>136</v>
      </c>
      <c r="G616" t="s">
        <v>136</v>
      </c>
      <c r="H616" t="s">
        <v>136</v>
      </c>
      <c r="I616" t="s">
        <v>135</v>
      </c>
      <c r="J616" t="s">
        <v>135</v>
      </c>
      <c r="K616" t="s">
        <v>135</v>
      </c>
      <c r="L616" t="s">
        <v>135</v>
      </c>
      <c r="M616" t="s">
        <v>135</v>
      </c>
      <c r="N616" t="s">
        <v>135</v>
      </c>
      <c r="AZ616" s="213" t="e">
        <v>#N/A</v>
      </c>
      <c r="BA616">
        <v>814946</v>
      </c>
      <c r="BB616" s="113"/>
    </row>
    <row r="617" spans="1:54" customFormat="1" ht="18.75" customHeight="1" x14ac:dyDescent="0.3">
      <c r="A617">
        <v>814947</v>
      </c>
      <c r="B617" s="113" t="s">
        <v>57</v>
      </c>
      <c r="C617" t="s">
        <v>136</v>
      </c>
      <c r="D617" t="s">
        <v>136</v>
      </c>
      <c r="E617" t="s">
        <v>136</v>
      </c>
      <c r="F617" t="s">
        <v>136</v>
      </c>
      <c r="G617" t="s">
        <v>136</v>
      </c>
      <c r="H617" t="s">
        <v>136</v>
      </c>
      <c r="I617" t="s">
        <v>135</v>
      </c>
      <c r="J617" t="s">
        <v>135</v>
      </c>
      <c r="K617" t="s">
        <v>135</v>
      </c>
      <c r="L617" t="s">
        <v>135</v>
      </c>
      <c r="M617" t="s">
        <v>135</v>
      </c>
      <c r="N617" t="s">
        <v>135</v>
      </c>
      <c r="AZ617" s="213" t="e">
        <v>#N/A</v>
      </c>
      <c r="BA617">
        <v>814947</v>
      </c>
      <c r="BB617" s="113"/>
    </row>
    <row r="618" spans="1:54" customFormat="1" ht="18.75" customHeight="1" x14ac:dyDescent="0.3">
      <c r="A618">
        <v>814949</v>
      </c>
      <c r="B618" s="113" t="s">
        <v>57</v>
      </c>
      <c r="C618" t="s">
        <v>136</v>
      </c>
      <c r="D618" t="s">
        <v>136</v>
      </c>
      <c r="E618" t="s">
        <v>136</v>
      </c>
      <c r="F618" t="s">
        <v>136</v>
      </c>
      <c r="G618" t="s">
        <v>136</v>
      </c>
      <c r="H618" t="s">
        <v>136</v>
      </c>
      <c r="I618" t="s">
        <v>135</v>
      </c>
      <c r="J618" t="s">
        <v>135</v>
      </c>
      <c r="K618" t="s">
        <v>135</v>
      </c>
      <c r="L618" t="s">
        <v>135</v>
      </c>
      <c r="M618" t="s">
        <v>135</v>
      </c>
      <c r="N618" t="s">
        <v>135</v>
      </c>
      <c r="AZ618" s="213" t="e">
        <v>#N/A</v>
      </c>
      <c r="BA618">
        <v>814949</v>
      </c>
      <c r="BB618" s="113"/>
    </row>
    <row r="619" spans="1:54" customFormat="1" ht="18.75" customHeight="1" x14ac:dyDescent="0.3">
      <c r="A619">
        <v>814954</v>
      </c>
      <c r="B619" s="113" t="s">
        <v>57</v>
      </c>
      <c r="C619" t="s">
        <v>136</v>
      </c>
      <c r="D619" t="s">
        <v>136</v>
      </c>
      <c r="E619" t="s">
        <v>136</v>
      </c>
      <c r="F619" t="s">
        <v>136</v>
      </c>
      <c r="G619" t="s">
        <v>136</v>
      </c>
      <c r="H619" t="s">
        <v>136</v>
      </c>
      <c r="I619" t="s">
        <v>135</v>
      </c>
      <c r="J619" t="s">
        <v>135</v>
      </c>
      <c r="K619" t="s">
        <v>135</v>
      </c>
      <c r="L619" t="s">
        <v>135</v>
      </c>
      <c r="M619" t="s">
        <v>135</v>
      </c>
      <c r="N619" t="s">
        <v>135</v>
      </c>
      <c r="AZ619" s="213" t="e">
        <v>#N/A</v>
      </c>
      <c r="BA619">
        <v>814954</v>
      </c>
      <c r="BB619" s="113"/>
    </row>
    <row r="620" spans="1:54" customFormat="1" ht="18.75" customHeight="1" x14ac:dyDescent="0.3">
      <c r="A620">
        <v>814956</v>
      </c>
      <c r="B620" s="113" t="s">
        <v>57</v>
      </c>
      <c r="C620" t="s">
        <v>136</v>
      </c>
      <c r="D620" t="s">
        <v>136</v>
      </c>
      <c r="E620" t="s">
        <v>136</v>
      </c>
      <c r="F620" t="s">
        <v>136</v>
      </c>
      <c r="G620" t="s">
        <v>136</v>
      </c>
      <c r="H620" t="s">
        <v>136</v>
      </c>
      <c r="I620" t="s">
        <v>135</v>
      </c>
      <c r="J620" t="s">
        <v>135</v>
      </c>
      <c r="K620" t="s">
        <v>135</v>
      </c>
      <c r="L620" t="s">
        <v>135</v>
      </c>
      <c r="M620" t="s">
        <v>135</v>
      </c>
      <c r="N620" t="s">
        <v>135</v>
      </c>
      <c r="AZ620" s="213" t="e">
        <v>#N/A</v>
      </c>
      <c r="BA620">
        <v>814956</v>
      </c>
      <c r="BB620" s="113"/>
    </row>
    <row r="621" spans="1:54" customFormat="1" ht="18.75" customHeight="1" x14ac:dyDescent="0.3">
      <c r="A621">
        <v>814957</v>
      </c>
      <c r="B621" s="113" t="s">
        <v>57</v>
      </c>
      <c r="D621" t="s">
        <v>136</v>
      </c>
      <c r="E621" t="s">
        <v>136</v>
      </c>
      <c r="F621" t="s">
        <v>136</v>
      </c>
      <c r="G621" t="s">
        <v>136</v>
      </c>
      <c r="H621" t="s">
        <v>136</v>
      </c>
      <c r="I621" t="s">
        <v>135</v>
      </c>
      <c r="J621" t="s">
        <v>135</v>
      </c>
      <c r="K621" t="s">
        <v>135</v>
      </c>
      <c r="L621" t="s">
        <v>135</v>
      </c>
      <c r="M621" t="s">
        <v>135</v>
      </c>
      <c r="N621" t="s">
        <v>135</v>
      </c>
      <c r="AZ621" s="213" t="e">
        <v>#N/A</v>
      </c>
      <c r="BA621">
        <v>814957</v>
      </c>
      <c r="BB621" s="113"/>
    </row>
    <row r="622" spans="1:54" customFormat="1" ht="18.75" customHeight="1" x14ac:dyDescent="0.3">
      <c r="A622">
        <v>814959</v>
      </c>
      <c r="B622" s="113" t="s">
        <v>57</v>
      </c>
      <c r="C622" t="s">
        <v>135</v>
      </c>
      <c r="D622" t="s">
        <v>135</v>
      </c>
      <c r="E622" t="s">
        <v>135</v>
      </c>
      <c r="F622" t="s">
        <v>135</v>
      </c>
      <c r="G622" t="s">
        <v>135</v>
      </c>
      <c r="H622" t="s">
        <v>135</v>
      </c>
      <c r="I622" t="s">
        <v>135</v>
      </c>
      <c r="J622" t="s">
        <v>135</v>
      </c>
      <c r="K622" t="s">
        <v>135</v>
      </c>
      <c r="L622" t="s">
        <v>135</v>
      </c>
      <c r="M622" t="s">
        <v>135</v>
      </c>
      <c r="N622" t="s">
        <v>135</v>
      </c>
      <c r="AZ622" s="213" t="e">
        <v>#N/A</v>
      </c>
      <c r="BA622">
        <v>814959</v>
      </c>
      <c r="BB622" s="113"/>
    </row>
    <row r="623" spans="1:54" customFormat="1" ht="18.75" customHeight="1" x14ac:dyDescent="0.3">
      <c r="A623">
        <v>814960</v>
      </c>
      <c r="B623" s="113" t="s">
        <v>57</v>
      </c>
      <c r="C623" t="s">
        <v>136</v>
      </c>
      <c r="D623" t="s">
        <v>136</v>
      </c>
      <c r="E623" t="s">
        <v>136</v>
      </c>
      <c r="F623" t="s">
        <v>136</v>
      </c>
      <c r="G623" t="s">
        <v>136</v>
      </c>
      <c r="H623" t="s">
        <v>136</v>
      </c>
      <c r="I623" t="s">
        <v>135</v>
      </c>
      <c r="J623" t="s">
        <v>135</v>
      </c>
      <c r="K623" t="s">
        <v>135</v>
      </c>
      <c r="L623" t="s">
        <v>135</v>
      </c>
      <c r="M623" t="s">
        <v>135</v>
      </c>
      <c r="N623" t="s">
        <v>135</v>
      </c>
      <c r="AZ623" s="213" t="e">
        <v>#N/A</v>
      </c>
      <c r="BA623">
        <v>814960</v>
      </c>
      <c r="BB623" s="113"/>
    </row>
    <row r="624" spans="1:54" customFormat="1" ht="18.75" customHeight="1" x14ac:dyDescent="0.3">
      <c r="A624">
        <v>814963</v>
      </c>
      <c r="B624" s="113" t="s">
        <v>57</v>
      </c>
      <c r="C624" t="s">
        <v>136</v>
      </c>
      <c r="D624" t="s">
        <v>136</v>
      </c>
      <c r="E624" t="s">
        <v>136</v>
      </c>
      <c r="F624" t="s">
        <v>136</v>
      </c>
      <c r="G624" t="s">
        <v>136</v>
      </c>
      <c r="H624" t="s">
        <v>136</v>
      </c>
      <c r="I624" t="s">
        <v>135</v>
      </c>
      <c r="J624" t="s">
        <v>135</v>
      </c>
      <c r="K624" t="s">
        <v>135</v>
      </c>
      <c r="L624" t="s">
        <v>135</v>
      </c>
      <c r="M624" t="s">
        <v>135</v>
      </c>
      <c r="N624" t="s">
        <v>135</v>
      </c>
      <c r="AZ624" s="213" t="e">
        <v>#N/A</v>
      </c>
      <c r="BA624">
        <v>814963</v>
      </c>
      <c r="BB624" s="113"/>
    </row>
    <row r="625" spans="1:54" customFormat="1" ht="18.75" customHeight="1" x14ac:dyDescent="0.3">
      <c r="A625">
        <v>814965</v>
      </c>
      <c r="B625" s="113" t="s">
        <v>57</v>
      </c>
      <c r="C625" t="s">
        <v>136</v>
      </c>
      <c r="D625" t="s">
        <v>136</v>
      </c>
      <c r="E625" t="s">
        <v>136</v>
      </c>
      <c r="F625" t="s">
        <v>136</v>
      </c>
      <c r="G625" t="s">
        <v>135</v>
      </c>
      <c r="H625" t="s">
        <v>135</v>
      </c>
      <c r="I625" t="s">
        <v>135</v>
      </c>
      <c r="J625" t="s">
        <v>135</v>
      </c>
      <c r="K625" t="s">
        <v>135</v>
      </c>
      <c r="L625" t="s">
        <v>135</v>
      </c>
      <c r="M625" t="s">
        <v>135</v>
      </c>
      <c r="N625" t="s">
        <v>135</v>
      </c>
      <c r="AZ625" s="213" t="e">
        <v>#N/A</v>
      </c>
      <c r="BA625">
        <v>814965</v>
      </c>
      <c r="BB625" s="113"/>
    </row>
    <row r="626" spans="1:54" customFormat="1" ht="18.75" customHeight="1" x14ac:dyDescent="0.3">
      <c r="A626">
        <v>814967</v>
      </c>
      <c r="B626" s="113" t="s">
        <v>57</v>
      </c>
      <c r="C626" t="s">
        <v>136</v>
      </c>
      <c r="D626" t="s">
        <v>136</v>
      </c>
      <c r="E626" t="s">
        <v>136</v>
      </c>
      <c r="F626" t="s">
        <v>136</v>
      </c>
      <c r="G626" t="s">
        <v>136</v>
      </c>
      <c r="H626" t="s">
        <v>136</v>
      </c>
      <c r="I626" t="s">
        <v>135</v>
      </c>
      <c r="J626" t="s">
        <v>135</v>
      </c>
      <c r="K626" t="s">
        <v>135</v>
      </c>
      <c r="L626" t="s">
        <v>135</v>
      </c>
      <c r="M626" t="s">
        <v>135</v>
      </c>
      <c r="N626" t="s">
        <v>135</v>
      </c>
      <c r="AZ626" s="213" t="e">
        <v>#N/A</v>
      </c>
      <c r="BA626">
        <v>814967</v>
      </c>
      <c r="BB626" s="113"/>
    </row>
    <row r="627" spans="1:54" customFormat="1" ht="18.75" customHeight="1" x14ac:dyDescent="0.3">
      <c r="A627">
        <v>814969</v>
      </c>
      <c r="B627" s="113" t="s">
        <v>57</v>
      </c>
      <c r="C627" t="s">
        <v>136</v>
      </c>
      <c r="D627" t="s">
        <v>136</v>
      </c>
      <c r="E627" t="s">
        <v>135</v>
      </c>
      <c r="F627" t="s">
        <v>135</v>
      </c>
      <c r="G627" t="s">
        <v>135</v>
      </c>
      <c r="H627" t="s">
        <v>135</v>
      </c>
      <c r="I627" t="s">
        <v>135</v>
      </c>
      <c r="J627" t="s">
        <v>135</v>
      </c>
      <c r="K627" t="s">
        <v>135</v>
      </c>
      <c r="L627" t="s">
        <v>135</v>
      </c>
      <c r="M627" t="s">
        <v>135</v>
      </c>
      <c r="N627" t="s">
        <v>135</v>
      </c>
      <c r="AZ627" s="213" t="e">
        <v>#N/A</v>
      </c>
      <c r="BA627">
        <v>814969</v>
      </c>
      <c r="BB627" s="113"/>
    </row>
    <row r="628" spans="1:54" customFormat="1" ht="18.75" customHeight="1" x14ac:dyDescent="0.3">
      <c r="A628">
        <v>814970</v>
      </c>
      <c r="B628" s="113" t="s">
        <v>57</v>
      </c>
      <c r="C628" t="s">
        <v>136</v>
      </c>
      <c r="D628" t="s">
        <v>135</v>
      </c>
      <c r="E628" t="s">
        <v>136</v>
      </c>
      <c r="F628" t="s">
        <v>135</v>
      </c>
      <c r="G628" t="s">
        <v>136</v>
      </c>
      <c r="H628" t="s">
        <v>136</v>
      </c>
      <c r="I628" t="s">
        <v>135</v>
      </c>
      <c r="J628" t="s">
        <v>135</v>
      </c>
      <c r="K628" t="s">
        <v>135</v>
      </c>
      <c r="L628" t="s">
        <v>135</v>
      </c>
      <c r="M628" t="s">
        <v>135</v>
      </c>
      <c r="N628" t="s">
        <v>135</v>
      </c>
      <c r="AZ628" s="213" t="e">
        <v>#N/A</v>
      </c>
      <c r="BA628">
        <v>814970</v>
      </c>
      <c r="BB628" s="113"/>
    </row>
    <row r="629" spans="1:54" customFormat="1" ht="18.75" customHeight="1" x14ac:dyDescent="0.3">
      <c r="A629">
        <v>814978</v>
      </c>
      <c r="B629" s="113" t="s">
        <v>57</v>
      </c>
      <c r="C629" t="s">
        <v>136</v>
      </c>
      <c r="D629" t="s">
        <v>136</v>
      </c>
      <c r="E629" t="s">
        <v>136</v>
      </c>
      <c r="F629" t="s">
        <v>136</v>
      </c>
      <c r="G629" t="s">
        <v>136</v>
      </c>
      <c r="H629" t="s">
        <v>136</v>
      </c>
      <c r="I629" t="s">
        <v>135</v>
      </c>
      <c r="J629" t="s">
        <v>135</v>
      </c>
      <c r="K629" t="s">
        <v>135</v>
      </c>
      <c r="L629" t="s">
        <v>135</v>
      </c>
      <c r="M629" t="s">
        <v>135</v>
      </c>
      <c r="N629" t="s">
        <v>135</v>
      </c>
      <c r="AZ629" s="213" t="e">
        <v>#N/A</v>
      </c>
      <c r="BA629">
        <v>814978</v>
      </c>
      <c r="BB629" s="113"/>
    </row>
    <row r="630" spans="1:54" customFormat="1" ht="18.75" customHeight="1" x14ac:dyDescent="0.3">
      <c r="A630">
        <v>814981</v>
      </c>
      <c r="B630" s="113" t="s">
        <v>57</v>
      </c>
      <c r="D630" t="s">
        <v>135</v>
      </c>
      <c r="F630" t="s">
        <v>136</v>
      </c>
      <c r="G630" t="s">
        <v>136</v>
      </c>
      <c r="H630" t="s">
        <v>135</v>
      </c>
      <c r="I630" t="s">
        <v>135</v>
      </c>
      <c r="J630" t="s">
        <v>135</v>
      </c>
      <c r="K630" t="s">
        <v>135</v>
      </c>
      <c r="L630" t="s">
        <v>135</v>
      </c>
      <c r="M630" t="s">
        <v>135</v>
      </c>
      <c r="N630" t="s">
        <v>135</v>
      </c>
      <c r="AZ630" s="213" t="e">
        <v>#N/A</v>
      </c>
      <c r="BA630">
        <v>814981</v>
      </c>
      <c r="BB630" s="113"/>
    </row>
    <row r="631" spans="1:54" customFormat="1" ht="18.75" customHeight="1" x14ac:dyDescent="0.3">
      <c r="A631">
        <v>814982</v>
      </c>
      <c r="B631" s="113" t="s">
        <v>57</v>
      </c>
      <c r="C631" t="s">
        <v>136</v>
      </c>
      <c r="D631" t="s">
        <v>136</v>
      </c>
      <c r="E631" t="s">
        <v>136</v>
      </c>
      <c r="F631" t="s">
        <v>136</v>
      </c>
      <c r="G631" t="s">
        <v>136</v>
      </c>
      <c r="H631" t="s">
        <v>136</v>
      </c>
      <c r="I631" t="s">
        <v>135</v>
      </c>
      <c r="J631" t="s">
        <v>135</v>
      </c>
      <c r="K631" t="s">
        <v>135</v>
      </c>
      <c r="L631" t="s">
        <v>135</v>
      </c>
      <c r="M631" t="s">
        <v>135</v>
      </c>
      <c r="N631" t="s">
        <v>135</v>
      </c>
      <c r="AZ631" s="213" t="e">
        <v>#N/A</v>
      </c>
      <c r="BA631">
        <v>814982</v>
      </c>
      <c r="BB631" s="113"/>
    </row>
    <row r="632" spans="1:54" customFormat="1" ht="18.75" customHeight="1" x14ac:dyDescent="0.3">
      <c r="A632">
        <v>814986</v>
      </c>
      <c r="B632" s="113" t="s">
        <v>57</v>
      </c>
      <c r="C632" t="s">
        <v>136</v>
      </c>
      <c r="D632" t="s">
        <v>136</v>
      </c>
      <c r="E632" t="s">
        <v>136</v>
      </c>
      <c r="F632" t="s">
        <v>135</v>
      </c>
      <c r="G632" t="s">
        <v>135</v>
      </c>
      <c r="H632" t="s">
        <v>136</v>
      </c>
      <c r="I632" t="s">
        <v>135</v>
      </c>
      <c r="J632" t="s">
        <v>135</v>
      </c>
      <c r="K632" t="s">
        <v>135</v>
      </c>
      <c r="L632" t="s">
        <v>135</v>
      </c>
      <c r="M632" t="s">
        <v>135</v>
      </c>
      <c r="N632" t="s">
        <v>135</v>
      </c>
      <c r="AZ632" s="213" t="e">
        <v>#N/A</v>
      </c>
      <c r="BA632">
        <v>814986</v>
      </c>
      <c r="BB632" s="113"/>
    </row>
    <row r="633" spans="1:54" customFormat="1" ht="18.75" customHeight="1" x14ac:dyDescent="0.3">
      <c r="A633">
        <v>814989</v>
      </c>
      <c r="B633" s="113" t="s">
        <v>57</v>
      </c>
      <c r="C633" t="s">
        <v>136</v>
      </c>
      <c r="D633" t="s">
        <v>136</v>
      </c>
      <c r="E633" t="s">
        <v>136</v>
      </c>
      <c r="F633" t="s">
        <v>136</v>
      </c>
      <c r="G633" t="s">
        <v>136</v>
      </c>
      <c r="H633" t="s">
        <v>136</v>
      </c>
      <c r="I633" t="s">
        <v>135</v>
      </c>
      <c r="J633" t="s">
        <v>135</v>
      </c>
      <c r="K633" t="s">
        <v>135</v>
      </c>
      <c r="L633" t="s">
        <v>135</v>
      </c>
      <c r="M633" t="s">
        <v>135</v>
      </c>
      <c r="N633" t="s">
        <v>135</v>
      </c>
      <c r="AZ633" s="213" t="e">
        <v>#N/A</v>
      </c>
      <c r="BA633">
        <v>814989</v>
      </c>
      <c r="BB633" s="113"/>
    </row>
    <row r="634" spans="1:54" customFormat="1" ht="18.75" customHeight="1" x14ac:dyDescent="0.3">
      <c r="A634">
        <v>814990</v>
      </c>
      <c r="B634" s="113" t="s">
        <v>57</v>
      </c>
      <c r="C634" t="s">
        <v>135</v>
      </c>
      <c r="D634" t="s">
        <v>135</v>
      </c>
      <c r="E634" t="s">
        <v>135</v>
      </c>
      <c r="F634" t="s">
        <v>135</v>
      </c>
      <c r="G634" t="s">
        <v>135</v>
      </c>
      <c r="H634" t="s">
        <v>135</v>
      </c>
      <c r="I634" t="s">
        <v>135</v>
      </c>
      <c r="J634" t="s">
        <v>135</v>
      </c>
      <c r="K634" t="s">
        <v>135</v>
      </c>
      <c r="L634" t="s">
        <v>135</v>
      </c>
      <c r="M634" t="s">
        <v>135</v>
      </c>
      <c r="N634" t="s">
        <v>135</v>
      </c>
      <c r="AZ634" s="213" t="e">
        <v>#N/A</v>
      </c>
      <c r="BA634">
        <v>814990</v>
      </c>
      <c r="BB634" s="113"/>
    </row>
    <row r="635" spans="1:54" customFormat="1" ht="18.75" customHeight="1" x14ac:dyDescent="0.3">
      <c r="A635">
        <v>814992</v>
      </c>
      <c r="B635" s="113" t="s">
        <v>57</v>
      </c>
      <c r="C635" t="s">
        <v>136</v>
      </c>
      <c r="D635" t="s">
        <v>135</v>
      </c>
      <c r="E635" t="s">
        <v>135</v>
      </c>
      <c r="F635" t="s">
        <v>135</v>
      </c>
      <c r="G635" t="s">
        <v>136</v>
      </c>
      <c r="H635" t="s">
        <v>135</v>
      </c>
      <c r="I635" t="s">
        <v>135</v>
      </c>
      <c r="J635" t="s">
        <v>135</v>
      </c>
      <c r="K635" t="s">
        <v>135</v>
      </c>
      <c r="L635" t="s">
        <v>135</v>
      </c>
      <c r="M635" t="s">
        <v>135</v>
      </c>
      <c r="N635" t="s">
        <v>135</v>
      </c>
      <c r="AZ635" s="213" t="e">
        <v>#N/A</v>
      </c>
      <c r="BA635">
        <v>814992</v>
      </c>
      <c r="BB635" s="113"/>
    </row>
    <row r="636" spans="1:54" customFormat="1" ht="18.75" customHeight="1" x14ac:dyDescent="0.3">
      <c r="A636">
        <v>814998</v>
      </c>
      <c r="B636" s="113" t="s">
        <v>57</v>
      </c>
      <c r="C636" t="s">
        <v>136</v>
      </c>
      <c r="D636" t="s">
        <v>136</v>
      </c>
      <c r="E636" t="s">
        <v>136</v>
      </c>
      <c r="F636" t="s">
        <v>135</v>
      </c>
      <c r="G636" t="s">
        <v>135</v>
      </c>
      <c r="H636" t="s">
        <v>135</v>
      </c>
      <c r="I636" t="s">
        <v>135</v>
      </c>
      <c r="J636" t="s">
        <v>135</v>
      </c>
      <c r="K636" t="s">
        <v>135</v>
      </c>
      <c r="L636" t="s">
        <v>135</v>
      </c>
      <c r="M636" t="s">
        <v>135</v>
      </c>
      <c r="N636" t="s">
        <v>135</v>
      </c>
      <c r="AZ636" s="213" t="e">
        <v>#N/A</v>
      </c>
      <c r="BA636">
        <v>814998</v>
      </c>
      <c r="BB636" s="113"/>
    </row>
    <row r="637" spans="1:54" customFormat="1" ht="18.75" customHeight="1" x14ac:dyDescent="0.3">
      <c r="A637">
        <v>815001</v>
      </c>
      <c r="B637" s="113" t="s">
        <v>57</v>
      </c>
      <c r="C637" t="s">
        <v>136</v>
      </c>
      <c r="D637" t="s">
        <v>136</v>
      </c>
      <c r="E637" t="s">
        <v>136</v>
      </c>
      <c r="F637" t="s">
        <v>136</v>
      </c>
      <c r="G637" t="s">
        <v>136</v>
      </c>
      <c r="H637" t="s">
        <v>136</v>
      </c>
      <c r="I637" t="s">
        <v>135</v>
      </c>
      <c r="J637" t="s">
        <v>135</v>
      </c>
      <c r="K637" t="s">
        <v>135</v>
      </c>
      <c r="L637" t="s">
        <v>135</v>
      </c>
      <c r="M637" t="s">
        <v>135</v>
      </c>
      <c r="N637" t="s">
        <v>135</v>
      </c>
      <c r="AZ637" s="213" t="e">
        <v>#N/A</v>
      </c>
      <c r="BA637">
        <v>815001</v>
      </c>
      <c r="BB637" s="113"/>
    </row>
    <row r="638" spans="1:54" customFormat="1" ht="18.75" customHeight="1" x14ac:dyDescent="0.3">
      <c r="A638">
        <v>815005</v>
      </c>
      <c r="B638" s="113" t="s">
        <v>57</v>
      </c>
      <c r="C638" t="s">
        <v>136</v>
      </c>
      <c r="D638" t="s">
        <v>136</v>
      </c>
      <c r="E638" t="s">
        <v>136</v>
      </c>
      <c r="F638" t="s">
        <v>136</v>
      </c>
      <c r="H638" t="s">
        <v>135</v>
      </c>
      <c r="I638" t="s">
        <v>135</v>
      </c>
      <c r="J638" t="s">
        <v>135</v>
      </c>
      <c r="K638" t="s">
        <v>135</v>
      </c>
      <c r="L638" t="s">
        <v>135</v>
      </c>
      <c r="M638" t="s">
        <v>135</v>
      </c>
      <c r="N638" t="s">
        <v>135</v>
      </c>
      <c r="AZ638" s="213" t="e">
        <v>#N/A</v>
      </c>
      <c r="BA638">
        <v>815005</v>
      </c>
      <c r="BB638" s="113"/>
    </row>
    <row r="639" spans="1:54" customFormat="1" ht="18.75" customHeight="1" x14ac:dyDescent="0.3">
      <c r="A639">
        <v>815008</v>
      </c>
      <c r="B639" s="113" t="s">
        <v>57</v>
      </c>
      <c r="C639" t="s">
        <v>136</v>
      </c>
      <c r="D639" t="s">
        <v>135</v>
      </c>
      <c r="E639" t="s">
        <v>135</v>
      </c>
      <c r="F639" t="s">
        <v>136</v>
      </c>
      <c r="G639" t="s">
        <v>136</v>
      </c>
      <c r="H639" t="s">
        <v>136</v>
      </c>
      <c r="I639" t="s">
        <v>135</v>
      </c>
      <c r="J639" t="s">
        <v>135</v>
      </c>
      <c r="K639" t="s">
        <v>135</v>
      </c>
      <c r="L639" t="s">
        <v>135</v>
      </c>
      <c r="M639" t="s">
        <v>135</v>
      </c>
      <c r="N639" t="s">
        <v>135</v>
      </c>
      <c r="AZ639" s="213" t="e">
        <v>#N/A</v>
      </c>
      <c r="BA639">
        <v>815008</v>
      </c>
      <c r="BB639" s="113"/>
    </row>
    <row r="640" spans="1:54" customFormat="1" ht="18.75" customHeight="1" x14ac:dyDescent="0.3">
      <c r="A640">
        <v>815009</v>
      </c>
      <c r="B640" s="113" t="s">
        <v>57</v>
      </c>
      <c r="C640" t="s">
        <v>136</v>
      </c>
      <c r="D640" t="s">
        <v>135</v>
      </c>
      <c r="E640" t="s">
        <v>135</v>
      </c>
      <c r="F640" t="s">
        <v>136</v>
      </c>
      <c r="G640" t="s">
        <v>136</v>
      </c>
      <c r="H640" t="s">
        <v>136</v>
      </c>
      <c r="I640" t="s">
        <v>135</v>
      </c>
      <c r="J640" t="s">
        <v>135</v>
      </c>
      <c r="K640" t="s">
        <v>135</v>
      </c>
      <c r="L640" t="s">
        <v>135</v>
      </c>
      <c r="M640" t="s">
        <v>135</v>
      </c>
      <c r="N640" t="s">
        <v>135</v>
      </c>
      <c r="AZ640" s="213" t="e">
        <v>#N/A</v>
      </c>
      <c r="BA640">
        <v>815009</v>
      </c>
      <c r="BB640" s="113"/>
    </row>
    <row r="641" spans="1:54" customFormat="1" ht="18.75" customHeight="1" x14ac:dyDescent="0.3">
      <c r="A641">
        <v>815010</v>
      </c>
      <c r="B641" s="113" t="s">
        <v>57</v>
      </c>
      <c r="C641" t="s">
        <v>136</v>
      </c>
      <c r="D641" t="s">
        <v>136</v>
      </c>
      <c r="E641" t="s">
        <v>136</v>
      </c>
      <c r="F641" t="s">
        <v>136</v>
      </c>
      <c r="G641" t="s">
        <v>136</v>
      </c>
      <c r="H641" t="s">
        <v>136</v>
      </c>
      <c r="I641" t="s">
        <v>135</v>
      </c>
      <c r="J641" t="s">
        <v>135</v>
      </c>
      <c r="K641" t="s">
        <v>135</v>
      </c>
      <c r="L641" t="s">
        <v>135</v>
      </c>
      <c r="M641" t="s">
        <v>135</v>
      </c>
      <c r="N641" t="s">
        <v>135</v>
      </c>
      <c r="AZ641" s="213" t="e">
        <v>#N/A</v>
      </c>
      <c r="BA641">
        <v>815010</v>
      </c>
      <c r="BB641" s="113"/>
    </row>
    <row r="642" spans="1:54" customFormat="1" ht="18.75" customHeight="1" x14ac:dyDescent="0.3">
      <c r="A642">
        <v>815012</v>
      </c>
      <c r="B642" s="113" t="s">
        <v>57</v>
      </c>
      <c r="C642" t="s">
        <v>136</v>
      </c>
      <c r="D642" t="s">
        <v>136</v>
      </c>
      <c r="E642" t="s">
        <v>135</v>
      </c>
      <c r="F642" t="s">
        <v>135</v>
      </c>
      <c r="G642" t="s">
        <v>136</v>
      </c>
      <c r="H642" t="s">
        <v>135</v>
      </c>
      <c r="I642" t="s">
        <v>135</v>
      </c>
      <c r="J642" t="s">
        <v>135</v>
      </c>
      <c r="K642" t="s">
        <v>135</v>
      </c>
      <c r="L642" t="s">
        <v>135</v>
      </c>
      <c r="M642" t="s">
        <v>135</v>
      </c>
      <c r="N642" t="s">
        <v>135</v>
      </c>
      <c r="AZ642" s="213" t="e">
        <v>#N/A</v>
      </c>
      <c r="BA642">
        <v>815012</v>
      </c>
      <c r="BB642" s="113"/>
    </row>
    <row r="643" spans="1:54" customFormat="1" ht="18.75" customHeight="1" x14ac:dyDescent="0.3">
      <c r="A643">
        <v>815014</v>
      </c>
      <c r="B643" s="113" t="s">
        <v>57</v>
      </c>
      <c r="C643" t="s">
        <v>136</v>
      </c>
      <c r="D643" t="s">
        <v>136</v>
      </c>
      <c r="E643" t="s">
        <v>136</v>
      </c>
      <c r="F643" t="s">
        <v>136</v>
      </c>
      <c r="G643" t="s">
        <v>136</v>
      </c>
      <c r="H643" t="s">
        <v>136</v>
      </c>
      <c r="I643" t="s">
        <v>135</v>
      </c>
      <c r="J643" t="s">
        <v>135</v>
      </c>
      <c r="K643" t="s">
        <v>135</v>
      </c>
      <c r="L643" t="s">
        <v>135</v>
      </c>
      <c r="M643" t="s">
        <v>135</v>
      </c>
      <c r="N643" t="s">
        <v>135</v>
      </c>
      <c r="AZ643" s="213" t="e">
        <v>#N/A</v>
      </c>
      <c r="BA643">
        <v>815014</v>
      </c>
      <c r="BB643" s="113"/>
    </row>
    <row r="644" spans="1:54" customFormat="1" ht="18.75" customHeight="1" x14ac:dyDescent="0.3">
      <c r="A644">
        <v>815015</v>
      </c>
      <c r="B644" s="113" t="s">
        <v>57</v>
      </c>
      <c r="C644" t="s">
        <v>136</v>
      </c>
      <c r="D644" t="s">
        <v>135</v>
      </c>
      <c r="E644" t="s">
        <v>135</v>
      </c>
      <c r="F644" t="s">
        <v>136</v>
      </c>
      <c r="G644" t="s">
        <v>136</v>
      </c>
      <c r="H644" t="s">
        <v>136</v>
      </c>
      <c r="I644" t="s">
        <v>135</v>
      </c>
      <c r="J644" t="s">
        <v>135</v>
      </c>
      <c r="K644" t="s">
        <v>135</v>
      </c>
      <c r="L644" t="s">
        <v>135</v>
      </c>
      <c r="M644" t="s">
        <v>135</v>
      </c>
      <c r="N644" t="s">
        <v>135</v>
      </c>
      <c r="AZ644" s="213" t="e">
        <v>#N/A</v>
      </c>
      <c r="BA644">
        <v>815015</v>
      </c>
      <c r="BB644" s="113"/>
    </row>
    <row r="645" spans="1:54" customFormat="1" ht="18.75" customHeight="1" x14ac:dyDescent="0.3">
      <c r="A645">
        <v>815016</v>
      </c>
      <c r="B645" s="113" t="s">
        <v>57</v>
      </c>
      <c r="C645" t="s">
        <v>136</v>
      </c>
      <c r="D645" t="s">
        <v>136</v>
      </c>
      <c r="E645" t="s">
        <v>136</v>
      </c>
      <c r="F645" t="s">
        <v>136</v>
      </c>
      <c r="G645" t="s">
        <v>136</v>
      </c>
      <c r="H645" t="s">
        <v>136</v>
      </c>
      <c r="I645" t="s">
        <v>135</v>
      </c>
      <c r="J645" t="s">
        <v>135</v>
      </c>
      <c r="K645" t="s">
        <v>135</v>
      </c>
      <c r="L645" t="s">
        <v>135</v>
      </c>
      <c r="M645" t="s">
        <v>135</v>
      </c>
      <c r="N645" t="s">
        <v>135</v>
      </c>
      <c r="AZ645" s="213" t="e">
        <v>#N/A</v>
      </c>
      <c r="BA645">
        <v>815016</v>
      </c>
      <c r="BB645" s="113"/>
    </row>
    <row r="646" spans="1:54" customFormat="1" ht="18.75" customHeight="1" x14ac:dyDescent="0.3">
      <c r="A646">
        <v>815017</v>
      </c>
      <c r="B646" s="113" t="s">
        <v>57</v>
      </c>
      <c r="C646" t="s">
        <v>135</v>
      </c>
      <c r="D646" t="s">
        <v>135</v>
      </c>
      <c r="E646" t="s">
        <v>136</v>
      </c>
      <c r="F646" t="s">
        <v>136</v>
      </c>
      <c r="G646" t="s">
        <v>135</v>
      </c>
      <c r="H646" t="s">
        <v>135</v>
      </c>
      <c r="I646" t="s">
        <v>135</v>
      </c>
      <c r="J646" t="s">
        <v>135</v>
      </c>
      <c r="K646" t="s">
        <v>135</v>
      </c>
      <c r="L646" t="s">
        <v>135</v>
      </c>
      <c r="M646" t="s">
        <v>135</v>
      </c>
      <c r="N646" t="s">
        <v>135</v>
      </c>
      <c r="AZ646" s="213" t="e">
        <v>#N/A</v>
      </c>
      <c r="BA646">
        <v>815017</v>
      </c>
      <c r="BB646" s="113"/>
    </row>
    <row r="647" spans="1:54" customFormat="1" ht="18.75" customHeight="1" x14ac:dyDescent="0.3">
      <c r="A647">
        <v>815018</v>
      </c>
      <c r="B647" s="113" t="s">
        <v>57</v>
      </c>
      <c r="C647" t="s">
        <v>135</v>
      </c>
      <c r="D647" t="s">
        <v>135</v>
      </c>
      <c r="E647" t="s">
        <v>135</v>
      </c>
      <c r="F647" t="s">
        <v>135</v>
      </c>
      <c r="G647" t="s">
        <v>135</v>
      </c>
      <c r="H647" t="s">
        <v>135</v>
      </c>
      <c r="I647" t="s">
        <v>135</v>
      </c>
      <c r="J647" t="s">
        <v>135</v>
      </c>
      <c r="K647" t="s">
        <v>135</v>
      </c>
      <c r="L647" t="s">
        <v>135</v>
      </c>
      <c r="M647" t="s">
        <v>135</v>
      </c>
      <c r="N647" t="s">
        <v>135</v>
      </c>
      <c r="AZ647" s="213" t="e">
        <v>#N/A</v>
      </c>
      <c r="BA647">
        <v>815018</v>
      </c>
      <c r="BB647" s="113"/>
    </row>
    <row r="648" spans="1:54" customFormat="1" ht="18.75" customHeight="1" x14ac:dyDescent="0.3">
      <c r="A648">
        <v>815019</v>
      </c>
      <c r="B648" s="113" t="s">
        <v>57</v>
      </c>
      <c r="C648" t="s">
        <v>136</v>
      </c>
      <c r="D648" t="s">
        <v>136</v>
      </c>
      <c r="E648" t="s">
        <v>136</v>
      </c>
      <c r="F648" t="s">
        <v>136</v>
      </c>
      <c r="G648" t="s">
        <v>136</v>
      </c>
      <c r="H648" t="s">
        <v>136</v>
      </c>
      <c r="I648" t="s">
        <v>135</v>
      </c>
      <c r="J648" t="s">
        <v>135</v>
      </c>
      <c r="K648" t="s">
        <v>135</v>
      </c>
      <c r="L648" t="s">
        <v>135</v>
      </c>
      <c r="M648" t="s">
        <v>135</v>
      </c>
      <c r="N648" t="s">
        <v>135</v>
      </c>
      <c r="AZ648" s="213" t="e">
        <v>#N/A</v>
      </c>
      <c r="BA648">
        <v>815019</v>
      </c>
      <c r="BB648" s="113"/>
    </row>
    <row r="649" spans="1:54" customFormat="1" ht="18.75" customHeight="1" x14ac:dyDescent="0.3">
      <c r="A649">
        <v>815021</v>
      </c>
      <c r="B649" s="113" t="s">
        <v>57</v>
      </c>
      <c r="C649" t="s">
        <v>136</v>
      </c>
      <c r="D649" t="s">
        <v>135</v>
      </c>
      <c r="E649" t="s">
        <v>135</v>
      </c>
      <c r="F649" t="s">
        <v>135</v>
      </c>
      <c r="G649" t="s">
        <v>136</v>
      </c>
      <c r="H649" t="s">
        <v>135</v>
      </c>
      <c r="I649" t="s">
        <v>135</v>
      </c>
      <c r="J649" t="s">
        <v>135</v>
      </c>
      <c r="K649" t="s">
        <v>135</v>
      </c>
      <c r="L649" t="s">
        <v>135</v>
      </c>
      <c r="M649" t="s">
        <v>135</v>
      </c>
      <c r="N649" t="s">
        <v>135</v>
      </c>
      <c r="AZ649" s="213" t="e">
        <v>#N/A</v>
      </c>
      <c r="BA649">
        <v>815021</v>
      </c>
      <c r="BB649" s="113"/>
    </row>
    <row r="650" spans="1:54" customFormat="1" ht="18.75" customHeight="1" x14ac:dyDescent="0.3">
      <c r="A650">
        <v>815027</v>
      </c>
      <c r="B650" s="113" t="s">
        <v>57</v>
      </c>
      <c r="C650" t="s">
        <v>135</v>
      </c>
      <c r="D650" t="s">
        <v>135</v>
      </c>
      <c r="E650" t="s">
        <v>135</v>
      </c>
      <c r="F650" t="s">
        <v>135</v>
      </c>
      <c r="G650" t="s">
        <v>135</v>
      </c>
      <c r="H650" t="s">
        <v>135</v>
      </c>
      <c r="I650" t="s">
        <v>135</v>
      </c>
      <c r="J650" t="s">
        <v>135</v>
      </c>
      <c r="K650" t="s">
        <v>135</v>
      </c>
      <c r="L650" t="s">
        <v>135</v>
      </c>
      <c r="M650" t="s">
        <v>135</v>
      </c>
      <c r="N650" t="s">
        <v>135</v>
      </c>
      <c r="AZ650" s="213" t="e">
        <v>#N/A</v>
      </c>
      <c r="BA650">
        <v>815027</v>
      </c>
      <c r="BB650" s="113"/>
    </row>
    <row r="651" spans="1:54" customFormat="1" ht="18.75" customHeight="1" x14ac:dyDescent="0.3">
      <c r="A651">
        <v>815030</v>
      </c>
      <c r="B651" s="113" t="s">
        <v>57</v>
      </c>
      <c r="D651" t="s">
        <v>136</v>
      </c>
      <c r="E651" t="s">
        <v>136</v>
      </c>
      <c r="F651" t="s">
        <v>136</v>
      </c>
      <c r="G651" t="s">
        <v>136</v>
      </c>
      <c r="H651" t="s">
        <v>136</v>
      </c>
      <c r="I651" t="s">
        <v>135</v>
      </c>
      <c r="J651" t="s">
        <v>135</v>
      </c>
      <c r="K651" t="s">
        <v>135</v>
      </c>
      <c r="L651" t="s">
        <v>135</v>
      </c>
      <c r="M651" t="s">
        <v>135</v>
      </c>
      <c r="N651" t="s">
        <v>135</v>
      </c>
      <c r="AZ651" s="213" t="e">
        <v>#N/A</v>
      </c>
      <c r="BA651">
        <v>815030</v>
      </c>
      <c r="BB651" s="113"/>
    </row>
    <row r="652" spans="1:54" customFormat="1" ht="18.75" customHeight="1" x14ac:dyDescent="0.3">
      <c r="A652">
        <v>815032</v>
      </c>
      <c r="B652" s="113" t="s">
        <v>57</v>
      </c>
      <c r="C652" t="s">
        <v>136</v>
      </c>
      <c r="D652" t="s">
        <v>135</v>
      </c>
      <c r="E652" t="s">
        <v>135</v>
      </c>
      <c r="F652" t="s">
        <v>135</v>
      </c>
      <c r="G652" t="s">
        <v>136</v>
      </c>
      <c r="H652" t="s">
        <v>135</v>
      </c>
      <c r="I652" t="s">
        <v>135</v>
      </c>
      <c r="J652" t="s">
        <v>135</v>
      </c>
      <c r="K652" t="s">
        <v>135</v>
      </c>
      <c r="L652" t="s">
        <v>135</v>
      </c>
      <c r="M652" t="s">
        <v>135</v>
      </c>
      <c r="N652" t="s">
        <v>135</v>
      </c>
      <c r="AZ652" s="213" t="e">
        <v>#N/A</v>
      </c>
      <c r="BA652">
        <v>815032</v>
      </c>
      <c r="BB652" s="113"/>
    </row>
    <row r="653" spans="1:54" customFormat="1" ht="18.75" customHeight="1" x14ac:dyDescent="0.3">
      <c r="A653">
        <v>815033</v>
      </c>
      <c r="B653" s="113" t="s">
        <v>57</v>
      </c>
      <c r="C653" t="s">
        <v>136</v>
      </c>
      <c r="D653" t="s">
        <v>136</v>
      </c>
      <c r="E653" t="s">
        <v>136</v>
      </c>
      <c r="F653" t="s">
        <v>136</v>
      </c>
      <c r="G653" t="s">
        <v>136</v>
      </c>
      <c r="H653" t="s">
        <v>136</v>
      </c>
      <c r="I653" t="s">
        <v>135</v>
      </c>
      <c r="J653" t="s">
        <v>135</v>
      </c>
      <c r="K653" t="s">
        <v>135</v>
      </c>
      <c r="L653" t="s">
        <v>135</v>
      </c>
      <c r="M653" t="s">
        <v>135</v>
      </c>
      <c r="N653" t="s">
        <v>135</v>
      </c>
      <c r="AZ653" s="213" t="e">
        <v>#N/A</v>
      </c>
      <c r="BA653">
        <v>815033</v>
      </c>
      <c r="BB653" s="113"/>
    </row>
    <row r="654" spans="1:54" customFormat="1" ht="18.75" customHeight="1" x14ac:dyDescent="0.3">
      <c r="A654">
        <v>815036</v>
      </c>
      <c r="B654" s="113" t="s">
        <v>57</v>
      </c>
      <c r="C654" t="s">
        <v>136</v>
      </c>
      <c r="D654" t="s">
        <v>136</v>
      </c>
      <c r="F654" t="s">
        <v>136</v>
      </c>
      <c r="G654" t="s">
        <v>136</v>
      </c>
      <c r="H654" t="s">
        <v>136</v>
      </c>
      <c r="I654" t="s">
        <v>135</v>
      </c>
      <c r="J654" t="s">
        <v>135</v>
      </c>
      <c r="K654" t="s">
        <v>135</v>
      </c>
      <c r="L654" t="s">
        <v>135</v>
      </c>
      <c r="M654" t="s">
        <v>135</v>
      </c>
      <c r="N654" t="s">
        <v>135</v>
      </c>
      <c r="AZ654" s="213" t="e">
        <v>#N/A</v>
      </c>
      <c r="BA654">
        <v>815036</v>
      </c>
      <c r="BB654" s="113"/>
    </row>
    <row r="655" spans="1:54" customFormat="1" ht="18.75" customHeight="1" x14ac:dyDescent="0.3">
      <c r="A655">
        <v>815037</v>
      </c>
      <c r="B655" s="113" t="s">
        <v>57</v>
      </c>
      <c r="C655" t="s">
        <v>136</v>
      </c>
      <c r="D655" t="s">
        <v>135</v>
      </c>
      <c r="E655" t="s">
        <v>135</v>
      </c>
      <c r="F655" t="s">
        <v>135</v>
      </c>
      <c r="G655" t="s">
        <v>136</v>
      </c>
      <c r="H655" t="s">
        <v>136</v>
      </c>
      <c r="I655" t="s">
        <v>135</v>
      </c>
      <c r="J655" t="s">
        <v>135</v>
      </c>
      <c r="K655" t="s">
        <v>135</v>
      </c>
      <c r="L655" t="s">
        <v>135</v>
      </c>
      <c r="M655" t="s">
        <v>135</v>
      </c>
      <c r="N655" t="s">
        <v>135</v>
      </c>
      <c r="AZ655" s="213" t="e">
        <v>#N/A</v>
      </c>
      <c r="BA655">
        <v>815037</v>
      </c>
      <c r="BB655" s="113"/>
    </row>
    <row r="656" spans="1:54" customFormat="1" ht="18.75" customHeight="1" x14ac:dyDescent="0.3">
      <c r="A656">
        <v>815038</v>
      </c>
      <c r="B656" s="113" t="s">
        <v>57</v>
      </c>
      <c r="C656" t="s">
        <v>136</v>
      </c>
      <c r="D656" t="s">
        <v>136</v>
      </c>
      <c r="E656" t="s">
        <v>136</v>
      </c>
      <c r="F656" t="s">
        <v>136</v>
      </c>
      <c r="G656" t="s">
        <v>136</v>
      </c>
      <c r="H656" t="s">
        <v>136</v>
      </c>
      <c r="I656" t="s">
        <v>135</v>
      </c>
      <c r="J656" t="s">
        <v>135</v>
      </c>
      <c r="K656" t="s">
        <v>135</v>
      </c>
      <c r="L656" t="s">
        <v>135</v>
      </c>
      <c r="M656" t="s">
        <v>135</v>
      </c>
      <c r="N656" t="s">
        <v>135</v>
      </c>
      <c r="AZ656" s="213" t="e">
        <v>#N/A</v>
      </c>
      <c r="BA656">
        <v>815038</v>
      </c>
      <c r="BB656" s="113"/>
    </row>
    <row r="657" spans="1:54" customFormat="1" ht="18.75" customHeight="1" x14ac:dyDescent="0.3">
      <c r="A657">
        <v>815039</v>
      </c>
      <c r="B657" s="113" t="s">
        <v>57</v>
      </c>
      <c r="C657" t="s">
        <v>136</v>
      </c>
      <c r="D657" t="s">
        <v>136</v>
      </c>
      <c r="E657" t="s">
        <v>136</v>
      </c>
      <c r="F657" t="s">
        <v>136</v>
      </c>
      <c r="G657" t="s">
        <v>136</v>
      </c>
      <c r="H657" t="s">
        <v>136</v>
      </c>
      <c r="I657" t="s">
        <v>135</v>
      </c>
      <c r="J657" t="s">
        <v>135</v>
      </c>
      <c r="K657" t="s">
        <v>135</v>
      </c>
      <c r="L657" t="s">
        <v>135</v>
      </c>
      <c r="M657" t="s">
        <v>135</v>
      </c>
      <c r="N657" t="s">
        <v>135</v>
      </c>
      <c r="AZ657" s="213" t="e">
        <v>#N/A</v>
      </c>
      <c r="BA657">
        <v>815039</v>
      </c>
      <c r="BB657" s="113"/>
    </row>
    <row r="658" spans="1:54" customFormat="1" ht="18.75" customHeight="1" x14ac:dyDescent="0.3">
      <c r="A658">
        <v>815041</v>
      </c>
      <c r="B658" s="113" t="s">
        <v>57</v>
      </c>
      <c r="D658" t="s">
        <v>135</v>
      </c>
      <c r="G658" t="s">
        <v>135</v>
      </c>
      <c r="I658" t="s">
        <v>135</v>
      </c>
      <c r="J658" t="s">
        <v>135</v>
      </c>
      <c r="K658" t="s">
        <v>135</v>
      </c>
      <c r="L658" t="s">
        <v>135</v>
      </c>
      <c r="M658" t="s">
        <v>135</v>
      </c>
      <c r="N658" t="s">
        <v>135</v>
      </c>
      <c r="AZ658" s="213" t="e">
        <v>#N/A</v>
      </c>
      <c r="BA658">
        <v>815041</v>
      </c>
      <c r="BB658" s="113"/>
    </row>
    <row r="659" spans="1:54" customFormat="1" ht="18.75" customHeight="1" x14ac:dyDescent="0.3">
      <c r="A659">
        <v>815044</v>
      </c>
      <c r="B659" s="113" t="s">
        <v>57</v>
      </c>
      <c r="C659" t="s">
        <v>135</v>
      </c>
      <c r="D659" t="s">
        <v>135</v>
      </c>
      <c r="E659" t="s">
        <v>136</v>
      </c>
      <c r="F659" t="s">
        <v>136</v>
      </c>
      <c r="G659" t="s">
        <v>136</v>
      </c>
      <c r="H659" t="s">
        <v>136</v>
      </c>
      <c r="I659" t="s">
        <v>135</v>
      </c>
      <c r="J659" t="s">
        <v>135</v>
      </c>
      <c r="K659" t="s">
        <v>135</v>
      </c>
      <c r="L659" t="s">
        <v>135</v>
      </c>
      <c r="M659" t="s">
        <v>135</v>
      </c>
      <c r="N659" t="s">
        <v>135</v>
      </c>
      <c r="AZ659" s="213" t="e">
        <v>#N/A</v>
      </c>
      <c r="BA659">
        <v>815044</v>
      </c>
      <c r="BB659" s="113"/>
    </row>
    <row r="660" spans="1:54" customFormat="1" ht="18.75" customHeight="1" x14ac:dyDescent="0.3">
      <c r="A660">
        <v>815047</v>
      </c>
      <c r="B660" s="113" t="s">
        <v>57</v>
      </c>
      <c r="C660" t="s">
        <v>135</v>
      </c>
      <c r="D660" t="s">
        <v>135</v>
      </c>
      <c r="E660" t="s">
        <v>135</v>
      </c>
      <c r="F660" t="s">
        <v>135</v>
      </c>
      <c r="G660" t="s">
        <v>135</v>
      </c>
      <c r="H660" t="s">
        <v>135</v>
      </c>
      <c r="I660" t="s">
        <v>135</v>
      </c>
      <c r="J660" t="s">
        <v>135</v>
      </c>
      <c r="K660" t="s">
        <v>135</v>
      </c>
      <c r="L660" t="s">
        <v>135</v>
      </c>
      <c r="M660" t="s">
        <v>135</v>
      </c>
      <c r="N660" t="s">
        <v>135</v>
      </c>
      <c r="AZ660" s="213" t="e">
        <v>#N/A</v>
      </c>
      <c r="BA660">
        <v>815047</v>
      </c>
      <c r="BB660" s="113"/>
    </row>
    <row r="661" spans="1:54" customFormat="1" ht="18.75" customHeight="1" x14ac:dyDescent="0.3">
      <c r="A661">
        <v>815049</v>
      </c>
      <c r="B661" s="113" t="s">
        <v>57</v>
      </c>
      <c r="C661" t="s">
        <v>135</v>
      </c>
      <c r="D661" t="s">
        <v>135</v>
      </c>
      <c r="E661" t="s">
        <v>135</v>
      </c>
      <c r="F661" t="s">
        <v>135</v>
      </c>
      <c r="G661" t="s">
        <v>135</v>
      </c>
      <c r="H661" t="s">
        <v>135</v>
      </c>
      <c r="I661" t="s">
        <v>135</v>
      </c>
      <c r="J661" t="s">
        <v>135</v>
      </c>
      <c r="K661" t="s">
        <v>135</v>
      </c>
      <c r="L661" t="s">
        <v>135</v>
      </c>
      <c r="M661" t="s">
        <v>135</v>
      </c>
      <c r="N661" t="s">
        <v>135</v>
      </c>
      <c r="AZ661" s="213" t="e">
        <v>#N/A</v>
      </c>
      <c r="BA661">
        <v>815049</v>
      </c>
      <c r="BB661" s="113"/>
    </row>
    <row r="662" spans="1:54" customFormat="1" ht="18.75" customHeight="1" x14ac:dyDescent="0.3">
      <c r="A662">
        <v>812348</v>
      </c>
      <c r="B662" t="s">
        <v>57</v>
      </c>
      <c r="D662" t="s">
        <v>135</v>
      </c>
      <c r="F662" t="s">
        <v>134</v>
      </c>
      <c r="H662" t="s">
        <v>136</v>
      </c>
      <c r="I662" t="s">
        <v>135</v>
      </c>
      <c r="J662" t="s">
        <v>136</v>
      </c>
      <c r="M662" t="s">
        <v>134</v>
      </c>
      <c r="N662" t="s">
        <v>136</v>
      </c>
      <c r="AZ662" s="213">
        <v>812348</v>
      </c>
      <c r="BA662">
        <v>812348</v>
      </c>
    </row>
    <row r="663" spans="1:54" customFormat="1" ht="18.75" customHeight="1" x14ac:dyDescent="0.3">
      <c r="A663">
        <v>814995</v>
      </c>
      <c r="B663" t="s">
        <v>57</v>
      </c>
      <c r="D663" t="s">
        <v>135</v>
      </c>
      <c r="E663" t="s">
        <v>134</v>
      </c>
      <c r="F663" t="s">
        <v>134</v>
      </c>
      <c r="G663" t="s">
        <v>135</v>
      </c>
      <c r="J663" t="s">
        <v>135</v>
      </c>
      <c r="K663" t="s">
        <v>136</v>
      </c>
      <c r="L663" t="s">
        <v>135</v>
      </c>
      <c r="M663" t="s">
        <v>134</v>
      </c>
      <c r="AZ663" s="213">
        <v>814995</v>
      </c>
      <c r="BA663">
        <v>814995</v>
      </c>
    </row>
    <row r="664" spans="1:54" customFormat="1" ht="18.75" customHeight="1" x14ac:dyDescent="0.3">
      <c r="A664">
        <v>815006</v>
      </c>
      <c r="B664" t="s">
        <v>57</v>
      </c>
      <c r="D664" t="s">
        <v>135</v>
      </c>
      <c r="E664" t="s">
        <v>135</v>
      </c>
      <c r="F664" t="s">
        <v>135</v>
      </c>
      <c r="G664" t="s">
        <v>135</v>
      </c>
      <c r="I664" t="s">
        <v>135</v>
      </c>
      <c r="J664" t="s">
        <v>135</v>
      </c>
      <c r="K664" t="s">
        <v>135</v>
      </c>
      <c r="L664" t="s">
        <v>135</v>
      </c>
      <c r="N664" t="s">
        <v>136</v>
      </c>
      <c r="AZ664" s="213">
        <v>815006</v>
      </c>
      <c r="BA664">
        <v>815006</v>
      </c>
    </row>
    <row r="665" spans="1:54" customFormat="1" ht="18.75" customHeight="1" x14ac:dyDescent="0.3">
      <c r="A665">
        <v>815226</v>
      </c>
      <c r="B665" t="s">
        <v>57</v>
      </c>
      <c r="D665" t="s">
        <v>135</v>
      </c>
      <c r="E665" t="s">
        <v>135</v>
      </c>
      <c r="F665" t="s">
        <v>134</v>
      </c>
      <c r="H665" t="s">
        <v>134</v>
      </c>
      <c r="J665" t="s">
        <v>136</v>
      </c>
      <c r="K665" t="s">
        <v>136</v>
      </c>
      <c r="M665" t="s">
        <v>136</v>
      </c>
      <c r="N665" t="s">
        <v>136</v>
      </c>
      <c r="AZ665" s="213">
        <v>815226</v>
      </c>
      <c r="BA665">
        <v>815226</v>
      </c>
    </row>
    <row r="666" spans="1:54" customFormat="1" ht="18.75" customHeight="1" x14ac:dyDescent="0.3">
      <c r="A666">
        <v>815233</v>
      </c>
      <c r="B666" t="s">
        <v>57</v>
      </c>
      <c r="D666" t="s">
        <v>135</v>
      </c>
      <c r="E666" t="s">
        <v>136</v>
      </c>
      <c r="H666" t="s">
        <v>136</v>
      </c>
      <c r="K666" t="s">
        <v>136</v>
      </c>
      <c r="L666" t="s">
        <v>136</v>
      </c>
      <c r="M666" t="s">
        <v>136</v>
      </c>
      <c r="O666" t="s">
        <v>136</v>
      </c>
      <c r="P666" t="s">
        <v>135</v>
      </c>
      <c r="R666" t="s">
        <v>136</v>
      </c>
      <c r="S666" t="s">
        <v>136</v>
      </c>
      <c r="AZ666" s="213">
        <v>815233</v>
      </c>
      <c r="BA666">
        <v>815233</v>
      </c>
    </row>
    <row r="667" spans="1:54" customFormat="1" ht="18.75" customHeight="1" x14ac:dyDescent="0.3">
      <c r="A667">
        <v>815051</v>
      </c>
      <c r="B667" s="113" t="s">
        <v>57</v>
      </c>
      <c r="C667" t="s">
        <v>136</v>
      </c>
      <c r="D667" t="s">
        <v>135</v>
      </c>
      <c r="E667" t="s">
        <v>136</v>
      </c>
      <c r="F667" t="s">
        <v>135</v>
      </c>
      <c r="G667" t="s">
        <v>136</v>
      </c>
      <c r="H667" t="s">
        <v>135</v>
      </c>
      <c r="I667" t="s">
        <v>135</v>
      </c>
      <c r="J667" t="s">
        <v>135</v>
      </c>
      <c r="K667" t="s">
        <v>135</v>
      </c>
      <c r="L667" t="s">
        <v>135</v>
      </c>
      <c r="M667" t="s">
        <v>135</v>
      </c>
      <c r="N667" t="s">
        <v>135</v>
      </c>
      <c r="AZ667" s="213" t="e">
        <v>#N/A</v>
      </c>
      <c r="BA667">
        <v>815051</v>
      </c>
      <c r="BB667" s="113"/>
    </row>
    <row r="668" spans="1:54" customFormat="1" ht="18.75" customHeight="1" x14ac:dyDescent="0.3">
      <c r="A668">
        <v>815083</v>
      </c>
      <c r="B668" s="113" t="s">
        <v>57</v>
      </c>
      <c r="C668" t="s">
        <v>136</v>
      </c>
      <c r="D668" t="s">
        <v>135</v>
      </c>
      <c r="F668" t="s">
        <v>136</v>
      </c>
      <c r="G668" t="s">
        <v>135</v>
      </c>
      <c r="H668" t="s">
        <v>136</v>
      </c>
      <c r="I668" t="s">
        <v>135</v>
      </c>
      <c r="J668" t="s">
        <v>135</v>
      </c>
      <c r="K668" t="s">
        <v>135</v>
      </c>
      <c r="L668" t="s">
        <v>135</v>
      </c>
      <c r="M668" t="s">
        <v>135</v>
      </c>
      <c r="N668" t="s">
        <v>135</v>
      </c>
      <c r="AZ668" s="213" t="e">
        <v>#N/A</v>
      </c>
      <c r="BA668">
        <v>815083</v>
      </c>
      <c r="BB668" s="113"/>
    </row>
    <row r="669" spans="1:54" customFormat="1" ht="18.75" customHeight="1" x14ac:dyDescent="0.3">
      <c r="A669">
        <v>815208</v>
      </c>
      <c r="B669" s="113" t="s">
        <v>57</v>
      </c>
      <c r="C669" t="s">
        <v>136</v>
      </c>
      <c r="D669" t="s">
        <v>135</v>
      </c>
      <c r="E669" t="s">
        <v>135</v>
      </c>
      <c r="F669" t="s">
        <v>136</v>
      </c>
      <c r="G669" t="s">
        <v>136</v>
      </c>
      <c r="H669" t="s">
        <v>136</v>
      </c>
      <c r="I669" t="s">
        <v>135</v>
      </c>
      <c r="J669" t="s">
        <v>135</v>
      </c>
      <c r="K669" t="s">
        <v>135</v>
      </c>
      <c r="L669" t="s">
        <v>135</v>
      </c>
      <c r="M669" t="s">
        <v>135</v>
      </c>
      <c r="N669" t="s">
        <v>135</v>
      </c>
      <c r="AZ669" s="213" t="e">
        <v>#N/A</v>
      </c>
      <c r="BA669">
        <v>815208</v>
      </c>
      <c r="BB669" s="113"/>
    </row>
    <row r="670" spans="1:54" customFormat="1" ht="18.75" customHeight="1" x14ac:dyDescent="0.3">
      <c r="A670">
        <v>813548</v>
      </c>
      <c r="B670" t="s">
        <v>57</v>
      </c>
      <c r="D670" t="s">
        <v>134</v>
      </c>
      <c r="E670" t="s">
        <v>136</v>
      </c>
      <c r="F670" t="s">
        <v>136</v>
      </c>
      <c r="G670" t="s">
        <v>136</v>
      </c>
      <c r="I670" t="s">
        <v>136</v>
      </c>
      <c r="K670" t="s">
        <v>136</v>
      </c>
      <c r="L670" t="s">
        <v>136</v>
      </c>
      <c r="AZ670" s="213">
        <v>813548</v>
      </c>
      <c r="BA670">
        <v>813548</v>
      </c>
    </row>
    <row r="671" spans="1:54" customFormat="1" ht="18.75" customHeight="1" x14ac:dyDescent="0.3">
      <c r="A671">
        <v>813817</v>
      </c>
      <c r="B671" t="s">
        <v>57</v>
      </c>
      <c r="D671" t="s">
        <v>134</v>
      </c>
      <c r="E671" t="s">
        <v>134</v>
      </c>
      <c r="F671" t="s">
        <v>134</v>
      </c>
      <c r="G671" t="s">
        <v>134</v>
      </c>
      <c r="J671" t="s">
        <v>134</v>
      </c>
      <c r="L671" t="s">
        <v>134</v>
      </c>
      <c r="AZ671" s="213">
        <v>813817</v>
      </c>
      <c r="BA671">
        <v>813817</v>
      </c>
    </row>
    <row r="672" spans="1:54" customFormat="1" ht="18.75" customHeight="1" x14ac:dyDescent="0.3">
      <c r="A672">
        <v>814363</v>
      </c>
      <c r="B672" t="s">
        <v>57</v>
      </c>
      <c r="D672" t="s">
        <v>134</v>
      </c>
      <c r="F672" t="s">
        <v>134</v>
      </c>
      <c r="I672" t="s">
        <v>136</v>
      </c>
      <c r="J672" t="s">
        <v>136</v>
      </c>
      <c r="K672" t="s">
        <v>136</v>
      </c>
      <c r="L672" t="s">
        <v>136</v>
      </c>
      <c r="M672" t="s">
        <v>136</v>
      </c>
      <c r="N672" t="s">
        <v>136</v>
      </c>
      <c r="AZ672" s="213">
        <v>814363</v>
      </c>
      <c r="BA672">
        <v>814363</v>
      </c>
    </row>
    <row r="673" spans="1:54" customFormat="1" ht="18.75" customHeight="1" x14ac:dyDescent="0.3">
      <c r="A673">
        <v>814682</v>
      </c>
      <c r="B673" t="s">
        <v>57</v>
      </c>
      <c r="D673" t="s">
        <v>134</v>
      </c>
      <c r="E673" t="s">
        <v>134</v>
      </c>
      <c r="F673" t="s">
        <v>134</v>
      </c>
      <c r="H673" t="s">
        <v>134</v>
      </c>
      <c r="I673" t="s">
        <v>136</v>
      </c>
      <c r="J673" t="s">
        <v>136</v>
      </c>
      <c r="K673" t="s">
        <v>136</v>
      </c>
      <c r="L673" t="s">
        <v>136</v>
      </c>
      <c r="N673" t="s">
        <v>136</v>
      </c>
      <c r="AZ673" s="213">
        <v>814682</v>
      </c>
      <c r="BA673">
        <v>814682</v>
      </c>
    </row>
    <row r="674" spans="1:54" customFormat="1" ht="18.75" customHeight="1" x14ac:dyDescent="0.3">
      <c r="A674">
        <v>814715</v>
      </c>
      <c r="B674" t="s">
        <v>57</v>
      </c>
      <c r="D674" t="s">
        <v>136</v>
      </c>
      <c r="E674" t="s">
        <v>134</v>
      </c>
      <c r="F674" t="s">
        <v>134</v>
      </c>
      <c r="G674" t="s">
        <v>134</v>
      </c>
      <c r="I674" t="s">
        <v>135</v>
      </c>
      <c r="J674" t="s">
        <v>135</v>
      </c>
      <c r="K674" t="s">
        <v>135</v>
      </c>
      <c r="L674" t="s">
        <v>135</v>
      </c>
      <c r="M674" t="s">
        <v>135</v>
      </c>
      <c r="N674" t="s">
        <v>135</v>
      </c>
      <c r="AZ674" s="213">
        <v>814715</v>
      </c>
      <c r="BA674">
        <v>814715</v>
      </c>
    </row>
    <row r="675" spans="1:54" customFormat="1" ht="18.75" customHeight="1" x14ac:dyDescent="0.3">
      <c r="A675">
        <v>814867</v>
      </c>
      <c r="B675" t="s">
        <v>57</v>
      </c>
      <c r="D675" t="s">
        <v>136</v>
      </c>
      <c r="F675" t="s">
        <v>134</v>
      </c>
      <c r="H675" t="s">
        <v>134</v>
      </c>
      <c r="I675" t="s">
        <v>136</v>
      </c>
      <c r="J675" t="s">
        <v>134</v>
      </c>
      <c r="K675" t="s">
        <v>136</v>
      </c>
      <c r="L675" t="s">
        <v>136</v>
      </c>
      <c r="M675" t="s">
        <v>134</v>
      </c>
      <c r="N675" t="s">
        <v>136</v>
      </c>
      <c r="AZ675" s="213">
        <v>814867</v>
      </c>
      <c r="BA675">
        <v>814867</v>
      </c>
    </row>
    <row r="676" spans="1:54" customFormat="1" ht="18.75" customHeight="1" x14ac:dyDescent="0.3">
      <c r="A676">
        <v>814516</v>
      </c>
      <c r="B676" s="113" t="s">
        <v>57</v>
      </c>
      <c r="D676" t="s">
        <v>134</v>
      </c>
      <c r="E676" t="s">
        <v>134</v>
      </c>
      <c r="F676" t="s">
        <v>134</v>
      </c>
      <c r="G676" t="s">
        <v>136</v>
      </c>
      <c r="H676" t="s">
        <v>136</v>
      </c>
      <c r="I676" t="s">
        <v>135</v>
      </c>
      <c r="J676" t="s">
        <v>135</v>
      </c>
      <c r="K676" t="s">
        <v>135</v>
      </c>
      <c r="L676" t="s">
        <v>135</v>
      </c>
      <c r="M676" t="s">
        <v>135</v>
      </c>
      <c r="N676" t="s">
        <v>135</v>
      </c>
      <c r="AZ676" s="213" t="e">
        <v>#N/A</v>
      </c>
      <c r="BA676">
        <v>814516</v>
      </c>
      <c r="BB676" s="113"/>
    </row>
    <row r="677" spans="1:54" customFormat="1" ht="18.75" customHeight="1" x14ac:dyDescent="0.3">
      <c r="A677">
        <v>814544</v>
      </c>
      <c r="B677" s="113" t="s">
        <v>57</v>
      </c>
      <c r="D677" t="s">
        <v>135</v>
      </c>
      <c r="E677" t="s">
        <v>136</v>
      </c>
      <c r="F677" t="s">
        <v>136</v>
      </c>
      <c r="G677" t="s">
        <v>135</v>
      </c>
      <c r="H677" t="s">
        <v>135</v>
      </c>
      <c r="I677" t="s">
        <v>135</v>
      </c>
      <c r="J677" t="s">
        <v>135</v>
      </c>
      <c r="K677" t="s">
        <v>135</v>
      </c>
      <c r="L677" t="s">
        <v>135</v>
      </c>
      <c r="M677" t="s">
        <v>135</v>
      </c>
      <c r="N677" t="s">
        <v>135</v>
      </c>
      <c r="AZ677" s="213" t="e">
        <v>#N/A</v>
      </c>
      <c r="BA677">
        <v>814544</v>
      </c>
      <c r="BB677" s="113"/>
    </row>
    <row r="678" spans="1:54" customFormat="1" ht="18.75" customHeight="1" x14ac:dyDescent="0.3">
      <c r="A678">
        <v>814550</v>
      </c>
      <c r="B678" s="113" t="s">
        <v>57</v>
      </c>
      <c r="D678" t="s">
        <v>134</v>
      </c>
      <c r="E678" t="s">
        <v>134</v>
      </c>
      <c r="F678" t="s">
        <v>134</v>
      </c>
      <c r="G678" t="s">
        <v>136</v>
      </c>
      <c r="H678" t="s">
        <v>136</v>
      </c>
      <c r="I678" t="s">
        <v>135</v>
      </c>
      <c r="J678" t="s">
        <v>135</v>
      </c>
      <c r="K678" t="s">
        <v>135</v>
      </c>
      <c r="L678" t="s">
        <v>135</v>
      </c>
      <c r="M678" t="s">
        <v>135</v>
      </c>
      <c r="N678" t="s">
        <v>135</v>
      </c>
      <c r="AZ678" s="213" t="e">
        <v>#N/A</v>
      </c>
      <c r="BA678">
        <v>814550</v>
      </c>
      <c r="BB678" s="113"/>
    </row>
    <row r="679" spans="1:54" customFormat="1" ht="18.75" customHeight="1" x14ac:dyDescent="0.3">
      <c r="A679">
        <v>814564</v>
      </c>
      <c r="B679" s="113" t="s">
        <v>57</v>
      </c>
      <c r="D679" t="s">
        <v>136</v>
      </c>
      <c r="E679" t="s">
        <v>136</v>
      </c>
      <c r="F679" t="s">
        <v>136</v>
      </c>
      <c r="G679" t="s">
        <v>136</v>
      </c>
      <c r="H679" t="s">
        <v>136</v>
      </c>
      <c r="I679" t="s">
        <v>135</v>
      </c>
      <c r="J679" t="s">
        <v>135</v>
      </c>
      <c r="K679" t="s">
        <v>135</v>
      </c>
      <c r="L679" t="s">
        <v>135</v>
      </c>
      <c r="M679" t="s">
        <v>135</v>
      </c>
      <c r="N679" t="s">
        <v>135</v>
      </c>
      <c r="AZ679" s="213" t="e">
        <v>#N/A</v>
      </c>
      <c r="BA679">
        <v>814564</v>
      </c>
      <c r="BB679" s="113"/>
    </row>
    <row r="680" spans="1:54" customFormat="1" ht="18.75" customHeight="1" x14ac:dyDescent="0.3">
      <c r="A680">
        <v>814636</v>
      </c>
      <c r="B680" s="113" t="s">
        <v>57</v>
      </c>
      <c r="D680" t="s">
        <v>134</v>
      </c>
      <c r="E680" t="s">
        <v>134</v>
      </c>
      <c r="F680" t="s">
        <v>134</v>
      </c>
      <c r="G680" t="s">
        <v>134</v>
      </c>
      <c r="H680" t="s">
        <v>134</v>
      </c>
      <c r="I680" t="s">
        <v>135</v>
      </c>
      <c r="J680" t="s">
        <v>135</v>
      </c>
      <c r="K680" t="s">
        <v>135</v>
      </c>
      <c r="L680" t="s">
        <v>135</v>
      </c>
      <c r="M680" t="s">
        <v>135</v>
      </c>
      <c r="N680" t="s">
        <v>135</v>
      </c>
      <c r="AZ680" s="213" t="e">
        <v>#N/A</v>
      </c>
      <c r="BA680">
        <v>814636</v>
      </c>
      <c r="BB680" s="113"/>
    </row>
    <row r="681" spans="1:54" customFormat="1" ht="18.75" customHeight="1" x14ac:dyDescent="0.3">
      <c r="A681">
        <v>814685</v>
      </c>
      <c r="B681" s="113" t="s">
        <v>57</v>
      </c>
      <c r="D681" t="s">
        <v>135</v>
      </c>
      <c r="E681" t="s">
        <v>135</v>
      </c>
      <c r="F681" t="s">
        <v>135</v>
      </c>
      <c r="G681" t="s">
        <v>135</v>
      </c>
      <c r="H681" t="s">
        <v>135</v>
      </c>
      <c r="I681" t="s">
        <v>135</v>
      </c>
      <c r="J681" t="s">
        <v>135</v>
      </c>
      <c r="K681" t="s">
        <v>135</v>
      </c>
      <c r="L681" t="s">
        <v>135</v>
      </c>
      <c r="M681" t="s">
        <v>135</v>
      </c>
      <c r="N681" t="s">
        <v>135</v>
      </c>
      <c r="AZ681" s="213" t="e">
        <v>#N/A</v>
      </c>
      <c r="BA681">
        <v>814685</v>
      </c>
      <c r="BB681" s="113"/>
    </row>
    <row r="682" spans="1:54" customFormat="1" ht="18.75" customHeight="1" x14ac:dyDescent="0.3">
      <c r="A682">
        <v>814746</v>
      </c>
      <c r="B682" s="113" t="s">
        <v>57</v>
      </c>
      <c r="D682" t="s">
        <v>135</v>
      </c>
      <c r="E682" t="s">
        <v>135</v>
      </c>
      <c r="F682" t="s">
        <v>136</v>
      </c>
      <c r="G682" t="s">
        <v>135</v>
      </c>
      <c r="H682" t="s">
        <v>136</v>
      </c>
      <c r="I682" t="s">
        <v>135</v>
      </c>
      <c r="J682" t="s">
        <v>135</v>
      </c>
      <c r="K682" t="s">
        <v>135</v>
      </c>
      <c r="L682" t="s">
        <v>135</v>
      </c>
      <c r="M682" t="s">
        <v>136</v>
      </c>
      <c r="N682" t="s">
        <v>136</v>
      </c>
      <c r="AZ682" s="213" t="e">
        <v>#N/A</v>
      </c>
      <c r="BA682">
        <v>814746</v>
      </c>
      <c r="BB682" s="113"/>
    </row>
    <row r="683" spans="1:54" customFormat="1" ht="18.75" customHeight="1" x14ac:dyDescent="0.3">
      <c r="A683">
        <v>814750</v>
      </c>
      <c r="B683" s="113" t="s">
        <v>57</v>
      </c>
      <c r="D683" t="s">
        <v>134</v>
      </c>
      <c r="E683" t="s">
        <v>136</v>
      </c>
      <c r="F683" t="s">
        <v>136</v>
      </c>
      <c r="G683" t="s">
        <v>136</v>
      </c>
      <c r="H683" t="s">
        <v>134</v>
      </c>
      <c r="I683" t="s">
        <v>135</v>
      </c>
      <c r="J683" t="s">
        <v>135</v>
      </c>
      <c r="K683" t="s">
        <v>135</v>
      </c>
      <c r="L683" t="s">
        <v>136</v>
      </c>
      <c r="M683" t="s">
        <v>136</v>
      </c>
      <c r="N683" t="s">
        <v>136</v>
      </c>
      <c r="AZ683" s="213" t="e">
        <v>#N/A</v>
      </c>
      <c r="BA683">
        <v>814750</v>
      </c>
      <c r="BB683" s="113"/>
    </row>
    <row r="684" spans="1:54" customFormat="1" ht="18.75" customHeight="1" x14ac:dyDescent="0.3">
      <c r="A684">
        <v>814784</v>
      </c>
      <c r="B684" s="113" t="s">
        <v>57</v>
      </c>
      <c r="D684" t="s">
        <v>134</v>
      </c>
      <c r="E684" t="s">
        <v>134</v>
      </c>
      <c r="F684" t="s">
        <v>134</v>
      </c>
      <c r="G684" t="s">
        <v>136</v>
      </c>
      <c r="H684" t="s">
        <v>136</v>
      </c>
      <c r="I684" t="s">
        <v>135</v>
      </c>
      <c r="J684" t="s">
        <v>135</v>
      </c>
      <c r="K684" t="s">
        <v>135</v>
      </c>
      <c r="L684" t="s">
        <v>135</v>
      </c>
      <c r="M684" t="s">
        <v>135</v>
      </c>
      <c r="N684" t="s">
        <v>135</v>
      </c>
      <c r="AZ684" s="213" t="e">
        <v>#N/A</v>
      </c>
      <c r="BA684">
        <v>814784</v>
      </c>
      <c r="BB684" s="113"/>
    </row>
    <row r="685" spans="1:54" customFormat="1" ht="18.75" customHeight="1" x14ac:dyDescent="0.3">
      <c r="A685">
        <v>814825</v>
      </c>
      <c r="B685" s="113" t="s">
        <v>57</v>
      </c>
      <c r="D685" t="s">
        <v>135</v>
      </c>
      <c r="E685" t="s">
        <v>135</v>
      </c>
      <c r="F685" t="s">
        <v>135</v>
      </c>
      <c r="G685" t="s">
        <v>135</v>
      </c>
      <c r="H685" t="s">
        <v>135</v>
      </c>
      <c r="I685" t="s">
        <v>135</v>
      </c>
      <c r="J685" t="s">
        <v>135</v>
      </c>
      <c r="K685" t="s">
        <v>135</v>
      </c>
      <c r="L685" t="s">
        <v>135</v>
      </c>
      <c r="M685" t="s">
        <v>135</v>
      </c>
      <c r="N685" t="s">
        <v>135</v>
      </c>
      <c r="AZ685" s="213" t="e">
        <v>#N/A</v>
      </c>
      <c r="BA685">
        <v>814825</v>
      </c>
      <c r="BB685" s="113"/>
    </row>
    <row r="686" spans="1:54" customFormat="1" ht="18.75" customHeight="1" x14ac:dyDescent="0.3">
      <c r="A686">
        <v>814864</v>
      </c>
      <c r="B686" s="113" t="s">
        <v>57</v>
      </c>
      <c r="D686" t="s">
        <v>134</v>
      </c>
      <c r="E686" t="s">
        <v>134</v>
      </c>
      <c r="F686" t="s">
        <v>134</v>
      </c>
      <c r="H686" t="s">
        <v>134</v>
      </c>
      <c r="I686" t="s">
        <v>135</v>
      </c>
      <c r="J686" t="s">
        <v>135</v>
      </c>
      <c r="K686" t="s">
        <v>135</v>
      </c>
      <c r="L686" t="s">
        <v>135</v>
      </c>
      <c r="M686" t="s">
        <v>135</v>
      </c>
      <c r="N686" t="s">
        <v>135</v>
      </c>
      <c r="AZ686" s="213" t="e">
        <v>#N/A</v>
      </c>
      <c r="BA686">
        <v>814864</v>
      </c>
      <c r="BB686" s="113"/>
    </row>
    <row r="687" spans="1:54" customFormat="1" ht="18.75" customHeight="1" x14ac:dyDescent="0.3">
      <c r="A687">
        <v>814346</v>
      </c>
      <c r="B687" t="s">
        <v>57</v>
      </c>
      <c r="C687" t="s">
        <v>136</v>
      </c>
      <c r="D687" t="s">
        <v>134</v>
      </c>
      <c r="E687" t="s">
        <v>135</v>
      </c>
      <c r="F687" t="s">
        <v>135</v>
      </c>
      <c r="K687" t="s">
        <v>136</v>
      </c>
      <c r="L687" t="s">
        <v>134</v>
      </c>
      <c r="M687" t="s">
        <v>136</v>
      </c>
      <c r="AZ687" s="213">
        <v>814346</v>
      </c>
      <c r="BA687">
        <v>814346</v>
      </c>
    </row>
    <row r="688" spans="1:54" customFormat="1" ht="18.75" customHeight="1" x14ac:dyDescent="0.3">
      <c r="A688">
        <v>814472</v>
      </c>
      <c r="B688" t="s">
        <v>57</v>
      </c>
      <c r="D688" t="s">
        <v>134</v>
      </c>
      <c r="E688" t="s">
        <v>135</v>
      </c>
      <c r="F688" t="s">
        <v>136</v>
      </c>
      <c r="I688" t="s">
        <v>136</v>
      </c>
      <c r="J688" t="s">
        <v>135</v>
      </c>
      <c r="K688" t="s">
        <v>135</v>
      </c>
      <c r="N688" t="s">
        <v>135</v>
      </c>
      <c r="AZ688" s="213">
        <v>814472</v>
      </c>
      <c r="BA688">
        <v>814472</v>
      </c>
    </row>
    <row r="689" spans="1:53" customFormat="1" ht="18.75" customHeight="1" x14ac:dyDescent="0.3">
      <c r="A689">
        <v>814515</v>
      </c>
      <c r="B689" t="s">
        <v>57</v>
      </c>
      <c r="D689" t="s">
        <v>134</v>
      </c>
      <c r="E689" t="s">
        <v>134</v>
      </c>
      <c r="F689" t="s">
        <v>134</v>
      </c>
      <c r="G689" t="s">
        <v>136</v>
      </c>
      <c r="H689" t="s">
        <v>134</v>
      </c>
      <c r="I689" t="s">
        <v>135</v>
      </c>
      <c r="J689" t="s">
        <v>136</v>
      </c>
      <c r="K689" t="s">
        <v>135</v>
      </c>
      <c r="M689" t="s">
        <v>136</v>
      </c>
      <c r="N689" t="s">
        <v>135</v>
      </c>
      <c r="AZ689" s="213">
        <v>814515</v>
      </c>
      <c r="BA689">
        <v>814515</v>
      </c>
    </row>
    <row r="690" spans="1:53" customFormat="1" ht="18.75" customHeight="1" x14ac:dyDescent="0.3">
      <c r="A690">
        <v>814530</v>
      </c>
      <c r="B690" t="s">
        <v>57</v>
      </c>
      <c r="D690" t="s">
        <v>134</v>
      </c>
      <c r="E690" t="s">
        <v>134</v>
      </c>
      <c r="F690" t="s">
        <v>134</v>
      </c>
      <c r="H690" t="s">
        <v>135</v>
      </c>
      <c r="I690" t="s">
        <v>134</v>
      </c>
      <c r="K690" t="s">
        <v>134</v>
      </c>
      <c r="L690" t="s">
        <v>134</v>
      </c>
      <c r="N690" t="s">
        <v>135</v>
      </c>
      <c r="AZ690" s="213">
        <v>814530</v>
      </c>
      <c r="BA690">
        <v>814530</v>
      </c>
    </row>
    <row r="691" spans="1:53" customFormat="1" ht="18.75" customHeight="1" x14ac:dyDescent="0.3">
      <c r="A691">
        <v>814531</v>
      </c>
      <c r="B691" t="s">
        <v>57</v>
      </c>
      <c r="F691" t="s">
        <v>136</v>
      </c>
      <c r="G691" t="s">
        <v>136</v>
      </c>
      <c r="H691" t="s">
        <v>134</v>
      </c>
      <c r="I691" t="s">
        <v>136</v>
      </c>
      <c r="J691" t="s">
        <v>136</v>
      </c>
      <c r="K691" t="s">
        <v>136</v>
      </c>
      <c r="L691" t="s">
        <v>136</v>
      </c>
      <c r="M691" t="s">
        <v>136</v>
      </c>
      <c r="N691" t="s">
        <v>136</v>
      </c>
      <c r="AZ691" s="213">
        <v>814531</v>
      </c>
      <c r="BA691">
        <v>814531</v>
      </c>
    </row>
    <row r="692" spans="1:53" customFormat="1" ht="18.75" customHeight="1" x14ac:dyDescent="0.3">
      <c r="A692">
        <v>814534</v>
      </c>
      <c r="B692" t="s">
        <v>57</v>
      </c>
      <c r="C692" t="s">
        <v>134</v>
      </c>
      <c r="D692" t="s">
        <v>134</v>
      </c>
      <c r="E692" t="s">
        <v>134</v>
      </c>
      <c r="F692" t="s">
        <v>134</v>
      </c>
      <c r="G692" t="s">
        <v>134</v>
      </c>
      <c r="H692" t="s">
        <v>134</v>
      </c>
      <c r="I692" t="s">
        <v>134</v>
      </c>
      <c r="J692" t="s">
        <v>134</v>
      </c>
      <c r="K692" t="s">
        <v>134</v>
      </c>
      <c r="M692" t="s">
        <v>134</v>
      </c>
      <c r="AZ692" s="213">
        <v>814534</v>
      </c>
      <c r="BA692">
        <v>814534</v>
      </c>
    </row>
    <row r="693" spans="1:53" customFormat="1" ht="18.75" customHeight="1" x14ac:dyDescent="0.3">
      <c r="A693">
        <v>814574</v>
      </c>
      <c r="B693" t="s">
        <v>57</v>
      </c>
      <c r="C693" t="s">
        <v>134</v>
      </c>
      <c r="D693" t="s">
        <v>136</v>
      </c>
      <c r="E693" t="s">
        <v>134</v>
      </c>
      <c r="F693" t="s">
        <v>134</v>
      </c>
      <c r="G693" t="s">
        <v>136</v>
      </c>
      <c r="H693" t="s">
        <v>134</v>
      </c>
      <c r="I693" t="s">
        <v>135</v>
      </c>
      <c r="J693" t="s">
        <v>135</v>
      </c>
      <c r="K693" t="s">
        <v>135</v>
      </c>
      <c r="L693" t="s">
        <v>135</v>
      </c>
      <c r="M693" t="s">
        <v>135</v>
      </c>
      <c r="N693" t="s">
        <v>135</v>
      </c>
      <c r="AZ693" s="213">
        <v>814574</v>
      </c>
      <c r="BA693">
        <v>814574</v>
      </c>
    </row>
    <row r="694" spans="1:53" customFormat="1" ht="18.75" customHeight="1" x14ac:dyDescent="0.3">
      <c r="A694">
        <v>814588</v>
      </c>
      <c r="B694" t="s">
        <v>57</v>
      </c>
      <c r="D694" t="s">
        <v>135</v>
      </c>
      <c r="E694" t="s">
        <v>134</v>
      </c>
      <c r="F694" t="s">
        <v>136</v>
      </c>
      <c r="I694" t="s">
        <v>135</v>
      </c>
      <c r="J694" t="s">
        <v>135</v>
      </c>
      <c r="K694" t="s">
        <v>135</v>
      </c>
      <c r="L694" t="s">
        <v>136</v>
      </c>
      <c r="M694" t="s">
        <v>136</v>
      </c>
      <c r="N694" t="s">
        <v>135</v>
      </c>
      <c r="AZ694" s="213">
        <v>814588</v>
      </c>
      <c r="BA694">
        <v>814588</v>
      </c>
    </row>
    <row r="695" spans="1:53" customFormat="1" ht="18.75" customHeight="1" x14ac:dyDescent="0.3">
      <c r="A695">
        <v>814591</v>
      </c>
      <c r="B695" t="s">
        <v>57</v>
      </c>
      <c r="D695" t="s">
        <v>134</v>
      </c>
      <c r="E695" t="s">
        <v>134</v>
      </c>
      <c r="F695" t="s">
        <v>134</v>
      </c>
      <c r="G695" t="s">
        <v>134</v>
      </c>
      <c r="H695" t="s">
        <v>134</v>
      </c>
      <c r="I695" t="s">
        <v>134</v>
      </c>
      <c r="K695" t="s">
        <v>134</v>
      </c>
      <c r="L695" t="s">
        <v>134</v>
      </c>
      <c r="AZ695" s="213">
        <v>814591</v>
      </c>
      <c r="BA695">
        <v>814591</v>
      </c>
    </row>
    <row r="696" spans="1:53" customFormat="1" ht="18.75" customHeight="1" x14ac:dyDescent="0.3">
      <c r="A696">
        <v>814594</v>
      </c>
      <c r="B696" t="s">
        <v>57</v>
      </c>
      <c r="D696" t="s">
        <v>134</v>
      </c>
      <c r="F696" t="s">
        <v>134</v>
      </c>
      <c r="I696" t="s">
        <v>134</v>
      </c>
      <c r="L696" t="s">
        <v>134</v>
      </c>
      <c r="M696" t="s">
        <v>134</v>
      </c>
      <c r="AZ696" s="213">
        <v>814594</v>
      </c>
      <c r="BA696">
        <v>814594</v>
      </c>
    </row>
    <row r="697" spans="1:53" customFormat="1" ht="18.75" customHeight="1" x14ac:dyDescent="0.3">
      <c r="A697">
        <v>814608</v>
      </c>
      <c r="B697" t="s">
        <v>57</v>
      </c>
      <c r="C697" t="s">
        <v>134</v>
      </c>
      <c r="D697" t="s">
        <v>134</v>
      </c>
      <c r="E697" t="s">
        <v>134</v>
      </c>
      <c r="F697" t="s">
        <v>134</v>
      </c>
      <c r="I697" t="s">
        <v>135</v>
      </c>
      <c r="K697" t="s">
        <v>135</v>
      </c>
      <c r="L697" t="s">
        <v>135</v>
      </c>
      <c r="AZ697" s="213">
        <v>814608</v>
      </c>
      <c r="BA697">
        <v>814608</v>
      </c>
    </row>
    <row r="698" spans="1:53" customFormat="1" ht="18.75" customHeight="1" x14ac:dyDescent="0.3">
      <c r="A698">
        <v>814610</v>
      </c>
      <c r="B698" t="s">
        <v>57</v>
      </c>
      <c r="D698" t="s">
        <v>134</v>
      </c>
      <c r="F698" t="s">
        <v>134</v>
      </c>
      <c r="G698" t="s">
        <v>136</v>
      </c>
      <c r="H698" t="s">
        <v>134</v>
      </c>
      <c r="I698" t="s">
        <v>135</v>
      </c>
      <c r="J698" t="s">
        <v>136</v>
      </c>
      <c r="K698" t="s">
        <v>136</v>
      </c>
      <c r="L698" t="s">
        <v>135</v>
      </c>
      <c r="M698" t="s">
        <v>136</v>
      </c>
      <c r="N698" t="s">
        <v>136</v>
      </c>
      <c r="AZ698" s="213">
        <v>814610</v>
      </c>
      <c r="BA698">
        <v>814610</v>
      </c>
    </row>
    <row r="699" spans="1:53" customFormat="1" ht="18.75" customHeight="1" x14ac:dyDescent="0.3">
      <c r="A699">
        <v>814614</v>
      </c>
      <c r="B699" t="s">
        <v>57</v>
      </c>
      <c r="C699" t="s">
        <v>134</v>
      </c>
      <c r="D699" t="s">
        <v>136</v>
      </c>
      <c r="F699" t="s">
        <v>134</v>
      </c>
      <c r="H699" t="s">
        <v>136</v>
      </c>
      <c r="I699" t="s">
        <v>136</v>
      </c>
      <c r="J699" t="s">
        <v>136</v>
      </c>
      <c r="K699" t="s">
        <v>136</v>
      </c>
      <c r="L699" t="s">
        <v>136</v>
      </c>
      <c r="M699" t="s">
        <v>136</v>
      </c>
      <c r="N699" t="s">
        <v>136</v>
      </c>
      <c r="AZ699" s="213">
        <v>814614</v>
      </c>
      <c r="BA699">
        <v>814614</v>
      </c>
    </row>
    <row r="700" spans="1:53" customFormat="1" ht="18.75" customHeight="1" x14ac:dyDescent="0.3">
      <c r="A700">
        <v>814634</v>
      </c>
      <c r="B700" t="s">
        <v>57</v>
      </c>
      <c r="C700" t="s">
        <v>134</v>
      </c>
      <c r="D700" t="s">
        <v>134</v>
      </c>
      <c r="F700" t="s">
        <v>134</v>
      </c>
      <c r="H700" t="s">
        <v>134</v>
      </c>
      <c r="I700" t="s">
        <v>134</v>
      </c>
      <c r="J700" t="s">
        <v>136</v>
      </c>
      <c r="K700" t="s">
        <v>136</v>
      </c>
      <c r="L700" t="s">
        <v>134</v>
      </c>
      <c r="M700" t="s">
        <v>136</v>
      </c>
      <c r="N700" t="s">
        <v>135</v>
      </c>
      <c r="AZ700" s="213">
        <v>814634</v>
      </c>
      <c r="BA700">
        <v>814634</v>
      </c>
    </row>
    <row r="701" spans="1:53" customFormat="1" ht="18.75" customHeight="1" x14ac:dyDescent="0.3">
      <c r="A701">
        <v>814642</v>
      </c>
      <c r="B701" t="s">
        <v>57</v>
      </c>
      <c r="D701" t="s">
        <v>134</v>
      </c>
      <c r="E701" t="s">
        <v>134</v>
      </c>
      <c r="F701" t="s">
        <v>134</v>
      </c>
      <c r="I701" t="s">
        <v>135</v>
      </c>
      <c r="J701" t="s">
        <v>135</v>
      </c>
      <c r="K701" t="s">
        <v>134</v>
      </c>
      <c r="L701" t="s">
        <v>135</v>
      </c>
      <c r="M701" t="s">
        <v>134</v>
      </c>
      <c r="AZ701" s="213">
        <v>814642</v>
      </c>
      <c r="BA701">
        <v>814642</v>
      </c>
    </row>
    <row r="702" spans="1:53" customFormat="1" ht="18.75" customHeight="1" x14ac:dyDescent="0.3">
      <c r="A702">
        <v>814646</v>
      </c>
      <c r="B702" t="s">
        <v>57</v>
      </c>
      <c r="C702" t="s">
        <v>134</v>
      </c>
      <c r="D702" t="s">
        <v>134</v>
      </c>
      <c r="H702" t="s">
        <v>134</v>
      </c>
      <c r="I702" t="s">
        <v>136</v>
      </c>
      <c r="N702" t="s">
        <v>135</v>
      </c>
      <c r="AZ702" s="213">
        <v>814646</v>
      </c>
      <c r="BA702">
        <v>814646</v>
      </c>
    </row>
    <row r="703" spans="1:53" customFormat="1" ht="18.75" customHeight="1" x14ac:dyDescent="0.3">
      <c r="A703">
        <v>814667</v>
      </c>
      <c r="B703" t="s">
        <v>57</v>
      </c>
      <c r="D703" t="s">
        <v>134</v>
      </c>
      <c r="E703" t="s">
        <v>134</v>
      </c>
      <c r="G703" t="s">
        <v>134</v>
      </c>
      <c r="H703" t="s">
        <v>134</v>
      </c>
      <c r="I703" t="s">
        <v>136</v>
      </c>
      <c r="J703" t="s">
        <v>136</v>
      </c>
      <c r="L703" t="s">
        <v>134</v>
      </c>
      <c r="M703" t="s">
        <v>136</v>
      </c>
      <c r="N703" t="s">
        <v>135</v>
      </c>
      <c r="AZ703" s="213">
        <v>814667</v>
      </c>
      <c r="BA703">
        <v>814667</v>
      </c>
    </row>
    <row r="704" spans="1:53" customFormat="1" ht="18.75" customHeight="1" x14ac:dyDescent="0.3">
      <c r="A704">
        <v>814683</v>
      </c>
      <c r="B704" t="s">
        <v>57</v>
      </c>
      <c r="C704" t="s">
        <v>134</v>
      </c>
      <c r="D704" t="s">
        <v>136</v>
      </c>
      <c r="G704" t="s">
        <v>134</v>
      </c>
      <c r="I704" t="s">
        <v>134</v>
      </c>
      <c r="J704" t="s">
        <v>136</v>
      </c>
      <c r="K704" t="s">
        <v>136</v>
      </c>
      <c r="L704" t="s">
        <v>134</v>
      </c>
      <c r="AZ704" s="213">
        <v>814683</v>
      </c>
      <c r="BA704">
        <v>814683</v>
      </c>
    </row>
    <row r="705" spans="1:54" customFormat="1" ht="18.75" customHeight="1" x14ac:dyDescent="0.3">
      <c r="A705">
        <v>814695</v>
      </c>
      <c r="B705" t="s">
        <v>57</v>
      </c>
      <c r="F705" t="s">
        <v>134</v>
      </c>
      <c r="G705" t="s">
        <v>134</v>
      </c>
      <c r="I705" t="s">
        <v>135</v>
      </c>
      <c r="K705" t="s">
        <v>136</v>
      </c>
      <c r="L705" t="s">
        <v>136</v>
      </c>
      <c r="M705" t="s">
        <v>134</v>
      </c>
      <c r="AZ705" s="213">
        <v>814695</v>
      </c>
      <c r="BA705">
        <v>814695</v>
      </c>
    </row>
    <row r="706" spans="1:54" customFormat="1" ht="18.75" customHeight="1" x14ac:dyDescent="0.3">
      <c r="A706">
        <v>814703</v>
      </c>
      <c r="B706" t="s">
        <v>57</v>
      </c>
      <c r="D706" t="s">
        <v>134</v>
      </c>
      <c r="E706" t="s">
        <v>134</v>
      </c>
      <c r="F706" t="s">
        <v>134</v>
      </c>
      <c r="I706" t="s">
        <v>134</v>
      </c>
      <c r="K706" t="s">
        <v>136</v>
      </c>
      <c r="AZ706" s="213">
        <v>814703</v>
      </c>
      <c r="BA706">
        <v>814703</v>
      </c>
    </row>
    <row r="707" spans="1:54" customFormat="1" ht="18.75" customHeight="1" x14ac:dyDescent="0.3">
      <c r="A707">
        <v>814713</v>
      </c>
      <c r="B707" t="s">
        <v>57</v>
      </c>
      <c r="C707" t="s">
        <v>134</v>
      </c>
      <c r="D707" t="s">
        <v>136</v>
      </c>
      <c r="E707" t="s">
        <v>136</v>
      </c>
      <c r="F707" t="s">
        <v>134</v>
      </c>
      <c r="G707" t="s">
        <v>136</v>
      </c>
      <c r="I707" t="s">
        <v>135</v>
      </c>
      <c r="K707" t="s">
        <v>135</v>
      </c>
      <c r="L707" t="s">
        <v>135</v>
      </c>
      <c r="AZ707" s="213">
        <v>814713</v>
      </c>
      <c r="BA707">
        <v>814713</v>
      </c>
    </row>
    <row r="708" spans="1:54" customFormat="1" ht="18.75" customHeight="1" x14ac:dyDescent="0.3">
      <c r="A708">
        <v>814726</v>
      </c>
      <c r="B708" t="s">
        <v>57</v>
      </c>
      <c r="D708" t="s">
        <v>135</v>
      </c>
      <c r="E708" t="s">
        <v>136</v>
      </c>
      <c r="F708" t="s">
        <v>135</v>
      </c>
      <c r="G708" t="s">
        <v>136</v>
      </c>
      <c r="I708" t="s">
        <v>135</v>
      </c>
      <c r="J708" t="s">
        <v>135</v>
      </c>
      <c r="K708" t="s">
        <v>135</v>
      </c>
      <c r="L708" t="s">
        <v>135</v>
      </c>
      <c r="M708" t="s">
        <v>136</v>
      </c>
      <c r="AZ708" s="213">
        <v>814726</v>
      </c>
      <c r="BA708">
        <v>814726</v>
      </c>
    </row>
    <row r="709" spans="1:54" customFormat="1" ht="18.75" customHeight="1" x14ac:dyDescent="0.3">
      <c r="A709">
        <v>814756</v>
      </c>
      <c r="B709" t="s">
        <v>57</v>
      </c>
      <c r="C709" t="s">
        <v>134</v>
      </c>
      <c r="D709" t="s">
        <v>136</v>
      </c>
      <c r="E709" t="s">
        <v>136</v>
      </c>
      <c r="F709" t="s">
        <v>135</v>
      </c>
      <c r="G709" t="s">
        <v>136</v>
      </c>
      <c r="H709" t="s">
        <v>134</v>
      </c>
      <c r="I709" t="s">
        <v>136</v>
      </c>
      <c r="K709" t="s">
        <v>135</v>
      </c>
      <c r="M709" t="s">
        <v>134</v>
      </c>
      <c r="N709" t="s">
        <v>136</v>
      </c>
      <c r="AZ709" s="213">
        <v>814756</v>
      </c>
      <c r="BA709">
        <v>814756</v>
      </c>
    </row>
    <row r="710" spans="1:54" customFormat="1" ht="18.75" customHeight="1" x14ac:dyDescent="0.3">
      <c r="A710">
        <v>814776</v>
      </c>
      <c r="B710" t="s">
        <v>57</v>
      </c>
      <c r="C710" t="s">
        <v>134</v>
      </c>
      <c r="D710" t="s">
        <v>134</v>
      </c>
      <c r="E710" t="s">
        <v>134</v>
      </c>
      <c r="F710" t="s">
        <v>134</v>
      </c>
      <c r="G710" t="s">
        <v>134</v>
      </c>
      <c r="H710" t="s">
        <v>134</v>
      </c>
      <c r="I710" t="s">
        <v>134</v>
      </c>
      <c r="J710" t="s">
        <v>134</v>
      </c>
      <c r="K710" t="s">
        <v>134</v>
      </c>
      <c r="L710" t="s">
        <v>134</v>
      </c>
      <c r="M710" t="s">
        <v>134</v>
      </c>
      <c r="N710" t="s">
        <v>134</v>
      </c>
      <c r="AZ710" s="213">
        <v>814776</v>
      </c>
      <c r="BA710">
        <v>814776</v>
      </c>
    </row>
    <row r="711" spans="1:54" customFormat="1" ht="18.75" customHeight="1" x14ac:dyDescent="0.3">
      <c r="A711">
        <v>814777</v>
      </c>
      <c r="B711" t="s">
        <v>57</v>
      </c>
      <c r="F711" t="s">
        <v>134</v>
      </c>
      <c r="H711" t="s">
        <v>134</v>
      </c>
      <c r="I711" t="s">
        <v>136</v>
      </c>
      <c r="J711" t="s">
        <v>136</v>
      </c>
      <c r="K711" t="s">
        <v>134</v>
      </c>
      <c r="M711" t="s">
        <v>134</v>
      </c>
      <c r="AZ711" s="213">
        <v>814777</v>
      </c>
      <c r="BA711">
        <v>814777</v>
      </c>
    </row>
    <row r="712" spans="1:54" customFormat="1" ht="18.75" customHeight="1" x14ac:dyDescent="0.3">
      <c r="A712">
        <v>814789</v>
      </c>
      <c r="B712" t="s">
        <v>57</v>
      </c>
      <c r="C712" t="s">
        <v>134</v>
      </c>
      <c r="D712" t="s">
        <v>136</v>
      </c>
      <c r="E712" t="s">
        <v>134</v>
      </c>
      <c r="F712" t="s">
        <v>134</v>
      </c>
      <c r="G712" t="s">
        <v>134</v>
      </c>
      <c r="H712" t="s">
        <v>134</v>
      </c>
      <c r="I712" t="s">
        <v>136</v>
      </c>
      <c r="J712" t="s">
        <v>134</v>
      </c>
      <c r="K712" t="s">
        <v>135</v>
      </c>
      <c r="L712" t="s">
        <v>134</v>
      </c>
      <c r="M712" t="s">
        <v>135</v>
      </c>
      <c r="N712" t="s">
        <v>135</v>
      </c>
      <c r="AZ712" s="213">
        <v>814789</v>
      </c>
      <c r="BA712">
        <v>814789</v>
      </c>
    </row>
    <row r="713" spans="1:54" customFormat="1" ht="18.75" customHeight="1" x14ac:dyDescent="0.3">
      <c r="A713">
        <v>815055</v>
      </c>
      <c r="B713" s="113" t="s">
        <v>57</v>
      </c>
      <c r="D713" t="s">
        <v>136</v>
      </c>
      <c r="E713" t="s">
        <v>136</v>
      </c>
      <c r="F713" t="s">
        <v>136</v>
      </c>
      <c r="G713" t="s">
        <v>136</v>
      </c>
      <c r="H713" t="s">
        <v>136</v>
      </c>
      <c r="I713" t="s">
        <v>135</v>
      </c>
      <c r="J713" t="s">
        <v>135</v>
      </c>
      <c r="K713" t="s">
        <v>135</v>
      </c>
      <c r="L713" t="s">
        <v>135</v>
      </c>
      <c r="M713" t="s">
        <v>135</v>
      </c>
      <c r="N713" t="s">
        <v>135</v>
      </c>
      <c r="AZ713" s="213" t="e">
        <v>#N/A</v>
      </c>
      <c r="BA713">
        <v>815055</v>
      </c>
      <c r="BB713" s="113"/>
    </row>
    <row r="714" spans="1:54" customFormat="1" ht="18.75" customHeight="1" x14ac:dyDescent="0.3">
      <c r="A714">
        <v>815058</v>
      </c>
      <c r="B714" s="113" t="s">
        <v>57</v>
      </c>
      <c r="C714" t="s">
        <v>136</v>
      </c>
      <c r="D714" t="s">
        <v>136</v>
      </c>
      <c r="E714" t="s">
        <v>135</v>
      </c>
      <c r="F714" t="s">
        <v>136</v>
      </c>
      <c r="G714" t="s">
        <v>135</v>
      </c>
      <c r="H714" t="s">
        <v>135</v>
      </c>
      <c r="I714" t="s">
        <v>135</v>
      </c>
      <c r="J714" t="s">
        <v>135</v>
      </c>
      <c r="K714" t="s">
        <v>135</v>
      </c>
      <c r="L714" t="s">
        <v>135</v>
      </c>
      <c r="M714" t="s">
        <v>135</v>
      </c>
      <c r="N714" t="s">
        <v>135</v>
      </c>
      <c r="AZ714" s="213" t="e">
        <v>#N/A</v>
      </c>
      <c r="BA714">
        <v>815058</v>
      </c>
      <c r="BB714" s="113"/>
    </row>
    <row r="715" spans="1:54" customFormat="1" ht="18.75" customHeight="1" x14ac:dyDescent="0.3">
      <c r="A715">
        <v>815062</v>
      </c>
      <c r="B715" s="113" t="s">
        <v>57</v>
      </c>
      <c r="C715" t="s">
        <v>135</v>
      </c>
      <c r="D715" t="s">
        <v>135</v>
      </c>
      <c r="E715" t="s">
        <v>135</v>
      </c>
      <c r="F715" t="s">
        <v>135</v>
      </c>
      <c r="G715" t="s">
        <v>135</v>
      </c>
      <c r="H715" t="s">
        <v>135</v>
      </c>
      <c r="I715" t="s">
        <v>135</v>
      </c>
      <c r="J715" t="s">
        <v>135</v>
      </c>
      <c r="K715" t="s">
        <v>135</v>
      </c>
      <c r="L715" t="s">
        <v>135</v>
      </c>
      <c r="M715" t="s">
        <v>135</v>
      </c>
      <c r="N715" t="s">
        <v>135</v>
      </c>
      <c r="AZ715" s="213" t="e">
        <v>#N/A</v>
      </c>
      <c r="BA715">
        <v>815062</v>
      </c>
      <c r="BB715" s="113"/>
    </row>
    <row r="716" spans="1:54" customFormat="1" ht="18.75" customHeight="1" x14ac:dyDescent="0.3">
      <c r="A716">
        <v>815063</v>
      </c>
      <c r="B716" s="113" t="s">
        <v>57</v>
      </c>
      <c r="C716" t="s">
        <v>135</v>
      </c>
      <c r="D716" t="s">
        <v>135</v>
      </c>
      <c r="E716" t="s">
        <v>135</v>
      </c>
      <c r="H716" t="s">
        <v>135</v>
      </c>
      <c r="J716" t="s">
        <v>135</v>
      </c>
      <c r="K716" t="s">
        <v>135</v>
      </c>
      <c r="L716" t="s">
        <v>135</v>
      </c>
      <c r="N716" t="s">
        <v>135</v>
      </c>
      <c r="AZ716" s="213" t="e">
        <v>#N/A</v>
      </c>
      <c r="BA716">
        <v>815063</v>
      </c>
      <c r="BB716" s="113"/>
    </row>
    <row r="717" spans="1:54" customFormat="1" ht="18.75" customHeight="1" x14ac:dyDescent="0.3">
      <c r="A717">
        <v>815064</v>
      </c>
      <c r="B717" s="113" t="s">
        <v>57</v>
      </c>
      <c r="C717" t="s">
        <v>136</v>
      </c>
      <c r="D717" t="s">
        <v>136</v>
      </c>
      <c r="E717" t="s">
        <v>135</v>
      </c>
      <c r="F717" t="s">
        <v>136</v>
      </c>
      <c r="G717" t="s">
        <v>135</v>
      </c>
      <c r="H717" t="s">
        <v>136</v>
      </c>
      <c r="I717" t="s">
        <v>135</v>
      </c>
      <c r="J717" t="s">
        <v>135</v>
      </c>
      <c r="K717" t="s">
        <v>135</v>
      </c>
      <c r="L717" t="s">
        <v>135</v>
      </c>
      <c r="M717" t="s">
        <v>135</v>
      </c>
      <c r="N717" t="s">
        <v>135</v>
      </c>
      <c r="AZ717" s="213" t="e">
        <v>#N/A</v>
      </c>
      <c r="BA717">
        <v>815064</v>
      </c>
      <c r="BB717" s="113"/>
    </row>
    <row r="718" spans="1:54" customFormat="1" ht="18.75" customHeight="1" x14ac:dyDescent="0.3">
      <c r="A718">
        <v>815065</v>
      </c>
      <c r="B718" s="113" t="s">
        <v>57</v>
      </c>
      <c r="D718" t="s">
        <v>136</v>
      </c>
      <c r="E718" t="s">
        <v>136</v>
      </c>
      <c r="F718" t="s">
        <v>136</v>
      </c>
      <c r="I718" t="s">
        <v>136</v>
      </c>
      <c r="K718" t="s">
        <v>136</v>
      </c>
      <c r="L718" t="s">
        <v>136</v>
      </c>
      <c r="M718" t="s">
        <v>135</v>
      </c>
      <c r="AZ718" s="213" t="e">
        <v>#N/A</v>
      </c>
      <c r="BA718">
        <v>815065</v>
      </c>
      <c r="BB718" s="113"/>
    </row>
    <row r="719" spans="1:54" customFormat="1" ht="18.75" customHeight="1" x14ac:dyDescent="0.3">
      <c r="A719">
        <v>815068</v>
      </c>
      <c r="B719" s="113" t="s">
        <v>57</v>
      </c>
      <c r="C719" t="s">
        <v>136</v>
      </c>
      <c r="D719" t="s">
        <v>136</v>
      </c>
      <c r="E719" t="s">
        <v>136</v>
      </c>
      <c r="F719" t="s">
        <v>136</v>
      </c>
      <c r="G719" t="s">
        <v>136</v>
      </c>
      <c r="H719" t="s">
        <v>136</v>
      </c>
      <c r="I719" t="s">
        <v>135</v>
      </c>
      <c r="J719" t="s">
        <v>135</v>
      </c>
      <c r="K719" t="s">
        <v>135</v>
      </c>
      <c r="L719" t="s">
        <v>135</v>
      </c>
      <c r="M719" t="s">
        <v>135</v>
      </c>
      <c r="N719" t="s">
        <v>135</v>
      </c>
      <c r="AZ719" s="213" t="e">
        <v>#N/A</v>
      </c>
      <c r="BA719">
        <v>815068</v>
      </c>
      <c r="BB719" s="113"/>
    </row>
    <row r="720" spans="1:54" customFormat="1" ht="18.75" customHeight="1" x14ac:dyDescent="0.3">
      <c r="A720">
        <v>815074</v>
      </c>
      <c r="B720" s="113" t="s">
        <v>57</v>
      </c>
      <c r="D720" t="s">
        <v>136</v>
      </c>
      <c r="E720" t="s">
        <v>136</v>
      </c>
      <c r="F720" t="s">
        <v>136</v>
      </c>
      <c r="G720" t="s">
        <v>136</v>
      </c>
      <c r="H720" t="s">
        <v>136</v>
      </c>
      <c r="I720" t="s">
        <v>135</v>
      </c>
      <c r="J720" t="s">
        <v>135</v>
      </c>
      <c r="K720" t="s">
        <v>135</v>
      </c>
      <c r="L720" t="s">
        <v>135</v>
      </c>
      <c r="M720" t="s">
        <v>135</v>
      </c>
      <c r="N720" t="s">
        <v>135</v>
      </c>
      <c r="AZ720" s="213" t="e">
        <v>#N/A</v>
      </c>
      <c r="BA720">
        <v>815074</v>
      </c>
      <c r="BB720" s="113"/>
    </row>
    <row r="721" spans="1:54" customFormat="1" ht="18.75" customHeight="1" x14ac:dyDescent="0.3">
      <c r="A721">
        <v>815075</v>
      </c>
      <c r="B721" s="113" t="s">
        <v>57</v>
      </c>
      <c r="C721" t="s">
        <v>136</v>
      </c>
      <c r="D721" t="s">
        <v>136</v>
      </c>
      <c r="F721" t="s">
        <v>136</v>
      </c>
      <c r="G721" t="s">
        <v>136</v>
      </c>
      <c r="H721" t="s">
        <v>136</v>
      </c>
      <c r="I721" t="s">
        <v>135</v>
      </c>
      <c r="J721" t="s">
        <v>135</v>
      </c>
      <c r="K721" t="s">
        <v>135</v>
      </c>
      <c r="L721" t="s">
        <v>135</v>
      </c>
      <c r="M721" t="s">
        <v>135</v>
      </c>
      <c r="N721" t="s">
        <v>135</v>
      </c>
      <c r="AZ721" s="213" t="e">
        <v>#N/A</v>
      </c>
      <c r="BA721">
        <v>815075</v>
      </c>
      <c r="BB721" s="113"/>
    </row>
    <row r="722" spans="1:54" customFormat="1" ht="18.75" customHeight="1" x14ac:dyDescent="0.3">
      <c r="A722">
        <v>815078</v>
      </c>
      <c r="B722" s="113" t="s">
        <v>57</v>
      </c>
      <c r="C722" t="s">
        <v>136</v>
      </c>
      <c r="D722" t="s">
        <v>136</v>
      </c>
      <c r="E722" t="s">
        <v>136</v>
      </c>
      <c r="F722" t="s">
        <v>136</v>
      </c>
      <c r="G722" t="s">
        <v>136</v>
      </c>
      <c r="H722" t="s">
        <v>136</v>
      </c>
      <c r="I722" t="s">
        <v>135</v>
      </c>
      <c r="J722" t="s">
        <v>135</v>
      </c>
      <c r="K722" t="s">
        <v>135</v>
      </c>
      <c r="L722" t="s">
        <v>135</v>
      </c>
      <c r="M722" t="s">
        <v>135</v>
      </c>
      <c r="N722" t="s">
        <v>135</v>
      </c>
      <c r="AZ722" s="213" t="e">
        <v>#N/A</v>
      </c>
      <c r="BA722">
        <v>815078</v>
      </c>
      <c r="BB722" s="113"/>
    </row>
    <row r="723" spans="1:54" customFormat="1" ht="18.75" customHeight="1" x14ac:dyDescent="0.3">
      <c r="A723">
        <v>815088</v>
      </c>
      <c r="B723" s="113" t="s">
        <v>57</v>
      </c>
      <c r="C723" t="s">
        <v>135</v>
      </c>
      <c r="D723" t="s">
        <v>135</v>
      </c>
      <c r="E723" t="s">
        <v>136</v>
      </c>
      <c r="G723" t="s">
        <v>136</v>
      </c>
      <c r="H723" t="s">
        <v>136</v>
      </c>
      <c r="I723" t="s">
        <v>135</v>
      </c>
      <c r="J723" t="s">
        <v>135</v>
      </c>
      <c r="K723" t="s">
        <v>135</v>
      </c>
      <c r="L723" t="s">
        <v>135</v>
      </c>
      <c r="M723" t="s">
        <v>135</v>
      </c>
      <c r="N723" t="s">
        <v>135</v>
      </c>
      <c r="AZ723" s="213" t="e">
        <v>#N/A</v>
      </c>
      <c r="BA723">
        <v>815088</v>
      </c>
      <c r="BB723" s="113"/>
    </row>
    <row r="724" spans="1:54" customFormat="1" ht="18.75" customHeight="1" x14ac:dyDescent="0.3">
      <c r="A724">
        <v>815095</v>
      </c>
      <c r="B724" s="113" t="s">
        <v>57</v>
      </c>
      <c r="C724" t="s">
        <v>136</v>
      </c>
      <c r="D724" t="s">
        <v>135</v>
      </c>
      <c r="E724" t="s">
        <v>135</v>
      </c>
      <c r="F724" t="s">
        <v>136</v>
      </c>
      <c r="G724" t="s">
        <v>136</v>
      </c>
      <c r="H724" t="s">
        <v>136</v>
      </c>
      <c r="I724" t="s">
        <v>135</v>
      </c>
      <c r="J724" t="s">
        <v>135</v>
      </c>
      <c r="K724" t="s">
        <v>135</v>
      </c>
      <c r="L724" t="s">
        <v>135</v>
      </c>
      <c r="M724" t="s">
        <v>135</v>
      </c>
      <c r="N724" t="s">
        <v>135</v>
      </c>
      <c r="AZ724" s="213" t="e">
        <v>#N/A</v>
      </c>
      <c r="BA724">
        <v>815095</v>
      </c>
      <c r="BB724" s="113"/>
    </row>
    <row r="725" spans="1:54" customFormat="1" ht="18.75" customHeight="1" x14ac:dyDescent="0.3">
      <c r="A725">
        <v>815096</v>
      </c>
      <c r="B725" s="113" t="s">
        <v>57</v>
      </c>
      <c r="C725" t="s">
        <v>136</v>
      </c>
      <c r="D725" t="s">
        <v>135</v>
      </c>
      <c r="E725" t="s">
        <v>136</v>
      </c>
      <c r="F725" t="s">
        <v>136</v>
      </c>
      <c r="G725" t="s">
        <v>135</v>
      </c>
      <c r="H725" t="s">
        <v>135</v>
      </c>
      <c r="I725" t="s">
        <v>135</v>
      </c>
      <c r="J725" t="s">
        <v>135</v>
      </c>
      <c r="K725" t="s">
        <v>135</v>
      </c>
      <c r="L725" t="s">
        <v>135</v>
      </c>
      <c r="M725" t="s">
        <v>135</v>
      </c>
      <c r="N725" t="s">
        <v>135</v>
      </c>
      <c r="AZ725" s="213" t="e">
        <v>#N/A</v>
      </c>
      <c r="BA725">
        <v>815096</v>
      </c>
      <c r="BB725" s="113"/>
    </row>
    <row r="726" spans="1:54" customFormat="1" ht="18.75" customHeight="1" x14ac:dyDescent="0.3">
      <c r="A726">
        <v>815097</v>
      </c>
      <c r="B726" s="113" t="s">
        <v>57</v>
      </c>
      <c r="C726" t="s">
        <v>135</v>
      </c>
      <c r="D726" t="s">
        <v>135</v>
      </c>
      <c r="E726" t="s">
        <v>135</v>
      </c>
      <c r="I726" t="s">
        <v>135</v>
      </c>
      <c r="J726" t="s">
        <v>135</v>
      </c>
      <c r="L726" t="s">
        <v>135</v>
      </c>
      <c r="AZ726" s="213" t="e">
        <v>#N/A</v>
      </c>
      <c r="BA726">
        <v>815097</v>
      </c>
      <c r="BB726" s="113"/>
    </row>
    <row r="727" spans="1:54" customFormat="1" ht="18.75" customHeight="1" x14ac:dyDescent="0.3">
      <c r="A727">
        <v>815099</v>
      </c>
      <c r="B727" s="113" t="s">
        <v>57</v>
      </c>
      <c r="C727" t="s">
        <v>135</v>
      </c>
      <c r="D727" t="s">
        <v>135</v>
      </c>
      <c r="E727" t="s">
        <v>135</v>
      </c>
      <c r="F727" t="s">
        <v>135</v>
      </c>
      <c r="G727" t="s">
        <v>135</v>
      </c>
      <c r="H727" t="s">
        <v>135</v>
      </c>
      <c r="I727" t="s">
        <v>135</v>
      </c>
      <c r="J727" t="s">
        <v>135</v>
      </c>
      <c r="K727" t="s">
        <v>135</v>
      </c>
      <c r="L727" t="s">
        <v>135</v>
      </c>
      <c r="M727" t="s">
        <v>135</v>
      </c>
      <c r="N727" t="s">
        <v>135</v>
      </c>
      <c r="AZ727" s="213" t="e">
        <v>#N/A</v>
      </c>
      <c r="BA727">
        <v>815099</v>
      </c>
      <c r="BB727" s="113"/>
    </row>
    <row r="728" spans="1:54" customFormat="1" ht="18.75" customHeight="1" x14ac:dyDescent="0.3">
      <c r="A728">
        <v>815100</v>
      </c>
      <c r="B728" s="113" t="s">
        <v>57</v>
      </c>
      <c r="C728" t="s">
        <v>136</v>
      </c>
      <c r="D728" t="s">
        <v>136</v>
      </c>
      <c r="E728" t="s">
        <v>135</v>
      </c>
      <c r="F728" t="s">
        <v>135</v>
      </c>
      <c r="G728" t="s">
        <v>135</v>
      </c>
      <c r="H728" t="s">
        <v>136</v>
      </c>
      <c r="I728" t="s">
        <v>135</v>
      </c>
      <c r="J728" t="s">
        <v>135</v>
      </c>
      <c r="K728" t="s">
        <v>135</v>
      </c>
      <c r="L728" t="s">
        <v>135</v>
      </c>
      <c r="M728" t="s">
        <v>135</v>
      </c>
      <c r="N728" t="s">
        <v>135</v>
      </c>
      <c r="AZ728" s="213" t="e">
        <v>#N/A</v>
      </c>
      <c r="BA728">
        <v>815100</v>
      </c>
      <c r="BB728" s="113"/>
    </row>
    <row r="729" spans="1:54" customFormat="1" ht="18.75" customHeight="1" x14ac:dyDescent="0.3">
      <c r="A729">
        <v>815101</v>
      </c>
      <c r="B729" s="113" t="s">
        <v>57</v>
      </c>
      <c r="D729" t="s">
        <v>136</v>
      </c>
      <c r="E729" t="s">
        <v>136</v>
      </c>
      <c r="F729" t="s">
        <v>136</v>
      </c>
      <c r="G729" t="s">
        <v>136</v>
      </c>
      <c r="H729" t="s">
        <v>135</v>
      </c>
      <c r="I729" t="s">
        <v>135</v>
      </c>
      <c r="J729" t="s">
        <v>135</v>
      </c>
      <c r="K729" t="s">
        <v>135</v>
      </c>
      <c r="L729" t="s">
        <v>135</v>
      </c>
      <c r="M729" t="s">
        <v>135</v>
      </c>
      <c r="N729" t="s">
        <v>135</v>
      </c>
      <c r="AZ729" s="213" t="e">
        <v>#N/A</v>
      </c>
      <c r="BA729">
        <v>815101</v>
      </c>
      <c r="BB729" s="113"/>
    </row>
    <row r="730" spans="1:54" customFormat="1" ht="18.75" customHeight="1" x14ac:dyDescent="0.3">
      <c r="A730">
        <v>815102</v>
      </c>
      <c r="B730" s="113" t="s">
        <v>57</v>
      </c>
      <c r="C730" t="s">
        <v>136</v>
      </c>
      <c r="D730" t="s">
        <v>136</v>
      </c>
      <c r="E730" t="s">
        <v>136</v>
      </c>
      <c r="F730" t="s">
        <v>136</v>
      </c>
      <c r="G730" t="s">
        <v>136</v>
      </c>
      <c r="H730" t="s">
        <v>136</v>
      </c>
      <c r="I730" t="s">
        <v>135</v>
      </c>
      <c r="J730" t="s">
        <v>135</v>
      </c>
      <c r="K730" t="s">
        <v>135</v>
      </c>
      <c r="L730" t="s">
        <v>135</v>
      </c>
      <c r="M730" t="s">
        <v>135</v>
      </c>
      <c r="N730" t="s">
        <v>135</v>
      </c>
      <c r="AZ730" s="213" t="e">
        <v>#N/A</v>
      </c>
      <c r="BA730">
        <v>815102</v>
      </c>
      <c r="BB730" s="113"/>
    </row>
    <row r="731" spans="1:54" customFormat="1" ht="18.75" customHeight="1" x14ac:dyDescent="0.3">
      <c r="A731">
        <v>815104</v>
      </c>
      <c r="B731" s="113" t="s">
        <v>57</v>
      </c>
      <c r="C731" t="s">
        <v>136</v>
      </c>
      <c r="D731" t="s">
        <v>136</v>
      </c>
      <c r="E731" t="s">
        <v>135</v>
      </c>
      <c r="F731" t="s">
        <v>136</v>
      </c>
      <c r="G731" t="s">
        <v>136</v>
      </c>
      <c r="H731" t="s">
        <v>136</v>
      </c>
      <c r="I731" t="s">
        <v>135</v>
      </c>
      <c r="J731" t="s">
        <v>135</v>
      </c>
      <c r="K731" t="s">
        <v>135</v>
      </c>
      <c r="L731" t="s">
        <v>135</v>
      </c>
      <c r="M731" t="s">
        <v>135</v>
      </c>
      <c r="N731" t="s">
        <v>135</v>
      </c>
      <c r="AZ731" s="213" t="e">
        <v>#N/A</v>
      </c>
      <c r="BA731">
        <v>815104</v>
      </c>
      <c r="BB731" s="113"/>
    </row>
    <row r="732" spans="1:54" customFormat="1" ht="18.75" customHeight="1" x14ac:dyDescent="0.3">
      <c r="A732">
        <v>815106</v>
      </c>
      <c r="B732" s="113" t="s">
        <v>57</v>
      </c>
      <c r="C732" t="s">
        <v>136</v>
      </c>
      <c r="D732" t="s">
        <v>136</v>
      </c>
      <c r="E732" t="s">
        <v>136</v>
      </c>
      <c r="F732" t="s">
        <v>136</v>
      </c>
      <c r="G732" t="s">
        <v>136</v>
      </c>
      <c r="H732" t="s">
        <v>135</v>
      </c>
      <c r="I732" t="s">
        <v>135</v>
      </c>
      <c r="J732" t="s">
        <v>135</v>
      </c>
      <c r="K732" t="s">
        <v>135</v>
      </c>
      <c r="L732" t="s">
        <v>135</v>
      </c>
      <c r="M732" t="s">
        <v>135</v>
      </c>
      <c r="N732" t="s">
        <v>135</v>
      </c>
      <c r="AZ732" s="213" t="e">
        <v>#N/A</v>
      </c>
      <c r="BA732">
        <v>815106</v>
      </c>
      <c r="BB732" s="113"/>
    </row>
    <row r="733" spans="1:54" customFormat="1" ht="18.75" customHeight="1" x14ac:dyDescent="0.3">
      <c r="A733">
        <v>815107</v>
      </c>
      <c r="B733" s="113" t="s">
        <v>57</v>
      </c>
      <c r="C733" t="s">
        <v>136</v>
      </c>
      <c r="D733" t="s">
        <v>136</v>
      </c>
      <c r="E733" t="s">
        <v>136</v>
      </c>
      <c r="F733" t="s">
        <v>136</v>
      </c>
      <c r="G733" t="s">
        <v>136</v>
      </c>
      <c r="H733" t="s">
        <v>136</v>
      </c>
      <c r="I733" t="s">
        <v>135</v>
      </c>
      <c r="J733" t="s">
        <v>135</v>
      </c>
      <c r="K733" t="s">
        <v>135</v>
      </c>
      <c r="L733" t="s">
        <v>135</v>
      </c>
      <c r="M733" t="s">
        <v>135</v>
      </c>
      <c r="N733" t="s">
        <v>135</v>
      </c>
      <c r="AZ733" s="213" t="e">
        <v>#N/A</v>
      </c>
      <c r="BA733">
        <v>815107</v>
      </c>
      <c r="BB733" s="113"/>
    </row>
    <row r="734" spans="1:54" customFormat="1" ht="18.75" customHeight="1" x14ac:dyDescent="0.3">
      <c r="A734">
        <v>815111</v>
      </c>
      <c r="B734" s="113" t="s">
        <v>57</v>
      </c>
      <c r="C734" t="s">
        <v>136</v>
      </c>
      <c r="D734" t="s">
        <v>136</v>
      </c>
      <c r="E734" t="s">
        <v>136</v>
      </c>
      <c r="F734" t="s">
        <v>136</v>
      </c>
      <c r="G734" t="s">
        <v>136</v>
      </c>
      <c r="H734" t="s">
        <v>136</v>
      </c>
      <c r="I734" t="s">
        <v>135</v>
      </c>
      <c r="J734" t="s">
        <v>135</v>
      </c>
      <c r="K734" t="s">
        <v>135</v>
      </c>
      <c r="L734" t="s">
        <v>135</v>
      </c>
      <c r="M734" t="s">
        <v>135</v>
      </c>
      <c r="N734" t="s">
        <v>135</v>
      </c>
      <c r="AZ734" s="213" t="e">
        <v>#N/A</v>
      </c>
      <c r="BA734">
        <v>815111</v>
      </c>
      <c r="BB734" s="113"/>
    </row>
    <row r="735" spans="1:54" customFormat="1" ht="18.75" customHeight="1" x14ac:dyDescent="0.3">
      <c r="A735">
        <v>815113</v>
      </c>
      <c r="B735" s="113" t="s">
        <v>57</v>
      </c>
      <c r="C735" t="s">
        <v>136</v>
      </c>
      <c r="D735" t="s">
        <v>136</v>
      </c>
      <c r="E735" t="s">
        <v>136</v>
      </c>
      <c r="F735" t="s">
        <v>136</v>
      </c>
      <c r="G735" t="s">
        <v>136</v>
      </c>
      <c r="H735" t="s">
        <v>136</v>
      </c>
      <c r="I735" t="s">
        <v>135</v>
      </c>
      <c r="J735" t="s">
        <v>135</v>
      </c>
      <c r="K735" t="s">
        <v>135</v>
      </c>
      <c r="L735" t="s">
        <v>135</v>
      </c>
      <c r="M735" t="s">
        <v>135</v>
      </c>
      <c r="N735" t="s">
        <v>135</v>
      </c>
      <c r="AZ735" s="213" t="e">
        <v>#N/A</v>
      </c>
      <c r="BA735">
        <v>815113</v>
      </c>
      <c r="BB735" s="113"/>
    </row>
    <row r="736" spans="1:54" customFormat="1" ht="18.75" customHeight="1" x14ac:dyDescent="0.3">
      <c r="A736">
        <v>815117</v>
      </c>
      <c r="B736" s="113" t="s">
        <v>57</v>
      </c>
      <c r="C736" t="s">
        <v>136</v>
      </c>
      <c r="D736" t="s">
        <v>136</v>
      </c>
      <c r="E736" t="s">
        <v>136</v>
      </c>
      <c r="F736" t="s">
        <v>136</v>
      </c>
      <c r="G736" t="s">
        <v>136</v>
      </c>
      <c r="H736" t="s">
        <v>136</v>
      </c>
      <c r="I736" t="s">
        <v>135</v>
      </c>
      <c r="J736" t="s">
        <v>135</v>
      </c>
      <c r="K736" t="s">
        <v>135</v>
      </c>
      <c r="L736" t="s">
        <v>135</v>
      </c>
      <c r="M736" t="s">
        <v>135</v>
      </c>
      <c r="N736" t="s">
        <v>135</v>
      </c>
      <c r="AZ736" s="213" t="e">
        <v>#N/A</v>
      </c>
      <c r="BA736">
        <v>815117</v>
      </c>
      <c r="BB736" s="113"/>
    </row>
    <row r="737" spans="1:54" customFormat="1" ht="18.75" customHeight="1" x14ac:dyDescent="0.3">
      <c r="A737">
        <v>815119</v>
      </c>
      <c r="B737" s="113" t="s">
        <v>57</v>
      </c>
      <c r="C737" t="s">
        <v>136</v>
      </c>
      <c r="D737" t="s">
        <v>136</v>
      </c>
      <c r="E737" t="s">
        <v>136</v>
      </c>
      <c r="F737" t="s">
        <v>135</v>
      </c>
      <c r="G737" t="s">
        <v>135</v>
      </c>
      <c r="H737" t="s">
        <v>135</v>
      </c>
      <c r="I737" t="s">
        <v>135</v>
      </c>
      <c r="J737" t="s">
        <v>135</v>
      </c>
      <c r="K737" t="s">
        <v>135</v>
      </c>
      <c r="L737" t="s">
        <v>135</v>
      </c>
      <c r="M737" t="s">
        <v>135</v>
      </c>
      <c r="N737" t="s">
        <v>135</v>
      </c>
      <c r="AZ737" s="213" t="e">
        <v>#N/A</v>
      </c>
      <c r="BA737">
        <v>815119</v>
      </c>
      <c r="BB737" s="113"/>
    </row>
    <row r="738" spans="1:54" customFormat="1" ht="18.75" customHeight="1" x14ac:dyDescent="0.3">
      <c r="A738">
        <v>815120</v>
      </c>
      <c r="B738" s="113" t="s">
        <v>57</v>
      </c>
      <c r="C738" t="s">
        <v>136</v>
      </c>
      <c r="D738" t="s">
        <v>135</v>
      </c>
      <c r="E738" t="s">
        <v>135</v>
      </c>
      <c r="F738" t="s">
        <v>136</v>
      </c>
      <c r="G738" t="s">
        <v>135</v>
      </c>
      <c r="H738" t="s">
        <v>136</v>
      </c>
      <c r="I738" t="s">
        <v>135</v>
      </c>
      <c r="J738" t="s">
        <v>135</v>
      </c>
      <c r="K738" t="s">
        <v>135</v>
      </c>
      <c r="L738" t="s">
        <v>135</v>
      </c>
      <c r="M738" t="s">
        <v>135</v>
      </c>
      <c r="N738" t="s">
        <v>135</v>
      </c>
      <c r="AZ738" s="213" t="e">
        <v>#N/A</v>
      </c>
      <c r="BA738">
        <v>815120</v>
      </c>
      <c r="BB738" s="113"/>
    </row>
    <row r="739" spans="1:54" customFormat="1" ht="18.75" customHeight="1" x14ac:dyDescent="0.3">
      <c r="A739">
        <v>815121</v>
      </c>
      <c r="B739" s="113" t="s">
        <v>57</v>
      </c>
      <c r="C739" t="s">
        <v>136</v>
      </c>
      <c r="D739" t="s">
        <v>136</v>
      </c>
      <c r="E739" t="s">
        <v>136</v>
      </c>
      <c r="F739" t="s">
        <v>136</v>
      </c>
      <c r="G739" t="s">
        <v>136</v>
      </c>
      <c r="H739" t="s">
        <v>136</v>
      </c>
      <c r="I739" t="s">
        <v>135</v>
      </c>
      <c r="J739" t="s">
        <v>135</v>
      </c>
      <c r="K739" t="s">
        <v>135</v>
      </c>
      <c r="L739" t="s">
        <v>135</v>
      </c>
      <c r="M739" t="s">
        <v>135</v>
      </c>
      <c r="N739" t="s">
        <v>135</v>
      </c>
      <c r="AZ739" s="213" t="e">
        <v>#N/A</v>
      </c>
      <c r="BA739">
        <v>815121</v>
      </c>
      <c r="BB739" s="113"/>
    </row>
    <row r="740" spans="1:54" customFormat="1" ht="18.75" customHeight="1" x14ac:dyDescent="0.3">
      <c r="A740">
        <v>815123</v>
      </c>
      <c r="B740" s="113" t="s">
        <v>57</v>
      </c>
      <c r="C740" t="s">
        <v>135</v>
      </c>
      <c r="D740" t="s">
        <v>135</v>
      </c>
      <c r="E740" t="s">
        <v>135</v>
      </c>
      <c r="F740" t="s">
        <v>135</v>
      </c>
      <c r="G740" t="s">
        <v>135</v>
      </c>
      <c r="H740" t="s">
        <v>135</v>
      </c>
      <c r="I740" t="s">
        <v>135</v>
      </c>
      <c r="J740" t="s">
        <v>135</v>
      </c>
      <c r="K740" t="s">
        <v>135</v>
      </c>
      <c r="L740" t="s">
        <v>135</v>
      </c>
      <c r="M740" t="s">
        <v>135</v>
      </c>
      <c r="N740" t="s">
        <v>135</v>
      </c>
      <c r="AZ740" s="213" t="e">
        <v>#N/A</v>
      </c>
      <c r="BA740">
        <v>815123</v>
      </c>
      <c r="BB740" s="113"/>
    </row>
    <row r="741" spans="1:54" customFormat="1" ht="18.75" customHeight="1" x14ac:dyDescent="0.3">
      <c r="A741">
        <v>815124</v>
      </c>
      <c r="B741" s="113" t="s">
        <v>57</v>
      </c>
      <c r="C741" t="s">
        <v>135</v>
      </c>
      <c r="D741" t="s">
        <v>135</v>
      </c>
      <c r="E741" t="s">
        <v>135</v>
      </c>
      <c r="F741" t="s">
        <v>135</v>
      </c>
      <c r="G741" t="s">
        <v>135</v>
      </c>
      <c r="H741" t="s">
        <v>135</v>
      </c>
      <c r="I741" t="s">
        <v>135</v>
      </c>
      <c r="J741" t="s">
        <v>135</v>
      </c>
      <c r="K741" t="s">
        <v>135</v>
      </c>
      <c r="L741" t="s">
        <v>135</v>
      </c>
      <c r="M741" t="s">
        <v>135</v>
      </c>
      <c r="N741" t="s">
        <v>135</v>
      </c>
      <c r="AZ741" s="213" t="e">
        <v>#N/A</v>
      </c>
      <c r="BA741">
        <v>815124</v>
      </c>
      <c r="BB741" s="113"/>
    </row>
    <row r="742" spans="1:54" customFormat="1" ht="18.75" customHeight="1" x14ac:dyDescent="0.3">
      <c r="A742">
        <v>815126</v>
      </c>
      <c r="B742" s="113" t="s">
        <v>57</v>
      </c>
      <c r="D742" t="s">
        <v>135</v>
      </c>
      <c r="E742" t="s">
        <v>135</v>
      </c>
      <c r="F742" t="s">
        <v>136</v>
      </c>
      <c r="G742" t="s">
        <v>136</v>
      </c>
      <c r="H742" t="s">
        <v>135</v>
      </c>
      <c r="I742" t="s">
        <v>135</v>
      </c>
      <c r="J742" t="s">
        <v>135</v>
      </c>
      <c r="K742" t="s">
        <v>135</v>
      </c>
      <c r="L742" t="s">
        <v>135</v>
      </c>
      <c r="M742" t="s">
        <v>135</v>
      </c>
      <c r="N742" t="s">
        <v>135</v>
      </c>
      <c r="AZ742" s="213" t="e">
        <v>#N/A</v>
      </c>
      <c r="BA742">
        <v>815126</v>
      </c>
      <c r="BB742" s="113"/>
    </row>
    <row r="743" spans="1:54" customFormat="1" ht="18.75" customHeight="1" x14ac:dyDescent="0.3">
      <c r="A743">
        <v>815127</v>
      </c>
      <c r="B743" s="113" t="s">
        <v>57</v>
      </c>
      <c r="C743" t="s">
        <v>136</v>
      </c>
      <c r="D743" t="s">
        <v>136</v>
      </c>
      <c r="E743" t="s">
        <v>136</v>
      </c>
      <c r="F743" t="s">
        <v>136</v>
      </c>
      <c r="G743" t="s">
        <v>136</v>
      </c>
      <c r="H743" t="s">
        <v>136</v>
      </c>
      <c r="I743" t="s">
        <v>135</v>
      </c>
      <c r="J743" t="s">
        <v>135</v>
      </c>
      <c r="K743" t="s">
        <v>135</v>
      </c>
      <c r="L743" t="s">
        <v>135</v>
      </c>
      <c r="M743" t="s">
        <v>135</v>
      </c>
      <c r="N743" t="s">
        <v>135</v>
      </c>
      <c r="AZ743" s="213" t="e">
        <v>#N/A</v>
      </c>
      <c r="BA743">
        <v>815127</v>
      </c>
      <c r="BB743" s="113"/>
    </row>
    <row r="744" spans="1:54" customFormat="1" ht="18.75" customHeight="1" x14ac:dyDescent="0.3">
      <c r="A744">
        <v>815128</v>
      </c>
      <c r="B744" s="113" t="s">
        <v>57</v>
      </c>
      <c r="C744" t="s">
        <v>136</v>
      </c>
      <c r="D744" t="s">
        <v>136</v>
      </c>
      <c r="E744" t="s">
        <v>135</v>
      </c>
      <c r="F744" t="s">
        <v>136</v>
      </c>
      <c r="G744" t="s">
        <v>136</v>
      </c>
      <c r="H744" t="s">
        <v>135</v>
      </c>
      <c r="I744" t="s">
        <v>135</v>
      </c>
      <c r="J744" t="s">
        <v>135</v>
      </c>
      <c r="K744" t="s">
        <v>135</v>
      </c>
      <c r="L744" t="s">
        <v>135</v>
      </c>
      <c r="M744" t="s">
        <v>135</v>
      </c>
      <c r="N744" t="s">
        <v>135</v>
      </c>
      <c r="AZ744" s="213" t="e">
        <v>#N/A</v>
      </c>
      <c r="BA744">
        <v>815128</v>
      </c>
      <c r="BB744" s="113"/>
    </row>
    <row r="745" spans="1:54" customFormat="1" ht="18.75" customHeight="1" x14ac:dyDescent="0.3">
      <c r="A745">
        <v>815129</v>
      </c>
      <c r="B745" s="113" t="s">
        <v>57</v>
      </c>
      <c r="C745" t="s">
        <v>135</v>
      </c>
      <c r="D745" t="s">
        <v>135</v>
      </c>
      <c r="E745" t="s">
        <v>135</v>
      </c>
      <c r="F745" t="s">
        <v>135</v>
      </c>
      <c r="G745" t="s">
        <v>135</v>
      </c>
      <c r="H745" t="s">
        <v>135</v>
      </c>
      <c r="I745" t="s">
        <v>135</v>
      </c>
      <c r="J745" t="s">
        <v>135</v>
      </c>
      <c r="K745" t="s">
        <v>135</v>
      </c>
      <c r="L745" t="s">
        <v>135</v>
      </c>
      <c r="M745" t="s">
        <v>135</v>
      </c>
      <c r="N745" t="s">
        <v>135</v>
      </c>
      <c r="AZ745" s="213" t="e">
        <v>#N/A</v>
      </c>
      <c r="BA745">
        <v>815129</v>
      </c>
      <c r="BB745" s="113"/>
    </row>
    <row r="746" spans="1:54" customFormat="1" ht="18.75" customHeight="1" x14ac:dyDescent="0.3">
      <c r="A746">
        <v>815130</v>
      </c>
      <c r="B746" s="113" t="s">
        <v>57</v>
      </c>
      <c r="C746" t="s">
        <v>136</v>
      </c>
      <c r="D746" t="s">
        <v>136</v>
      </c>
      <c r="E746" t="s">
        <v>135</v>
      </c>
      <c r="F746" t="s">
        <v>135</v>
      </c>
      <c r="G746" t="s">
        <v>135</v>
      </c>
      <c r="H746" t="s">
        <v>135</v>
      </c>
      <c r="I746" t="s">
        <v>135</v>
      </c>
      <c r="J746" t="s">
        <v>135</v>
      </c>
      <c r="K746" t="s">
        <v>135</v>
      </c>
      <c r="L746" t="s">
        <v>135</v>
      </c>
      <c r="M746" t="s">
        <v>135</v>
      </c>
      <c r="N746" t="s">
        <v>135</v>
      </c>
      <c r="AZ746" s="213" t="e">
        <v>#N/A</v>
      </c>
      <c r="BA746">
        <v>815130</v>
      </c>
      <c r="BB746" s="113"/>
    </row>
    <row r="747" spans="1:54" customFormat="1" ht="18.75" customHeight="1" x14ac:dyDescent="0.3">
      <c r="A747">
        <v>815131</v>
      </c>
      <c r="B747" s="113" t="s">
        <v>57</v>
      </c>
      <c r="C747" t="s">
        <v>136</v>
      </c>
      <c r="D747" t="s">
        <v>136</v>
      </c>
      <c r="E747" t="s">
        <v>136</v>
      </c>
      <c r="F747" t="s">
        <v>135</v>
      </c>
      <c r="G747" t="s">
        <v>136</v>
      </c>
      <c r="H747" t="s">
        <v>135</v>
      </c>
      <c r="I747" t="s">
        <v>135</v>
      </c>
      <c r="J747" t="s">
        <v>135</v>
      </c>
      <c r="K747" t="s">
        <v>135</v>
      </c>
      <c r="L747" t="s">
        <v>135</v>
      </c>
      <c r="M747" t="s">
        <v>135</v>
      </c>
      <c r="N747" t="s">
        <v>135</v>
      </c>
      <c r="AZ747" s="213" t="e">
        <v>#N/A</v>
      </c>
      <c r="BA747">
        <v>815131</v>
      </c>
      <c r="BB747" s="113"/>
    </row>
    <row r="748" spans="1:54" customFormat="1" ht="18.75" customHeight="1" x14ac:dyDescent="0.3">
      <c r="A748">
        <v>815136</v>
      </c>
      <c r="B748" s="113" t="s">
        <v>57</v>
      </c>
      <c r="C748" t="s">
        <v>136</v>
      </c>
      <c r="D748" t="s">
        <v>136</v>
      </c>
      <c r="E748" t="s">
        <v>135</v>
      </c>
      <c r="F748" t="s">
        <v>135</v>
      </c>
      <c r="G748" t="s">
        <v>135</v>
      </c>
      <c r="H748" t="s">
        <v>136</v>
      </c>
      <c r="I748" t="s">
        <v>135</v>
      </c>
      <c r="J748" t="s">
        <v>135</v>
      </c>
      <c r="K748" t="s">
        <v>135</v>
      </c>
      <c r="L748" t="s">
        <v>135</v>
      </c>
      <c r="M748" t="s">
        <v>135</v>
      </c>
      <c r="N748" t="s">
        <v>135</v>
      </c>
      <c r="AZ748" s="213" t="e">
        <v>#N/A</v>
      </c>
      <c r="BA748">
        <v>815136</v>
      </c>
      <c r="BB748" s="113"/>
    </row>
    <row r="749" spans="1:54" customFormat="1" ht="18.75" customHeight="1" x14ac:dyDescent="0.3">
      <c r="A749">
        <v>815138</v>
      </c>
      <c r="B749" s="113" t="s">
        <v>57</v>
      </c>
      <c r="C749" t="s">
        <v>135</v>
      </c>
      <c r="D749" t="s">
        <v>135</v>
      </c>
      <c r="E749" t="s">
        <v>135</v>
      </c>
      <c r="F749" t="s">
        <v>135</v>
      </c>
      <c r="G749" t="s">
        <v>135</v>
      </c>
      <c r="H749" t="s">
        <v>135</v>
      </c>
      <c r="I749" t="s">
        <v>135</v>
      </c>
      <c r="J749" t="s">
        <v>135</v>
      </c>
      <c r="K749" t="s">
        <v>135</v>
      </c>
      <c r="L749" t="s">
        <v>135</v>
      </c>
      <c r="M749" t="s">
        <v>135</v>
      </c>
      <c r="N749" t="s">
        <v>135</v>
      </c>
      <c r="AZ749" s="213" t="e">
        <v>#N/A</v>
      </c>
      <c r="BA749">
        <v>815138</v>
      </c>
      <c r="BB749" s="113"/>
    </row>
    <row r="750" spans="1:54" customFormat="1" ht="18.75" customHeight="1" x14ac:dyDescent="0.3">
      <c r="A750">
        <v>815139</v>
      </c>
      <c r="B750" s="113" t="s">
        <v>57</v>
      </c>
      <c r="C750" t="s">
        <v>136</v>
      </c>
      <c r="D750" t="s">
        <v>136</v>
      </c>
      <c r="E750" t="s">
        <v>136</v>
      </c>
      <c r="F750" t="s">
        <v>136</v>
      </c>
      <c r="G750" t="s">
        <v>136</v>
      </c>
      <c r="H750" t="s">
        <v>136</v>
      </c>
      <c r="I750" t="s">
        <v>135</v>
      </c>
      <c r="J750" t="s">
        <v>135</v>
      </c>
      <c r="K750" t="s">
        <v>135</v>
      </c>
      <c r="L750" t="s">
        <v>135</v>
      </c>
      <c r="M750" t="s">
        <v>135</v>
      </c>
      <c r="N750" t="s">
        <v>135</v>
      </c>
      <c r="AZ750" s="213" t="e">
        <v>#N/A</v>
      </c>
      <c r="BA750">
        <v>815139</v>
      </c>
      <c r="BB750" s="113"/>
    </row>
    <row r="751" spans="1:54" customFormat="1" ht="18.75" customHeight="1" x14ac:dyDescent="0.3">
      <c r="A751">
        <v>815144</v>
      </c>
      <c r="B751" s="113" t="s">
        <v>57</v>
      </c>
      <c r="C751" t="s">
        <v>136</v>
      </c>
      <c r="D751" t="s">
        <v>136</v>
      </c>
      <c r="E751" t="s">
        <v>136</v>
      </c>
      <c r="F751" t="s">
        <v>136</v>
      </c>
      <c r="G751" t="s">
        <v>136</v>
      </c>
      <c r="H751" t="s">
        <v>136</v>
      </c>
      <c r="I751" t="s">
        <v>135</v>
      </c>
      <c r="J751" t="s">
        <v>135</v>
      </c>
      <c r="K751" t="s">
        <v>135</v>
      </c>
      <c r="L751" t="s">
        <v>135</v>
      </c>
      <c r="M751" t="s">
        <v>135</v>
      </c>
      <c r="N751" t="s">
        <v>135</v>
      </c>
      <c r="AZ751" s="213" t="e">
        <v>#N/A</v>
      </c>
      <c r="BA751">
        <v>815144</v>
      </c>
      <c r="BB751" s="113"/>
    </row>
    <row r="752" spans="1:54" customFormat="1" ht="18.75" customHeight="1" x14ac:dyDescent="0.3">
      <c r="A752">
        <v>815145</v>
      </c>
      <c r="B752" s="113" t="s">
        <v>57</v>
      </c>
      <c r="D752" t="s">
        <v>136</v>
      </c>
      <c r="E752" t="s">
        <v>136</v>
      </c>
      <c r="F752" t="s">
        <v>136</v>
      </c>
      <c r="H752" t="s">
        <v>136</v>
      </c>
      <c r="I752" t="s">
        <v>135</v>
      </c>
      <c r="J752" t="s">
        <v>135</v>
      </c>
      <c r="K752" t="s">
        <v>135</v>
      </c>
      <c r="L752" t="s">
        <v>135</v>
      </c>
      <c r="M752" t="s">
        <v>135</v>
      </c>
      <c r="N752" t="s">
        <v>135</v>
      </c>
      <c r="AZ752" s="213" t="e">
        <v>#N/A</v>
      </c>
      <c r="BA752">
        <v>815145</v>
      </c>
      <c r="BB752" s="113"/>
    </row>
    <row r="753" spans="1:54" customFormat="1" ht="18.75" customHeight="1" x14ac:dyDescent="0.3">
      <c r="A753">
        <v>815149</v>
      </c>
      <c r="B753" s="113" t="s">
        <v>57</v>
      </c>
      <c r="C753" t="s">
        <v>136</v>
      </c>
      <c r="D753" t="s">
        <v>135</v>
      </c>
      <c r="E753" t="s">
        <v>135</v>
      </c>
      <c r="F753" t="s">
        <v>136</v>
      </c>
      <c r="H753" t="s">
        <v>136</v>
      </c>
      <c r="I753" t="s">
        <v>135</v>
      </c>
      <c r="J753" t="s">
        <v>135</v>
      </c>
      <c r="K753" t="s">
        <v>135</v>
      </c>
      <c r="L753" t="s">
        <v>135</v>
      </c>
      <c r="M753" t="s">
        <v>135</v>
      </c>
      <c r="N753" t="s">
        <v>135</v>
      </c>
      <c r="AZ753" s="213" t="e">
        <v>#N/A</v>
      </c>
      <c r="BA753">
        <v>815149</v>
      </c>
      <c r="BB753" s="113"/>
    </row>
    <row r="754" spans="1:54" customFormat="1" ht="18.75" customHeight="1" x14ac:dyDescent="0.3">
      <c r="A754">
        <v>815150</v>
      </c>
      <c r="B754" s="113" t="s">
        <v>57</v>
      </c>
      <c r="C754" t="s">
        <v>136</v>
      </c>
      <c r="F754" t="s">
        <v>136</v>
      </c>
      <c r="H754" t="s">
        <v>136</v>
      </c>
      <c r="I754" t="s">
        <v>135</v>
      </c>
      <c r="J754" t="s">
        <v>135</v>
      </c>
      <c r="K754" t="s">
        <v>135</v>
      </c>
      <c r="L754" t="s">
        <v>135</v>
      </c>
      <c r="M754" t="s">
        <v>135</v>
      </c>
      <c r="N754" t="s">
        <v>135</v>
      </c>
      <c r="AZ754" s="213" t="e">
        <v>#N/A</v>
      </c>
      <c r="BA754">
        <v>815150</v>
      </c>
      <c r="BB754" s="113"/>
    </row>
    <row r="755" spans="1:54" customFormat="1" ht="18.75" customHeight="1" x14ac:dyDescent="0.3">
      <c r="A755">
        <v>815152</v>
      </c>
      <c r="B755" s="113" t="s">
        <v>57</v>
      </c>
      <c r="C755" t="s">
        <v>136</v>
      </c>
      <c r="D755" t="s">
        <v>136</v>
      </c>
      <c r="E755" t="s">
        <v>136</v>
      </c>
      <c r="F755" t="s">
        <v>136</v>
      </c>
      <c r="G755" t="s">
        <v>136</v>
      </c>
      <c r="H755" t="s">
        <v>136</v>
      </c>
      <c r="I755" t="s">
        <v>135</v>
      </c>
      <c r="J755" t="s">
        <v>135</v>
      </c>
      <c r="K755" t="s">
        <v>135</v>
      </c>
      <c r="L755" t="s">
        <v>135</v>
      </c>
      <c r="M755" t="s">
        <v>135</v>
      </c>
      <c r="N755" t="s">
        <v>135</v>
      </c>
      <c r="AZ755" s="213" t="e">
        <v>#N/A</v>
      </c>
      <c r="BA755">
        <v>815152</v>
      </c>
      <c r="BB755" s="113"/>
    </row>
    <row r="756" spans="1:54" customFormat="1" ht="18.75" customHeight="1" x14ac:dyDescent="0.3">
      <c r="A756">
        <v>815154</v>
      </c>
      <c r="B756" s="113" t="s">
        <v>57</v>
      </c>
      <c r="C756" t="s">
        <v>136</v>
      </c>
      <c r="D756" t="s">
        <v>136</v>
      </c>
      <c r="E756" t="s">
        <v>136</v>
      </c>
      <c r="F756" t="s">
        <v>136</v>
      </c>
      <c r="G756" t="s">
        <v>136</v>
      </c>
      <c r="H756" t="s">
        <v>136</v>
      </c>
      <c r="I756" t="s">
        <v>135</v>
      </c>
      <c r="J756" t="s">
        <v>135</v>
      </c>
      <c r="K756" t="s">
        <v>135</v>
      </c>
      <c r="L756" t="s">
        <v>135</v>
      </c>
      <c r="M756" t="s">
        <v>135</v>
      </c>
      <c r="N756" t="s">
        <v>135</v>
      </c>
      <c r="AZ756" s="213" t="e">
        <v>#N/A</v>
      </c>
      <c r="BA756">
        <v>815154</v>
      </c>
      <c r="BB756" s="113"/>
    </row>
    <row r="757" spans="1:54" customFormat="1" ht="18.75" customHeight="1" x14ac:dyDescent="0.3">
      <c r="A757">
        <v>815158</v>
      </c>
      <c r="B757" s="113" t="s">
        <v>57</v>
      </c>
      <c r="D757" t="s">
        <v>136</v>
      </c>
      <c r="E757" t="s">
        <v>136</v>
      </c>
      <c r="F757" t="s">
        <v>136</v>
      </c>
      <c r="G757" t="s">
        <v>136</v>
      </c>
      <c r="H757" t="s">
        <v>136</v>
      </c>
      <c r="I757" t="s">
        <v>135</v>
      </c>
      <c r="J757" t="s">
        <v>135</v>
      </c>
      <c r="K757" t="s">
        <v>135</v>
      </c>
      <c r="L757" t="s">
        <v>135</v>
      </c>
      <c r="M757" t="s">
        <v>135</v>
      </c>
      <c r="N757" t="s">
        <v>135</v>
      </c>
      <c r="AZ757" s="213" t="e">
        <v>#N/A</v>
      </c>
      <c r="BA757">
        <v>815158</v>
      </c>
      <c r="BB757" s="113"/>
    </row>
    <row r="758" spans="1:54" customFormat="1" ht="18.75" customHeight="1" x14ac:dyDescent="0.3">
      <c r="A758">
        <v>815164</v>
      </c>
      <c r="B758" s="113" t="s">
        <v>57</v>
      </c>
      <c r="C758" t="s">
        <v>135</v>
      </c>
      <c r="D758" t="s">
        <v>135</v>
      </c>
      <c r="E758" t="s">
        <v>135</v>
      </c>
      <c r="F758" t="s">
        <v>136</v>
      </c>
      <c r="G758" t="s">
        <v>136</v>
      </c>
      <c r="H758" t="s">
        <v>136</v>
      </c>
      <c r="I758" t="s">
        <v>135</v>
      </c>
      <c r="J758" t="s">
        <v>135</v>
      </c>
      <c r="K758" t="s">
        <v>135</v>
      </c>
      <c r="L758" t="s">
        <v>135</v>
      </c>
      <c r="M758" t="s">
        <v>135</v>
      </c>
      <c r="N758" t="s">
        <v>135</v>
      </c>
      <c r="AZ758" s="213" t="e">
        <v>#N/A</v>
      </c>
      <c r="BA758">
        <v>815164</v>
      </c>
      <c r="BB758" s="113"/>
    </row>
    <row r="759" spans="1:54" customFormat="1" ht="18.75" customHeight="1" x14ac:dyDescent="0.3">
      <c r="A759">
        <v>815165</v>
      </c>
      <c r="B759" s="113" t="s">
        <v>57</v>
      </c>
      <c r="C759" t="s">
        <v>136</v>
      </c>
      <c r="D759" t="s">
        <v>136</v>
      </c>
      <c r="E759" t="s">
        <v>136</v>
      </c>
      <c r="F759" t="s">
        <v>136</v>
      </c>
      <c r="G759" t="s">
        <v>136</v>
      </c>
      <c r="H759" t="s">
        <v>136</v>
      </c>
      <c r="I759" t="s">
        <v>135</v>
      </c>
      <c r="J759" t="s">
        <v>135</v>
      </c>
      <c r="K759" t="s">
        <v>135</v>
      </c>
      <c r="L759" t="s">
        <v>135</v>
      </c>
      <c r="M759" t="s">
        <v>135</v>
      </c>
      <c r="N759" t="s">
        <v>135</v>
      </c>
      <c r="AZ759" s="213" t="e">
        <v>#N/A</v>
      </c>
      <c r="BA759">
        <v>815165</v>
      </c>
      <c r="BB759" s="113"/>
    </row>
    <row r="760" spans="1:54" customFormat="1" ht="18.75" customHeight="1" x14ac:dyDescent="0.3">
      <c r="A760">
        <v>815170</v>
      </c>
      <c r="B760" s="113" t="s">
        <v>57</v>
      </c>
      <c r="D760" t="s">
        <v>136</v>
      </c>
      <c r="E760" t="s">
        <v>136</v>
      </c>
      <c r="F760" t="s">
        <v>136</v>
      </c>
      <c r="J760" t="s">
        <v>135</v>
      </c>
      <c r="K760" t="s">
        <v>135</v>
      </c>
      <c r="L760" t="s">
        <v>136</v>
      </c>
      <c r="M760" t="s">
        <v>136</v>
      </c>
      <c r="N760" t="s">
        <v>135</v>
      </c>
      <c r="AZ760" s="213" t="e">
        <v>#N/A</v>
      </c>
      <c r="BA760">
        <v>815170</v>
      </c>
      <c r="BB760" s="113"/>
    </row>
    <row r="761" spans="1:54" customFormat="1" ht="18.75" customHeight="1" x14ac:dyDescent="0.3">
      <c r="A761">
        <v>815171</v>
      </c>
      <c r="B761" s="113" t="s">
        <v>57</v>
      </c>
      <c r="C761" t="s">
        <v>136</v>
      </c>
      <c r="D761" t="s">
        <v>136</v>
      </c>
      <c r="E761" t="s">
        <v>136</v>
      </c>
      <c r="F761" t="s">
        <v>136</v>
      </c>
      <c r="H761" t="s">
        <v>136</v>
      </c>
      <c r="I761" t="s">
        <v>135</v>
      </c>
      <c r="J761" t="s">
        <v>135</v>
      </c>
      <c r="K761" t="s">
        <v>135</v>
      </c>
      <c r="L761" t="s">
        <v>135</v>
      </c>
      <c r="M761" t="s">
        <v>135</v>
      </c>
      <c r="N761" t="s">
        <v>135</v>
      </c>
      <c r="AZ761" s="213" t="e">
        <v>#N/A</v>
      </c>
      <c r="BA761">
        <v>815171</v>
      </c>
      <c r="BB761" s="113"/>
    </row>
    <row r="762" spans="1:54" customFormat="1" ht="18.75" customHeight="1" x14ac:dyDescent="0.3">
      <c r="A762">
        <v>815174</v>
      </c>
      <c r="B762" s="113" t="s">
        <v>57</v>
      </c>
      <c r="C762" t="s">
        <v>136</v>
      </c>
      <c r="D762" t="s">
        <v>135</v>
      </c>
      <c r="E762" t="s">
        <v>135</v>
      </c>
      <c r="F762" t="s">
        <v>136</v>
      </c>
      <c r="G762" t="s">
        <v>136</v>
      </c>
      <c r="H762" t="s">
        <v>136</v>
      </c>
      <c r="I762" t="s">
        <v>135</v>
      </c>
      <c r="J762" t="s">
        <v>135</v>
      </c>
      <c r="K762" t="s">
        <v>135</v>
      </c>
      <c r="L762" t="s">
        <v>135</v>
      </c>
      <c r="M762" t="s">
        <v>135</v>
      </c>
      <c r="N762" t="s">
        <v>135</v>
      </c>
      <c r="AZ762" s="213" t="e">
        <v>#N/A</v>
      </c>
      <c r="BA762">
        <v>815174</v>
      </c>
      <c r="BB762" s="113"/>
    </row>
    <row r="763" spans="1:54" customFormat="1" ht="18.75" customHeight="1" x14ac:dyDescent="0.3">
      <c r="A763">
        <v>815175</v>
      </c>
      <c r="B763" s="113" t="s">
        <v>57</v>
      </c>
      <c r="C763" t="s">
        <v>136</v>
      </c>
      <c r="D763" t="s">
        <v>136</v>
      </c>
      <c r="E763" t="s">
        <v>136</v>
      </c>
      <c r="F763" t="s">
        <v>136</v>
      </c>
      <c r="G763" t="s">
        <v>136</v>
      </c>
      <c r="H763" t="s">
        <v>136</v>
      </c>
      <c r="I763" t="s">
        <v>135</v>
      </c>
      <c r="J763" t="s">
        <v>135</v>
      </c>
      <c r="K763" t="s">
        <v>135</v>
      </c>
      <c r="L763" t="s">
        <v>135</v>
      </c>
      <c r="M763" t="s">
        <v>135</v>
      </c>
      <c r="N763" t="s">
        <v>135</v>
      </c>
      <c r="AZ763" s="213" t="e">
        <v>#N/A</v>
      </c>
      <c r="BA763">
        <v>815175</v>
      </c>
      <c r="BB763" s="113"/>
    </row>
    <row r="764" spans="1:54" customFormat="1" ht="18.75" customHeight="1" x14ac:dyDescent="0.3">
      <c r="A764">
        <v>815176</v>
      </c>
      <c r="B764" s="113" t="s">
        <v>57</v>
      </c>
      <c r="C764" t="s">
        <v>136</v>
      </c>
      <c r="D764" t="s">
        <v>136</v>
      </c>
      <c r="E764" t="s">
        <v>136</v>
      </c>
      <c r="F764" t="s">
        <v>135</v>
      </c>
      <c r="G764" t="s">
        <v>135</v>
      </c>
      <c r="H764" t="s">
        <v>135</v>
      </c>
      <c r="I764" t="s">
        <v>135</v>
      </c>
      <c r="J764" t="s">
        <v>135</v>
      </c>
      <c r="K764" t="s">
        <v>135</v>
      </c>
      <c r="L764" t="s">
        <v>135</v>
      </c>
      <c r="M764" t="s">
        <v>135</v>
      </c>
      <c r="N764" t="s">
        <v>135</v>
      </c>
      <c r="AZ764" s="213" t="e">
        <v>#N/A</v>
      </c>
      <c r="BA764">
        <v>815176</v>
      </c>
      <c r="BB764" s="113"/>
    </row>
    <row r="765" spans="1:54" customFormat="1" ht="18.75" customHeight="1" x14ac:dyDescent="0.3">
      <c r="A765">
        <v>815177</v>
      </c>
      <c r="B765" s="113" t="s">
        <v>57</v>
      </c>
      <c r="D765" t="s">
        <v>136</v>
      </c>
      <c r="E765" t="s">
        <v>136</v>
      </c>
      <c r="H765" t="s">
        <v>136</v>
      </c>
      <c r="I765" t="s">
        <v>135</v>
      </c>
      <c r="J765" t="s">
        <v>135</v>
      </c>
      <c r="K765" t="s">
        <v>135</v>
      </c>
      <c r="L765" t="s">
        <v>135</v>
      </c>
      <c r="M765" t="s">
        <v>135</v>
      </c>
      <c r="N765" t="s">
        <v>135</v>
      </c>
      <c r="AZ765" s="213" t="e">
        <v>#N/A</v>
      </c>
      <c r="BA765">
        <v>815177</v>
      </c>
      <c r="BB765" s="113"/>
    </row>
    <row r="766" spans="1:54" customFormat="1" ht="18.75" customHeight="1" x14ac:dyDescent="0.3">
      <c r="A766">
        <v>815179</v>
      </c>
      <c r="B766" s="113" t="s">
        <v>57</v>
      </c>
      <c r="D766" t="s">
        <v>136</v>
      </c>
      <c r="E766" t="s">
        <v>135</v>
      </c>
      <c r="F766" t="s">
        <v>136</v>
      </c>
      <c r="H766" t="s">
        <v>136</v>
      </c>
      <c r="I766" t="s">
        <v>135</v>
      </c>
      <c r="J766" t="s">
        <v>135</v>
      </c>
      <c r="K766" t="s">
        <v>135</v>
      </c>
      <c r="L766" t="s">
        <v>135</v>
      </c>
      <c r="M766" t="s">
        <v>135</v>
      </c>
      <c r="N766" t="s">
        <v>135</v>
      </c>
      <c r="AZ766" s="213" t="e">
        <v>#N/A</v>
      </c>
      <c r="BA766">
        <v>815179</v>
      </c>
      <c r="BB766" s="113"/>
    </row>
    <row r="767" spans="1:54" customFormat="1" ht="18.75" customHeight="1" x14ac:dyDescent="0.3">
      <c r="A767">
        <v>815185</v>
      </c>
      <c r="B767" s="113" t="s">
        <v>57</v>
      </c>
      <c r="C767" t="s">
        <v>136</v>
      </c>
      <c r="D767" t="s">
        <v>135</v>
      </c>
      <c r="E767" t="s">
        <v>136</v>
      </c>
      <c r="F767" t="s">
        <v>135</v>
      </c>
      <c r="G767" t="s">
        <v>136</v>
      </c>
      <c r="H767" t="s">
        <v>136</v>
      </c>
      <c r="I767" t="s">
        <v>135</v>
      </c>
      <c r="J767" t="s">
        <v>135</v>
      </c>
      <c r="K767" t="s">
        <v>135</v>
      </c>
      <c r="L767" t="s">
        <v>135</v>
      </c>
      <c r="M767" t="s">
        <v>135</v>
      </c>
      <c r="N767" t="s">
        <v>135</v>
      </c>
      <c r="AZ767" s="213" t="e">
        <v>#N/A</v>
      </c>
      <c r="BA767">
        <v>815185</v>
      </c>
      <c r="BB767" s="113"/>
    </row>
    <row r="768" spans="1:54" customFormat="1" ht="18.75" customHeight="1" x14ac:dyDescent="0.3">
      <c r="A768">
        <v>815186</v>
      </c>
      <c r="B768" s="113" t="s">
        <v>57</v>
      </c>
      <c r="D768" t="s">
        <v>135</v>
      </c>
      <c r="E768" t="s">
        <v>136</v>
      </c>
      <c r="F768" t="s">
        <v>135</v>
      </c>
      <c r="G768" t="s">
        <v>135</v>
      </c>
      <c r="H768" t="s">
        <v>136</v>
      </c>
      <c r="I768" t="s">
        <v>135</v>
      </c>
      <c r="J768" t="s">
        <v>135</v>
      </c>
      <c r="K768" t="s">
        <v>135</v>
      </c>
      <c r="L768" t="s">
        <v>135</v>
      </c>
      <c r="M768" t="s">
        <v>135</v>
      </c>
      <c r="N768" t="s">
        <v>135</v>
      </c>
      <c r="AZ768" s="213" t="e">
        <v>#N/A</v>
      </c>
      <c r="BA768">
        <v>815186</v>
      </c>
      <c r="BB768" s="113"/>
    </row>
    <row r="769" spans="1:54" customFormat="1" ht="18.75" customHeight="1" x14ac:dyDescent="0.3">
      <c r="A769">
        <v>815188</v>
      </c>
      <c r="B769" s="113" t="s">
        <v>57</v>
      </c>
      <c r="C769" t="s">
        <v>136</v>
      </c>
      <c r="D769" t="s">
        <v>136</v>
      </c>
      <c r="E769" t="s">
        <v>135</v>
      </c>
      <c r="F769" t="s">
        <v>136</v>
      </c>
      <c r="G769" t="s">
        <v>136</v>
      </c>
      <c r="H769" t="s">
        <v>136</v>
      </c>
      <c r="I769" t="s">
        <v>135</v>
      </c>
      <c r="J769" t="s">
        <v>135</v>
      </c>
      <c r="K769" t="s">
        <v>135</v>
      </c>
      <c r="L769" t="s">
        <v>135</v>
      </c>
      <c r="M769" t="s">
        <v>135</v>
      </c>
      <c r="N769" t="s">
        <v>135</v>
      </c>
      <c r="AZ769" s="213" t="e">
        <v>#N/A</v>
      </c>
      <c r="BA769">
        <v>815188</v>
      </c>
      <c r="BB769" s="113"/>
    </row>
    <row r="770" spans="1:54" customFormat="1" ht="18.75" customHeight="1" x14ac:dyDescent="0.3">
      <c r="A770">
        <v>815190</v>
      </c>
      <c r="B770" s="113" t="s">
        <v>57</v>
      </c>
      <c r="D770" t="s">
        <v>136</v>
      </c>
      <c r="E770" t="s">
        <v>136</v>
      </c>
      <c r="F770" t="s">
        <v>136</v>
      </c>
      <c r="G770" t="s">
        <v>136</v>
      </c>
      <c r="I770" t="s">
        <v>135</v>
      </c>
      <c r="J770" t="s">
        <v>135</v>
      </c>
      <c r="K770" t="s">
        <v>135</v>
      </c>
      <c r="L770" t="s">
        <v>135</v>
      </c>
      <c r="M770" t="s">
        <v>135</v>
      </c>
      <c r="N770" t="s">
        <v>135</v>
      </c>
      <c r="AZ770" s="213" t="e">
        <v>#N/A</v>
      </c>
      <c r="BA770">
        <v>815190</v>
      </c>
      <c r="BB770" s="113"/>
    </row>
    <row r="771" spans="1:54" customFormat="1" ht="18.75" customHeight="1" x14ac:dyDescent="0.3">
      <c r="A771">
        <v>815191</v>
      </c>
      <c r="B771" s="113" t="s">
        <v>57</v>
      </c>
      <c r="C771" t="s">
        <v>136</v>
      </c>
      <c r="D771" t="s">
        <v>136</v>
      </c>
      <c r="E771" t="s">
        <v>135</v>
      </c>
      <c r="F771" t="s">
        <v>136</v>
      </c>
      <c r="G771" t="s">
        <v>136</v>
      </c>
      <c r="H771" t="s">
        <v>136</v>
      </c>
      <c r="I771" t="s">
        <v>135</v>
      </c>
      <c r="J771" t="s">
        <v>135</v>
      </c>
      <c r="K771" t="s">
        <v>135</v>
      </c>
      <c r="L771" t="s">
        <v>135</v>
      </c>
      <c r="M771" t="s">
        <v>135</v>
      </c>
      <c r="N771" t="s">
        <v>135</v>
      </c>
      <c r="AZ771" s="213" t="e">
        <v>#N/A</v>
      </c>
      <c r="BA771">
        <v>815191</v>
      </c>
      <c r="BB771" s="113"/>
    </row>
    <row r="772" spans="1:54" customFormat="1" ht="18.75" customHeight="1" x14ac:dyDescent="0.3">
      <c r="A772">
        <v>815196</v>
      </c>
      <c r="B772" s="113" t="s">
        <v>57</v>
      </c>
      <c r="C772" t="s">
        <v>136</v>
      </c>
      <c r="D772" t="s">
        <v>136</v>
      </c>
      <c r="E772" t="s">
        <v>135</v>
      </c>
      <c r="F772" t="s">
        <v>135</v>
      </c>
      <c r="G772" t="s">
        <v>136</v>
      </c>
      <c r="H772" t="s">
        <v>135</v>
      </c>
      <c r="I772" t="s">
        <v>135</v>
      </c>
      <c r="J772" t="s">
        <v>135</v>
      </c>
      <c r="K772" t="s">
        <v>135</v>
      </c>
      <c r="L772" t="s">
        <v>135</v>
      </c>
      <c r="M772" t="s">
        <v>135</v>
      </c>
      <c r="N772" t="s">
        <v>135</v>
      </c>
      <c r="AZ772" s="213" t="e">
        <v>#N/A</v>
      </c>
      <c r="BA772">
        <v>815196</v>
      </c>
      <c r="BB772" s="113"/>
    </row>
    <row r="773" spans="1:54" customFormat="1" ht="18.75" customHeight="1" x14ac:dyDescent="0.3">
      <c r="A773">
        <v>815197</v>
      </c>
      <c r="B773" s="113" t="s">
        <v>57</v>
      </c>
      <c r="C773" t="s">
        <v>136</v>
      </c>
      <c r="D773" t="s">
        <v>136</v>
      </c>
      <c r="E773" t="s">
        <v>136</v>
      </c>
      <c r="F773" t="s">
        <v>136</v>
      </c>
      <c r="G773" t="s">
        <v>136</v>
      </c>
      <c r="H773" t="s">
        <v>136</v>
      </c>
      <c r="I773" t="s">
        <v>135</v>
      </c>
      <c r="J773" t="s">
        <v>135</v>
      </c>
      <c r="K773" t="s">
        <v>135</v>
      </c>
      <c r="L773" t="s">
        <v>135</v>
      </c>
      <c r="M773" t="s">
        <v>135</v>
      </c>
      <c r="N773" t="s">
        <v>135</v>
      </c>
      <c r="AZ773" s="213" t="e">
        <v>#N/A</v>
      </c>
      <c r="BA773">
        <v>815197</v>
      </c>
      <c r="BB773" s="113"/>
    </row>
    <row r="774" spans="1:54" customFormat="1" ht="18.75" customHeight="1" x14ac:dyDescent="0.3">
      <c r="A774">
        <v>815198</v>
      </c>
      <c r="B774" s="113" t="s">
        <v>57</v>
      </c>
      <c r="C774" t="s">
        <v>136</v>
      </c>
      <c r="D774" t="s">
        <v>136</v>
      </c>
      <c r="E774" t="s">
        <v>136</v>
      </c>
      <c r="F774" t="s">
        <v>136</v>
      </c>
      <c r="G774" t="s">
        <v>136</v>
      </c>
      <c r="H774" t="s">
        <v>136</v>
      </c>
      <c r="I774" t="s">
        <v>135</v>
      </c>
      <c r="J774" t="s">
        <v>135</v>
      </c>
      <c r="K774" t="s">
        <v>135</v>
      </c>
      <c r="L774" t="s">
        <v>135</v>
      </c>
      <c r="M774" t="s">
        <v>135</v>
      </c>
      <c r="N774" t="s">
        <v>135</v>
      </c>
      <c r="AZ774" s="213" t="e">
        <v>#N/A</v>
      </c>
      <c r="BA774">
        <v>815198</v>
      </c>
      <c r="BB774" s="113"/>
    </row>
    <row r="775" spans="1:54" customFormat="1" ht="18.75" customHeight="1" x14ac:dyDescent="0.3">
      <c r="A775">
        <v>815201</v>
      </c>
      <c r="B775" s="113" t="s">
        <v>57</v>
      </c>
      <c r="C775" t="s">
        <v>136</v>
      </c>
      <c r="D775" t="s">
        <v>136</v>
      </c>
      <c r="E775" t="s">
        <v>135</v>
      </c>
      <c r="F775" t="s">
        <v>135</v>
      </c>
      <c r="G775" t="s">
        <v>136</v>
      </c>
      <c r="H775" t="s">
        <v>136</v>
      </c>
      <c r="I775" t="s">
        <v>135</v>
      </c>
      <c r="J775" t="s">
        <v>135</v>
      </c>
      <c r="K775" t="s">
        <v>135</v>
      </c>
      <c r="L775" t="s">
        <v>135</v>
      </c>
      <c r="M775" t="s">
        <v>135</v>
      </c>
      <c r="N775" t="s">
        <v>135</v>
      </c>
      <c r="AZ775" s="213" t="e">
        <v>#N/A</v>
      </c>
      <c r="BA775">
        <v>815201</v>
      </c>
      <c r="BB775" s="113"/>
    </row>
    <row r="776" spans="1:54" customFormat="1" ht="18.75" customHeight="1" x14ac:dyDescent="0.3">
      <c r="A776">
        <v>815204</v>
      </c>
      <c r="B776" s="113" t="s">
        <v>57</v>
      </c>
      <c r="C776" t="s">
        <v>136</v>
      </c>
      <c r="D776" t="s">
        <v>136</v>
      </c>
      <c r="E776" t="s">
        <v>135</v>
      </c>
      <c r="F776" t="s">
        <v>136</v>
      </c>
      <c r="G776" t="s">
        <v>136</v>
      </c>
      <c r="H776" t="s">
        <v>136</v>
      </c>
      <c r="I776" t="s">
        <v>135</v>
      </c>
      <c r="J776" t="s">
        <v>135</v>
      </c>
      <c r="K776" t="s">
        <v>135</v>
      </c>
      <c r="L776" t="s">
        <v>135</v>
      </c>
      <c r="M776" t="s">
        <v>135</v>
      </c>
      <c r="N776" t="s">
        <v>135</v>
      </c>
      <c r="AZ776" s="213" t="e">
        <v>#N/A</v>
      </c>
      <c r="BA776">
        <v>815204</v>
      </c>
      <c r="BB776" s="113"/>
    </row>
    <row r="777" spans="1:54" customFormat="1" ht="18.75" customHeight="1" x14ac:dyDescent="0.3">
      <c r="A777">
        <v>815205</v>
      </c>
      <c r="B777" s="113" t="s">
        <v>57</v>
      </c>
      <c r="C777" t="s">
        <v>136</v>
      </c>
      <c r="D777" t="s">
        <v>136</v>
      </c>
      <c r="E777" t="s">
        <v>136</v>
      </c>
      <c r="F777" t="s">
        <v>136</v>
      </c>
      <c r="G777" t="s">
        <v>136</v>
      </c>
      <c r="H777" t="s">
        <v>136</v>
      </c>
      <c r="I777" t="s">
        <v>135</v>
      </c>
      <c r="J777" t="s">
        <v>135</v>
      </c>
      <c r="K777" t="s">
        <v>135</v>
      </c>
      <c r="L777" t="s">
        <v>135</v>
      </c>
      <c r="M777" t="s">
        <v>135</v>
      </c>
      <c r="N777" t="s">
        <v>135</v>
      </c>
      <c r="AZ777" s="213" t="e">
        <v>#N/A</v>
      </c>
      <c r="BA777">
        <v>815205</v>
      </c>
      <c r="BB777" s="113"/>
    </row>
    <row r="778" spans="1:54" customFormat="1" ht="18.75" customHeight="1" x14ac:dyDescent="0.3">
      <c r="A778">
        <v>815212</v>
      </c>
      <c r="B778" s="113" t="s">
        <v>57</v>
      </c>
      <c r="C778" t="s">
        <v>136</v>
      </c>
      <c r="D778" t="s">
        <v>136</v>
      </c>
      <c r="E778" t="s">
        <v>136</v>
      </c>
      <c r="F778" t="s">
        <v>136</v>
      </c>
      <c r="G778" t="s">
        <v>136</v>
      </c>
      <c r="H778" t="s">
        <v>136</v>
      </c>
      <c r="I778" t="s">
        <v>135</v>
      </c>
      <c r="J778" t="s">
        <v>135</v>
      </c>
      <c r="K778" t="s">
        <v>135</v>
      </c>
      <c r="L778" t="s">
        <v>135</v>
      </c>
      <c r="M778" t="s">
        <v>135</v>
      </c>
      <c r="N778" t="s">
        <v>135</v>
      </c>
      <c r="AZ778" s="213" t="e">
        <v>#N/A</v>
      </c>
      <c r="BA778">
        <v>815212</v>
      </c>
      <c r="BB778" s="113"/>
    </row>
    <row r="779" spans="1:54" customFormat="1" ht="18.75" customHeight="1" x14ac:dyDescent="0.3">
      <c r="A779">
        <v>815214</v>
      </c>
      <c r="B779" s="113" t="s">
        <v>57</v>
      </c>
      <c r="C779" t="s">
        <v>135</v>
      </c>
      <c r="D779" t="s">
        <v>135</v>
      </c>
      <c r="E779" t="s">
        <v>135</v>
      </c>
      <c r="F779" t="s">
        <v>135</v>
      </c>
      <c r="G779" t="s">
        <v>135</v>
      </c>
      <c r="H779" t="s">
        <v>135</v>
      </c>
      <c r="I779" t="s">
        <v>135</v>
      </c>
      <c r="J779" t="s">
        <v>135</v>
      </c>
      <c r="K779" t="s">
        <v>135</v>
      </c>
      <c r="L779" t="s">
        <v>135</v>
      </c>
      <c r="M779" t="s">
        <v>135</v>
      </c>
      <c r="N779" t="s">
        <v>135</v>
      </c>
      <c r="AZ779" s="213" t="e">
        <v>#N/A</v>
      </c>
      <c r="BA779">
        <v>815214</v>
      </c>
      <c r="BB779" s="113"/>
    </row>
    <row r="780" spans="1:54" customFormat="1" ht="18.75" customHeight="1" x14ac:dyDescent="0.3">
      <c r="A780">
        <v>815215</v>
      </c>
      <c r="B780" s="113" t="s">
        <v>57</v>
      </c>
      <c r="D780" t="s">
        <v>135</v>
      </c>
      <c r="E780" t="s">
        <v>135</v>
      </c>
      <c r="F780" t="s">
        <v>135</v>
      </c>
      <c r="G780" t="s">
        <v>136</v>
      </c>
      <c r="I780" t="s">
        <v>135</v>
      </c>
      <c r="J780" t="s">
        <v>135</v>
      </c>
      <c r="K780" t="s">
        <v>135</v>
      </c>
      <c r="L780" t="s">
        <v>135</v>
      </c>
      <c r="M780" t="s">
        <v>135</v>
      </c>
      <c r="N780" t="s">
        <v>135</v>
      </c>
      <c r="AZ780" s="213" t="e">
        <v>#N/A</v>
      </c>
      <c r="BA780">
        <v>815215</v>
      </c>
      <c r="BB780" s="113"/>
    </row>
    <row r="781" spans="1:54" customFormat="1" ht="18.75" customHeight="1" x14ac:dyDescent="0.3">
      <c r="A781">
        <v>815217</v>
      </c>
      <c r="B781" s="113" t="s">
        <v>57</v>
      </c>
      <c r="C781" t="s">
        <v>136</v>
      </c>
      <c r="D781" t="s">
        <v>135</v>
      </c>
      <c r="E781" t="s">
        <v>135</v>
      </c>
      <c r="F781" t="s">
        <v>136</v>
      </c>
      <c r="G781" t="s">
        <v>136</v>
      </c>
      <c r="H781" t="s">
        <v>136</v>
      </c>
      <c r="I781" t="s">
        <v>135</v>
      </c>
      <c r="J781" t="s">
        <v>135</v>
      </c>
      <c r="K781" t="s">
        <v>135</v>
      </c>
      <c r="L781" t="s">
        <v>135</v>
      </c>
      <c r="M781" t="s">
        <v>135</v>
      </c>
      <c r="N781" t="s">
        <v>135</v>
      </c>
      <c r="AZ781" s="213" t="e">
        <v>#N/A</v>
      </c>
      <c r="BA781">
        <v>815217</v>
      </c>
      <c r="BB781" s="113"/>
    </row>
    <row r="782" spans="1:54" customFormat="1" ht="18.75" customHeight="1" x14ac:dyDescent="0.3">
      <c r="A782">
        <v>815218</v>
      </c>
      <c r="B782" s="113" t="s">
        <v>57</v>
      </c>
      <c r="C782" t="s">
        <v>136</v>
      </c>
      <c r="D782" t="s">
        <v>136</v>
      </c>
      <c r="E782" t="s">
        <v>136</v>
      </c>
      <c r="F782" t="s">
        <v>136</v>
      </c>
      <c r="G782" t="s">
        <v>136</v>
      </c>
      <c r="H782" t="s">
        <v>136</v>
      </c>
      <c r="I782" t="s">
        <v>135</v>
      </c>
      <c r="J782" t="s">
        <v>135</v>
      </c>
      <c r="K782" t="s">
        <v>135</v>
      </c>
      <c r="L782" t="s">
        <v>135</v>
      </c>
      <c r="M782" t="s">
        <v>135</v>
      </c>
      <c r="N782" t="s">
        <v>135</v>
      </c>
      <c r="AZ782" s="213" t="e">
        <v>#N/A</v>
      </c>
      <c r="BA782">
        <v>815218</v>
      </c>
      <c r="BB782" s="113"/>
    </row>
    <row r="783" spans="1:54" customFormat="1" ht="18.75" customHeight="1" x14ac:dyDescent="0.3">
      <c r="A783">
        <v>815220</v>
      </c>
      <c r="B783" s="113" t="s">
        <v>57</v>
      </c>
      <c r="C783" t="s">
        <v>136</v>
      </c>
      <c r="D783" t="s">
        <v>135</v>
      </c>
      <c r="E783" t="s">
        <v>135</v>
      </c>
      <c r="F783" t="s">
        <v>136</v>
      </c>
      <c r="G783" t="s">
        <v>135</v>
      </c>
      <c r="H783" t="s">
        <v>135</v>
      </c>
      <c r="I783" t="s">
        <v>135</v>
      </c>
      <c r="J783" t="s">
        <v>135</v>
      </c>
      <c r="K783" t="s">
        <v>135</v>
      </c>
      <c r="L783" t="s">
        <v>135</v>
      </c>
      <c r="M783" t="s">
        <v>135</v>
      </c>
      <c r="N783" t="s">
        <v>135</v>
      </c>
      <c r="AZ783" s="213" t="e">
        <v>#N/A</v>
      </c>
      <c r="BA783">
        <v>815220</v>
      </c>
      <c r="BB783" s="113"/>
    </row>
    <row r="784" spans="1:54" customFormat="1" ht="18.75" customHeight="1" x14ac:dyDescent="0.3">
      <c r="A784">
        <v>815221</v>
      </c>
      <c r="B784" s="113" t="s">
        <v>57</v>
      </c>
      <c r="C784" t="s">
        <v>135</v>
      </c>
      <c r="D784" t="s">
        <v>135</v>
      </c>
      <c r="E784" t="s">
        <v>135</v>
      </c>
      <c r="F784" t="s">
        <v>135</v>
      </c>
      <c r="G784" t="s">
        <v>135</v>
      </c>
      <c r="H784" t="s">
        <v>135</v>
      </c>
      <c r="I784" t="s">
        <v>135</v>
      </c>
      <c r="J784" t="s">
        <v>135</v>
      </c>
      <c r="K784" t="s">
        <v>135</v>
      </c>
      <c r="L784" t="s">
        <v>135</v>
      </c>
      <c r="M784" t="s">
        <v>135</v>
      </c>
      <c r="N784" t="s">
        <v>135</v>
      </c>
      <c r="AZ784" s="213" t="e">
        <v>#N/A</v>
      </c>
      <c r="BA784">
        <v>815221</v>
      </c>
      <c r="BB784" s="113"/>
    </row>
    <row r="785" spans="1:56" customFormat="1" ht="18.75" customHeight="1" x14ac:dyDescent="0.3">
      <c r="A785">
        <v>815222</v>
      </c>
      <c r="B785" s="113" t="s">
        <v>57</v>
      </c>
      <c r="C785" t="s">
        <v>136</v>
      </c>
      <c r="D785" t="s">
        <v>135</v>
      </c>
      <c r="E785" t="s">
        <v>136</v>
      </c>
      <c r="F785" t="s">
        <v>136</v>
      </c>
      <c r="G785" t="s">
        <v>135</v>
      </c>
      <c r="H785" t="s">
        <v>136</v>
      </c>
      <c r="I785" t="s">
        <v>135</v>
      </c>
      <c r="J785" t="s">
        <v>135</v>
      </c>
      <c r="K785" t="s">
        <v>135</v>
      </c>
      <c r="L785" t="s">
        <v>135</v>
      </c>
      <c r="M785" t="s">
        <v>135</v>
      </c>
      <c r="N785" t="s">
        <v>135</v>
      </c>
      <c r="AZ785" s="213" t="e">
        <v>#N/A</v>
      </c>
      <c r="BA785">
        <v>815222</v>
      </c>
      <c r="BB785" s="113"/>
    </row>
    <row r="786" spans="1:56" customFormat="1" ht="18.75" customHeight="1" x14ac:dyDescent="0.3">
      <c r="A786">
        <v>815227</v>
      </c>
      <c r="B786" s="113" t="s">
        <v>57</v>
      </c>
      <c r="C786" t="s">
        <v>136</v>
      </c>
      <c r="D786" t="s">
        <v>136</v>
      </c>
      <c r="E786" t="s">
        <v>136</v>
      </c>
      <c r="F786" t="s">
        <v>136</v>
      </c>
      <c r="G786" t="s">
        <v>136</v>
      </c>
      <c r="H786" t="s">
        <v>136</v>
      </c>
      <c r="I786" t="s">
        <v>135</v>
      </c>
      <c r="J786" t="s">
        <v>135</v>
      </c>
      <c r="K786" t="s">
        <v>135</v>
      </c>
      <c r="L786" t="s">
        <v>135</v>
      </c>
      <c r="M786" t="s">
        <v>135</v>
      </c>
      <c r="N786" t="s">
        <v>135</v>
      </c>
      <c r="AZ786" s="213" t="e">
        <v>#N/A</v>
      </c>
      <c r="BA786">
        <v>815227</v>
      </c>
      <c r="BB786" s="113"/>
    </row>
    <row r="787" spans="1:56" customFormat="1" ht="18.75" customHeight="1" x14ac:dyDescent="0.3">
      <c r="A787">
        <v>815228</v>
      </c>
      <c r="B787" s="113" t="s">
        <v>57</v>
      </c>
      <c r="C787" t="s">
        <v>136</v>
      </c>
      <c r="D787" t="s">
        <v>136</v>
      </c>
      <c r="E787" t="s">
        <v>136</v>
      </c>
      <c r="F787" t="s">
        <v>136</v>
      </c>
      <c r="G787" t="s">
        <v>136</v>
      </c>
      <c r="H787" t="s">
        <v>136</v>
      </c>
      <c r="I787" t="s">
        <v>135</v>
      </c>
      <c r="J787" t="s">
        <v>135</v>
      </c>
      <c r="K787" t="s">
        <v>135</v>
      </c>
      <c r="L787" t="s">
        <v>135</v>
      </c>
      <c r="M787" t="s">
        <v>135</v>
      </c>
      <c r="N787" t="s">
        <v>135</v>
      </c>
      <c r="AZ787" s="213" t="e">
        <v>#N/A</v>
      </c>
      <c r="BA787">
        <v>815228</v>
      </c>
      <c r="BB787" s="113"/>
    </row>
    <row r="788" spans="1:56" customFormat="1" ht="18.75" customHeight="1" x14ac:dyDescent="0.3">
      <c r="A788">
        <v>815229</v>
      </c>
      <c r="B788" s="113" t="s">
        <v>57</v>
      </c>
      <c r="C788" t="s">
        <v>136</v>
      </c>
      <c r="D788" t="s">
        <v>136</v>
      </c>
      <c r="E788" t="s">
        <v>136</v>
      </c>
      <c r="F788" t="s">
        <v>136</v>
      </c>
      <c r="G788" t="s">
        <v>136</v>
      </c>
      <c r="H788" t="s">
        <v>136</v>
      </c>
      <c r="I788" t="s">
        <v>135</v>
      </c>
      <c r="J788" t="s">
        <v>135</v>
      </c>
      <c r="K788" t="s">
        <v>135</v>
      </c>
      <c r="L788" t="s">
        <v>135</v>
      </c>
      <c r="M788" t="s">
        <v>135</v>
      </c>
      <c r="N788" t="s">
        <v>135</v>
      </c>
      <c r="AZ788" s="213" t="e">
        <v>#N/A</v>
      </c>
      <c r="BA788">
        <v>815229</v>
      </c>
      <c r="BB788" s="113"/>
    </row>
    <row r="789" spans="1:56" s="237" customFormat="1" ht="18.75" customHeight="1" x14ac:dyDescent="0.3">
      <c r="A789">
        <v>815230</v>
      </c>
      <c r="B789" s="113" t="s">
        <v>57</v>
      </c>
      <c r="C789" s="239" t="s">
        <v>136</v>
      </c>
      <c r="D789" s="239" t="s">
        <v>136</v>
      </c>
      <c r="E789" s="239" t="s">
        <v>136</v>
      </c>
      <c r="F789" s="239" t="s">
        <v>136</v>
      </c>
      <c r="G789" s="239" t="s">
        <v>136</v>
      </c>
      <c r="H789" s="239" t="s">
        <v>136</v>
      </c>
      <c r="I789" s="239" t="s">
        <v>135</v>
      </c>
      <c r="J789" s="239" t="s">
        <v>135</v>
      </c>
      <c r="K789" s="239" t="s">
        <v>135</v>
      </c>
      <c r="L789" s="239" t="s">
        <v>135</v>
      </c>
      <c r="M789" s="239" t="s">
        <v>135</v>
      </c>
      <c r="N789" s="239" t="s">
        <v>135</v>
      </c>
      <c r="O789" s="239"/>
      <c r="P789" s="239"/>
      <c r="Q789" s="239"/>
      <c r="R789" s="239"/>
      <c r="S789" s="239"/>
      <c r="T789" s="239"/>
      <c r="U789" s="239"/>
      <c r="V789" s="239"/>
      <c r="W789" s="239"/>
      <c r="X789" s="239"/>
      <c r="Y789" s="239"/>
      <c r="Z789" s="239"/>
      <c r="AA789" s="239"/>
      <c r="AB789" s="239"/>
      <c r="AC789" s="239"/>
      <c r="AD789" s="239"/>
      <c r="AE789" s="239"/>
      <c r="AF789" s="239"/>
      <c r="AG789" s="239"/>
      <c r="AH789" s="239"/>
      <c r="AI789" s="239"/>
      <c r="AJ789" s="239"/>
      <c r="AK789" s="239"/>
      <c r="AL789" s="239"/>
      <c r="AM789" s="239"/>
      <c r="AN789" s="239"/>
      <c r="AO789" s="239"/>
      <c r="AP789" s="239"/>
      <c r="AQ789" s="239"/>
      <c r="AR789" s="239"/>
      <c r="AS789" s="239"/>
      <c r="AT789" s="239"/>
      <c r="AU789" s="239"/>
      <c r="AV789" s="239"/>
      <c r="AW789" s="239"/>
      <c r="AX789" s="239"/>
      <c r="AY789"/>
      <c r="AZ789" s="213" t="e">
        <v>#N/A</v>
      </c>
      <c r="BA789">
        <v>815230</v>
      </c>
      <c r="BB789" s="113"/>
      <c r="BC789"/>
      <c r="BD789"/>
    </row>
    <row r="790" spans="1:56" s="238" customFormat="1" ht="18.75" customHeight="1" x14ac:dyDescent="0.3">
      <c r="A790">
        <v>815236</v>
      </c>
      <c r="B790" s="113" t="s">
        <v>57</v>
      </c>
      <c r="C790" t="s">
        <v>136</v>
      </c>
      <c r="D790" t="s">
        <v>136</v>
      </c>
      <c r="E790" t="s">
        <v>136</v>
      </c>
      <c r="F790" t="s">
        <v>136</v>
      </c>
      <c r="G790" t="s">
        <v>136</v>
      </c>
      <c r="H790" t="s">
        <v>136</v>
      </c>
      <c r="I790" t="s">
        <v>135</v>
      </c>
      <c r="J790" t="s">
        <v>135</v>
      </c>
      <c r="K790" t="s">
        <v>135</v>
      </c>
      <c r="L790" t="s">
        <v>135</v>
      </c>
      <c r="M790" t="s">
        <v>135</v>
      </c>
      <c r="N790" t="s">
        <v>135</v>
      </c>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s="213" t="e">
        <v>#N/A</v>
      </c>
      <c r="BA790">
        <v>815236</v>
      </c>
      <c r="BB790" s="113"/>
      <c r="BC790"/>
      <c r="BD790"/>
    </row>
    <row r="791" spans="1:56" ht="18.75" customHeight="1" x14ac:dyDescent="0.25">
      <c r="A791" s="106">
        <v>811948</v>
      </c>
      <c r="B791" s="113" t="s">
        <v>57</v>
      </c>
      <c r="D791" t="s">
        <v>1501</v>
      </c>
      <c r="F791" t="s">
        <v>1501</v>
      </c>
      <c r="H791" t="s">
        <v>1501</v>
      </c>
      <c r="J791" t="s">
        <v>1501</v>
      </c>
      <c r="L791" t="s">
        <v>1501</v>
      </c>
      <c r="M791" t="s">
        <v>1501</v>
      </c>
      <c r="N791" t="s">
        <v>1501</v>
      </c>
      <c r="AY791" s="113" t="s">
        <v>1506</v>
      </c>
    </row>
  </sheetData>
  <autoFilter ref="A2:BD791" xr:uid="{00000000-0001-0000-0500-000000000000}"/>
  <conditionalFormatting sqref="A1:XFD1048576">
    <cfRule type="containsText" dxfId="2" priority="2" operator="containsText" text="chek">
      <formula>NOT(ISERROR(SEARCH("chek",A1)))</formula>
    </cfRule>
  </conditionalFormatting>
  <conditionalFormatting sqref="BC3:XFD3 BC4:BC790">
    <cfRule type="containsText" dxfId="1" priority="8" operator="containsText" text="tt">
      <formula>NOT(ISERROR(SEARCH("tt",BC3)))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1763"/>
  <sheetViews>
    <sheetView rightToLeft="1" workbookViewId="0">
      <pane xSplit="2" ySplit="2" topLeftCell="C3" activePane="bottomRight" state="frozen"/>
      <selection pane="topRight" activeCell="C1" sqref="C1"/>
      <selection pane="bottomLeft" activeCell="A2" sqref="A2"/>
      <selection pane="bottomRight" activeCell="A3" sqref="A3"/>
    </sheetView>
  </sheetViews>
  <sheetFormatPr defaultColWidth="9" defaultRowHeight="13.8" x14ac:dyDescent="0.25"/>
  <cols>
    <col min="1" max="1" width="11.09765625" style="188" bestFit="1" customWidth="1"/>
    <col min="2" max="2" width="24.3984375" style="188" bestFit="1" customWidth="1"/>
    <col min="3" max="3" width="18.3984375" style="188" bestFit="1" customWidth="1"/>
    <col min="4" max="4" width="20.3984375" style="188" bestFit="1" customWidth="1"/>
    <col min="5" max="5" width="6.3984375" style="106" bestFit="1" customWidth="1"/>
    <col min="6" max="6" width="10.3984375" style="112" bestFit="1" customWidth="1"/>
    <col min="7" max="7" width="13.3984375" style="106" bestFit="1" customWidth="1"/>
    <col min="8" max="8" width="12" style="106" bestFit="1" customWidth="1"/>
    <col min="9" max="9" width="9.3984375" style="106" bestFit="1" customWidth="1"/>
    <col min="10" max="10" width="9.3984375" style="106" customWidth="1"/>
    <col min="11" max="11" width="27" style="106" bestFit="1" customWidth="1"/>
    <col min="12" max="12" width="11.3984375" style="106" bestFit="1" customWidth="1"/>
    <col min="13" max="13" width="9.3984375" style="106" bestFit="1" customWidth="1"/>
    <col min="14" max="14" width="12.3984375" style="106" bestFit="1" customWidth="1"/>
    <col min="15" max="15" width="10.3984375" style="106" bestFit="1" customWidth="1"/>
    <col min="16" max="16" width="10.09765625" style="244" bestFit="1" customWidth="1"/>
    <col min="17" max="17" width="11.3984375" style="106" bestFit="1" customWidth="1"/>
    <col min="18" max="18" width="12.3984375" style="106" bestFit="1" customWidth="1"/>
    <col min="19" max="22" width="12.3984375" style="106" customWidth="1"/>
    <col min="23" max="28" width="18.3984375" style="106" bestFit="1" customWidth="1"/>
    <col min="29" max="29" width="18.3984375" style="106" customWidth="1"/>
    <col min="30" max="31" width="15.3984375" style="111" customWidth="1"/>
    <col min="32" max="32" width="45.09765625" style="111" customWidth="1"/>
    <col min="33" max="35" width="13.3984375" style="111" customWidth="1"/>
    <col min="36" max="37" width="9" style="111"/>
    <col min="38" max="38" width="16.59765625" style="111" customWidth="1"/>
    <col min="39" max="16384" width="9" style="111"/>
  </cols>
  <sheetData>
    <row r="1" spans="1:44" x14ac:dyDescent="0.25">
      <c r="A1" s="188">
        <v>1</v>
      </c>
      <c r="B1" s="188">
        <v>2</v>
      </c>
      <c r="C1" s="188">
        <v>3</v>
      </c>
      <c r="D1" s="188">
        <v>4</v>
      </c>
      <c r="E1" s="188">
        <v>5</v>
      </c>
      <c r="F1" s="188">
        <v>6</v>
      </c>
      <c r="G1" s="188">
        <v>7</v>
      </c>
      <c r="H1" s="188">
        <v>8</v>
      </c>
      <c r="I1" s="188">
        <v>9</v>
      </c>
      <c r="J1" s="188">
        <v>10</v>
      </c>
      <c r="K1" s="188">
        <v>11</v>
      </c>
      <c r="L1" s="188">
        <v>12</v>
      </c>
      <c r="M1" s="188">
        <v>13</v>
      </c>
      <c r="N1" s="188">
        <v>14</v>
      </c>
      <c r="O1" s="188">
        <v>15</v>
      </c>
      <c r="P1" s="188">
        <v>16</v>
      </c>
      <c r="Q1" s="188">
        <v>17</v>
      </c>
      <c r="R1" s="188">
        <v>18</v>
      </c>
      <c r="S1" s="188">
        <v>19</v>
      </c>
      <c r="T1" s="188">
        <v>20</v>
      </c>
      <c r="U1" s="188">
        <v>21</v>
      </c>
      <c r="V1" s="188">
        <v>22</v>
      </c>
      <c r="W1" s="188">
        <v>23</v>
      </c>
      <c r="X1" s="188">
        <v>24</v>
      </c>
      <c r="Y1" s="188">
        <v>25</v>
      </c>
      <c r="Z1" s="188">
        <v>26</v>
      </c>
      <c r="AA1" s="188">
        <v>27</v>
      </c>
      <c r="AB1" s="188">
        <v>28</v>
      </c>
      <c r="AC1" s="188">
        <v>29</v>
      </c>
      <c r="AD1" s="188">
        <v>30</v>
      </c>
      <c r="AE1" s="188">
        <v>31</v>
      </c>
      <c r="AF1" s="188">
        <v>32</v>
      </c>
      <c r="AG1" s="188">
        <v>33</v>
      </c>
      <c r="AH1" s="188">
        <v>34</v>
      </c>
      <c r="AI1" s="188">
        <v>35</v>
      </c>
      <c r="AJ1" s="188">
        <v>36</v>
      </c>
      <c r="AK1" s="188">
        <v>37</v>
      </c>
      <c r="AL1" s="188">
        <v>38</v>
      </c>
      <c r="AM1" s="188">
        <v>39</v>
      </c>
      <c r="AN1" s="188">
        <v>40</v>
      </c>
      <c r="AO1" s="188">
        <v>41</v>
      </c>
      <c r="AP1" s="188">
        <v>42</v>
      </c>
      <c r="AQ1" s="188">
        <v>43</v>
      </c>
      <c r="AR1" s="188">
        <v>44</v>
      </c>
    </row>
    <row r="2" spans="1:44" customFormat="1" ht="14.4" x14ac:dyDescent="0.3">
      <c r="A2" s="157" t="s">
        <v>1454</v>
      </c>
      <c r="B2" s="157" t="s">
        <v>3</v>
      </c>
      <c r="C2" s="157" t="s">
        <v>4</v>
      </c>
      <c r="D2" s="157" t="s">
        <v>5</v>
      </c>
      <c r="E2" s="157" t="s">
        <v>11</v>
      </c>
      <c r="F2" s="157" t="s">
        <v>47</v>
      </c>
      <c r="G2" s="157" t="s">
        <v>6</v>
      </c>
      <c r="H2" s="157" t="s">
        <v>10</v>
      </c>
      <c r="I2" s="157" t="s">
        <v>9</v>
      </c>
      <c r="J2" s="163"/>
      <c r="K2" s="157" t="s">
        <v>12</v>
      </c>
      <c r="L2" s="157" t="s">
        <v>13</v>
      </c>
      <c r="M2" s="157" t="s">
        <v>14</v>
      </c>
      <c r="N2" s="157" t="s">
        <v>16</v>
      </c>
      <c r="O2" s="157" t="s">
        <v>1450</v>
      </c>
      <c r="P2" s="241" t="s">
        <v>1995</v>
      </c>
      <c r="Q2" s="157" t="s">
        <v>501</v>
      </c>
      <c r="R2" s="157" t="s">
        <v>142</v>
      </c>
      <c r="S2" s="157" t="s">
        <v>214</v>
      </c>
      <c r="T2" s="157" t="s">
        <v>212</v>
      </c>
      <c r="U2" s="157" t="s">
        <v>213</v>
      </c>
      <c r="V2" s="157" t="s">
        <v>215</v>
      </c>
      <c r="W2" s="157" t="s">
        <v>512</v>
      </c>
      <c r="X2" s="157" t="s">
        <v>520</v>
      </c>
      <c r="Y2" s="157" t="s">
        <v>513</v>
      </c>
      <c r="Z2" s="157" t="s">
        <v>521</v>
      </c>
      <c r="AA2" s="157" t="s">
        <v>549</v>
      </c>
      <c r="AB2" s="157" t="s">
        <v>1165</v>
      </c>
      <c r="AC2" s="157" t="s">
        <v>1170</v>
      </c>
      <c r="AD2" s="158" t="s">
        <v>1453</v>
      </c>
      <c r="AE2" s="157" t="s">
        <v>1468</v>
      </c>
      <c r="AF2" s="157" t="s">
        <v>1451</v>
      </c>
      <c r="AG2" s="157" t="s">
        <v>1452</v>
      </c>
      <c r="AH2" s="157" t="s">
        <v>1469</v>
      </c>
      <c r="AI2" s="158"/>
      <c r="AJ2">
        <v>0</v>
      </c>
      <c r="AL2" s="186" t="s">
        <v>1459</v>
      </c>
      <c r="AM2" t="s">
        <v>1499</v>
      </c>
      <c r="AN2" t="s">
        <v>1989</v>
      </c>
      <c r="AP2" t="s">
        <v>1993</v>
      </c>
    </row>
    <row r="3" spans="1:44" customFormat="1" x14ac:dyDescent="0.25">
      <c r="A3">
        <v>815023</v>
      </c>
      <c r="B3" t="s">
        <v>1704</v>
      </c>
      <c r="C3" t="s">
        <v>345</v>
      </c>
      <c r="D3" t="s">
        <v>1545</v>
      </c>
      <c r="E3" t="s">
        <v>131</v>
      </c>
      <c r="G3" t="s">
        <v>1932</v>
      </c>
      <c r="H3" t="s">
        <v>1088</v>
      </c>
      <c r="I3" t="s">
        <v>57</v>
      </c>
      <c r="K3" t="s">
        <v>235</v>
      </c>
      <c r="L3">
        <v>2005</v>
      </c>
      <c r="M3" t="s">
        <v>220</v>
      </c>
      <c r="N3" t="s">
        <v>225</v>
      </c>
      <c r="O3">
        <v>926</v>
      </c>
      <c r="P3" s="242">
        <v>45486</v>
      </c>
      <c r="Q3">
        <v>20000</v>
      </c>
      <c r="AO3">
        <f>VLOOKUP(A3,ورقة4!A$3:A$788,1,0)</f>
        <v>815023</v>
      </c>
      <c r="AP3">
        <v>815023</v>
      </c>
    </row>
    <row r="4" spans="1:44" customFormat="1" x14ac:dyDescent="0.25">
      <c r="A4">
        <v>814933</v>
      </c>
      <c r="B4" t="s">
        <v>1614</v>
      </c>
      <c r="C4" t="s">
        <v>1615</v>
      </c>
      <c r="D4" t="s">
        <v>460</v>
      </c>
      <c r="E4" t="s">
        <v>131</v>
      </c>
      <c r="G4" t="s">
        <v>221</v>
      </c>
      <c r="H4" t="s">
        <v>569</v>
      </c>
      <c r="I4" t="s">
        <v>57</v>
      </c>
      <c r="K4" t="s">
        <v>1077</v>
      </c>
      <c r="L4">
        <v>2023</v>
      </c>
      <c r="M4" t="s">
        <v>220</v>
      </c>
      <c r="N4" t="s">
        <v>221</v>
      </c>
      <c r="O4">
        <v>854</v>
      </c>
      <c r="P4" s="242">
        <v>45487</v>
      </c>
      <c r="Q4">
        <v>20000</v>
      </c>
      <c r="AO4">
        <f>VLOOKUP(A4,ورقة4!A$3:A$788,1,0)</f>
        <v>814933</v>
      </c>
      <c r="AP4">
        <v>814933</v>
      </c>
    </row>
    <row r="5" spans="1:44" customFormat="1" x14ac:dyDescent="0.25">
      <c r="A5">
        <v>814754</v>
      </c>
      <c r="B5" t="s">
        <v>448</v>
      </c>
      <c r="C5" t="s">
        <v>441</v>
      </c>
      <c r="D5" t="s">
        <v>169</v>
      </c>
      <c r="E5" t="s">
        <v>131</v>
      </c>
      <c r="G5" t="s">
        <v>220</v>
      </c>
      <c r="H5" t="s">
        <v>569</v>
      </c>
      <c r="I5" t="s">
        <v>57</v>
      </c>
      <c r="K5" t="s">
        <v>1077</v>
      </c>
      <c r="L5">
        <v>2013</v>
      </c>
      <c r="M5" t="s">
        <v>220</v>
      </c>
      <c r="N5" t="s">
        <v>228</v>
      </c>
      <c r="O5">
        <v>762</v>
      </c>
      <c r="P5" s="242">
        <v>45488</v>
      </c>
      <c r="Q5">
        <v>20000</v>
      </c>
      <c r="AO5">
        <f>VLOOKUP(A5,ورقة4!A$3:A$788,1,0)</f>
        <v>814754</v>
      </c>
      <c r="AP5">
        <v>814754</v>
      </c>
    </row>
    <row r="6" spans="1:44" customFormat="1" x14ac:dyDescent="0.25">
      <c r="A6">
        <v>814735</v>
      </c>
      <c r="B6" t="s">
        <v>1982</v>
      </c>
      <c r="C6" t="s">
        <v>93</v>
      </c>
      <c r="D6" t="s">
        <v>151</v>
      </c>
      <c r="E6" t="s">
        <v>131</v>
      </c>
      <c r="G6" t="s">
        <v>1065</v>
      </c>
      <c r="H6" t="s">
        <v>569</v>
      </c>
      <c r="I6" t="s">
        <v>57</v>
      </c>
      <c r="K6" t="s">
        <v>1077</v>
      </c>
      <c r="L6">
        <v>2020</v>
      </c>
      <c r="M6" t="s">
        <v>220</v>
      </c>
      <c r="O6">
        <v>879</v>
      </c>
      <c r="P6" s="242">
        <v>45494</v>
      </c>
      <c r="Q6">
        <v>40000</v>
      </c>
      <c r="AO6">
        <f>VLOOKUP(A6,ورقة4!A$3:A$788,1,0)</f>
        <v>814735</v>
      </c>
      <c r="AP6">
        <v>814735</v>
      </c>
    </row>
    <row r="7" spans="1:44" customFormat="1" x14ac:dyDescent="0.25">
      <c r="A7">
        <v>814631</v>
      </c>
      <c r="B7" t="s">
        <v>1266</v>
      </c>
      <c r="C7" t="s">
        <v>94</v>
      </c>
      <c r="D7" t="s">
        <v>1157</v>
      </c>
      <c r="E7" t="s">
        <v>132</v>
      </c>
      <c r="G7" t="s">
        <v>1476</v>
      </c>
      <c r="H7" t="s">
        <v>569</v>
      </c>
      <c r="I7" t="s">
        <v>57</v>
      </c>
      <c r="K7">
        <v>0</v>
      </c>
      <c r="L7">
        <v>0</v>
      </c>
      <c r="M7">
        <v>0</v>
      </c>
      <c r="N7" t="s">
        <v>555</v>
      </c>
      <c r="O7">
        <v>888</v>
      </c>
      <c r="P7" s="242">
        <v>45498</v>
      </c>
      <c r="Q7">
        <v>20000</v>
      </c>
      <c r="AO7">
        <f>VLOOKUP(A7,ورقة4!A$3:A$788,1,0)</f>
        <v>814631</v>
      </c>
      <c r="AP7">
        <v>814631</v>
      </c>
    </row>
    <row r="8" spans="1:44" customFormat="1" x14ac:dyDescent="0.25">
      <c r="A8">
        <v>812348</v>
      </c>
      <c r="B8" t="s">
        <v>761</v>
      </c>
      <c r="C8" t="s">
        <v>614</v>
      </c>
      <c r="D8" t="s">
        <v>461</v>
      </c>
      <c r="E8" t="s">
        <v>132</v>
      </c>
      <c r="G8" t="s">
        <v>221</v>
      </c>
      <c r="H8" t="s">
        <v>569</v>
      </c>
      <c r="I8" t="s">
        <v>57</v>
      </c>
      <c r="K8" t="s">
        <v>1078</v>
      </c>
      <c r="L8">
        <v>2015</v>
      </c>
      <c r="M8" t="s">
        <v>220</v>
      </c>
      <c r="N8" t="s">
        <v>221</v>
      </c>
      <c r="O8">
        <v>896</v>
      </c>
      <c r="P8" s="242">
        <v>45501</v>
      </c>
      <c r="Q8">
        <v>30000</v>
      </c>
      <c r="AO8">
        <f>VLOOKUP(A8,ورقة4!A$3:A$788,1,0)</f>
        <v>812348</v>
      </c>
      <c r="AP8">
        <v>812348</v>
      </c>
    </row>
    <row r="9" spans="1:44" customFormat="1" x14ac:dyDescent="0.25">
      <c r="A9">
        <v>814804</v>
      </c>
      <c r="B9" t="s">
        <v>1398</v>
      </c>
      <c r="C9" t="s">
        <v>416</v>
      </c>
      <c r="D9" t="s">
        <v>478</v>
      </c>
      <c r="E9" t="s">
        <v>132</v>
      </c>
      <c r="G9" t="s">
        <v>1399</v>
      </c>
      <c r="H9" t="s">
        <v>569</v>
      </c>
      <c r="I9" t="s">
        <v>57</v>
      </c>
      <c r="K9">
        <v>0</v>
      </c>
      <c r="L9">
        <v>0</v>
      </c>
      <c r="M9">
        <v>0</v>
      </c>
      <c r="N9" t="s">
        <v>223</v>
      </c>
      <c r="O9">
        <v>900</v>
      </c>
      <c r="P9" s="242">
        <v>45501</v>
      </c>
      <c r="Q9">
        <v>30000</v>
      </c>
      <c r="AO9">
        <f>VLOOKUP(A9,ورقة4!A$3:A$788,1,0)</f>
        <v>814804</v>
      </c>
      <c r="AP9">
        <v>814804</v>
      </c>
    </row>
    <row r="10" spans="1:44" customFormat="1" x14ac:dyDescent="0.25">
      <c r="A10">
        <v>815115</v>
      </c>
      <c r="B10" t="s">
        <v>1771</v>
      </c>
      <c r="C10" t="s">
        <v>76</v>
      </c>
      <c r="D10" t="s">
        <v>167</v>
      </c>
      <c r="E10" t="s">
        <v>131</v>
      </c>
      <c r="G10" t="s">
        <v>1944</v>
      </c>
      <c r="H10" t="s">
        <v>569</v>
      </c>
      <c r="I10" t="s">
        <v>57</v>
      </c>
      <c r="K10" t="s">
        <v>1077</v>
      </c>
      <c r="L10">
        <v>2010</v>
      </c>
      <c r="M10" t="s">
        <v>220</v>
      </c>
      <c r="N10" t="s">
        <v>220</v>
      </c>
      <c r="O10">
        <v>903</v>
      </c>
      <c r="P10" s="242">
        <v>45502</v>
      </c>
      <c r="Q10">
        <v>30000</v>
      </c>
      <c r="AO10">
        <f>VLOOKUP(A10,ورقة4!A$3:A$788,1,0)</f>
        <v>815115</v>
      </c>
      <c r="AP10">
        <v>815115</v>
      </c>
    </row>
    <row r="11" spans="1:44" customFormat="1" x14ac:dyDescent="0.25">
      <c r="A11">
        <v>814894</v>
      </c>
      <c r="B11" t="s">
        <v>1577</v>
      </c>
      <c r="C11" t="s">
        <v>79</v>
      </c>
      <c r="D11" t="s">
        <v>1018</v>
      </c>
      <c r="E11" t="s">
        <v>1163</v>
      </c>
      <c r="G11" t="s">
        <v>220</v>
      </c>
      <c r="H11" t="s">
        <v>569</v>
      </c>
      <c r="I11" t="s">
        <v>57</v>
      </c>
      <c r="K11" t="s">
        <v>1907</v>
      </c>
      <c r="L11">
        <v>2017</v>
      </c>
      <c r="M11" t="s">
        <v>225</v>
      </c>
      <c r="N11" t="s">
        <v>220</v>
      </c>
      <c r="O11">
        <v>909</v>
      </c>
      <c r="P11" s="242">
        <v>45502</v>
      </c>
      <c r="Q11">
        <v>20000</v>
      </c>
      <c r="AO11">
        <f>VLOOKUP(A11,ورقة4!A$3:A$788,1,0)</f>
        <v>814894</v>
      </c>
      <c r="AP11">
        <v>814894</v>
      </c>
    </row>
    <row r="12" spans="1:44" customFormat="1" x14ac:dyDescent="0.25">
      <c r="A12">
        <v>811189</v>
      </c>
      <c r="B12" t="s">
        <v>1137</v>
      </c>
      <c r="C12" t="s">
        <v>694</v>
      </c>
      <c r="D12" t="s">
        <v>150</v>
      </c>
      <c r="E12" t="s">
        <v>132</v>
      </c>
      <c r="G12" t="s">
        <v>220</v>
      </c>
      <c r="H12" t="s">
        <v>569</v>
      </c>
      <c r="I12" t="s">
        <v>57</v>
      </c>
      <c r="K12">
        <v>0</v>
      </c>
      <c r="L12">
        <v>0</v>
      </c>
      <c r="M12">
        <v>0</v>
      </c>
      <c r="N12" t="s">
        <v>220</v>
      </c>
      <c r="O12">
        <v>920</v>
      </c>
      <c r="P12" s="242">
        <v>45504</v>
      </c>
      <c r="Q12">
        <v>70000</v>
      </c>
      <c r="AO12">
        <f>VLOOKUP(A12,ورقة4!A$3:A$788,1,0)</f>
        <v>811189</v>
      </c>
      <c r="AP12">
        <v>811189</v>
      </c>
      <c r="AQ12" t="s">
        <v>1495</v>
      </c>
    </row>
    <row r="13" spans="1:44" customFormat="1" x14ac:dyDescent="0.25">
      <c r="A13">
        <v>813548</v>
      </c>
      <c r="B13" t="s">
        <v>784</v>
      </c>
      <c r="C13" t="s">
        <v>68</v>
      </c>
      <c r="D13" t="s">
        <v>453</v>
      </c>
      <c r="E13" t="s">
        <v>132</v>
      </c>
      <c r="G13" t="s">
        <v>572</v>
      </c>
      <c r="H13" t="s">
        <v>569</v>
      </c>
      <c r="I13" t="s">
        <v>57</v>
      </c>
      <c r="K13">
        <v>0</v>
      </c>
      <c r="L13">
        <v>0</v>
      </c>
      <c r="M13">
        <v>0</v>
      </c>
      <c r="N13" t="s">
        <v>225</v>
      </c>
      <c r="O13">
        <v>928</v>
      </c>
      <c r="P13" s="242">
        <v>45505</v>
      </c>
      <c r="Q13">
        <v>30000</v>
      </c>
      <c r="AO13">
        <f>VLOOKUP(A13,ورقة4!A$3:A$788,1,0)</f>
        <v>813548</v>
      </c>
      <c r="AP13">
        <v>813548</v>
      </c>
    </row>
    <row r="14" spans="1:44" customFormat="1" x14ac:dyDescent="0.25">
      <c r="A14">
        <v>815187</v>
      </c>
      <c r="B14" t="s">
        <v>1841</v>
      </c>
      <c r="C14" t="s">
        <v>1543</v>
      </c>
      <c r="D14" t="s">
        <v>367</v>
      </c>
      <c r="E14" t="s">
        <v>1163</v>
      </c>
      <c r="G14" t="s">
        <v>1883</v>
      </c>
      <c r="H14" t="s">
        <v>569</v>
      </c>
      <c r="I14" t="s">
        <v>57</v>
      </c>
      <c r="N14" t="s">
        <v>230</v>
      </c>
      <c r="O14">
        <v>952</v>
      </c>
      <c r="P14" s="242">
        <v>45509</v>
      </c>
      <c r="Q14">
        <v>20000</v>
      </c>
      <c r="AO14">
        <f>VLOOKUP(A14,ورقة4!A$3:A$788,1,0)</f>
        <v>815187</v>
      </c>
      <c r="AP14">
        <v>815187</v>
      </c>
    </row>
    <row r="15" spans="1:44" customFormat="1" x14ac:dyDescent="0.25">
      <c r="A15">
        <v>815143</v>
      </c>
      <c r="B15" t="s">
        <v>1796</v>
      </c>
      <c r="C15" t="s">
        <v>64</v>
      </c>
      <c r="D15" t="s">
        <v>189</v>
      </c>
      <c r="E15" t="s">
        <v>131</v>
      </c>
      <c r="G15" t="s">
        <v>220</v>
      </c>
      <c r="H15" t="s">
        <v>569</v>
      </c>
      <c r="I15" t="s">
        <v>57</v>
      </c>
      <c r="K15" t="s">
        <v>1077</v>
      </c>
      <c r="L15">
        <v>2009</v>
      </c>
      <c r="M15" t="s">
        <v>220</v>
      </c>
      <c r="N15" t="s">
        <v>220</v>
      </c>
      <c r="O15">
        <v>953</v>
      </c>
      <c r="P15" s="242">
        <v>45509</v>
      </c>
      <c r="Q15">
        <v>60000</v>
      </c>
      <c r="AO15">
        <f>VLOOKUP(A15,ورقة4!A$3:A$788,1,0)</f>
        <v>815143</v>
      </c>
      <c r="AP15">
        <v>815143</v>
      </c>
    </row>
    <row r="16" spans="1:44" customFormat="1" x14ac:dyDescent="0.25">
      <c r="A16">
        <v>813809</v>
      </c>
      <c r="B16" t="s">
        <v>811</v>
      </c>
      <c r="C16" t="s">
        <v>384</v>
      </c>
      <c r="D16" t="s">
        <v>634</v>
      </c>
      <c r="E16" t="s">
        <v>132</v>
      </c>
      <c r="G16" t="s">
        <v>220</v>
      </c>
      <c r="H16" t="s">
        <v>569</v>
      </c>
      <c r="I16" t="s">
        <v>57</v>
      </c>
      <c r="K16" t="s">
        <v>1078</v>
      </c>
      <c r="L16">
        <v>1997</v>
      </c>
      <c r="M16" t="s">
        <v>220</v>
      </c>
      <c r="N16" t="s">
        <v>225</v>
      </c>
      <c r="O16">
        <v>957</v>
      </c>
      <c r="P16" s="242">
        <v>45509</v>
      </c>
      <c r="Q16">
        <v>25000</v>
      </c>
      <c r="AO16">
        <f>VLOOKUP(A16,ورقة4!A$3:A$788,1,0)</f>
        <v>813809</v>
      </c>
      <c r="AP16">
        <v>813809</v>
      </c>
      <c r="AQ16" t="s">
        <v>1506</v>
      </c>
    </row>
    <row r="17" spans="1:43" customFormat="1" x14ac:dyDescent="0.25">
      <c r="A17">
        <v>814314</v>
      </c>
      <c r="B17" t="s">
        <v>889</v>
      </c>
      <c r="C17" t="s">
        <v>88</v>
      </c>
      <c r="D17" t="s">
        <v>304</v>
      </c>
      <c r="E17" t="s">
        <v>132</v>
      </c>
      <c r="G17" t="s">
        <v>1099</v>
      </c>
      <c r="H17" t="s">
        <v>569</v>
      </c>
      <c r="I17" t="s">
        <v>57</v>
      </c>
      <c r="K17">
        <v>0</v>
      </c>
      <c r="L17">
        <v>0</v>
      </c>
      <c r="M17">
        <v>0</v>
      </c>
      <c r="N17" t="s">
        <v>226</v>
      </c>
      <c r="O17">
        <v>964</v>
      </c>
      <c r="P17" s="242">
        <v>45510</v>
      </c>
      <c r="Q17">
        <v>20000</v>
      </c>
      <c r="AO17">
        <f>VLOOKUP(A17,ورقة4!A$3:A$788,1,0)</f>
        <v>814314</v>
      </c>
      <c r="AP17">
        <v>814314</v>
      </c>
    </row>
    <row r="18" spans="1:43" customFormat="1" x14ac:dyDescent="0.25">
      <c r="A18">
        <v>814802</v>
      </c>
      <c r="B18" t="s">
        <v>1396</v>
      </c>
      <c r="C18" t="s">
        <v>320</v>
      </c>
      <c r="D18" t="s">
        <v>1397</v>
      </c>
      <c r="E18" t="s">
        <v>132</v>
      </c>
      <c r="G18" t="s">
        <v>1476</v>
      </c>
      <c r="H18" t="s">
        <v>569</v>
      </c>
      <c r="I18" t="s">
        <v>57</v>
      </c>
      <c r="K18">
        <v>0</v>
      </c>
      <c r="L18">
        <v>0</v>
      </c>
      <c r="M18">
        <v>0</v>
      </c>
      <c r="N18" t="s">
        <v>555</v>
      </c>
      <c r="O18">
        <v>965</v>
      </c>
      <c r="P18" s="242">
        <v>45510</v>
      </c>
      <c r="Q18">
        <v>24000</v>
      </c>
      <c r="AO18">
        <f>VLOOKUP(A18,ورقة4!A$3:A$788,1,0)</f>
        <v>814802</v>
      </c>
      <c r="AP18">
        <v>814802</v>
      </c>
    </row>
    <row r="19" spans="1:43" customFormat="1" x14ac:dyDescent="0.25">
      <c r="A19">
        <v>815211</v>
      </c>
      <c r="B19" t="s">
        <v>1861</v>
      </c>
      <c r="C19" t="s">
        <v>307</v>
      </c>
      <c r="D19" t="s">
        <v>152</v>
      </c>
      <c r="E19" t="s">
        <v>131</v>
      </c>
      <c r="G19" t="s">
        <v>1960</v>
      </c>
      <c r="H19" t="s">
        <v>569</v>
      </c>
      <c r="I19" t="s">
        <v>57</v>
      </c>
      <c r="K19" t="s">
        <v>1078</v>
      </c>
      <c r="L19">
        <v>2023</v>
      </c>
      <c r="M19" t="s">
        <v>222</v>
      </c>
      <c r="N19" t="s">
        <v>222</v>
      </c>
      <c r="O19">
        <v>975</v>
      </c>
      <c r="P19" s="242">
        <v>45510</v>
      </c>
      <c r="Q19">
        <v>20000</v>
      </c>
      <c r="AO19">
        <f>VLOOKUP(A19,ورقة4!A$3:A$788,1,0)</f>
        <v>815211</v>
      </c>
      <c r="AP19">
        <v>815211</v>
      </c>
    </row>
    <row r="20" spans="1:43" customFormat="1" x14ac:dyDescent="0.25">
      <c r="A20">
        <v>807620</v>
      </c>
      <c r="B20" t="s">
        <v>1487</v>
      </c>
      <c r="C20" t="s">
        <v>60</v>
      </c>
      <c r="D20" t="s">
        <v>1006</v>
      </c>
      <c r="E20" t="s">
        <v>132</v>
      </c>
      <c r="G20" t="s">
        <v>1476</v>
      </c>
      <c r="H20" t="s">
        <v>569</v>
      </c>
      <c r="I20" t="s">
        <v>57</v>
      </c>
      <c r="K20">
        <v>0</v>
      </c>
      <c r="L20">
        <v>0</v>
      </c>
      <c r="M20">
        <v>0</v>
      </c>
      <c r="N20" t="s">
        <v>555</v>
      </c>
      <c r="O20">
        <v>981</v>
      </c>
      <c r="P20" s="242">
        <v>45510</v>
      </c>
      <c r="Q20">
        <v>210000</v>
      </c>
      <c r="AO20">
        <f>VLOOKUP(A20,ورقة4!A$3:A$788,1,0)</f>
        <v>807620</v>
      </c>
      <c r="AP20">
        <v>807620</v>
      </c>
      <c r="AQ20" t="s">
        <v>1490</v>
      </c>
    </row>
    <row r="21" spans="1:43" customFormat="1" x14ac:dyDescent="0.25">
      <c r="A21">
        <v>814643</v>
      </c>
      <c r="B21" t="s">
        <v>1277</v>
      </c>
      <c r="C21" t="s">
        <v>547</v>
      </c>
      <c r="D21" t="s">
        <v>342</v>
      </c>
      <c r="E21" t="s">
        <v>131</v>
      </c>
      <c r="G21" t="s">
        <v>220</v>
      </c>
      <c r="H21" t="s">
        <v>569</v>
      </c>
      <c r="I21" t="s">
        <v>57</v>
      </c>
      <c r="K21">
        <v>0</v>
      </c>
      <c r="L21">
        <v>0</v>
      </c>
      <c r="M21">
        <v>0</v>
      </c>
      <c r="N21" t="s">
        <v>226</v>
      </c>
      <c r="O21">
        <v>985</v>
      </c>
      <c r="P21" s="242">
        <v>45511</v>
      </c>
      <c r="Q21">
        <v>40000</v>
      </c>
      <c r="AO21">
        <f>VLOOKUP(A21,ورقة4!A$3:A$788,1,0)</f>
        <v>814643</v>
      </c>
      <c r="AP21">
        <v>814643</v>
      </c>
    </row>
    <row r="22" spans="1:43" customFormat="1" x14ac:dyDescent="0.25">
      <c r="A22">
        <v>815166</v>
      </c>
      <c r="B22" t="s">
        <v>1822</v>
      </c>
      <c r="C22" t="s">
        <v>383</v>
      </c>
      <c r="D22" t="s">
        <v>352</v>
      </c>
      <c r="E22" t="s">
        <v>131</v>
      </c>
      <c r="G22" t="s">
        <v>635</v>
      </c>
      <c r="H22" t="s">
        <v>569</v>
      </c>
      <c r="I22" t="s">
        <v>57</v>
      </c>
      <c r="K22" t="s">
        <v>1918</v>
      </c>
      <c r="L22">
        <v>2000</v>
      </c>
      <c r="M22" t="s">
        <v>220</v>
      </c>
      <c r="N22" t="s">
        <v>228</v>
      </c>
      <c r="O22">
        <v>993</v>
      </c>
      <c r="P22" s="242">
        <v>45511</v>
      </c>
      <c r="Q22">
        <v>20000</v>
      </c>
      <c r="AO22">
        <f>VLOOKUP(A22,ورقة4!A$3:A$788,1,0)</f>
        <v>815166</v>
      </c>
      <c r="AP22">
        <v>815166</v>
      </c>
    </row>
    <row r="23" spans="1:43" customFormat="1" x14ac:dyDescent="0.25">
      <c r="A23">
        <v>814934</v>
      </c>
      <c r="B23" t="s">
        <v>1616</v>
      </c>
      <c r="C23" t="s">
        <v>545</v>
      </c>
      <c r="D23" t="s">
        <v>1617</v>
      </c>
      <c r="E23" t="s">
        <v>1163</v>
      </c>
      <c r="G23" t="s">
        <v>226</v>
      </c>
      <c r="H23" t="s">
        <v>569</v>
      </c>
      <c r="I23" t="s">
        <v>57</v>
      </c>
      <c r="K23" t="s">
        <v>1079</v>
      </c>
      <c r="L23">
        <v>2019</v>
      </c>
      <c r="M23" t="s">
        <v>220</v>
      </c>
      <c r="N23" t="s">
        <v>226</v>
      </c>
      <c r="O23">
        <v>1001</v>
      </c>
      <c r="P23" s="242">
        <v>45511</v>
      </c>
      <c r="Q23">
        <v>20000</v>
      </c>
      <c r="AO23">
        <f>VLOOKUP(A23,ورقة4!A$3:A$788,1,0)</f>
        <v>814934</v>
      </c>
      <c r="AP23">
        <v>814934</v>
      </c>
    </row>
    <row r="24" spans="1:43" customFormat="1" x14ac:dyDescent="0.25">
      <c r="A24">
        <v>815103</v>
      </c>
      <c r="B24" t="s">
        <v>1763</v>
      </c>
      <c r="C24" t="s">
        <v>79</v>
      </c>
      <c r="D24" t="s">
        <v>1764</v>
      </c>
      <c r="E24" t="s">
        <v>132</v>
      </c>
      <c r="G24" t="s">
        <v>221</v>
      </c>
      <c r="H24" t="s">
        <v>569</v>
      </c>
      <c r="I24" t="s">
        <v>57</v>
      </c>
      <c r="K24">
        <v>2008</v>
      </c>
      <c r="L24" t="s">
        <v>1915</v>
      </c>
      <c r="M24" t="s">
        <v>221</v>
      </c>
      <c r="N24" t="s">
        <v>221</v>
      </c>
      <c r="O24">
        <v>1003</v>
      </c>
      <c r="P24" s="242">
        <v>45511</v>
      </c>
      <c r="Q24">
        <v>1000</v>
      </c>
      <c r="AO24">
        <f>VLOOKUP(A24,ورقة4!A$3:A$788,1,0)</f>
        <v>815103</v>
      </c>
      <c r="AP24">
        <v>815103</v>
      </c>
    </row>
    <row r="25" spans="1:43" customFormat="1" x14ac:dyDescent="0.25">
      <c r="A25">
        <v>815162</v>
      </c>
      <c r="B25" t="s">
        <v>1819</v>
      </c>
      <c r="C25" t="s">
        <v>412</v>
      </c>
      <c r="D25" t="s">
        <v>195</v>
      </c>
      <c r="E25" t="s">
        <v>132</v>
      </c>
      <c r="G25" t="s">
        <v>220</v>
      </c>
      <c r="H25" t="s">
        <v>569</v>
      </c>
      <c r="I25" t="s">
        <v>57</v>
      </c>
      <c r="K25" t="s">
        <v>1079</v>
      </c>
      <c r="L25">
        <v>2005</v>
      </c>
      <c r="M25" t="s">
        <v>225</v>
      </c>
      <c r="N25" t="s">
        <v>228</v>
      </c>
      <c r="O25">
        <v>1011</v>
      </c>
      <c r="P25" s="242">
        <v>45512</v>
      </c>
      <c r="Q25">
        <v>20000</v>
      </c>
      <c r="AO25">
        <f>VLOOKUP(A25,ورقة4!A$3:A$788,1,0)</f>
        <v>815162</v>
      </c>
      <c r="AP25">
        <v>815162</v>
      </c>
    </row>
    <row r="26" spans="1:43" customFormat="1" x14ac:dyDescent="0.25">
      <c r="A26">
        <v>814813</v>
      </c>
      <c r="B26" t="s">
        <v>1405</v>
      </c>
      <c r="C26" t="s">
        <v>282</v>
      </c>
      <c r="D26" t="s">
        <v>701</v>
      </c>
      <c r="E26" t="s">
        <v>132</v>
      </c>
      <c r="G26" t="s">
        <v>226</v>
      </c>
      <c r="H26" t="s">
        <v>569</v>
      </c>
      <c r="I26" t="s">
        <v>57</v>
      </c>
      <c r="K26">
        <v>0</v>
      </c>
      <c r="L26">
        <v>1995</v>
      </c>
      <c r="M26" t="s">
        <v>226</v>
      </c>
      <c r="N26" t="s">
        <v>228</v>
      </c>
      <c r="O26">
        <v>1013</v>
      </c>
      <c r="P26" s="242">
        <v>45512</v>
      </c>
      <c r="Q26">
        <v>35000</v>
      </c>
      <c r="AO26">
        <f>VLOOKUP(A26,ورقة4!A$3:A$788,1,0)</f>
        <v>814813</v>
      </c>
      <c r="AP26">
        <v>814813</v>
      </c>
    </row>
    <row r="27" spans="1:43" customFormat="1" x14ac:dyDescent="0.25">
      <c r="A27">
        <v>815213</v>
      </c>
      <c r="B27" t="s">
        <v>1863</v>
      </c>
      <c r="C27" t="s">
        <v>64</v>
      </c>
      <c r="D27" t="s">
        <v>509</v>
      </c>
      <c r="E27" t="s">
        <v>131</v>
      </c>
      <c r="G27" t="s">
        <v>220</v>
      </c>
      <c r="H27" t="s">
        <v>569</v>
      </c>
      <c r="I27" t="s">
        <v>57</v>
      </c>
      <c r="K27" t="s">
        <v>1077</v>
      </c>
      <c r="L27">
        <v>2018</v>
      </c>
      <c r="M27" t="s">
        <v>220</v>
      </c>
      <c r="N27" t="s">
        <v>223</v>
      </c>
      <c r="O27">
        <v>1028</v>
      </c>
      <c r="P27" s="242">
        <v>45512</v>
      </c>
      <c r="Q27">
        <v>3000</v>
      </c>
      <c r="AO27">
        <f>VLOOKUP(A27,ورقة4!A$3:A$788,1,0)</f>
        <v>815213</v>
      </c>
      <c r="AP27">
        <v>815213</v>
      </c>
    </row>
    <row r="28" spans="1:43" customFormat="1" x14ac:dyDescent="0.25">
      <c r="A28">
        <v>814732</v>
      </c>
      <c r="B28" t="s">
        <v>1349</v>
      </c>
      <c r="C28" t="s">
        <v>1350</v>
      </c>
      <c r="D28" t="s">
        <v>422</v>
      </c>
      <c r="E28" t="s">
        <v>132</v>
      </c>
      <c r="G28" t="s">
        <v>220</v>
      </c>
      <c r="H28" t="s">
        <v>569</v>
      </c>
      <c r="I28" t="s">
        <v>57</v>
      </c>
      <c r="K28">
        <v>0</v>
      </c>
      <c r="L28">
        <v>0</v>
      </c>
      <c r="M28">
        <v>0</v>
      </c>
      <c r="N28" t="s">
        <v>220</v>
      </c>
      <c r="O28">
        <v>1029</v>
      </c>
      <c r="P28" s="242">
        <v>45512</v>
      </c>
      <c r="Q28">
        <v>165000</v>
      </c>
      <c r="AO28">
        <f>VLOOKUP(A28,ورقة4!A$3:A$788,1,0)</f>
        <v>814732</v>
      </c>
      <c r="AP28">
        <v>814732</v>
      </c>
    </row>
    <row r="29" spans="1:43" customFormat="1" x14ac:dyDescent="0.25">
      <c r="A29">
        <v>814757</v>
      </c>
      <c r="B29" t="s">
        <v>507</v>
      </c>
      <c r="C29" t="s">
        <v>282</v>
      </c>
      <c r="D29" t="s">
        <v>178</v>
      </c>
      <c r="E29" t="s">
        <v>131</v>
      </c>
      <c r="G29" t="s">
        <v>220</v>
      </c>
      <c r="H29" t="s">
        <v>580</v>
      </c>
      <c r="I29" t="s">
        <v>57</v>
      </c>
      <c r="K29">
        <v>0</v>
      </c>
      <c r="L29">
        <v>0</v>
      </c>
      <c r="M29">
        <v>0</v>
      </c>
      <c r="N29" t="s">
        <v>555</v>
      </c>
      <c r="O29">
        <v>1031</v>
      </c>
      <c r="P29" s="242">
        <v>45512</v>
      </c>
      <c r="Q29">
        <v>30000</v>
      </c>
      <c r="AO29">
        <f>VLOOKUP(A29,ورقة4!A$3:A$788,1,0)</f>
        <v>814757</v>
      </c>
      <c r="AP29">
        <v>814757</v>
      </c>
    </row>
    <row r="30" spans="1:43" customFormat="1" x14ac:dyDescent="0.25">
      <c r="A30">
        <v>814582</v>
      </c>
      <c r="B30" t="s">
        <v>1980</v>
      </c>
      <c r="C30" t="s">
        <v>78</v>
      </c>
      <c r="D30" t="s">
        <v>1006</v>
      </c>
      <c r="E30" t="s">
        <v>132</v>
      </c>
      <c r="G30" t="s">
        <v>693</v>
      </c>
      <c r="H30" t="s">
        <v>569</v>
      </c>
      <c r="I30" t="s">
        <v>57</v>
      </c>
      <c r="K30">
        <v>0</v>
      </c>
      <c r="L30">
        <v>0</v>
      </c>
      <c r="M30">
        <v>0</v>
      </c>
      <c r="O30">
        <v>1041</v>
      </c>
      <c r="P30" s="242">
        <v>45512</v>
      </c>
      <c r="Q30">
        <v>20000</v>
      </c>
      <c r="AO30">
        <f>VLOOKUP(A30,ورقة4!A$3:A$788,1,0)</f>
        <v>814582</v>
      </c>
      <c r="AP30">
        <v>814582</v>
      </c>
    </row>
    <row r="31" spans="1:43" customFormat="1" x14ac:dyDescent="0.25">
      <c r="A31" s="237">
        <v>814543</v>
      </c>
      <c r="B31" t="s">
        <v>1201</v>
      </c>
      <c r="C31" t="s">
        <v>448</v>
      </c>
      <c r="D31" t="s">
        <v>173</v>
      </c>
      <c r="I31" t="s">
        <v>57</v>
      </c>
      <c r="O31">
        <v>1045</v>
      </c>
      <c r="P31" s="242">
        <v>45512</v>
      </c>
      <c r="AO31">
        <f>VLOOKUP(A31,ورقة4!A$3:A$788,1,0)</f>
        <v>814543</v>
      </c>
    </row>
    <row r="32" spans="1:43" customFormat="1" x14ac:dyDescent="0.25">
      <c r="A32">
        <v>814858</v>
      </c>
      <c r="B32" t="s">
        <v>1434</v>
      </c>
      <c r="C32" t="s">
        <v>60</v>
      </c>
      <c r="D32" t="s">
        <v>1435</v>
      </c>
      <c r="E32" t="s">
        <v>132</v>
      </c>
      <c r="G32" t="s">
        <v>220</v>
      </c>
      <c r="H32" t="s">
        <v>569</v>
      </c>
      <c r="I32" t="s">
        <v>57</v>
      </c>
      <c r="K32">
        <v>0</v>
      </c>
      <c r="L32">
        <v>0</v>
      </c>
      <c r="M32">
        <v>0</v>
      </c>
      <c r="N32" t="s">
        <v>221</v>
      </c>
      <c r="O32">
        <v>1062</v>
      </c>
      <c r="P32" s="242">
        <v>45512</v>
      </c>
      <c r="Q32">
        <v>20000</v>
      </c>
      <c r="AO32">
        <f>VLOOKUP(A32,ورقة4!A$3:A$788,1,0)</f>
        <v>814858</v>
      </c>
      <c r="AP32">
        <v>814858</v>
      </c>
    </row>
    <row r="33" spans="1:43" customFormat="1" x14ac:dyDescent="0.25">
      <c r="A33">
        <v>814336</v>
      </c>
      <c r="B33" t="s">
        <v>899</v>
      </c>
      <c r="C33" t="s">
        <v>62</v>
      </c>
      <c r="D33" t="s">
        <v>1014</v>
      </c>
      <c r="E33" t="s">
        <v>132</v>
      </c>
      <c r="G33" t="s">
        <v>1476</v>
      </c>
      <c r="H33" t="s">
        <v>569</v>
      </c>
      <c r="I33" t="s">
        <v>57</v>
      </c>
      <c r="K33">
        <v>0</v>
      </c>
      <c r="L33">
        <v>0</v>
      </c>
      <c r="M33">
        <v>0</v>
      </c>
      <c r="N33" t="s">
        <v>555</v>
      </c>
      <c r="O33">
        <v>1064</v>
      </c>
      <c r="P33" s="242">
        <v>45512</v>
      </c>
      <c r="Q33">
        <v>1000</v>
      </c>
      <c r="AO33">
        <f>VLOOKUP(A33,ورقة4!A$3:A$788,1,0)</f>
        <v>814336</v>
      </c>
      <c r="AP33">
        <v>814336</v>
      </c>
    </row>
    <row r="34" spans="1:43" customFormat="1" x14ac:dyDescent="0.25">
      <c r="A34">
        <v>814619</v>
      </c>
      <c r="B34" t="s">
        <v>1258</v>
      </c>
      <c r="C34" t="s">
        <v>98</v>
      </c>
      <c r="D34" t="s">
        <v>1008</v>
      </c>
      <c r="E34" t="s">
        <v>132</v>
      </c>
      <c r="G34" t="s">
        <v>220</v>
      </c>
      <c r="H34" t="s">
        <v>569</v>
      </c>
      <c r="I34" t="s">
        <v>57</v>
      </c>
      <c r="K34">
        <v>0</v>
      </c>
      <c r="L34">
        <v>0</v>
      </c>
      <c r="M34">
        <v>0</v>
      </c>
      <c r="N34" t="s">
        <v>229</v>
      </c>
      <c r="O34">
        <v>1071</v>
      </c>
      <c r="P34" s="242">
        <v>45512</v>
      </c>
      <c r="Q34">
        <v>1000</v>
      </c>
      <c r="AO34">
        <f>VLOOKUP(A34,ورقة4!A$3:A$788,1,0)</f>
        <v>814619</v>
      </c>
      <c r="AP34">
        <v>814619</v>
      </c>
    </row>
    <row r="35" spans="1:43" customFormat="1" x14ac:dyDescent="0.25">
      <c r="A35" s="237">
        <v>808634</v>
      </c>
      <c r="B35" t="s">
        <v>1525</v>
      </c>
      <c r="C35" t="s">
        <v>1970</v>
      </c>
      <c r="D35" t="s">
        <v>287</v>
      </c>
      <c r="E35" t="s">
        <v>131</v>
      </c>
      <c r="H35" t="s">
        <v>1886</v>
      </c>
      <c r="I35" t="s">
        <v>57</v>
      </c>
      <c r="O35">
        <v>368</v>
      </c>
      <c r="P35" s="242">
        <v>45526</v>
      </c>
      <c r="Q35">
        <v>0</v>
      </c>
      <c r="AO35">
        <f>VLOOKUP(A35,ورقة4!A$3:A$788,1,0)</f>
        <v>808634</v>
      </c>
    </row>
    <row r="36" spans="1:43" customFormat="1" x14ac:dyDescent="0.25">
      <c r="A36">
        <v>814979</v>
      </c>
      <c r="B36" t="s">
        <v>1660</v>
      </c>
      <c r="C36" t="s">
        <v>332</v>
      </c>
      <c r="D36" t="s">
        <v>1539</v>
      </c>
      <c r="E36" t="s">
        <v>131</v>
      </c>
      <c r="G36" t="s">
        <v>229</v>
      </c>
      <c r="H36" t="s">
        <v>569</v>
      </c>
      <c r="I36" t="s">
        <v>57</v>
      </c>
      <c r="K36" t="s">
        <v>1077</v>
      </c>
      <c r="L36">
        <v>2007</v>
      </c>
      <c r="M36" t="s">
        <v>229</v>
      </c>
      <c r="N36" t="s">
        <v>229</v>
      </c>
      <c r="O36">
        <v>368</v>
      </c>
      <c r="P36" s="242">
        <v>45526</v>
      </c>
      <c r="Q36">
        <v>10000</v>
      </c>
      <c r="AO36">
        <f>VLOOKUP(A36,ورقة4!A$3:A$788,1,0)</f>
        <v>814979</v>
      </c>
      <c r="AP36">
        <v>814979</v>
      </c>
    </row>
    <row r="37" spans="1:43" customFormat="1" x14ac:dyDescent="0.25">
      <c r="A37">
        <v>815142</v>
      </c>
      <c r="B37" t="s">
        <v>1795</v>
      </c>
      <c r="C37" t="s">
        <v>88</v>
      </c>
      <c r="D37" t="s">
        <v>151</v>
      </c>
      <c r="E37" t="s">
        <v>131</v>
      </c>
      <c r="G37" t="s">
        <v>220</v>
      </c>
      <c r="H37" t="s">
        <v>569</v>
      </c>
      <c r="I37" t="s">
        <v>57</v>
      </c>
      <c r="K37" t="s">
        <v>1077</v>
      </c>
      <c r="L37">
        <v>2010</v>
      </c>
      <c r="M37" t="s">
        <v>225</v>
      </c>
      <c r="N37" t="s">
        <v>225</v>
      </c>
      <c r="O37">
        <v>368</v>
      </c>
      <c r="P37" s="242">
        <v>45526</v>
      </c>
      <c r="Q37">
        <v>10000</v>
      </c>
      <c r="AO37">
        <f>VLOOKUP(A37,ورقة4!A$3:A$788,1,0)</f>
        <v>815142</v>
      </c>
      <c r="AP37">
        <v>815142</v>
      </c>
    </row>
    <row r="38" spans="1:43" customFormat="1" x14ac:dyDescent="0.25">
      <c r="A38">
        <v>814629</v>
      </c>
      <c r="B38" t="s">
        <v>1265</v>
      </c>
      <c r="C38" t="s">
        <v>84</v>
      </c>
      <c r="D38" t="s">
        <v>322</v>
      </c>
      <c r="I38" t="s">
        <v>57</v>
      </c>
      <c r="O38">
        <v>368</v>
      </c>
      <c r="P38" s="242">
        <v>45526</v>
      </c>
      <c r="Q38">
        <v>20000</v>
      </c>
      <c r="AO38">
        <f>VLOOKUP(A38,ورقة4!A$3:A$788,1,0)</f>
        <v>814629</v>
      </c>
      <c r="AP38">
        <v>814629</v>
      </c>
    </row>
    <row r="39" spans="1:43" customFormat="1" x14ac:dyDescent="0.25">
      <c r="A39">
        <v>815238</v>
      </c>
      <c r="B39" t="s">
        <v>1988</v>
      </c>
      <c r="C39" t="s">
        <v>1073</v>
      </c>
      <c r="D39" t="s">
        <v>417</v>
      </c>
      <c r="E39" t="s">
        <v>1163</v>
      </c>
      <c r="G39" t="s">
        <v>682</v>
      </c>
      <c r="H39" t="s">
        <v>569</v>
      </c>
      <c r="I39" t="s">
        <v>57</v>
      </c>
      <c r="O39">
        <v>587</v>
      </c>
      <c r="P39" s="242">
        <v>45594</v>
      </c>
      <c r="Q39">
        <v>50000</v>
      </c>
      <c r="AO39">
        <f>VLOOKUP(A39,ورقة4!A$3:A$788,1,0)</f>
        <v>815238</v>
      </c>
      <c r="AP39">
        <v>815238</v>
      </c>
    </row>
    <row r="40" spans="1:43" customFormat="1" x14ac:dyDescent="0.25">
      <c r="A40">
        <v>805269</v>
      </c>
      <c r="B40" t="s">
        <v>1967</v>
      </c>
      <c r="C40" t="s">
        <v>1968</v>
      </c>
      <c r="D40" t="s">
        <v>167</v>
      </c>
      <c r="I40" t="s">
        <v>57</v>
      </c>
      <c r="P40" s="242"/>
      <c r="AO40" t="e">
        <f>VLOOKUP(A40,ورقة4!A$3:A$788,1,0)</f>
        <v>#N/A</v>
      </c>
      <c r="AP40">
        <v>805269</v>
      </c>
    </row>
    <row r="41" spans="1:43" customFormat="1" x14ac:dyDescent="0.25">
      <c r="A41">
        <v>812923</v>
      </c>
      <c r="B41" t="s">
        <v>1978</v>
      </c>
      <c r="C41" t="s">
        <v>75</v>
      </c>
      <c r="D41" t="s">
        <v>161</v>
      </c>
      <c r="I41" t="s">
        <v>57</v>
      </c>
      <c r="P41" s="242"/>
      <c r="AO41">
        <f>VLOOKUP(A41,ورقة4!A$3:A$788,1,0)</f>
        <v>812923</v>
      </c>
      <c r="AP41">
        <v>812923</v>
      </c>
      <c r="AQ41" t="s">
        <v>1494</v>
      </c>
    </row>
    <row r="42" spans="1:43" customFormat="1" x14ac:dyDescent="0.25">
      <c r="A42">
        <v>814510</v>
      </c>
      <c r="B42" t="s">
        <v>1179</v>
      </c>
      <c r="C42" t="s">
        <v>336</v>
      </c>
      <c r="D42" t="s">
        <v>180</v>
      </c>
      <c r="I42" t="s">
        <v>57</v>
      </c>
      <c r="P42" s="242"/>
      <c r="AO42">
        <f>VLOOKUP(A42,ورقة4!A$3:A$788,1,0)</f>
        <v>814510</v>
      </c>
      <c r="AP42">
        <v>814510</v>
      </c>
      <c r="AQ42" t="s">
        <v>1992</v>
      </c>
    </row>
    <row r="43" spans="1:43" customFormat="1" x14ac:dyDescent="0.25">
      <c r="A43">
        <v>814588</v>
      </c>
      <c r="B43" t="s">
        <v>1237</v>
      </c>
      <c r="C43" t="s">
        <v>62</v>
      </c>
      <c r="D43" t="s">
        <v>1146</v>
      </c>
      <c r="I43" t="s">
        <v>57</v>
      </c>
      <c r="P43" s="242"/>
      <c r="AO43">
        <f>VLOOKUP(A43,ورقة4!A$3:A$788,1,0)</f>
        <v>814588</v>
      </c>
      <c r="AP43">
        <v>814588</v>
      </c>
    </row>
    <row r="44" spans="1:43" customFormat="1" x14ac:dyDescent="0.25">
      <c r="A44">
        <v>814726</v>
      </c>
      <c r="B44" t="s">
        <v>1344</v>
      </c>
      <c r="C44" t="s">
        <v>1345</v>
      </c>
      <c r="D44" t="s">
        <v>433</v>
      </c>
      <c r="I44" t="s">
        <v>57</v>
      </c>
      <c r="P44" s="242"/>
      <c r="AO44">
        <f>VLOOKUP(A44,ورقة4!A$3:A$788,1,0)</f>
        <v>814726</v>
      </c>
      <c r="AP44">
        <v>814726</v>
      </c>
    </row>
    <row r="45" spans="1:43" customFormat="1" x14ac:dyDescent="0.25">
      <c r="A45">
        <v>800297</v>
      </c>
      <c r="B45" t="s">
        <v>1456</v>
      </c>
      <c r="C45" t="s">
        <v>359</v>
      </c>
      <c r="D45" t="s">
        <v>154</v>
      </c>
      <c r="I45" t="s">
        <v>57</v>
      </c>
      <c r="P45" s="242"/>
      <c r="AN45" t="s">
        <v>1161</v>
      </c>
      <c r="AO45">
        <f>VLOOKUP(A45,ورقة4!A$3:A$788,1,0)</f>
        <v>800297</v>
      </c>
    </row>
    <row r="46" spans="1:43" customFormat="1" x14ac:dyDescent="0.25">
      <c r="A46">
        <v>804040</v>
      </c>
      <c r="B46" t="s">
        <v>1177</v>
      </c>
      <c r="C46" t="s">
        <v>542</v>
      </c>
      <c r="D46" t="s">
        <v>1178</v>
      </c>
      <c r="I46" t="s">
        <v>57</v>
      </c>
      <c r="P46" s="242"/>
      <c r="AN46" t="s">
        <v>1161</v>
      </c>
      <c r="AO46">
        <f>VLOOKUP(A46,ورقة4!A$3:A$788,1,0)</f>
        <v>804040</v>
      </c>
    </row>
    <row r="47" spans="1:43" customFormat="1" x14ac:dyDescent="0.25">
      <c r="A47">
        <v>805693</v>
      </c>
      <c r="B47" t="s">
        <v>608</v>
      </c>
      <c r="C47" t="s">
        <v>535</v>
      </c>
      <c r="D47" t="s">
        <v>1117</v>
      </c>
      <c r="I47" t="s">
        <v>57</v>
      </c>
      <c r="P47" s="242"/>
      <c r="AN47" t="s">
        <v>1161</v>
      </c>
      <c r="AO47">
        <f>VLOOKUP(A47,ورقة4!A$3:A$788,1,0)</f>
        <v>805693</v>
      </c>
      <c r="AQ47" t="s">
        <v>1497</v>
      </c>
    </row>
    <row r="48" spans="1:43" customFormat="1" x14ac:dyDescent="0.25">
      <c r="A48">
        <v>806714</v>
      </c>
      <c r="B48" t="s">
        <v>1132</v>
      </c>
      <c r="C48" t="s">
        <v>65</v>
      </c>
      <c r="D48" t="s">
        <v>1488</v>
      </c>
      <c r="I48" t="s">
        <v>57</v>
      </c>
      <c r="P48" s="242"/>
      <c r="AN48" t="s">
        <v>1161</v>
      </c>
      <c r="AO48">
        <f>VLOOKUP(A48,ورقة4!A$3:A$788,1,0)</f>
        <v>806714</v>
      </c>
      <c r="AQ48" t="s">
        <v>1490</v>
      </c>
    </row>
    <row r="49" spans="1:43" customFormat="1" x14ac:dyDescent="0.25">
      <c r="A49">
        <v>807170</v>
      </c>
      <c r="B49" t="s">
        <v>1457</v>
      </c>
      <c r="C49" t="s">
        <v>72</v>
      </c>
      <c r="D49" t="s">
        <v>1467</v>
      </c>
      <c r="I49" t="s">
        <v>57</v>
      </c>
      <c r="P49" s="242"/>
      <c r="AN49" t="s">
        <v>1161</v>
      </c>
      <c r="AO49">
        <f>VLOOKUP(A49,ورقة4!A$3:A$788,1,0)</f>
        <v>807170</v>
      </c>
      <c r="AQ49" t="s">
        <v>1992</v>
      </c>
    </row>
    <row r="50" spans="1:43" customFormat="1" x14ac:dyDescent="0.25">
      <c r="A50">
        <v>807392</v>
      </c>
      <c r="B50" t="s">
        <v>1969</v>
      </c>
      <c r="C50" t="s">
        <v>77</v>
      </c>
      <c r="D50" t="s">
        <v>189</v>
      </c>
      <c r="I50" t="s">
        <v>57</v>
      </c>
      <c r="P50" s="242"/>
      <c r="AN50" t="s">
        <v>1161</v>
      </c>
      <c r="AO50">
        <f>VLOOKUP(A50,ورقة4!A$3:A$788,1,0)</f>
        <v>807392</v>
      </c>
      <c r="AQ50" t="s">
        <v>1492</v>
      </c>
    </row>
    <row r="51" spans="1:43" customFormat="1" x14ac:dyDescent="0.25">
      <c r="A51">
        <v>808458</v>
      </c>
      <c r="B51" t="s">
        <v>1162</v>
      </c>
      <c r="C51" t="s">
        <v>332</v>
      </c>
      <c r="D51" t="s">
        <v>460</v>
      </c>
      <c r="I51" t="s">
        <v>57</v>
      </c>
      <c r="P51" s="242"/>
      <c r="AN51" t="s">
        <v>1161</v>
      </c>
      <c r="AO51">
        <f>VLOOKUP(A51,ورقة4!A$3:A$788,1,0)</f>
        <v>808458</v>
      </c>
    </row>
    <row r="52" spans="1:43" customFormat="1" x14ac:dyDescent="0.25">
      <c r="A52">
        <v>808970</v>
      </c>
      <c r="B52" t="s">
        <v>1470</v>
      </c>
      <c r="C52" t="s">
        <v>89</v>
      </c>
      <c r="D52" t="s">
        <v>1471</v>
      </c>
      <c r="I52" t="s">
        <v>57</v>
      </c>
      <c r="P52" s="242"/>
      <c r="AN52" t="s">
        <v>1161</v>
      </c>
      <c r="AO52">
        <f>VLOOKUP(A52,ورقة4!A$3:A$788,1,0)</f>
        <v>808970</v>
      </c>
      <c r="AQ52" t="s">
        <v>1455</v>
      </c>
    </row>
    <row r="53" spans="1:43" customFormat="1" x14ac:dyDescent="0.25">
      <c r="A53">
        <v>809066</v>
      </c>
      <c r="B53" t="s">
        <v>1527</v>
      </c>
      <c r="C53" t="s">
        <v>117</v>
      </c>
      <c r="D53" t="s">
        <v>402</v>
      </c>
      <c r="I53" t="s">
        <v>57</v>
      </c>
      <c r="P53" s="242"/>
      <c r="AN53" t="s">
        <v>1161</v>
      </c>
      <c r="AO53">
        <f>VLOOKUP(A53,ورقة4!A$3:A$788,1,0)</f>
        <v>809066</v>
      </c>
      <c r="AQ53" t="s">
        <v>1492</v>
      </c>
    </row>
    <row r="54" spans="1:43" customFormat="1" x14ac:dyDescent="0.25">
      <c r="A54">
        <v>809199</v>
      </c>
      <c r="B54" t="s">
        <v>1135</v>
      </c>
      <c r="C54" t="s">
        <v>72</v>
      </c>
      <c r="D54" t="s">
        <v>541</v>
      </c>
      <c r="I54" t="s">
        <v>57</v>
      </c>
      <c r="P54" s="242"/>
      <c r="AN54" t="s">
        <v>1161</v>
      </c>
      <c r="AO54">
        <f>VLOOKUP(A54,ورقة4!A$3:A$788,1,0)</f>
        <v>809199</v>
      </c>
      <c r="AQ54" t="s">
        <v>1493</v>
      </c>
    </row>
    <row r="55" spans="1:43" customFormat="1" x14ac:dyDescent="0.25">
      <c r="A55">
        <v>809984</v>
      </c>
      <c r="B55" t="s">
        <v>1465</v>
      </c>
      <c r="C55" t="s">
        <v>421</v>
      </c>
      <c r="D55" t="s">
        <v>1143</v>
      </c>
      <c r="I55" t="s">
        <v>57</v>
      </c>
      <c r="P55" s="242"/>
      <c r="AN55" t="s">
        <v>1161</v>
      </c>
      <c r="AO55">
        <f>VLOOKUP(A55,ورقة4!A$3:A$788,1,0)</f>
        <v>809984</v>
      </c>
      <c r="AQ55" t="s">
        <v>1492</v>
      </c>
    </row>
    <row r="56" spans="1:43" customFormat="1" x14ac:dyDescent="0.25">
      <c r="A56">
        <v>810038</v>
      </c>
      <c r="B56" t="s">
        <v>1462</v>
      </c>
      <c r="C56" t="s">
        <v>1463</v>
      </c>
      <c r="D56" t="s">
        <v>176</v>
      </c>
      <c r="I56" t="s">
        <v>57</v>
      </c>
      <c r="P56" s="242"/>
      <c r="AN56" t="s">
        <v>1161</v>
      </c>
      <c r="AO56">
        <f>VLOOKUP(A56,ورقة4!A$3:A$788,1,0)</f>
        <v>810038</v>
      </c>
      <c r="AQ56" t="s">
        <v>1490</v>
      </c>
    </row>
    <row r="57" spans="1:43" customFormat="1" x14ac:dyDescent="0.25">
      <c r="A57">
        <v>810548</v>
      </c>
      <c r="B57" t="s">
        <v>1464</v>
      </c>
      <c r="C57" t="s">
        <v>124</v>
      </c>
      <c r="D57" t="s">
        <v>195</v>
      </c>
      <c r="I57" t="s">
        <v>57</v>
      </c>
      <c r="P57" s="242"/>
      <c r="AN57" t="s">
        <v>1161</v>
      </c>
      <c r="AO57">
        <f>VLOOKUP(A57,ورقة4!A$3:A$788,1,0)</f>
        <v>810548</v>
      </c>
      <c r="AQ57" t="s">
        <v>1490</v>
      </c>
    </row>
    <row r="58" spans="1:43" customFormat="1" x14ac:dyDescent="0.25">
      <c r="A58">
        <v>810640</v>
      </c>
      <c r="B58" t="s">
        <v>1971</v>
      </c>
      <c r="C58" t="s">
        <v>88</v>
      </c>
      <c r="D58" t="s">
        <v>352</v>
      </c>
      <c r="I58" t="s">
        <v>57</v>
      </c>
      <c r="P58" s="242"/>
      <c r="AN58" t="s">
        <v>1161</v>
      </c>
      <c r="AO58">
        <f>VLOOKUP(A58,ورقة4!A$3:A$788,1,0)</f>
        <v>810640</v>
      </c>
      <c r="AQ58" t="s">
        <v>1490</v>
      </c>
    </row>
    <row r="59" spans="1:43" customFormat="1" x14ac:dyDescent="0.25">
      <c r="A59">
        <v>811123</v>
      </c>
      <c r="B59" t="s">
        <v>1973</v>
      </c>
      <c r="C59" t="s">
        <v>1149</v>
      </c>
      <c r="D59" t="s">
        <v>151</v>
      </c>
      <c r="I59" t="s">
        <v>57</v>
      </c>
      <c r="P59" s="242"/>
      <c r="AN59" t="s">
        <v>1161</v>
      </c>
      <c r="AO59">
        <f>VLOOKUP(A59,ورقة4!A$3:A$788,1,0)</f>
        <v>811123</v>
      </c>
      <c r="AQ59" t="s">
        <v>1494</v>
      </c>
    </row>
    <row r="60" spans="1:43" customFormat="1" x14ac:dyDescent="0.25">
      <c r="A60">
        <v>811191</v>
      </c>
      <c r="B60" t="s">
        <v>1466</v>
      </c>
      <c r="C60" t="s">
        <v>328</v>
      </c>
      <c r="D60" t="s">
        <v>154</v>
      </c>
      <c r="I60" t="s">
        <v>57</v>
      </c>
      <c r="P60" s="242"/>
      <c r="AN60" t="s">
        <v>1161</v>
      </c>
      <c r="AO60">
        <f>VLOOKUP(A60,ورقة4!A$3:A$788,1,0)</f>
        <v>811191</v>
      </c>
      <c r="AQ60" t="s">
        <v>1492</v>
      </c>
    </row>
    <row r="61" spans="1:43" customFormat="1" x14ac:dyDescent="0.25">
      <c r="A61">
        <v>811273</v>
      </c>
      <c r="B61" t="s">
        <v>1138</v>
      </c>
      <c r="C61" t="s">
        <v>75</v>
      </c>
      <c r="D61" t="s">
        <v>692</v>
      </c>
      <c r="I61" t="s">
        <v>57</v>
      </c>
      <c r="P61" s="242"/>
      <c r="AN61" t="s">
        <v>1161</v>
      </c>
      <c r="AO61">
        <f>VLOOKUP(A61,ورقة4!A$3:A$788,1,0)</f>
        <v>811273</v>
      </c>
    </row>
    <row r="62" spans="1:43" customFormat="1" x14ac:dyDescent="0.25">
      <c r="A62">
        <v>811336</v>
      </c>
      <c r="B62" t="s">
        <v>1139</v>
      </c>
      <c r="C62" t="s">
        <v>56</v>
      </c>
      <c r="D62" t="s">
        <v>183</v>
      </c>
      <c r="I62" t="s">
        <v>57</v>
      </c>
      <c r="P62" s="242"/>
      <c r="AN62" t="s">
        <v>1161</v>
      </c>
      <c r="AO62">
        <f>VLOOKUP(A62,ورقة4!A$3:A$788,1,0)</f>
        <v>811336</v>
      </c>
    </row>
    <row r="63" spans="1:43" customFormat="1" x14ac:dyDescent="0.25">
      <c r="A63">
        <v>811617</v>
      </c>
      <c r="B63" t="s">
        <v>1974</v>
      </c>
      <c r="C63" t="s">
        <v>323</v>
      </c>
      <c r="D63" t="s">
        <v>1975</v>
      </c>
      <c r="I63" t="s">
        <v>57</v>
      </c>
      <c r="P63" s="242"/>
      <c r="AN63" t="s">
        <v>1161</v>
      </c>
      <c r="AO63">
        <f>VLOOKUP(A63,ورقة4!A$3:A$788,1,0)</f>
        <v>811617</v>
      </c>
      <c r="AQ63" t="s">
        <v>1490</v>
      </c>
    </row>
    <row r="64" spans="1:43" customFormat="1" x14ac:dyDescent="0.25">
      <c r="A64">
        <v>811664</v>
      </c>
      <c r="B64" t="s">
        <v>1976</v>
      </c>
      <c r="C64" t="s">
        <v>64</v>
      </c>
      <c r="D64" t="s">
        <v>1977</v>
      </c>
      <c r="I64" t="s">
        <v>57</v>
      </c>
      <c r="P64" s="242"/>
      <c r="AN64" t="s">
        <v>1161</v>
      </c>
      <c r="AO64">
        <f>VLOOKUP(A64,ورقة4!A$3:A$788,1,0)</f>
        <v>811664</v>
      </c>
      <c r="AQ64" t="s">
        <v>1492</v>
      </c>
    </row>
    <row r="65" spans="1:43" customFormat="1" x14ac:dyDescent="0.25">
      <c r="A65">
        <v>811970</v>
      </c>
      <c r="B65" t="s">
        <v>755</v>
      </c>
      <c r="C65" t="s">
        <v>62</v>
      </c>
      <c r="D65" t="s">
        <v>445</v>
      </c>
      <c r="I65" t="s">
        <v>57</v>
      </c>
      <c r="P65" s="242"/>
      <c r="AN65" t="s">
        <v>1161</v>
      </c>
      <c r="AO65">
        <f>VLOOKUP(A65,ورقة4!A$3:A$788,1,0)</f>
        <v>811970</v>
      </c>
    </row>
    <row r="66" spans="1:43" customFormat="1" x14ac:dyDescent="0.25">
      <c r="A66">
        <v>811972</v>
      </c>
      <c r="B66" t="s">
        <v>756</v>
      </c>
      <c r="C66" t="s">
        <v>65</v>
      </c>
      <c r="D66" t="s">
        <v>994</v>
      </c>
      <c r="I66" t="s">
        <v>57</v>
      </c>
      <c r="P66" s="242"/>
      <c r="AN66" t="s">
        <v>1161</v>
      </c>
      <c r="AO66">
        <f>VLOOKUP(A66,ورقة4!A$3:A$788,1,0)</f>
        <v>811972</v>
      </c>
      <c r="AQ66" t="s">
        <v>1506</v>
      </c>
    </row>
    <row r="67" spans="1:43" customFormat="1" x14ac:dyDescent="0.25">
      <c r="A67">
        <v>812042</v>
      </c>
      <c r="B67" t="s">
        <v>758</v>
      </c>
      <c r="C67" t="s">
        <v>60</v>
      </c>
      <c r="D67" t="s">
        <v>998</v>
      </c>
      <c r="I67" t="s">
        <v>57</v>
      </c>
      <c r="P67" s="242"/>
      <c r="AN67" t="s">
        <v>1161</v>
      </c>
      <c r="AO67">
        <f>VLOOKUP(A67,ورقة4!A$3:A$788,1,0)</f>
        <v>812042</v>
      </c>
      <c r="AQ67" t="s">
        <v>1506</v>
      </c>
    </row>
    <row r="68" spans="1:43" customFormat="1" x14ac:dyDescent="0.25">
      <c r="A68">
        <v>812185</v>
      </c>
      <c r="B68" t="s">
        <v>759</v>
      </c>
      <c r="C68" t="s">
        <v>381</v>
      </c>
      <c r="D68" t="s">
        <v>191</v>
      </c>
      <c r="I68" t="s">
        <v>57</v>
      </c>
      <c r="P68" s="242"/>
      <c r="AN68" t="s">
        <v>1161</v>
      </c>
      <c r="AO68">
        <f>VLOOKUP(A68,ورقة4!A$3:A$788,1,0)</f>
        <v>812185</v>
      </c>
      <c r="AQ68" t="s">
        <v>1992</v>
      </c>
    </row>
    <row r="69" spans="1:43" customFormat="1" x14ac:dyDescent="0.25">
      <c r="A69">
        <v>812249</v>
      </c>
      <c r="B69" t="s">
        <v>760</v>
      </c>
      <c r="C69" t="s">
        <v>323</v>
      </c>
      <c r="D69" t="s">
        <v>151</v>
      </c>
      <c r="I69" t="s">
        <v>57</v>
      </c>
      <c r="P69" s="242"/>
      <c r="AN69" t="s">
        <v>1161</v>
      </c>
      <c r="AO69">
        <f>VLOOKUP(A69,ورقة4!A$3:A$788,1,0)</f>
        <v>812249</v>
      </c>
      <c r="AQ69" t="s">
        <v>1506</v>
      </c>
    </row>
    <row r="70" spans="1:43" customFormat="1" x14ac:dyDescent="0.25">
      <c r="A70">
        <v>812362</v>
      </c>
      <c r="B70" t="s">
        <v>762</v>
      </c>
      <c r="C70" t="s">
        <v>1012</v>
      </c>
      <c r="D70" t="s">
        <v>369</v>
      </c>
      <c r="I70" t="s">
        <v>57</v>
      </c>
      <c r="P70" s="242"/>
      <c r="AN70" t="s">
        <v>1161</v>
      </c>
      <c r="AO70">
        <f>VLOOKUP(A70,ورقة4!A$3:A$788,1,0)</f>
        <v>812362</v>
      </c>
      <c r="AQ70" t="s">
        <v>1506</v>
      </c>
    </row>
    <row r="71" spans="1:43" customFormat="1" x14ac:dyDescent="0.25">
      <c r="A71">
        <v>812377</v>
      </c>
      <c r="B71" t="s">
        <v>763</v>
      </c>
      <c r="C71" t="s">
        <v>111</v>
      </c>
      <c r="D71" t="s">
        <v>1015</v>
      </c>
      <c r="I71" t="s">
        <v>57</v>
      </c>
      <c r="P71" s="242"/>
      <c r="AN71" t="s">
        <v>1161</v>
      </c>
      <c r="AO71">
        <f>VLOOKUP(A71,ورقة4!A$3:A$788,1,0)</f>
        <v>812377</v>
      </c>
      <c r="AQ71" t="s">
        <v>1506</v>
      </c>
    </row>
    <row r="72" spans="1:43" customFormat="1" x14ac:dyDescent="0.25">
      <c r="A72">
        <v>812554</v>
      </c>
      <c r="B72" t="s">
        <v>764</v>
      </c>
      <c r="C72" t="s">
        <v>1021</v>
      </c>
      <c r="D72" t="s">
        <v>378</v>
      </c>
      <c r="I72" t="s">
        <v>57</v>
      </c>
      <c r="P72" s="242"/>
      <c r="AN72" t="s">
        <v>1161</v>
      </c>
      <c r="AO72">
        <f>VLOOKUP(A72,ورقة4!A$3:A$788,1,0)</f>
        <v>812554</v>
      </c>
      <c r="AQ72" t="s">
        <v>1506</v>
      </c>
    </row>
    <row r="73" spans="1:43" customFormat="1" x14ac:dyDescent="0.25">
      <c r="A73">
        <v>812559</v>
      </c>
      <c r="B73" t="s">
        <v>765</v>
      </c>
      <c r="C73" t="s">
        <v>1022</v>
      </c>
      <c r="D73" t="s">
        <v>1023</v>
      </c>
      <c r="I73" t="s">
        <v>57</v>
      </c>
      <c r="P73" s="242"/>
      <c r="AN73" t="s">
        <v>1161</v>
      </c>
      <c r="AO73">
        <f>VLOOKUP(A73,ورقة4!A$3:A$788,1,0)</f>
        <v>812559</v>
      </c>
      <c r="AQ73" t="s">
        <v>1506</v>
      </c>
    </row>
    <row r="74" spans="1:43" customFormat="1" x14ac:dyDescent="0.25">
      <c r="A74">
        <v>812577</v>
      </c>
      <c r="B74" t="s">
        <v>766</v>
      </c>
      <c r="C74" t="s">
        <v>372</v>
      </c>
      <c r="D74" t="s">
        <v>161</v>
      </c>
      <c r="I74" t="s">
        <v>57</v>
      </c>
      <c r="P74" s="242"/>
      <c r="AN74" t="s">
        <v>1161</v>
      </c>
      <c r="AO74">
        <f>VLOOKUP(A74,ورقة4!A$3:A$788,1,0)</f>
        <v>812577</v>
      </c>
      <c r="AQ74" t="s">
        <v>1506</v>
      </c>
    </row>
    <row r="75" spans="1:43" customFormat="1" x14ac:dyDescent="0.25">
      <c r="A75">
        <v>812607</v>
      </c>
      <c r="B75" t="s">
        <v>767</v>
      </c>
      <c r="C75" t="s">
        <v>425</v>
      </c>
      <c r="D75" t="s">
        <v>148</v>
      </c>
      <c r="I75" t="s">
        <v>57</v>
      </c>
      <c r="P75" s="242"/>
      <c r="AN75" t="s">
        <v>1161</v>
      </c>
      <c r="AO75">
        <f>VLOOKUP(A75,ورقة4!A$3:A$788,1,0)</f>
        <v>812607</v>
      </c>
      <c r="AQ75" t="s">
        <v>1992</v>
      </c>
    </row>
    <row r="76" spans="1:43" customFormat="1" x14ac:dyDescent="0.25">
      <c r="A76">
        <v>812615</v>
      </c>
      <c r="B76" t="s">
        <v>768</v>
      </c>
      <c r="C76" t="s">
        <v>366</v>
      </c>
      <c r="D76" t="s">
        <v>419</v>
      </c>
      <c r="I76" t="s">
        <v>57</v>
      </c>
      <c r="P76" s="242"/>
      <c r="AN76" t="s">
        <v>1161</v>
      </c>
      <c r="AO76">
        <f>VLOOKUP(A76,ورقة4!A$3:A$788,1,0)</f>
        <v>812615</v>
      </c>
      <c r="AQ76" t="s">
        <v>1506</v>
      </c>
    </row>
    <row r="77" spans="1:43" customFormat="1" x14ac:dyDescent="0.25">
      <c r="A77">
        <v>812804</v>
      </c>
      <c r="B77" t="s">
        <v>769</v>
      </c>
      <c r="C77" t="s">
        <v>293</v>
      </c>
      <c r="D77" t="s">
        <v>292</v>
      </c>
      <c r="I77" t="s">
        <v>57</v>
      </c>
      <c r="P77" s="242"/>
      <c r="AN77" t="s">
        <v>1161</v>
      </c>
      <c r="AO77">
        <f>VLOOKUP(A77,ورقة4!A$3:A$788,1,0)</f>
        <v>812804</v>
      </c>
      <c r="AQ77" t="s">
        <v>1493</v>
      </c>
    </row>
    <row r="78" spans="1:43" customFormat="1" x14ac:dyDescent="0.25">
      <c r="A78">
        <v>812823</v>
      </c>
      <c r="B78" t="s">
        <v>770</v>
      </c>
      <c r="C78" t="s">
        <v>601</v>
      </c>
      <c r="D78" t="s">
        <v>1002</v>
      </c>
      <c r="I78" t="s">
        <v>57</v>
      </c>
      <c r="P78" s="242"/>
      <c r="AN78" t="s">
        <v>1161</v>
      </c>
      <c r="AO78">
        <f>VLOOKUP(A78,ورقة4!A$3:A$788,1,0)</f>
        <v>812823</v>
      </c>
      <c r="AQ78" t="s">
        <v>1992</v>
      </c>
    </row>
    <row r="79" spans="1:43" customFormat="1" x14ac:dyDescent="0.25">
      <c r="A79">
        <v>812867</v>
      </c>
      <c r="B79" t="s">
        <v>771</v>
      </c>
      <c r="C79" t="s">
        <v>1032</v>
      </c>
      <c r="D79" t="s">
        <v>1033</v>
      </c>
      <c r="I79" t="s">
        <v>57</v>
      </c>
      <c r="P79" s="242"/>
      <c r="AN79" t="s">
        <v>1161</v>
      </c>
      <c r="AO79">
        <f>VLOOKUP(A79,ورقة4!A$3:A$788,1,0)</f>
        <v>812867</v>
      </c>
      <c r="AQ79" t="s">
        <v>1992</v>
      </c>
    </row>
    <row r="80" spans="1:43" customFormat="1" x14ac:dyDescent="0.25">
      <c r="A80">
        <v>812967</v>
      </c>
      <c r="B80" t="s">
        <v>679</v>
      </c>
      <c r="C80" t="s">
        <v>70</v>
      </c>
      <c r="D80" t="s">
        <v>370</v>
      </c>
      <c r="I80" t="s">
        <v>57</v>
      </c>
      <c r="P80" s="242"/>
      <c r="AN80" t="s">
        <v>1161</v>
      </c>
      <c r="AO80">
        <f>VLOOKUP(A80,ورقة4!A$3:A$788,1,0)</f>
        <v>812967</v>
      </c>
      <c r="AQ80" t="s">
        <v>1506</v>
      </c>
    </row>
    <row r="81" spans="1:43" customFormat="1" x14ac:dyDescent="0.25">
      <c r="A81">
        <v>813016</v>
      </c>
      <c r="B81" t="s">
        <v>507</v>
      </c>
      <c r="C81" t="s">
        <v>79</v>
      </c>
      <c r="D81" t="s">
        <v>203</v>
      </c>
      <c r="I81" t="s">
        <v>57</v>
      </c>
      <c r="P81" s="242"/>
      <c r="AN81" t="s">
        <v>1161</v>
      </c>
      <c r="AO81">
        <f>VLOOKUP(A81,ورقة4!A$3:A$788,1,0)</f>
        <v>813016</v>
      </c>
      <c r="AQ81" t="s">
        <v>1493</v>
      </c>
    </row>
    <row r="82" spans="1:43" customFormat="1" x14ac:dyDescent="0.25">
      <c r="A82">
        <v>813182</v>
      </c>
      <c r="B82" t="s">
        <v>773</v>
      </c>
      <c r="C82" t="s">
        <v>79</v>
      </c>
      <c r="D82" t="s">
        <v>620</v>
      </c>
      <c r="I82" t="s">
        <v>57</v>
      </c>
      <c r="P82" s="242"/>
      <c r="AN82" t="s">
        <v>1161</v>
      </c>
      <c r="AO82">
        <f>VLOOKUP(A82,ورقة4!A$3:A$788,1,0)</f>
        <v>813182</v>
      </c>
      <c r="AQ82" t="s">
        <v>1506</v>
      </c>
    </row>
    <row r="83" spans="1:43" customFormat="1" x14ac:dyDescent="0.25">
      <c r="A83">
        <v>813193</v>
      </c>
      <c r="B83" t="s">
        <v>774</v>
      </c>
      <c r="C83" t="s">
        <v>1040</v>
      </c>
      <c r="D83" t="s">
        <v>187</v>
      </c>
      <c r="I83" t="s">
        <v>57</v>
      </c>
      <c r="P83" s="242"/>
      <c r="AN83" t="s">
        <v>1161</v>
      </c>
      <c r="AO83">
        <f>VLOOKUP(A83,ورقة4!A$3:A$788,1,0)</f>
        <v>813193</v>
      </c>
      <c r="AQ83" t="s">
        <v>1506</v>
      </c>
    </row>
    <row r="84" spans="1:43" customFormat="1" x14ac:dyDescent="0.25">
      <c r="A84">
        <v>813248</v>
      </c>
      <c r="B84" t="s">
        <v>775</v>
      </c>
      <c r="C84" t="s">
        <v>99</v>
      </c>
      <c r="D84" t="s">
        <v>278</v>
      </c>
      <c r="I84" t="s">
        <v>57</v>
      </c>
      <c r="P84" s="242"/>
      <c r="AN84" t="s">
        <v>1161</v>
      </c>
      <c r="AO84">
        <f>VLOOKUP(A84,ورقة4!A$3:A$788,1,0)</f>
        <v>813248</v>
      </c>
      <c r="AQ84" t="s">
        <v>1506</v>
      </c>
    </row>
    <row r="85" spans="1:43" customFormat="1" x14ac:dyDescent="0.25">
      <c r="A85">
        <v>813365</v>
      </c>
      <c r="B85" t="s">
        <v>776</v>
      </c>
      <c r="C85" t="s">
        <v>62</v>
      </c>
      <c r="D85" t="s">
        <v>1009</v>
      </c>
      <c r="I85" t="s">
        <v>57</v>
      </c>
      <c r="P85" s="242"/>
      <c r="AN85" t="s">
        <v>1161</v>
      </c>
      <c r="AO85">
        <f>VLOOKUP(A85,ورقة4!A$3:A$788,1,0)</f>
        <v>813365</v>
      </c>
      <c r="AQ85" t="s">
        <v>1506</v>
      </c>
    </row>
    <row r="86" spans="1:43" customFormat="1" x14ac:dyDescent="0.25">
      <c r="A86">
        <v>813479</v>
      </c>
      <c r="B86" t="s">
        <v>673</v>
      </c>
      <c r="C86" t="s">
        <v>539</v>
      </c>
      <c r="D86" t="s">
        <v>166</v>
      </c>
      <c r="I86" t="s">
        <v>57</v>
      </c>
      <c r="P86" s="242"/>
      <c r="AN86" t="s">
        <v>1161</v>
      </c>
      <c r="AO86">
        <f>VLOOKUP(A86,ورقة4!A$3:A$788,1,0)</f>
        <v>813479</v>
      </c>
      <c r="AQ86" t="s">
        <v>1506</v>
      </c>
    </row>
    <row r="87" spans="1:43" customFormat="1" x14ac:dyDescent="0.25">
      <c r="A87">
        <v>813492</v>
      </c>
      <c r="B87" t="s">
        <v>778</v>
      </c>
      <c r="C87" t="s">
        <v>88</v>
      </c>
      <c r="D87" t="s">
        <v>341</v>
      </c>
      <c r="I87" t="s">
        <v>57</v>
      </c>
      <c r="P87" s="242"/>
      <c r="AN87" t="s">
        <v>1161</v>
      </c>
      <c r="AO87">
        <f>VLOOKUP(A87,ورقة4!A$3:A$788,1,0)</f>
        <v>813492</v>
      </c>
      <c r="AQ87" t="s">
        <v>1506</v>
      </c>
    </row>
    <row r="88" spans="1:43" customFormat="1" x14ac:dyDescent="0.25">
      <c r="A88">
        <v>813510</v>
      </c>
      <c r="B88" t="s">
        <v>779</v>
      </c>
      <c r="C88" t="s">
        <v>1049</v>
      </c>
      <c r="D88" t="s">
        <v>284</v>
      </c>
      <c r="I88" t="s">
        <v>57</v>
      </c>
      <c r="P88" s="242"/>
      <c r="AN88" t="s">
        <v>1161</v>
      </c>
      <c r="AO88">
        <f>VLOOKUP(A88,ورقة4!A$3:A$788,1,0)</f>
        <v>813510</v>
      </c>
      <c r="AQ88" t="s">
        <v>1506</v>
      </c>
    </row>
    <row r="89" spans="1:43" customFormat="1" x14ac:dyDescent="0.25">
      <c r="A89">
        <v>813512</v>
      </c>
      <c r="B89" t="s">
        <v>780</v>
      </c>
      <c r="C89" t="s">
        <v>62</v>
      </c>
      <c r="D89" t="s">
        <v>482</v>
      </c>
      <c r="I89" t="s">
        <v>57</v>
      </c>
      <c r="P89" s="242"/>
      <c r="AN89" t="s">
        <v>1161</v>
      </c>
      <c r="AO89">
        <f>VLOOKUP(A89,ورقة4!A$3:A$788,1,0)</f>
        <v>813512</v>
      </c>
      <c r="AQ89" t="s">
        <v>1992</v>
      </c>
    </row>
    <row r="90" spans="1:43" customFormat="1" x14ac:dyDescent="0.25">
      <c r="A90">
        <v>813523</v>
      </c>
      <c r="B90" t="s">
        <v>781</v>
      </c>
      <c r="C90" t="s">
        <v>282</v>
      </c>
      <c r="D90" t="s">
        <v>1051</v>
      </c>
      <c r="I90" t="s">
        <v>57</v>
      </c>
      <c r="P90" s="242"/>
      <c r="AN90" t="s">
        <v>1161</v>
      </c>
      <c r="AO90">
        <f>VLOOKUP(A90,ورقة4!A$3:A$788,1,0)</f>
        <v>813523</v>
      </c>
      <c r="AQ90" t="s">
        <v>1506</v>
      </c>
    </row>
    <row r="91" spans="1:43" customFormat="1" x14ac:dyDescent="0.25">
      <c r="A91">
        <v>813529</v>
      </c>
      <c r="B91" t="s">
        <v>782</v>
      </c>
      <c r="C91" t="s">
        <v>103</v>
      </c>
      <c r="D91" t="s">
        <v>171</v>
      </c>
      <c r="I91" t="s">
        <v>57</v>
      </c>
      <c r="P91" s="242"/>
      <c r="AN91" t="s">
        <v>1161</v>
      </c>
      <c r="AO91">
        <f>VLOOKUP(A91,ورقة4!A$3:A$788,1,0)</f>
        <v>813529</v>
      </c>
    </row>
    <row r="92" spans="1:43" customFormat="1" x14ac:dyDescent="0.25">
      <c r="A92">
        <v>813539</v>
      </c>
      <c r="B92" t="s">
        <v>783</v>
      </c>
      <c r="C92" t="s">
        <v>1035</v>
      </c>
      <c r="D92" t="s">
        <v>466</v>
      </c>
      <c r="I92" t="s">
        <v>57</v>
      </c>
      <c r="P92" s="242"/>
      <c r="AN92" t="s">
        <v>1161</v>
      </c>
      <c r="AO92">
        <f>VLOOKUP(A92,ورقة4!A$3:A$788,1,0)</f>
        <v>813539</v>
      </c>
      <c r="AQ92" t="s">
        <v>1992</v>
      </c>
    </row>
    <row r="93" spans="1:43" customFormat="1" x14ac:dyDescent="0.25">
      <c r="A93">
        <v>813555</v>
      </c>
      <c r="B93" t="s">
        <v>785</v>
      </c>
      <c r="C93" t="s">
        <v>60</v>
      </c>
      <c r="D93" t="s">
        <v>160</v>
      </c>
      <c r="I93" t="s">
        <v>57</v>
      </c>
      <c r="P93" s="242"/>
      <c r="AN93" t="s">
        <v>1161</v>
      </c>
      <c r="AO93">
        <f>VLOOKUP(A93,ورقة4!A$3:A$788,1,0)</f>
        <v>813555</v>
      </c>
      <c r="AQ93" t="s">
        <v>1506</v>
      </c>
    </row>
    <row r="94" spans="1:43" customFormat="1" x14ac:dyDescent="0.25">
      <c r="A94">
        <v>813566</v>
      </c>
      <c r="B94" t="s">
        <v>786</v>
      </c>
      <c r="C94" t="s">
        <v>324</v>
      </c>
      <c r="D94" t="s">
        <v>179</v>
      </c>
      <c r="I94" t="s">
        <v>57</v>
      </c>
      <c r="P94" s="242"/>
      <c r="AN94" t="s">
        <v>1161</v>
      </c>
      <c r="AO94">
        <f>VLOOKUP(A94,ورقة4!A$3:A$788,1,0)</f>
        <v>813566</v>
      </c>
      <c r="AQ94" t="s">
        <v>1506</v>
      </c>
    </row>
    <row r="95" spans="1:43" customFormat="1" x14ac:dyDescent="0.25">
      <c r="A95">
        <v>813586</v>
      </c>
      <c r="B95" t="s">
        <v>787</v>
      </c>
      <c r="C95" t="s">
        <v>60</v>
      </c>
      <c r="D95" t="s">
        <v>1053</v>
      </c>
      <c r="I95" t="s">
        <v>57</v>
      </c>
      <c r="P95" s="242"/>
      <c r="AN95" t="s">
        <v>1161</v>
      </c>
      <c r="AO95">
        <f>VLOOKUP(A95,ورقة4!A$3:A$788,1,0)</f>
        <v>813586</v>
      </c>
    </row>
    <row r="96" spans="1:43" customFormat="1" x14ac:dyDescent="0.25">
      <c r="A96">
        <v>813601</v>
      </c>
      <c r="B96" t="s">
        <v>789</v>
      </c>
      <c r="C96" t="s">
        <v>1055</v>
      </c>
      <c r="D96" t="s">
        <v>186</v>
      </c>
      <c r="I96" t="s">
        <v>57</v>
      </c>
      <c r="P96" s="242"/>
      <c r="AN96" t="s">
        <v>1161</v>
      </c>
      <c r="AO96">
        <f>VLOOKUP(A96,ورقة4!A$3:A$788,1,0)</f>
        <v>813601</v>
      </c>
      <c r="AQ96" t="s">
        <v>1506</v>
      </c>
    </row>
    <row r="97" spans="1:43" customFormat="1" x14ac:dyDescent="0.25">
      <c r="A97">
        <v>813614</v>
      </c>
      <c r="B97" t="s">
        <v>790</v>
      </c>
      <c r="C97" t="s">
        <v>79</v>
      </c>
      <c r="D97" t="s">
        <v>420</v>
      </c>
      <c r="I97" t="s">
        <v>57</v>
      </c>
      <c r="P97" s="242"/>
      <c r="AN97" t="s">
        <v>1161</v>
      </c>
      <c r="AO97">
        <f>VLOOKUP(A97,ورقة4!A$3:A$788,1,0)</f>
        <v>813614</v>
      </c>
    </row>
    <row r="98" spans="1:43" customFormat="1" x14ac:dyDescent="0.25">
      <c r="A98">
        <v>813622</v>
      </c>
      <c r="B98" t="s">
        <v>791</v>
      </c>
      <c r="C98" t="s">
        <v>62</v>
      </c>
      <c r="D98" t="s">
        <v>677</v>
      </c>
      <c r="I98" t="s">
        <v>57</v>
      </c>
      <c r="P98" s="242"/>
      <c r="AN98" t="s">
        <v>1161</v>
      </c>
      <c r="AO98">
        <f>VLOOKUP(A98,ورقة4!A$3:A$788,1,0)</f>
        <v>813622</v>
      </c>
    </row>
    <row r="99" spans="1:43" customFormat="1" x14ac:dyDescent="0.25">
      <c r="A99">
        <v>813662</v>
      </c>
      <c r="B99" t="s">
        <v>792</v>
      </c>
      <c r="C99" t="s">
        <v>56</v>
      </c>
      <c r="D99" t="s">
        <v>319</v>
      </c>
      <c r="I99" t="s">
        <v>57</v>
      </c>
      <c r="P99" s="242"/>
      <c r="AN99" t="s">
        <v>1161</v>
      </c>
      <c r="AO99">
        <f>VLOOKUP(A99,ورقة4!A$3:A$788,1,0)</f>
        <v>813662</v>
      </c>
      <c r="AQ99" t="s">
        <v>1506</v>
      </c>
    </row>
    <row r="100" spans="1:43" customFormat="1" x14ac:dyDescent="0.25">
      <c r="A100">
        <v>813666</v>
      </c>
      <c r="B100" t="s">
        <v>793</v>
      </c>
      <c r="C100" t="s">
        <v>449</v>
      </c>
      <c r="D100" t="s">
        <v>1056</v>
      </c>
      <c r="I100" t="s">
        <v>57</v>
      </c>
      <c r="P100" s="242"/>
      <c r="AN100" t="s">
        <v>1161</v>
      </c>
      <c r="AO100">
        <f>VLOOKUP(A100,ورقة4!A$3:A$788,1,0)</f>
        <v>813666</v>
      </c>
      <c r="AQ100" t="s">
        <v>1506</v>
      </c>
    </row>
    <row r="101" spans="1:43" customFormat="1" x14ac:dyDescent="0.25">
      <c r="A101">
        <v>813693</v>
      </c>
      <c r="B101" t="s">
        <v>795</v>
      </c>
      <c r="C101" t="s">
        <v>1059</v>
      </c>
      <c r="D101" t="s">
        <v>298</v>
      </c>
      <c r="I101" t="s">
        <v>57</v>
      </c>
      <c r="P101" s="242"/>
      <c r="AN101" t="s">
        <v>1161</v>
      </c>
      <c r="AO101">
        <f>VLOOKUP(A101,ورقة4!A$3:A$788,1,0)</f>
        <v>813693</v>
      </c>
      <c r="AQ101" t="s">
        <v>1992</v>
      </c>
    </row>
    <row r="102" spans="1:43" customFormat="1" x14ac:dyDescent="0.25">
      <c r="A102">
        <v>813700</v>
      </c>
      <c r="B102" t="s">
        <v>796</v>
      </c>
      <c r="C102" t="s">
        <v>282</v>
      </c>
      <c r="D102" t="s">
        <v>1060</v>
      </c>
      <c r="I102" t="s">
        <v>57</v>
      </c>
      <c r="P102" s="242"/>
      <c r="AN102" t="s">
        <v>1161</v>
      </c>
      <c r="AO102">
        <f>VLOOKUP(A102,ورقة4!A$3:A$788,1,0)</f>
        <v>813700</v>
      </c>
      <c r="AQ102" t="s">
        <v>1506</v>
      </c>
    </row>
    <row r="103" spans="1:43" customFormat="1" x14ac:dyDescent="0.25">
      <c r="A103">
        <v>813703</v>
      </c>
      <c r="B103" t="s">
        <v>797</v>
      </c>
      <c r="C103" t="s">
        <v>120</v>
      </c>
      <c r="D103" t="s">
        <v>436</v>
      </c>
      <c r="I103" t="s">
        <v>57</v>
      </c>
      <c r="P103" s="242"/>
      <c r="AN103" t="s">
        <v>1161</v>
      </c>
      <c r="AO103">
        <f>VLOOKUP(A103,ورقة4!A$3:A$788,1,0)</f>
        <v>813703</v>
      </c>
      <c r="AQ103" t="s">
        <v>1506</v>
      </c>
    </row>
    <row r="104" spans="1:43" customFormat="1" x14ac:dyDescent="0.25">
      <c r="A104">
        <v>813706</v>
      </c>
      <c r="B104" t="s">
        <v>798</v>
      </c>
      <c r="C104" t="s">
        <v>337</v>
      </c>
      <c r="D104" t="s">
        <v>177</v>
      </c>
      <c r="I104" t="s">
        <v>57</v>
      </c>
      <c r="P104" s="242"/>
      <c r="AN104" t="s">
        <v>1161</v>
      </c>
      <c r="AO104">
        <f>VLOOKUP(A104,ورقة4!A$3:A$788,1,0)</f>
        <v>813706</v>
      </c>
      <c r="AQ104" t="s">
        <v>1506</v>
      </c>
    </row>
    <row r="105" spans="1:43" customFormat="1" x14ac:dyDescent="0.25">
      <c r="A105">
        <v>813732</v>
      </c>
      <c r="B105" t="s">
        <v>799</v>
      </c>
      <c r="C105" t="s">
        <v>332</v>
      </c>
      <c r="D105" t="s">
        <v>352</v>
      </c>
      <c r="I105" t="s">
        <v>57</v>
      </c>
      <c r="P105" s="242"/>
      <c r="AN105" t="s">
        <v>1161</v>
      </c>
      <c r="AO105">
        <f>VLOOKUP(A105,ورقة4!A$3:A$788,1,0)</f>
        <v>813732</v>
      </c>
      <c r="AQ105" t="s">
        <v>1506</v>
      </c>
    </row>
    <row r="106" spans="1:43" customFormat="1" x14ac:dyDescent="0.25">
      <c r="A106">
        <v>813737</v>
      </c>
      <c r="B106" t="s">
        <v>800</v>
      </c>
      <c r="C106" t="s">
        <v>94</v>
      </c>
      <c r="D106" t="s">
        <v>170</v>
      </c>
      <c r="I106" t="s">
        <v>57</v>
      </c>
      <c r="P106" s="242"/>
      <c r="AN106" t="s">
        <v>1161</v>
      </c>
      <c r="AO106">
        <f>VLOOKUP(A106,ورقة4!A$3:A$788,1,0)</f>
        <v>813737</v>
      </c>
      <c r="AQ106" t="s">
        <v>1992</v>
      </c>
    </row>
    <row r="107" spans="1:43" customFormat="1" x14ac:dyDescent="0.25">
      <c r="A107">
        <v>813745</v>
      </c>
      <c r="B107" t="s">
        <v>801</v>
      </c>
      <c r="C107" t="s">
        <v>427</v>
      </c>
      <c r="D107" t="s">
        <v>188</v>
      </c>
      <c r="I107" t="s">
        <v>57</v>
      </c>
      <c r="P107" s="242"/>
      <c r="AN107" t="s">
        <v>1161</v>
      </c>
      <c r="AO107">
        <f>VLOOKUP(A107,ورقة4!A$3:A$788,1,0)</f>
        <v>813745</v>
      </c>
      <c r="AQ107" t="s">
        <v>1992</v>
      </c>
    </row>
    <row r="108" spans="1:43" customFormat="1" x14ac:dyDescent="0.25">
      <c r="A108">
        <v>813754</v>
      </c>
      <c r="B108" t="s">
        <v>803</v>
      </c>
      <c r="C108" t="s">
        <v>383</v>
      </c>
      <c r="D108" t="s">
        <v>661</v>
      </c>
      <c r="I108" t="s">
        <v>57</v>
      </c>
      <c r="P108" s="242"/>
      <c r="AN108" t="s">
        <v>1161</v>
      </c>
      <c r="AO108">
        <f>VLOOKUP(A108,ورقة4!A$3:A$788,1,0)</f>
        <v>813754</v>
      </c>
      <c r="AQ108" t="s">
        <v>1506</v>
      </c>
    </row>
    <row r="109" spans="1:43" customFormat="1" x14ac:dyDescent="0.25">
      <c r="A109">
        <v>813760</v>
      </c>
      <c r="B109" t="s">
        <v>804</v>
      </c>
      <c r="C109" t="s">
        <v>115</v>
      </c>
      <c r="D109" t="s">
        <v>291</v>
      </c>
      <c r="I109" t="s">
        <v>57</v>
      </c>
      <c r="P109" s="242"/>
      <c r="AN109" t="s">
        <v>1161</v>
      </c>
      <c r="AO109">
        <f>VLOOKUP(A109,ورقة4!A$3:A$788,1,0)</f>
        <v>813760</v>
      </c>
      <c r="AQ109" t="s">
        <v>1506</v>
      </c>
    </row>
    <row r="110" spans="1:43" customFormat="1" x14ac:dyDescent="0.25">
      <c r="A110">
        <v>813770</v>
      </c>
      <c r="B110" t="s">
        <v>805</v>
      </c>
      <c r="C110" t="s">
        <v>1064</v>
      </c>
      <c r="D110" t="s">
        <v>170</v>
      </c>
      <c r="I110" t="s">
        <v>57</v>
      </c>
      <c r="P110" s="242"/>
      <c r="AN110" t="s">
        <v>1161</v>
      </c>
      <c r="AO110">
        <f>VLOOKUP(A110,ورقة4!A$3:A$788,1,0)</f>
        <v>813770</v>
      </c>
      <c r="AQ110" t="s">
        <v>1506</v>
      </c>
    </row>
    <row r="111" spans="1:43" customFormat="1" x14ac:dyDescent="0.25">
      <c r="A111">
        <v>813801</v>
      </c>
      <c r="B111" t="s">
        <v>807</v>
      </c>
      <c r="C111" t="s">
        <v>98</v>
      </c>
      <c r="D111" t="s">
        <v>147</v>
      </c>
      <c r="I111" t="s">
        <v>57</v>
      </c>
      <c r="P111" s="242"/>
      <c r="AN111" t="s">
        <v>1161</v>
      </c>
      <c r="AO111">
        <f>VLOOKUP(A111,ورقة4!A$3:A$788,1,0)</f>
        <v>813801</v>
      </c>
      <c r="AQ111" t="s">
        <v>1506</v>
      </c>
    </row>
    <row r="112" spans="1:43" customFormat="1" x14ac:dyDescent="0.25">
      <c r="A112">
        <v>813806</v>
      </c>
      <c r="B112" t="s">
        <v>809</v>
      </c>
      <c r="C112" t="s">
        <v>1068</v>
      </c>
      <c r="D112" t="s">
        <v>126</v>
      </c>
      <c r="I112" t="s">
        <v>57</v>
      </c>
      <c r="P112" s="242"/>
      <c r="AN112" t="s">
        <v>1161</v>
      </c>
      <c r="AO112">
        <f>VLOOKUP(A112,ورقة4!A$3:A$788,1,0)</f>
        <v>813806</v>
      </c>
      <c r="AQ112" t="s">
        <v>1506</v>
      </c>
    </row>
    <row r="113" spans="1:43" customFormat="1" x14ac:dyDescent="0.25">
      <c r="A113">
        <v>813807</v>
      </c>
      <c r="B113" t="s">
        <v>810</v>
      </c>
      <c r="C113" t="s">
        <v>74</v>
      </c>
      <c r="D113" t="s">
        <v>189</v>
      </c>
      <c r="I113" t="s">
        <v>57</v>
      </c>
      <c r="P113" s="242"/>
      <c r="AN113" t="s">
        <v>1161</v>
      </c>
      <c r="AO113">
        <f>VLOOKUP(A113,ورقة4!A$3:A$788,1,0)</f>
        <v>813807</v>
      </c>
      <c r="AQ113" t="s">
        <v>1506</v>
      </c>
    </row>
    <row r="114" spans="1:43" customFormat="1" x14ac:dyDescent="0.25">
      <c r="A114">
        <v>813819</v>
      </c>
      <c r="B114" t="s">
        <v>813</v>
      </c>
      <c r="C114" t="s">
        <v>63</v>
      </c>
      <c r="D114" t="s">
        <v>155</v>
      </c>
      <c r="I114" t="s">
        <v>57</v>
      </c>
      <c r="P114" s="242"/>
      <c r="AN114" t="s">
        <v>1161</v>
      </c>
      <c r="AO114">
        <f>VLOOKUP(A114,ورقة4!A$3:A$788,1,0)</f>
        <v>813819</v>
      </c>
    </row>
    <row r="115" spans="1:43" customFormat="1" x14ac:dyDescent="0.25">
      <c r="A115">
        <v>813824</v>
      </c>
      <c r="B115" t="s">
        <v>1458</v>
      </c>
      <c r="C115" t="s">
        <v>1069</v>
      </c>
      <c r="D115" t="s">
        <v>170</v>
      </c>
      <c r="I115" t="s">
        <v>57</v>
      </c>
      <c r="P115" s="242"/>
      <c r="AN115" t="s">
        <v>1161</v>
      </c>
      <c r="AO115">
        <f>VLOOKUP(A115,ورقة4!A$3:A$788,1,0)</f>
        <v>813824</v>
      </c>
      <c r="AQ115" t="s">
        <v>1506</v>
      </c>
    </row>
    <row r="116" spans="1:43" customFormat="1" x14ac:dyDescent="0.25">
      <c r="A116">
        <v>813838</v>
      </c>
      <c r="B116" t="s">
        <v>814</v>
      </c>
      <c r="C116" t="s">
        <v>100</v>
      </c>
      <c r="D116" t="s">
        <v>318</v>
      </c>
      <c r="I116" t="s">
        <v>57</v>
      </c>
      <c r="P116" s="242"/>
      <c r="AN116" t="s">
        <v>1161</v>
      </c>
      <c r="AO116">
        <f>VLOOKUP(A116,ورقة4!A$3:A$788,1,0)</f>
        <v>813838</v>
      </c>
      <c r="AQ116" t="s">
        <v>1506</v>
      </c>
    </row>
    <row r="117" spans="1:43" customFormat="1" x14ac:dyDescent="0.25">
      <c r="A117">
        <v>813848</v>
      </c>
      <c r="B117" t="s">
        <v>815</v>
      </c>
      <c r="C117" t="s">
        <v>62</v>
      </c>
      <c r="D117" t="s">
        <v>158</v>
      </c>
      <c r="I117" t="s">
        <v>57</v>
      </c>
      <c r="P117" s="242"/>
      <c r="AN117" t="s">
        <v>1161</v>
      </c>
      <c r="AO117">
        <f>VLOOKUP(A117,ورقة4!A$3:A$788,1,0)</f>
        <v>813848</v>
      </c>
    </row>
    <row r="118" spans="1:43" customFormat="1" x14ac:dyDescent="0.25">
      <c r="A118">
        <v>813850</v>
      </c>
      <c r="B118" t="s">
        <v>816</v>
      </c>
      <c r="C118" t="s">
        <v>336</v>
      </c>
      <c r="D118" t="s">
        <v>360</v>
      </c>
      <c r="I118" t="s">
        <v>57</v>
      </c>
      <c r="P118" s="242"/>
      <c r="AN118" t="s">
        <v>1161</v>
      </c>
      <c r="AO118">
        <f>VLOOKUP(A118,ورقة4!A$3:A$788,1,0)</f>
        <v>813850</v>
      </c>
      <c r="AQ118" t="s">
        <v>1506</v>
      </c>
    </row>
    <row r="119" spans="1:43" customFormat="1" x14ac:dyDescent="0.25">
      <c r="A119">
        <v>813872</v>
      </c>
      <c r="B119" t="s">
        <v>817</v>
      </c>
      <c r="C119" t="s">
        <v>75</v>
      </c>
      <c r="D119" t="s">
        <v>393</v>
      </c>
      <c r="I119" t="s">
        <v>57</v>
      </c>
      <c r="P119" s="242"/>
      <c r="AN119" t="s">
        <v>1161</v>
      </c>
      <c r="AO119">
        <f>VLOOKUP(A119,ورقة4!A$3:A$788,1,0)</f>
        <v>813872</v>
      </c>
      <c r="AQ119" t="s">
        <v>1506</v>
      </c>
    </row>
    <row r="120" spans="1:43" customFormat="1" x14ac:dyDescent="0.25">
      <c r="A120">
        <v>813884</v>
      </c>
      <c r="B120" t="s">
        <v>818</v>
      </c>
      <c r="C120" t="s">
        <v>1020</v>
      </c>
      <c r="D120" t="s">
        <v>162</v>
      </c>
      <c r="I120" t="s">
        <v>57</v>
      </c>
      <c r="P120" s="242"/>
      <c r="AN120" t="s">
        <v>1161</v>
      </c>
      <c r="AO120">
        <f>VLOOKUP(A120,ورقة4!A$3:A$788,1,0)</f>
        <v>813884</v>
      </c>
      <c r="AQ120" t="s">
        <v>1506</v>
      </c>
    </row>
    <row r="121" spans="1:43" customFormat="1" x14ac:dyDescent="0.25">
      <c r="A121">
        <v>813898</v>
      </c>
      <c r="B121" t="s">
        <v>819</v>
      </c>
      <c r="C121" t="s">
        <v>391</v>
      </c>
      <c r="D121" t="s">
        <v>203</v>
      </c>
      <c r="I121" t="s">
        <v>57</v>
      </c>
      <c r="P121" s="242"/>
      <c r="AN121" t="s">
        <v>1161</v>
      </c>
      <c r="AO121">
        <f>VLOOKUP(A121,ورقة4!A$3:A$788,1,0)</f>
        <v>813898</v>
      </c>
      <c r="AQ121" t="s">
        <v>1992</v>
      </c>
    </row>
    <row r="122" spans="1:43" customFormat="1" x14ac:dyDescent="0.25">
      <c r="A122">
        <v>813908</v>
      </c>
      <c r="B122" t="s">
        <v>820</v>
      </c>
      <c r="C122" t="s">
        <v>62</v>
      </c>
      <c r="D122" t="s">
        <v>160</v>
      </c>
      <c r="I122" t="s">
        <v>57</v>
      </c>
      <c r="P122" s="242"/>
      <c r="AN122" t="s">
        <v>1161</v>
      </c>
      <c r="AO122">
        <f>VLOOKUP(A122,ورقة4!A$3:A$788,1,0)</f>
        <v>813908</v>
      </c>
      <c r="AQ122" t="s">
        <v>1506</v>
      </c>
    </row>
    <row r="123" spans="1:43" customFormat="1" x14ac:dyDescent="0.25">
      <c r="A123">
        <v>813910</v>
      </c>
      <c r="B123" t="s">
        <v>821</v>
      </c>
      <c r="C123" t="s">
        <v>1030</v>
      </c>
      <c r="D123" t="s">
        <v>168</v>
      </c>
      <c r="I123" t="s">
        <v>57</v>
      </c>
      <c r="P123" s="242"/>
      <c r="AN123" t="s">
        <v>1161</v>
      </c>
      <c r="AO123">
        <f>VLOOKUP(A123,ورقة4!A$3:A$788,1,0)</f>
        <v>813910</v>
      </c>
      <c r="AQ123" t="s">
        <v>1506</v>
      </c>
    </row>
    <row r="124" spans="1:43" customFormat="1" x14ac:dyDescent="0.25">
      <c r="A124">
        <v>813923</v>
      </c>
      <c r="B124" t="s">
        <v>822</v>
      </c>
      <c r="C124" t="s">
        <v>60</v>
      </c>
      <c r="D124" t="s">
        <v>149</v>
      </c>
      <c r="I124" t="s">
        <v>57</v>
      </c>
      <c r="P124" s="242"/>
      <c r="AN124" t="s">
        <v>1161</v>
      </c>
      <c r="AO124">
        <f>VLOOKUP(A124,ورقة4!A$3:A$788,1,0)</f>
        <v>813923</v>
      </c>
      <c r="AQ124" t="s">
        <v>1992</v>
      </c>
    </row>
    <row r="125" spans="1:43" customFormat="1" x14ac:dyDescent="0.25">
      <c r="A125">
        <v>813951</v>
      </c>
      <c r="B125" t="s">
        <v>824</v>
      </c>
      <c r="C125" t="s">
        <v>301</v>
      </c>
      <c r="D125" t="s">
        <v>190</v>
      </c>
      <c r="I125" t="s">
        <v>57</v>
      </c>
      <c r="P125" s="242"/>
      <c r="AN125" t="s">
        <v>1161</v>
      </c>
      <c r="AO125">
        <f>VLOOKUP(A125,ورقة4!A$3:A$788,1,0)</f>
        <v>813951</v>
      </c>
      <c r="AQ125" t="s">
        <v>1506</v>
      </c>
    </row>
    <row r="126" spans="1:43" customFormat="1" x14ac:dyDescent="0.25">
      <c r="A126">
        <v>813966</v>
      </c>
      <c r="B126" t="s">
        <v>825</v>
      </c>
      <c r="C126" t="s">
        <v>1071</v>
      </c>
      <c r="D126" t="s">
        <v>208</v>
      </c>
      <c r="I126" t="s">
        <v>57</v>
      </c>
      <c r="P126" s="242"/>
      <c r="AN126" t="s">
        <v>1161</v>
      </c>
      <c r="AO126">
        <f>VLOOKUP(A126,ورقة4!A$3:A$788,1,0)</f>
        <v>813966</v>
      </c>
      <c r="AQ126" t="s">
        <v>1506</v>
      </c>
    </row>
    <row r="127" spans="1:43" customFormat="1" x14ac:dyDescent="0.25">
      <c r="A127">
        <v>813969</v>
      </c>
      <c r="B127" t="s">
        <v>826</v>
      </c>
      <c r="C127" t="s">
        <v>317</v>
      </c>
      <c r="D127" t="s">
        <v>429</v>
      </c>
      <c r="I127" t="s">
        <v>57</v>
      </c>
      <c r="P127" s="242"/>
      <c r="AN127" t="s">
        <v>1161</v>
      </c>
      <c r="AO127">
        <f>VLOOKUP(A127,ورقة4!A$3:A$788,1,0)</f>
        <v>813969</v>
      </c>
      <c r="AQ127" t="s">
        <v>1506</v>
      </c>
    </row>
    <row r="128" spans="1:43" customFormat="1" x14ac:dyDescent="0.25">
      <c r="A128">
        <v>813973</v>
      </c>
      <c r="B128" t="s">
        <v>827</v>
      </c>
      <c r="C128" t="s">
        <v>75</v>
      </c>
      <c r="D128" t="s">
        <v>192</v>
      </c>
      <c r="I128" t="s">
        <v>57</v>
      </c>
      <c r="P128" s="242"/>
      <c r="AN128" t="s">
        <v>1161</v>
      </c>
      <c r="AO128">
        <f>VLOOKUP(A128,ورقة4!A$3:A$788,1,0)</f>
        <v>813973</v>
      </c>
      <c r="AQ128" t="s">
        <v>1506</v>
      </c>
    </row>
    <row r="129" spans="1:43" customFormat="1" x14ac:dyDescent="0.25">
      <c r="A129">
        <v>814017</v>
      </c>
      <c r="B129" t="s">
        <v>623</v>
      </c>
      <c r="C129" t="s">
        <v>102</v>
      </c>
      <c r="D129" t="s">
        <v>181</v>
      </c>
      <c r="I129" t="s">
        <v>57</v>
      </c>
      <c r="P129" s="242"/>
      <c r="AN129" t="s">
        <v>1161</v>
      </c>
      <c r="AO129">
        <f>VLOOKUP(A129,ورقة4!A$3:A$788,1,0)</f>
        <v>814017</v>
      </c>
    </row>
    <row r="130" spans="1:43" customFormat="1" x14ac:dyDescent="0.25">
      <c r="A130">
        <v>814020</v>
      </c>
      <c r="B130" t="s">
        <v>828</v>
      </c>
      <c r="C130" t="s">
        <v>59</v>
      </c>
      <c r="D130" t="s">
        <v>639</v>
      </c>
      <c r="I130" t="s">
        <v>57</v>
      </c>
      <c r="P130" s="242"/>
      <c r="AN130" t="s">
        <v>1161</v>
      </c>
      <c r="AO130">
        <f>VLOOKUP(A130,ورقة4!A$3:A$788,1,0)</f>
        <v>814020</v>
      </c>
      <c r="AQ130" t="s">
        <v>1506</v>
      </c>
    </row>
    <row r="131" spans="1:43" customFormat="1" x14ac:dyDescent="0.25">
      <c r="A131">
        <v>814026</v>
      </c>
      <c r="B131" t="s">
        <v>829</v>
      </c>
      <c r="C131" t="s">
        <v>344</v>
      </c>
      <c r="D131" t="s">
        <v>183</v>
      </c>
      <c r="I131" t="s">
        <v>57</v>
      </c>
      <c r="P131" s="242"/>
      <c r="AN131" t="s">
        <v>1161</v>
      </c>
      <c r="AO131">
        <f>VLOOKUP(A131,ورقة4!A$3:A$788,1,0)</f>
        <v>814026</v>
      </c>
      <c r="AQ131" t="s">
        <v>1506</v>
      </c>
    </row>
    <row r="132" spans="1:43" customFormat="1" x14ac:dyDescent="0.25">
      <c r="A132">
        <v>814027</v>
      </c>
      <c r="B132" t="s">
        <v>830</v>
      </c>
      <c r="C132" t="s">
        <v>100</v>
      </c>
      <c r="D132" t="s">
        <v>182</v>
      </c>
      <c r="I132" t="s">
        <v>57</v>
      </c>
      <c r="P132" s="242"/>
      <c r="AN132" t="s">
        <v>1161</v>
      </c>
      <c r="AO132">
        <f>VLOOKUP(A132,ورقة4!A$3:A$788,1,0)</f>
        <v>814027</v>
      </c>
      <c r="AQ132" t="s">
        <v>1506</v>
      </c>
    </row>
    <row r="133" spans="1:43" customFormat="1" x14ac:dyDescent="0.25">
      <c r="A133">
        <v>814029</v>
      </c>
      <c r="B133" t="s">
        <v>831</v>
      </c>
      <c r="C133" t="s">
        <v>315</v>
      </c>
      <c r="D133" t="s">
        <v>356</v>
      </c>
      <c r="I133" t="s">
        <v>57</v>
      </c>
      <c r="P133" s="242"/>
      <c r="AN133" t="s">
        <v>1161</v>
      </c>
      <c r="AO133">
        <f>VLOOKUP(A133,ورقة4!A$3:A$788,1,0)</f>
        <v>814029</v>
      </c>
      <c r="AQ133" t="s">
        <v>1506</v>
      </c>
    </row>
    <row r="134" spans="1:43" customFormat="1" x14ac:dyDescent="0.25">
      <c r="A134">
        <v>814034</v>
      </c>
      <c r="B134" t="s">
        <v>832</v>
      </c>
      <c r="C134" t="s">
        <v>1028</v>
      </c>
      <c r="D134" t="s">
        <v>672</v>
      </c>
      <c r="I134" t="s">
        <v>57</v>
      </c>
      <c r="P134" s="242"/>
      <c r="AN134" t="s">
        <v>1161</v>
      </c>
      <c r="AO134">
        <f>VLOOKUP(A134,ورقة4!A$3:A$788,1,0)</f>
        <v>814034</v>
      </c>
      <c r="AQ134" t="s">
        <v>1506</v>
      </c>
    </row>
    <row r="135" spans="1:43" customFormat="1" x14ac:dyDescent="0.25">
      <c r="A135">
        <v>814035</v>
      </c>
      <c r="B135" t="s">
        <v>833</v>
      </c>
      <c r="C135" t="s">
        <v>79</v>
      </c>
      <c r="D135" t="s">
        <v>121</v>
      </c>
      <c r="I135" t="s">
        <v>57</v>
      </c>
      <c r="P135" s="242"/>
      <c r="AN135" t="s">
        <v>1161</v>
      </c>
      <c r="AO135">
        <f>VLOOKUP(A135,ورقة4!A$3:A$788,1,0)</f>
        <v>814035</v>
      </c>
      <c r="AQ135" t="s">
        <v>1506</v>
      </c>
    </row>
    <row r="136" spans="1:43" customFormat="1" x14ac:dyDescent="0.25">
      <c r="A136">
        <v>814044</v>
      </c>
      <c r="B136" t="s">
        <v>834</v>
      </c>
      <c r="C136" t="s">
        <v>329</v>
      </c>
      <c r="D136" t="s">
        <v>1072</v>
      </c>
      <c r="I136" t="s">
        <v>57</v>
      </c>
      <c r="P136" s="242"/>
      <c r="AN136" t="s">
        <v>1161</v>
      </c>
      <c r="AO136">
        <f>VLOOKUP(A136,ورقة4!A$3:A$788,1,0)</f>
        <v>814044</v>
      </c>
      <c r="AQ136" t="s">
        <v>1506</v>
      </c>
    </row>
    <row r="137" spans="1:43" customFormat="1" x14ac:dyDescent="0.25">
      <c r="A137">
        <v>814045</v>
      </c>
      <c r="B137" t="s">
        <v>835</v>
      </c>
      <c r="C137" t="s">
        <v>88</v>
      </c>
      <c r="D137" t="s">
        <v>466</v>
      </c>
      <c r="I137" t="s">
        <v>57</v>
      </c>
      <c r="P137" s="242"/>
      <c r="AN137" t="s">
        <v>1161</v>
      </c>
      <c r="AO137">
        <f>VLOOKUP(A137,ورقة4!A$3:A$788,1,0)</f>
        <v>814045</v>
      </c>
      <c r="AQ137" t="s">
        <v>1506</v>
      </c>
    </row>
    <row r="138" spans="1:43" customFormat="1" x14ac:dyDescent="0.25">
      <c r="A138">
        <v>814047</v>
      </c>
      <c r="B138" t="s">
        <v>836</v>
      </c>
      <c r="C138" t="s">
        <v>61</v>
      </c>
      <c r="D138" t="s">
        <v>291</v>
      </c>
      <c r="I138" t="s">
        <v>57</v>
      </c>
      <c r="P138" s="242"/>
      <c r="AN138" t="s">
        <v>1161</v>
      </c>
      <c r="AO138">
        <f>VLOOKUP(A138,ورقة4!A$3:A$788,1,0)</f>
        <v>814047</v>
      </c>
      <c r="AQ138" t="s">
        <v>1992</v>
      </c>
    </row>
    <row r="139" spans="1:43" customFormat="1" x14ac:dyDescent="0.25">
      <c r="A139">
        <v>814109</v>
      </c>
      <c r="B139" t="s">
        <v>837</v>
      </c>
      <c r="C139" t="s">
        <v>1005</v>
      </c>
      <c r="D139" t="s">
        <v>151</v>
      </c>
      <c r="I139" t="s">
        <v>57</v>
      </c>
      <c r="P139" s="242"/>
      <c r="AN139" t="s">
        <v>1161</v>
      </c>
      <c r="AO139">
        <f>VLOOKUP(A139,ورقة4!A$3:A$788,1,0)</f>
        <v>814109</v>
      </c>
      <c r="AQ139" t="s">
        <v>1506</v>
      </c>
    </row>
    <row r="140" spans="1:43" customFormat="1" x14ac:dyDescent="0.25">
      <c r="A140">
        <v>814110</v>
      </c>
      <c r="B140" t="s">
        <v>838</v>
      </c>
      <c r="C140" t="s">
        <v>303</v>
      </c>
      <c r="D140" t="s">
        <v>190</v>
      </c>
      <c r="I140" t="s">
        <v>57</v>
      </c>
      <c r="P140" s="242"/>
      <c r="AN140" t="s">
        <v>1161</v>
      </c>
      <c r="AO140">
        <f>VLOOKUP(A140,ورقة4!A$3:A$788,1,0)</f>
        <v>814110</v>
      </c>
      <c r="AQ140" t="s">
        <v>1506</v>
      </c>
    </row>
    <row r="141" spans="1:43" customFormat="1" x14ac:dyDescent="0.25">
      <c r="A141">
        <v>814124</v>
      </c>
      <c r="B141" t="s">
        <v>840</v>
      </c>
      <c r="C141" t="s">
        <v>1075</v>
      </c>
      <c r="D141" t="s">
        <v>342</v>
      </c>
      <c r="I141" t="s">
        <v>57</v>
      </c>
      <c r="P141" s="242"/>
      <c r="AN141" t="s">
        <v>1161</v>
      </c>
      <c r="AO141">
        <f>VLOOKUP(A141,ورقة4!A$3:A$788,1,0)</f>
        <v>814124</v>
      </c>
      <c r="AQ141" t="s">
        <v>1506</v>
      </c>
    </row>
    <row r="142" spans="1:43" customFormat="1" x14ac:dyDescent="0.25">
      <c r="A142">
        <v>814132</v>
      </c>
      <c r="B142" t="s">
        <v>841</v>
      </c>
      <c r="C142" t="s">
        <v>94</v>
      </c>
      <c r="D142" t="s">
        <v>179</v>
      </c>
      <c r="I142" t="s">
        <v>57</v>
      </c>
      <c r="P142" s="242"/>
      <c r="AN142" t="s">
        <v>1161</v>
      </c>
      <c r="AO142">
        <f>VLOOKUP(A142,ورقة4!A$3:A$788,1,0)</f>
        <v>814132</v>
      </c>
      <c r="AQ142" t="s">
        <v>1506</v>
      </c>
    </row>
    <row r="143" spans="1:43" customFormat="1" x14ac:dyDescent="0.25">
      <c r="A143">
        <v>814139</v>
      </c>
      <c r="B143" t="s">
        <v>842</v>
      </c>
      <c r="C143" t="s">
        <v>459</v>
      </c>
      <c r="D143" t="s">
        <v>150</v>
      </c>
      <c r="I143" t="s">
        <v>57</v>
      </c>
      <c r="P143" s="242"/>
      <c r="AN143" t="s">
        <v>1161</v>
      </c>
      <c r="AO143">
        <f>VLOOKUP(A143,ورقة4!A$3:A$788,1,0)</f>
        <v>814139</v>
      </c>
    </row>
    <row r="144" spans="1:43" customFormat="1" x14ac:dyDescent="0.25">
      <c r="A144">
        <v>814152</v>
      </c>
      <c r="B144" t="s">
        <v>843</v>
      </c>
      <c r="C144" t="s">
        <v>80</v>
      </c>
      <c r="D144" t="s">
        <v>378</v>
      </c>
      <c r="I144" t="s">
        <v>57</v>
      </c>
      <c r="P144" s="242"/>
      <c r="AN144" t="s">
        <v>1161</v>
      </c>
      <c r="AO144">
        <f>VLOOKUP(A144,ورقة4!A$3:A$788,1,0)</f>
        <v>814152</v>
      </c>
      <c r="AQ144" t="s">
        <v>1506</v>
      </c>
    </row>
    <row r="145" spans="1:43" customFormat="1" x14ac:dyDescent="0.25">
      <c r="A145">
        <v>814153</v>
      </c>
      <c r="B145" t="s">
        <v>844</v>
      </c>
      <c r="C145" t="s">
        <v>479</v>
      </c>
      <c r="D145" t="s">
        <v>164</v>
      </c>
      <c r="I145" t="s">
        <v>57</v>
      </c>
      <c r="P145" s="242"/>
      <c r="AN145" t="s">
        <v>1161</v>
      </c>
      <c r="AO145">
        <f>VLOOKUP(A145,ورقة4!A$3:A$788,1,0)</f>
        <v>814153</v>
      </c>
      <c r="AQ145" t="s">
        <v>1992</v>
      </c>
    </row>
    <row r="146" spans="1:43" customFormat="1" x14ac:dyDescent="0.25">
      <c r="A146">
        <v>814173</v>
      </c>
      <c r="B146" t="s">
        <v>845</v>
      </c>
      <c r="C146" t="s">
        <v>282</v>
      </c>
      <c r="D146" t="s">
        <v>1076</v>
      </c>
      <c r="I146" t="s">
        <v>57</v>
      </c>
      <c r="P146" s="242"/>
      <c r="AN146" t="s">
        <v>1161</v>
      </c>
      <c r="AO146">
        <f>VLOOKUP(A146,ورقة4!A$3:A$788,1,0)</f>
        <v>814173</v>
      </c>
      <c r="AQ146" t="s">
        <v>1506</v>
      </c>
    </row>
    <row r="147" spans="1:43" customFormat="1" x14ac:dyDescent="0.25">
      <c r="A147">
        <v>814179</v>
      </c>
      <c r="B147" t="s">
        <v>846</v>
      </c>
      <c r="C147" t="s">
        <v>88</v>
      </c>
      <c r="D147" t="s">
        <v>296</v>
      </c>
      <c r="I147" t="s">
        <v>57</v>
      </c>
      <c r="P147" s="242"/>
      <c r="AN147" t="s">
        <v>1161</v>
      </c>
      <c r="AO147">
        <f>VLOOKUP(A147,ورقة4!A$3:A$788,1,0)</f>
        <v>814179</v>
      </c>
      <c r="AQ147" t="s">
        <v>1506</v>
      </c>
    </row>
    <row r="148" spans="1:43" customFormat="1" x14ac:dyDescent="0.25">
      <c r="A148">
        <v>814198</v>
      </c>
      <c r="B148" t="s">
        <v>847</v>
      </c>
      <c r="C148" t="s">
        <v>82</v>
      </c>
      <c r="D148" t="s">
        <v>663</v>
      </c>
      <c r="I148" t="s">
        <v>57</v>
      </c>
      <c r="P148" s="242"/>
      <c r="AN148" t="s">
        <v>1161</v>
      </c>
      <c r="AO148">
        <f>VLOOKUP(A148,ورقة4!A$3:A$788,1,0)</f>
        <v>814198</v>
      </c>
      <c r="AQ148" t="s">
        <v>1506</v>
      </c>
    </row>
    <row r="149" spans="1:43" customFormat="1" x14ac:dyDescent="0.25">
      <c r="A149">
        <v>814224</v>
      </c>
      <c r="B149" t="s">
        <v>849</v>
      </c>
      <c r="C149" t="s">
        <v>106</v>
      </c>
      <c r="D149" t="s">
        <v>424</v>
      </c>
      <c r="I149" t="s">
        <v>57</v>
      </c>
      <c r="P149" s="242"/>
      <c r="AN149" t="s">
        <v>1161</v>
      </c>
      <c r="AO149">
        <f>VLOOKUP(A149,ورقة4!A$3:A$788,1,0)</f>
        <v>814224</v>
      </c>
      <c r="AQ149" t="s">
        <v>1506</v>
      </c>
    </row>
    <row r="150" spans="1:43" customFormat="1" x14ac:dyDescent="0.25">
      <c r="A150">
        <v>814228</v>
      </c>
      <c r="B150" t="s">
        <v>850</v>
      </c>
      <c r="C150" t="s">
        <v>1083</v>
      </c>
      <c r="D150" t="s">
        <v>1084</v>
      </c>
      <c r="I150" t="s">
        <v>57</v>
      </c>
      <c r="P150" s="242"/>
      <c r="AN150" t="s">
        <v>1161</v>
      </c>
      <c r="AO150">
        <f>VLOOKUP(A150,ورقة4!A$3:A$788,1,0)</f>
        <v>814228</v>
      </c>
      <c r="AQ150" t="s">
        <v>1992</v>
      </c>
    </row>
    <row r="151" spans="1:43" customFormat="1" x14ac:dyDescent="0.25">
      <c r="A151">
        <v>814230</v>
      </c>
      <c r="B151" t="s">
        <v>851</v>
      </c>
      <c r="C151" t="s">
        <v>1085</v>
      </c>
      <c r="D151" t="s">
        <v>322</v>
      </c>
      <c r="I151" t="s">
        <v>57</v>
      </c>
      <c r="P151" s="242"/>
      <c r="AN151" t="s">
        <v>1161</v>
      </c>
      <c r="AO151">
        <f>VLOOKUP(A151,ورقة4!A$3:A$788,1,0)</f>
        <v>814230</v>
      </c>
      <c r="AQ151" t="s">
        <v>1992</v>
      </c>
    </row>
    <row r="152" spans="1:43" customFormat="1" x14ac:dyDescent="0.25">
      <c r="A152">
        <v>814232</v>
      </c>
      <c r="B152" t="s">
        <v>852</v>
      </c>
      <c r="C152" t="s">
        <v>65</v>
      </c>
      <c r="D152" t="s">
        <v>334</v>
      </c>
      <c r="I152" t="s">
        <v>57</v>
      </c>
      <c r="P152" s="242"/>
      <c r="AN152" t="s">
        <v>1161</v>
      </c>
      <c r="AO152">
        <f>VLOOKUP(A152,ورقة4!A$3:A$788,1,0)</f>
        <v>814232</v>
      </c>
      <c r="AQ152" t="s">
        <v>1992</v>
      </c>
    </row>
    <row r="153" spans="1:43" customFormat="1" x14ac:dyDescent="0.25">
      <c r="A153">
        <v>814236</v>
      </c>
      <c r="B153" t="s">
        <v>854</v>
      </c>
      <c r="C153" t="s">
        <v>646</v>
      </c>
      <c r="D153" t="s">
        <v>1086</v>
      </c>
      <c r="I153" t="s">
        <v>57</v>
      </c>
      <c r="P153" s="242"/>
      <c r="AN153" t="s">
        <v>1161</v>
      </c>
      <c r="AO153">
        <f>VLOOKUP(A153,ورقة4!A$3:A$788,1,0)</f>
        <v>814236</v>
      </c>
      <c r="AQ153" t="s">
        <v>1992</v>
      </c>
    </row>
    <row r="154" spans="1:43" customFormat="1" x14ac:dyDescent="0.25">
      <c r="A154">
        <v>814240</v>
      </c>
      <c r="B154" t="s">
        <v>856</v>
      </c>
      <c r="C154" t="s">
        <v>681</v>
      </c>
      <c r="D154" t="s">
        <v>1087</v>
      </c>
      <c r="I154" t="s">
        <v>57</v>
      </c>
      <c r="P154" s="242"/>
      <c r="AN154" t="s">
        <v>1161</v>
      </c>
      <c r="AO154">
        <f>VLOOKUP(A154,ورقة4!A$3:A$788,1,0)</f>
        <v>814240</v>
      </c>
      <c r="AQ154" t="s">
        <v>1992</v>
      </c>
    </row>
    <row r="155" spans="1:43" customFormat="1" x14ac:dyDescent="0.25">
      <c r="A155">
        <v>814241</v>
      </c>
      <c r="B155" t="s">
        <v>857</v>
      </c>
      <c r="C155" t="s">
        <v>410</v>
      </c>
      <c r="D155" t="s">
        <v>182</v>
      </c>
      <c r="I155" t="s">
        <v>57</v>
      </c>
      <c r="P155" s="242"/>
      <c r="AN155" t="s">
        <v>1161</v>
      </c>
      <c r="AO155">
        <f>VLOOKUP(A155,ورقة4!A$3:A$788,1,0)</f>
        <v>814241</v>
      </c>
      <c r="AQ155" t="s">
        <v>1992</v>
      </c>
    </row>
    <row r="156" spans="1:43" customFormat="1" x14ac:dyDescent="0.25">
      <c r="A156">
        <v>814244</v>
      </c>
      <c r="B156" t="s">
        <v>858</v>
      </c>
      <c r="C156" t="s">
        <v>379</v>
      </c>
      <c r="D156" t="s">
        <v>358</v>
      </c>
      <c r="I156" t="s">
        <v>57</v>
      </c>
      <c r="P156" s="242"/>
      <c r="AN156" t="s">
        <v>1161</v>
      </c>
      <c r="AO156">
        <f>VLOOKUP(A156,ورقة4!A$3:A$788,1,0)</f>
        <v>814244</v>
      </c>
    </row>
    <row r="157" spans="1:43" customFormat="1" x14ac:dyDescent="0.25">
      <c r="A157">
        <v>814245</v>
      </c>
      <c r="B157" t="s">
        <v>859</v>
      </c>
      <c r="C157" t="s">
        <v>282</v>
      </c>
      <c r="D157" t="s">
        <v>526</v>
      </c>
      <c r="I157" t="s">
        <v>57</v>
      </c>
      <c r="P157" s="242"/>
      <c r="AN157" t="s">
        <v>1161</v>
      </c>
      <c r="AO157">
        <f>VLOOKUP(A157,ورقة4!A$3:A$788,1,0)</f>
        <v>814245</v>
      </c>
      <c r="AQ157" t="s">
        <v>1992</v>
      </c>
    </row>
    <row r="158" spans="1:43" customFormat="1" x14ac:dyDescent="0.25">
      <c r="A158">
        <v>814246</v>
      </c>
      <c r="B158" t="s">
        <v>860</v>
      </c>
      <c r="C158" t="s">
        <v>108</v>
      </c>
      <c r="D158" t="s">
        <v>167</v>
      </c>
      <c r="I158" t="s">
        <v>57</v>
      </c>
      <c r="P158" s="242"/>
      <c r="AN158" t="s">
        <v>1161</v>
      </c>
      <c r="AO158">
        <f>VLOOKUP(A158,ورقة4!A$3:A$788,1,0)</f>
        <v>814246</v>
      </c>
      <c r="AQ158" t="s">
        <v>1992</v>
      </c>
    </row>
    <row r="159" spans="1:43" customFormat="1" x14ac:dyDescent="0.25">
      <c r="A159">
        <v>814247</v>
      </c>
      <c r="B159" t="s">
        <v>861</v>
      </c>
      <c r="C159" t="s">
        <v>483</v>
      </c>
      <c r="D159" t="s">
        <v>147</v>
      </c>
      <c r="I159" t="s">
        <v>57</v>
      </c>
      <c r="P159" s="242"/>
      <c r="AN159" t="s">
        <v>1161</v>
      </c>
      <c r="AO159">
        <f>VLOOKUP(A159,ورقة4!A$3:A$788,1,0)</f>
        <v>814247</v>
      </c>
      <c r="AQ159" t="s">
        <v>1992</v>
      </c>
    </row>
    <row r="160" spans="1:43" customFormat="1" x14ac:dyDescent="0.25">
      <c r="A160">
        <v>814255</v>
      </c>
      <c r="B160" t="s">
        <v>862</v>
      </c>
      <c r="C160" t="s">
        <v>64</v>
      </c>
      <c r="D160" t="s">
        <v>1089</v>
      </c>
      <c r="I160" t="s">
        <v>57</v>
      </c>
      <c r="P160" s="242"/>
      <c r="AN160" t="s">
        <v>1161</v>
      </c>
      <c r="AO160">
        <f>VLOOKUP(A160,ورقة4!A$3:A$788,1,0)</f>
        <v>814255</v>
      </c>
      <c r="AQ160" t="s">
        <v>1992</v>
      </c>
    </row>
    <row r="161" spans="1:43" customFormat="1" x14ac:dyDescent="0.25">
      <c r="A161">
        <v>814257</v>
      </c>
      <c r="B161" t="s">
        <v>863</v>
      </c>
      <c r="C161" t="s">
        <v>1090</v>
      </c>
      <c r="D161" t="s">
        <v>1091</v>
      </c>
      <c r="I161" t="s">
        <v>57</v>
      </c>
      <c r="P161" s="242"/>
      <c r="AN161" t="s">
        <v>1161</v>
      </c>
      <c r="AO161">
        <f>VLOOKUP(A161,ورقة4!A$3:A$788,1,0)</f>
        <v>814257</v>
      </c>
      <c r="AQ161" t="s">
        <v>1992</v>
      </c>
    </row>
    <row r="162" spans="1:43" customFormat="1" x14ac:dyDescent="0.25">
      <c r="A162">
        <v>814259</v>
      </c>
      <c r="B162" t="s">
        <v>864</v>
      </c>
      <c r="C162" t="s">
        <v>107</v>
      </c>
      <c r="D162" t="s">
        <v>189</v>
      </c>
      <c r="I162" t="s">
        <v>57</v>
      </c>
      <c r="P162" s="242"/>
      <c r="AN162" t="s">
        <v>1161</v>
      </c>
      <c r="AO162">
        <f>VLOOKUP(A162,ورقة4!A$3:A$788,1,0)</f>
        <v>814259</v>
      </c>
      <c r="AQ162" t="s">
        <v>1992</v>
      </c>
    </row>
    <row r="163" spans="1:43" customFormat="1" x14ac:dyDescent="0.25">
      <c r="A163">
        <v>814261</v>
      </c>
      <c r="B163" t="s">
        <v>865</v>
      </c>
      <c r="C163" t="s">
        <v>60</v>
      </c>
      <c r="D163" t="s">
        <v>397</v>
      </c>
      <c r="I163" t="s">
        <v>57</v>
      </c>
      <c r="P163" s="242"/>
      <c r="AN163" t="s">
        <v>1161</v>
      </c>
      <c r="AO163">
        <f>VLOOKUP(A163,ورقة4!A$3:A$788,1,0)</f>
        <v>814261</v>
      </c>
      <c r="AQ163" t="s">
        <v>1992</v>
      </c>
    </row>
    <row r="164" spans="1:43" customFormat="1" x14ac:dyDescent="0.25">
      <c r="A164">
        <v>814263</v>
      </c>
      <c r="B164" t="s">
        <v>866</v>
      </c>
      <c r="C164" t="s">
        <v>75</v>
      </c>
      <c r="D164" t="s">
        <v>461</v>
      </c>
      <c r="I164" t="s">
        <v>57</v>
      </c>
      <c r="P164" s="242"/>
      <c r="AN164" t="s">
        <v>1161</v>
      </c>
      <c r="AO164">
        <f>VLOOKUP(A164,ورقة4!A$3:A$788,1,0)</f>
        <v>814263</v>
      </c>
      <c r="AQ164" t="s">
        <v>1992</v>
      </c>
    </row>
    <row r="165" spans="1:43" customFormat="1" x14ac:dyDescent="0.25">
      <c r="A165">
        <v>814268</v>
      </c>
      <c r="B165" t="s">
        <v>867</v>
      </c>
      <c r="C165" t="s">
        <v>1092</v>
      </c>
      <c r="D165" t="s">
        <v>411</v>
      </c>
      <c r="I165" t="s">
        <v>57</v>
      </c>
      <c r="P165" s="242"/>
      <c r="AN165" t="s">
        <v>1161</v>
      </c>
      <c r="AO165">
        <f>VLOOKUP(A165,ورقة4!A$3:A$788,1,0)</f>
        <v>814268</v>
      </c>
      <c r="AQ165" t="s">
        <v>1992</v>
      </c>
    </row>
    <row r="166" spans="1:43" customFormat="1" x14ac:dyDescent="0.25">
      <c r="A166">
        <v>814269</v>
      </c>
      <c r="B166" t="s">
        <v>868</v>
      </c>
      <c r="C166" t="s">
        <v>333</v>
      </c>
      <c r="D166" t="s">
        <v>189</v>
      </c>
      <c r="I166" t="s">
        <v>57</v>
      </c>
      <c r="P166" s="242"/>
      <c r="AN166" t="s">
        <v>1161</v>
      </c>
      <c r="AO166">
        <f>VLOOKUP(A166,ورقة4!A$3:A$788,1,0)</f>
        <v>814269</v>
      </c>
    </row>
    <row r="167" spans="1:43" customFormat="1" x14ac:dyDescent="0.25">
      <c r="A167">
        <v>814270</v>
      </c>
      <c r="B167" t="s">
        <v>869</v>
      </c>
      <c r="C167" t="s">
        <v>110</v>
      </c>
      <c r="D167" t="s">
        <v>177</v>
      </c>
      <c r="I167" t="s">
        <v>57</v>
      </c>
      <c r="P167" s="242"/>
      <c r="AN167" t="s">
        <v>1161</v>
      </c>
      <c r="AO167">
        <f>VLOOKUP(A167,ورقة4!A$3:A$788,1,0)</f>
        <v>814270</v>
      </c>
    </row>
    <row r="168" spans="1:43" customFormat="1" x14ac:dyDescent="0.25">
      <c r="A168">
        <v>814279</v>
      </c>
      <c r="B168" t="s">
        <v>870</v>
      </c>
      <c r="C168" t="s">
        <v>311</v>
      </c>
      <c r="D168" t="s">
        <v>299</v>
      </c>
      <c r="I168" t="s">
        <v>57</v>
      </c>
      <c r="P168" s="242"/>
      <c r="AN168" t="s">
        <v>1161</v>
      </c>
      <c r="AO168">
        <f>VLOOKUP(A168,ورقة4!A$3:A$788,1,0)</f>
        <v>814279</v>
      </c>
      <c r="AQ168" t="s">
        <v>1992</v>
      </c>
    </row>
    <row r="169" spans="1:43" customFormat="1" x14ac:dyDescent="0.25">
      <c r="A169">
        <v>814280</v>
      </c>
      <c r="B169" t="s">
        <v>871</v>
      </c>
      <c r="C169" t="s">
        <v>77</v>
      </c>
      <c r="D169" t="s">
        <v>420</v>
      </c>
      <c r="I169" t="s">
        <v>57</v>
      </c>
      <c r="P169" s="242"/>
      <c r="AN169" t="s">
        <v>1161</v>
      </c>
      <c r="AO169">
        <f>VLOOKUP(A169,ورقة4!A$3:A$788,1,0)</f>
        <v>814280</v>
      </c>
      <c r="AQ169" t="s">
        <v>1992</v>
      </c>
    </row>
    <row r="170" spans="1:43" customFormat="1" x14ac:dyDescent="0.25">
      <c r="A170">
        <v>814281</v>
      </c>
      <c r="B170" t="s">
        <v>872</v>
      </c>
      <c r="C170" t="s">
        <v>67</v>
      </c>
      <c r="D170" t="s">
        <v>166</v>
      </c>
      <c r="I170" t="s">
        <v>57</v>
      </c>
      <c r="P170" s="242"/>
      <c r="AN170" t="s">
        <v>1161</v>
      </c>
      <c r="AO170">
        <f>VLOOKUP(A170,ورقة4!A$3:A$788,1,0)</f>
        <v>814281</v>
      </c>
      <c r="AQ170" t="s">
        <v>1992</v>
      </c>
    </row>
    <row r="171" spans="1:43" customFormat="1" x14ac:dyDescent="0.25">
      <c r="A171">
        <v>814285</v>
      </c>
      <c r="B171" t="s">
        <v>874</v>
      </c>
      <c r="C171" t="s">
        <v>75</v>
      </c>
      <c r="D171" t="s">
        <v>1093</v>
      </c>
      <c r="I171" t="s">
        <v>57</v>
      </c>
      <c r="P171" s="242"/>
      <c r="AN171" t="s">
        <v>1161</v>
      </c>
      <c r="AO171">
        <f>VLOOKUP(A171,ورقة4!A$3:A$788,1,0)</f>
        <v>814285</v>
      </c>
      <c r="AQ171" t="s">
        <v>1992</v>
      </c>
    </row>
    <row r="172" spans="1:43" customFormat="1" x14ac:dyDescent="0.25">
      <c r="A172">
        <v>814286</v>
      </c>
      <c r="B172" t="s">
        <v>875</v>
      </c>
      <c r="C172" t="s">
        <v>62</v>
      </c>
      <c r="D172" t="s">
        <v>180</v>
      </c>
      <c r="I172" t="s">
        <v>57</v>
      </c>
      <c r="P172" s="242"/>
      <c r="AN172" t="s">
        <v>1161</v>
      </c>
      <c r="AO172">
        <f>VLOOKUP(A172,ورقة4!A$3:A$788,1,0)</f>
        <v>814286</v>
      </c>
      <c r="AQ172" t="s">
        <v>1992</v>
      </c>
    </row>
    <row r="173" spans="1:43" customFormat="1" x14ac:dyDescent="0.25">
      <c r="A173">
        <v>814287</v>
      </c>
      <c r="B173" t="s">
        <v>876</v>
      </c>
      <c r="C173" t="s">
        <v>637</v>
      </c>
      <c r="D173" t="s">
        <v>1013</v>
      </c>
      <c r="I173" t="s">
        <v>57</v>
      </c>
      <c r="P173" s="242"/>
      <c r="AN173" t="s">
        <v>1161</v>
      </c>
      <c r="AO173">
        <f>VLOOKUP(A173,ورقة4!A$3:A$788,1,0)</f>
        <v>814287</v>
      </c>
      <c r="AQ173" t="s">
        <v>1992</v>
      </c>
    </row>
    <row r="174" spans="1:43" customFormat="1" x14ac:dyDescent="0.25">
      <c r="A174">
        <v>814289</v>
      </c>
      <c r="B174" t="s">
        <v>877</v>
      </c>
      <c r="C174" t="s">
        <v>690</v>
      </c>
      <c r="D174" t="s">
        <v>183</v>
      </c>
      <c r="I174" t="s">
        <v>57</v>
      </c>
      <c r="P174" s="242"/>
      <c r="AN174" t="s">
        <v>1161</v>
      </c>
      <c r="AO174">
        <f>VLOOKUP(A174,ورقة4!A$3:A$788,1,0)</f>
        <v>814289</v>
      </c>
      <c r="AQ174" t="s">
        <v>1992</v>
      </c>
    </row>
    <row r="175" spans="1:43" customFormat="1" x14ac:dyDescent="0.25">
      <c r="A175">
        <v>814290</v>
      </c>
      <c r="B175" t="s">
        <v>878</v>
      </c>
      <c r="C175" t="s">
        <v>62</v>
      </c>
      <c r="D175" t="s">
        <v>296</v>
      </c>
      <c r="I175" t="s">
        <v>57</v>
      </c>
      <c r="P175" s="242"/>
      <c r="AN175" t="s">
        <v>1161</v>
      </c>
      <c r="AO175">
        <f>VLOOKUP(A175,ورقة4!A$3:A$788,1,0)</f>
        <v>814290</v>
      </c>
      <c r="AQ175" t="s">
        <v>1992</v>
      </c>
    </row>
    <row r="176" spans="1:43" customFormat="1" x14ac:dyDescent="0.25">
      <c r="A176">
        <v>814291</v>
      </c>
      <c r="B176" t="s">
        <v>879</v>
      </c>
      <c r="C176" t="s">
        <v>69</v>
      </c>
      <c r="D176" t="s">
        <v>126</v>
      </c>
      <c r="I176" t="s">
        <v>57</v>
      </c>
      <c r="P176" s="242"/>
      <c r="AN176" t="s">
        <v>1161</v>
      </c>
      <c r="AO176">
        <f>VLOOKUP(A176,ورقة4!A$3:A$788,1,0)</f>
        <v>814291</v>
      </c>
    </row>
    <row r="177" spans="1:43" customFormat="1" x14ac:dyDescent="0.25">
      <c r="A177">
        <v>814295</v>
      </c>
      <c r="B177" t="s">
        <v>880</v>
      </c>
      <c r="C177" t="s">
        <v>1094</v>
      </c>
      <c r="D177" t="s">
        <v>1095</v>
      </c>
      <c r="I177" t="s">
        <v>57</v>
      </c>
      <c r="P177" s="242"/>
      <c r="AN177" t="s">
        <v>1161</v>
      </c>
      <c r="AO177">
        <f>VLOOKUP(A177,ورقة4!A$3:A$788,1,0)</f>
        <v>814295</v>
      </c>
      <c r="AQ177" t="s">
        <v>1992</v>
      </c>
    </row>
    <row r="178" spans="1:43" customFormat="1" x14ac:dyDescent="0.25">
      <c r="A178">
        <v>814299</v>
      </c>
      <c r="B178" t="s">
        <v>881</v>
      </c>
      <c r="C178" t="s">
        <v>454</v>
      </c>
      <c r="D178" t="s">
        <v>1000</v>
      </c>
      <c r="I178" t="s">
        <v>57</v>
      </c>
      <c r="P178" s="242"/>
      <c r="AN178" t="s">
        <v>1161</v>
      </c>
      <c r="AO178">
        <f>VLOOKUP(A178,ورقة4!A$3:A$788,1,0)</f>
        <v>814299</v>
      </c>
      <c r="AQ178" t="s">
        <v>1992</v>
      </c>
    </row>
    <row r="179" spans="1:43" customFormat="1" x14ac:dyDescent="0.25">
      <c r="A179">
        <v>814301</v>
      </c>
      <c r="B179" t="s">
        <v>882</v>
      </c>
      <c r="C179" t="s">
        <v>412</v>
      </c>
      <c r="D179" t="s">
        <v>998</v>
      </c>
      <c r="I179" t="s">
        <v>57</v>
      </c>
      <c r="P179" s="242"/>
      <c r="AN179" t="s">
        <v>1161</v>
      </c>
      <c r="AO179">
        <f>VLOOKUP(A179,ورقة4!A$3:A$788,1,0)</f>
        <v>814301</v>
      </c>
      <c r="AQ179" t="s">
        <v>1992</v>
      </c>
    </row>
    <row r="180" spans="1:43" customFormat="1" x14ac:dyDescent="0.25">
      <c r="A180">
        <v>814305</v>
      </c>
      <c r="B180" t="s">
        <v>884</v>
      </c>
      <c r="C180" t="s">
        <v>71</v>
      </c>
      <c r="D180" t="s">
        <v>191</v>
      </c>
      <c r="I180" t="s">
        <v>57</v>
      </c>
      <c r="P180" s="242"/>
      <c r="AN180" t="s">
        <v>1161</v>
      </c>
      <c r="AO180">
        <f>VLOOKUP(A180,ورقة4!A$3:A$788,1,0)</f>
        <v>814305</v>
      </c>
      <c r="AQ180" t="s">
        <v>1992</v>
      </c>
    </row>
    <row r="181" spans="1:43" customFormat="1" x14ac:dyDescent="0.25">
      <c r="A181">
        <v>814306</v>
      </c>
      <c r="B181" t="s">
        <v>885</v>
      </c>
      <c r="C181" t="s">
        <v>418</v>
      </c>
      <c r="D181" t="s">
        <v>191</v>
      </c>
      <c r="I181" t="s">
        <v>57</v>
      </c>
      <c r="P181" s="242"/>
      <c r="AN181" t="s">
        <v>1161</v>
      </c>
      <c r="AO181">
        <f>VLOOKUP(A181,ورقة4!A$3:A$788,1,0)</f>
        <v>814306</v>
      </c>
      <c r="AQ181" t="s">
        <v>1992</v>
      </c>
    </row>
    <row r="182" spans="1:43" customFormat="1" x14ac:dyDescent="0.25">
      <c r="A182">
        <v>814309</v>
      </c>
      <c r="B182" t="s">
        <v>886</v>
      </c>
      <c r="C182" t="s">
        <v>1098</v>
      </c>
      <c r="D182" t="s">
        <v>632</v>
      </c>
      <c r="I182" t="s">
        <v>57</v>
      </c>
      <c r="P182" s="242"/>
      <c r="AN182" t="s">
        <v>1161</v>
      </c>
      <c r="AO182">
        <f>VLOOKUP(A182,ورقة4!A$3:A$788,1,0)</f>
        <v>814309</v>
      </c>
      <c r="AQ182" t="s">
        <v>1992</v>
      </c>
    </row>
    <row r="183" spans="1:43" customFormat="1" x14ac:dyDescent="0.25">
      <c r="A183">
        <v>814310</v>
      </c>
      <c r="B183" t="s">
        <v>887</v>
      </c>
      <c r="C183" t="s">
        <v>62</v>
      </c>
      <c r="D183" t="s">
        <v>466</v>
      </c>
      <c r="I183" t="s">
        <v>57</v>
      </c>
      <c r="P183" s="242"/>
      <c r="AN183" t="s">
        <v>1161</v>
      </c>
      <c r="AO183">
        <f>VLOOKUP(A183,ورقة4!A$3:A$788,1,0)</f>
        <v>814310</v>
      </c>
      <c r="AQ183" t="s">
        <v>1992</v>
      </c>
    </row>
    <row r="184" spans="1:43" customFormat="1" x14ac:dyDescent="0.25">
      <c r="A184">
        <v>814313</v>
      </c>
      <c r="B184" t="s">
        <v>888</v>
      </c>
      <c r="C184" t="s">
        <v>64</v>
      </c>
      <c r="D184" t="s">
        <v>152</v>
      </c>
      <c r="I184" t="s">
        <v>57</v>
      </c>
      <c r="P184" s="242"/>
      <c r="AN184" t="s">
        <v>1161</v>
      </c>
      <c r="AO184">
        <f>VLOOKUP(A184,ورقة4!A$3:A$788,1,0)</f>
        <v>814313</v>
      </c>
    </row>
    <row r="185" spans="1:43" customFormat="1" x14ac:dyDescent="0.25">
      <c r="A185">
        <v>814321</v>
      </c>
      <c r="B185" t="s">
        <v>890</v>
      </c>
      <c r="C185" t="s">
        <v>56</v>
      </c>
      <c r="D185" t="s">
        <v>1100</v>
      </c>
      <c r="I185" t="s">
        <v>57</v>
      </c>
      <c r="P185" s="242"/>
      <c r="AN185" t="s">
        <v>1161</v>
      </c>
      <c r="AO185">
        <f>VLOOKUP(A185,ورقة4!A$3:A$788,1,0)</f>
        <v>814321</v>
      </c>
      <c r="AQ185" t="s">
        <v>1992</v>
      </c>
    </row>
    <row r="186" spans="1:43" customFormat="1" x14ac:dyDescent="0.25">
      <c r="A186">
        <v>814323</v>
      </c>
      <c r="B186" t="s">
        <v>665</v>
      </c>
      <c r="C186" t="s">
        <v>336</v>
      </c>
      <c r="D186" t="s">
        <v>166</v>
      </c>
      <c r="I186" t="s">
        <v>57</v>
      </c>
      <c r="P186" s="242"/>
      <c r="AN186" t="s">
        <v>1161</v>
      </c>
      <c r="AO186">
        <f>VLOOKUP(A186,ورقة4!A$3:A$788,1,0)</f>
        <v>814323</v>
      </c>
      <c r="AQ186" t="s">
        <v>1992</v>
      </c>
    </row>
    <row r="187" spans="1:43" customFormat="1" x14ac:dyDescent="0.25">
      <c r="A187">
        <v>814325</v>
      </c>
      <c r="B187" t="s">
        <v>892</v>
      </c>
      <c r="C187" t="s">
        <v>339</v>
      </c>
      <c r="D187" t="s">
        <v>302</v>
      </c>
      <c r="I187" t="s">
        <v>57</v>
      </c>
      <c r="P187" s="242"/>
      <c r="AN187" t="s">
        <v>1161</v>
      </c>
      <c r="AO187">
        <f>VLOOKUP(A187,ورقة4!A$3:A$788,1,0)</f>
        <v>814325</v>
      </c>
      <c r="AQ187" t="s">
        <v>1992</v>
      </c>
    </row>
    <row r="188" spans="1:43" customFormat="1" x14ac:dyDescent="0.25">
      <c r="A188">
        <v>814326</v>
      </c>
      <c r="B188" t="s">
        <v>893</v>
      </c>
      <c r="C188" t="s">
        <v>365</v>
      </c>
      <c r="D188" t="s">
        <v>1101</v>
      </c>
      <c r="I188" t="s">
        <v>57</v>
      </c>
      <c r="P188" s="242"/>
      <c r="AN188" t="s">
        <v>1161</v>
      </c>
      <c r="AO188">
        <f>VLOOKUP(A188,ورقة4!A$3:A$788,1,0)</f>
        <v>814326</v>
      </c>
      <c r="AQ188" t="s">
        <v>1992</v>
      </c>
    </row>
    <row r="189" spans="1:43" customFormat="1" x14ac:dyDescent="0.25">
      <c r="A189">
        <v>814328</v>
      </c>
      <c r="B189" t="s">
        <v>894</v>
      </c>
      <c r="C189" t="s">
        <v>306</v>
      </c>
      <c r="D189" t="s">
        <v>655</v>
      </c>
      <c r="I189" t="s">
        <v>57</v>
      </c>
      <c r="P189" s="242"/>
      <c r="AN189" t="s">
        <v>1161</v>
      </c>
      <c r="AO189">
        <f>VLOOKUP(A189,ورقة4!A$3:A$788,1,0)</f>
        <v>814328</v>
      </c>
    </row>
    <row r="190" spans="1:43" customFormat="1" x14ac:dyDescent="0.25">
      <c r="A190">
        <v>814331</v>
      </c>
      <c r="B190" t="s">
        <v>895</v>
      </c>
      <c r="C190" t="s">
        <v>605</v>
      </c>
      <c r="D190" t="s">
        <v>178</v>
      </c>
      <c r="I190" t="s">
        <v>57</v>
      </c>
      <c r="P190" s="242"/>
      <c r="AN190" t="s">
        <v>1161</v>
      </c>
      <c r="AO190">
        <f>VLOOKUP(A190,ورقة4!A$3:A$788,1,0)</f>
        <v>814331</v>
      </c>
      <c r="AQ190" t="s">
        <v>1992</v>
      </c>
    </row>
    <row r="191" spans="1:43" customFormat="1" x14ac:dyDescent="0.25">
      <c r="A191">
        <v>814332</v>
      </c>
      <c r="B191" t="s">
        <v>896</v>
      </c>
      <c r="C191" t="s">
        <v>1102</v>
      </c>
      <c r="D191" t="s">
        <v>369</v>
      </c>
      <c r="I191" t="s">
        <v>57</v>
      </c>
      <c r="P191" s="242"/>
      <c r="AN191" t="s">
        <v>1161</v>
      </c>
      <c r="AO191">
        <f>VLOOKUP(A191,ورقة4!A$3:A$788,1,0)</f>
        <v>814332</v>
      </c>
    </row>
    <row r="192" spans="1:43" customFormat="1" x14ac:dyDescent="0.25">
      <c r="A192">
        <v>814334</v>
      </c>
      <c r="B192" t="s">
        <v>897</v>
      </c>
      <c r="C192" t="s">
        <v>293</v>
      </c>
      <c r="D192" t="s">
        <v>1103</v>
      </c>
      <c r="I192" t="s">
        <v>57</v>
      </c>
      <c r="P192" s="242"/>
      <c r="AN192" t="s">
        <v>1161</v>
      </c>
      <c r="AO192">
        <f>VLOOKUP(A192,ورقة4!A$3:A$788,1,0)</f>
        <v>814334</v>
      </c>
    </row>
    <row r="193" spans="1:43" customFormat="1" x14ac:dyDescent="0.25">
      <c r="A193">
        <v>814335</v>
      </c>
      <c r="B193" t="s">
        <v>898</v>
      </c>
      <c r="C193" t="s">
        <v>465</v>
      </c>
      <c r="D193" t="s">
        <v>653</v>
      </c>
      <c r="I193" t="s">
        <v>57</v>
      </c>
      <c r="P193" s="242"/>
      <c r="AN193" t="s">
        <v>1161</v>
      </c>
      <c r="AO193">
        <f>VLOOKUP(A193,ورقة4!A$3:A$788,1,0)</f>
        <v>814335</v>
      </c>
    </row>
    <row r="194" spans="1:43" customFormat="1" x14ac:dyDescent="0.25">
      <c r="A194">
        <v>814344</v>
      </c>
      <c r="B194" t="s">
        <v>902</v>
      </c>
      <c r="C194" t="s">
        <v>107</v>
      </c>
      <c r="D194" t="s">
        <v>147</v>
      </c>
      <c r="I194" t="s">
        <v>57</v>
      </c>
      <c r="P194" s="242"/>
      <c r="AN194" t="s">
        <v>1161</v>
      </c>
      <c r="AO194">
        <f>VLOOKUP(A194,ورقة4!A$3:A$788,1,0)</f>
        <v>814344</v>
      </c>
      <c r="AQ194" t="s">
        <v>1992</v>
      </c>
    </row>
    <row r="195" spans="1:43" customFormat="1" x14ac:dyDescent="0.25">
      <c r="A195">
        <v>814345</v>
      </c>
      <c r="B195" t="s">
        <v>903</v>
      </c>
      <c r="C195" t="s">
        <v>441</v>
      </c>
      <c r="D195" t="s">
        <v>1013</v>
      </c>
      <c r="I195" t="s">
        <v>57</v>
      </c>
      <c r="P195" s="242"/>
      <c r="AN195" t="s">
        <v>1161</v>
      </c>
      <c r="AO195">
        <f>VLOOKUP(A195,ورقة4!A$3:A$788,1,0)</f>
        <v>814345</v>
      </c>
      <c r="AQ195" t="s">
        <v>1992</v>
      </c>
    </row>
    <row r="196" spans="1:43" customFormat="1" x14ac:dyDescent="0.25">
      <c r="A196">
        <v>814347</v>
      </c>
      <c r="B196" t="s">
        <v>905</v>
      </c>
      <c r="C196" t="s">
        <v>77</v>
      </c>
      <c r="D196" t="s">
        <v>351</v>
      </c>
      <c r="I196" t="s">
        <v>57</v>
      </c>
      <c r="P196" s="242"/>
      <c r="AN196" t="s">
        <v>1161</v>
      </c>
      <c r="AO196">
        <f>VLOOKUP(A196,ورقة4!A$3:A$788,1,0)</f>
        <v>814347</v>
      </c>
      <c r="AQ196" t="s">
        <v>1992</v>
      </c>
    </row>
    <row r="197" spans="1:43" customFormat="1" x14ac:dyDescent="0.25">
      <c r="A197">
        <v>814348</v>
      </c>
      <c r="B197" t="s">
        <v>906</v>
      </c>
      <c r="C197" t="s">
        <v>58</v>
      </c>
      <c r="D197" t="s">
        <v>67</v>
      </c>
      <c r="I197" t="s">
        <v>57</v>
      </c>
      <c r="P197" s="242"/>
      <c r="AN197" t="s">
        <v>1161</v>
      </c>
      <c r="AO197">
        <f>VLOOKUP(A197,ورقة4!A$3:A$788,1,0)</f>
        <v>814348</v>
      </c>
      <c r="AQ197" t="s">
        <v>1992</v>
      </c>
    </row>
    <row r="198" spans="1:43" customFormat="1" x14ac:dyDescent="0.25">
      <c r="A198">
        <v>814349</v>
      </c>
      <c r="B198" t="s">
        <v>907</v>
      </c>
      <c r="C198" t="s">
        <v>98</v>
      </c>
      <c r="D198" t="s">
        <v>184</v>
      </c>
      <c r="I198" t="s">
        <v>57</v>
      </c>
      <c r="P198" s="242"/>
      <c r="AN198" t="s">
        <v>1161</v>
      </c>
      <c r="AO198">
        <f>VLOOKUP(A198,ورقة4!A$3:A$788,1,0)</f>
        <v>814349</v>
      </c>
      <c r="AQ198" t="s">
        <v>1992</v>
      </c>
    </row>
    <row r="199" spans="1:43" customFormat="1" x14ac:dyDescent="0.25">
      <c r="A199">
        <v>814350</v>
      </c>
      <c r="B199" t="s">
        <v>908</v>
      </c>
      <c r="C199" t="s">
        <v>60</v>
      </c>
      <c r="D199" t="s">
        <v>1037</v>
      </c>
      <c r="I199" t="s">
        <v>57</v>
      </c>
      <c r="P199" s="242"/>
      <c r="AN199" t="s">
        <v>1161</v>
      </c>
      <c r="AO199">
        <f>VLOOKUP(A199,ورقة4!A$3:A$788,1,0)</f>
        <v>814350</v>
      </c>
      <c r="AQ199" t="s">
        <v>1992</v>
      </c>
    </row>
    <row r="200" spans="1:43" customFormat="1" x14ac:dyDescent="0.25">
      <c r="A200">
        <v>814351</v>
      </c>
      <c r="B200" t="s">
        <v>909</v>
      </c>
      <c r="C200" t="s">
        <v>468</v>
      </c>
      <c r="D200" t="s">
        <v>659</v>
      </c>
      <c r="I200" t="s">
        <v>57</v>
      </c>
      <c r="P200" s="242"/>
      <c r="AN200" t="s">
        <v>1161</v>
      </c>
      <c r="AO200">
        <f>VLOOKUP(A200,ورقة4!A$3:A$788,1,0)</f>
        <v>814351</v>
      </c>
      <c r="AQ200" t="s">
        <v>1992</v>
      </c>
    </row>
    <row r="201" spans="1:43" customFormat="1" x14ac:dyDescent="0.25">
      <c r="A201">
        <v>814352</v>
      </c>
      <c r="B201" t="s">
        <v>813</v>
      </c>
      <c r="C201" t="s">
        <v>1004</v>
      </c>
      <c r="D201" t="s">
        <v>616</v>
      </c>
      <c r="I201" t="s">
        <v>57</v>
      </c>
      <c r="P201" s="242"/>
      <c r="AN201" t="s">
        <v>1161</v>
      </c>
      <c r="AO201">
        <f>VLOOKUP(A201,ورقة4!A$3:A$788,1,0)</f>
        <v>814352</v>
      </c>
    </row>
    <row r="202" spans="1:43" customFormat="1" x14ac:dyDescent="0.25">
      <c r="A202">
        <v>814357</v>
      </c>
      <c r="B202" t="s">
        <v>911</v>
      </c>
      <c r="C202" t="s">
        <v>357</v>
      </c>
      <c r="D202" t="s">
        <v>668</v>
      </c>
      <c r="I202" t="s">
        <v>57</v>
      </c>
      <c r="P202" s="242"/>
      <c r="AN202" t="s">
        <v>1161</v>
      </c>
      <c r="AO202">
        <f>VLOOKUP(A202,ورقة4!A$3:A$788,1,0)</f>
        <v>814357</v>
      </c>
      <c r="AQ202" t="s">
        <v>1992</v>
      </c>
    </row>
    <row r="203" spans="1:43" customFormat="1" x14ac:dyDescent="0.25">
      <c r="A203">
        <v>814358</v>
      </c>
      <c r="B203" t="s">
        <v>912</v>
      </c>
      <c r="C203" t="s">
        <v>333</v>
      </c>
      <c r="D203" t="s">
        <v>1106</v>
      </c>
      <c r="I203" t="s">
        <v>57</v>
      </c>
      <c r="P203" s="242"/>
      <c r="AN203" t="s">
        <v>1161</v>
      </c>
      <c r="AO203">
        <f>VLOOKUP(A203,ورقة4!A$3:A$788,1,0)</f>
        <v>814358</v>
      </c>
      <c r="AQ203" t="s">
        <v>1992</v>
      </c>
    </row>
    <row r="204" spans="1:43" customFormat="1" x14ac:dyDescent="0.25">
      <c r="A204">
        <v>814365</v>
      </c>
      <c r="B204" t="s">
        <v>915</v>
      </c>
      <c r="C204" t="s">
        <v>442</v>
      </c>
      <c r="D204" t="s">
        <v>400</v>
      </c>
      <c r="I204" t="s">
        <v>57</v>
      </c>
      <c r="P204" s="242"/>
      <c r="AN204" t="s">
        <v>1161</v>
      </c>
      <c r="AO204">
        <f>VLOOKUP(A204,ورقة4!A$3:A$788,1,0)</f>
        <v>814365</v>
      </c>
    </row>
    <row r="205" spans="1:43" customFormat="1" x14ac:dyDescent="0.25">
      <c r="A205">
        <v>814368</v>
      </c>
      <c r="B205" t="s">
        <v>917</v>
      </c>
      <c r="C205" t="s">
        <v>1108</v>
      </c>
      <c r="D205" t="s">
        <v>175</v>
      </c>
      <c r="I205" t="s">
        <v>57</v>
      </c>
      <c r="P205" s="242"/>
      <c r="AN205" t="s">
        <v>1161</v>
      </c>
      <c r="AO205">
        <f>VLOOKUP(A205,ورقة4!A$3:A$788,1,0)</f>
        <v>814368</v>
      </c>
      <c r="AQ205" t="s">
        <v>1992</v>
      </c>
    </row>
    <row r="206" spans="1:43" customFormat="1" x14ac:dyDescent="0.25">
      <c r="A206">
        <v>814369</v>
      </c>
      <c r="B206" t="s">
        <v>918</v>
      </c>
      <c r="C206" t="s">
        <v>72</v>
      </c>
      <c r="D206" t="s">
        <v>536</v>
      </c>
      <c r="I206" t="s">
        <v>57</v>
      </c>
      <c r="P206" s="242"/>
      <c r="AN206" t="s">
        <v>1161</v>
      </c>
      <c r="AO206">
        <f>VLOOKUP(A206,ورقة4!A$3:A$788,1,0)</f>
        <v>814369</v>
      </c>
      <c r="AQ206" t="s">
        <v>1992</v>
      </c>
    </row>
    <row r="207" spans="1:43" customFormat="1" x14ac:dyDescent="0.25">
      <c r="A207">
        <v>814370</v>
      </c>
      <c r="B207" t="s">
        <v>919</v>
      </c>
      <c r="C207" t="s">
        <v>443</v>
      </c>
      <c r="D207" t="s">
        <v>185</v>
      </c>
      <c r="I207" t="s">
        <v>57</v>
      </c>
      <c r="P207" s="242"/>
      <c r="AN207" t="s">
        <v>1161</v>
      </c>
      <c r="AO207">
        <f>VLOOKUP(A207,ورقة4!A$3:A$788,1,0)</f>
        <v>814370</v>
      </c>
      <c r="AQ207" t="s">
        <v>1992</v>
      </c>
    </row>
    <row r="208" spans="1:43" customFormat="1" x14ac:dyDescent="0.25">
      <c r="A208">
        <v>814375</v>
      </c>
      <c r="B208" t="s">
        <v>920</v>
      </c>
      <c r="C208" t="s">
        <v>317</v>
      </c>
      <c r="D208" t="s">
        <v>166</v>
      </c>
      <c r="I208" t="s">
        <v>57</v>
      </c>
      <c r="P208" s="242"/>
      <c r="AN208" t="s">
        <v>1161</v>
      </c>
      <c r="AO208">
        <f>VLOOKUP(A208,ورقة4!A$3:A$788,1,0)</f>
        <v>814375</v>
      </c>
      <c r="AQ208" t="s">
        <v>1992</v>
      </c>
    </row>
    <row r="209" spans="1:43" customFormat="1" x14ac:dyDescent="0.25">
      <c r="A209">
        <v>814376</v>
      </c>
      <c r="B209" t="s">
        <v>921</v>
      </c>
      <c r="C209" t="s">
        <v>413</v>
      </c>
      <c r="D209" t="s">
        <v>178</v>
      </c>
      <c r="I209" t="s">
        <v>57</v>
      </c>
      <c r="P209" s="242"/>
      <c r="AN209" t="s">
        <v>1161</v>
      </c>
      <c r="AO209">
        <f>VLOOKUP(A209,ورقة4!A$3:A$788,1,0)</f>
        <v>814376</v>
      </c>
      <c r="AQ209" t="s">
        <v>1992</v>
      </c>
    </row>
    <row r="210" spans="1:43" customFormat="1" x14ac:dyDescent="0.25">
      <c r="A210">
        <v>814379</v>
      </c>
      <c r="B210" t="s">
        <v>922</v>
      </c>
      <c r="C210" t="s">
        <v>1109</v>
      </c>
      <c r="D210" t="s">
        <v>286</v>
      </c>
      <c r="I210" t="s">
        <v>57</v>
      </c>
      <c r="P210" s="242"/>
      <c r="AN210" t="s">
        <v>1161</v>
      </c>
      <c r="AO210">
        <f>VLOOKUP(A210,ورقة4!A$3:A$788,1,0)</f>
        <v>814379</v>
      </c>
      <c r="AQ210" t="s">
        <v>1992</v>
      </c>
    </row>
    <row r="211" spans="1:43" customFormat="1" x14ac:dyDescent="0.25">
      <c r="A211">
        <v>814380</v>
      </c>
      <c r="B211" t="s">
        <v>923</v>
      </c>
      <c r="C211" t="s">
        <v>598</v>
      </c>
      <c r="D211" t="s">
        <v>201</v>
      </c>
      <c r="I211" t="s">
        <v>57</v>
      </c>
      <c r="P211" s="242"/>
      <c r="AN211" t="s">
        <v>1161</v>
      </c>
      <c r="AO211">
        <f>VLOOKUP(A211,ورقة4!A$3:A$788,1,0)</f>
        <v>814380</v>
      </c>
    </row>
    <row r="212" spans="1:43" customFormat="1" x14ac:dyDescent="0.25">
      <c r="A212">
        <v>814382</v>
      </c>
      <c r="B212" t="s">
        <v>924</v>
      </c>
      <c r="C212" t="s">
        <v>90</v>
      </c>
      <c r="D212" t="s">
        <v>1045</v>
      </c>
      <c r="I212" t="s">
        <v>57</v>
      </c>
      <c r="P212" s="242"/>
      <c r="AN212" t="s">
        <v>1161</v>
      </c>
      <c r="AO212">
        <f>VLOOKUP(A212,ورقة4!A$3:A$788,1,0)</f>
        <v>814382</v>
      </c>
      <c r="AQ212" t="s">
        <v>1992</v>
      </c>
    </row>
    <row r="213" spans="1:43" customFormat="1" x14ac:dyDescent="0.25">
      <c r="A213">
        <v>814383</v>
      </c>
      <c r="B213" t="s">
        <v>925</v>
      </c>
      <c r="C213" t="s">
        <v>442</v>
      </c>
      <c r="D213" t="s">
        <v>1110</v>
      </c>
      <c r="I213" t="s">
        <v>57</v>
      </c>
      <c r="P213" s="242"/>
      <c r="AN213" t="s">
        <v>1161</v>
      </c>
      <c r="AO213">
        <f>VLOOKUP(A213,ورقة4!A$3:A$788,1,0)</f>
        <v>814383</v>
      </c>
      <c r="AQ213" t="s">
        <v>1992</v>
      </c>
    </row>
    <row r="214" spans="1:43" customFormat="1" x14ac:dyDescent="0.25">
      <c r="A214">
        <v>814385</v>
      </c>
      <c r="B214" t="s">
        <v>926</v>
      </c>
      <c r="C214" t="s">
        <v>63</v>
      </c>
      <c r="D214" t="s">
        <v>330</v>
      </c>
      <c r="I214" t="s">
        <v>57</v>
      </c>
      <c r="P214" s="242"/>
      <c r="AN214" t="s">
        <v>1161</v>
      </c>
      <c r="AO214">
        <f>VLOOKUP(A214,ورقة4!A$3:A$788,1,0)</f>
        <v>814385</v>
      </c>
      <c r="AQ214" t="s">
        <v>1992</v>
      </c>
    </row>
    <row r="215" spans="1:43" customFormat="1" x14ac:dyDescent="0.25">
      <c r="A215">
        <v>814387</v>
      </c>
      <c r="B215" t="s">
        <v>927</v>
      </c>
      <c r="C215" t="s">
        <v>90</v>
      </c>
      <c r="D215" t="s">
        <v>1047</v>
      </c>
      <c r="I215" t="s">
        <v>57</v>
      </c>
      <c r="P215" s="242"/>
      <c r="AN215" t="s">
        <v>1161</v>
      </c>
      <c r="AO215">
        <f>VLOOKUP(A215,ورقة4!A$3:A$788,1,0)</f>
        <v>814387</v>
      </c>
      <c r="AQ215" t="s">
        <v>1992</v>
      </c>
    </row>
    <row r="216" spans="1:43" customFormat="1" x14ac:dyDescent="0.25">
      <c r="A216">
        <v>814392</v>
      </c>
      <c r="B216" t="s">
        <v>928</v>
      </c>
      <c r="C216" t="s">
        <v>80</v>
      </c>
      <c r="D216" t="s">
        <v>152</v>
      </c>
      <c r="I216" t="s">
        <v>57</v>
      </c>
      <c r="P216" s="242"/>
      <c r="AN216" t="s">
        <v>1161</v>
      </c>
      <c r="AO216">
        <f>VLOOKUP(A216,ورقة4!A$3:A$788,1,0)</f>
        <v>814392</v>
      </c>
    </row>
    <row r="217" spans="1:43" customFormat="1" x14ac:dyDescent="0.25">
      <c r="A217">
        <v>814396</v>
      </c>
      <c r="B217" t="s">
        <v>929</v>
      </c>
      <c r="C217" t="s">
        <v>91</v>
      </c>
      <c r="D217" t="s">
        <v>180</v>
      </c>
      <c r="I217" t="s">
        <v>57</v>
      </c>
      <c r="P217" s="242"/>
      <c r="AN217" t="s">
        <v>1161</v>
      </c>
      <c r="AO217">
        <f>VLOOKUP(A217,ورقة4!A$3:A$788,1,0)</f>
        <v>814396</v>
      </c>
    </row>
    <row r="218" spans="1:43" customFormat="1" x14ac:dyDescent="0.25">
      <c r="A218">
        <v>814397</v>
      </c>
      <c r="B218" t="s">
        <v>930</v>
      </c>
      <c r="C218" t="s">
        <v>1069</v>
      </c>
      <c r="D218" t="s">
        <v>157</v>
      </c>
      <c r="I218" t="s">
        <v>57</v>
      </c>
      <c r="P218" s="242"/>
      <c r="AN218" t="s">
        <v>1161</v>
      </c>
      <c r="AO218">
        <f>VLOOKUP(A218,ورقة4!A$3:A$788,1,0)</f>
        <v>814397</v>
      </c>
      <c r="AQ218" t="s">
        <v>1992</v>
      </c>
    </row>
    <row r="219" spans="1:43" customFormat="1" x14ac:dyDescent="0.25">
      <c r="A219">
        <v>814398</v>
      </c>
      <c r="B219" t="s">
        <v>931</v>
      </c>
      <c r="C219" t="s">
        <v>75</v>
      </c>
      <c r="D219" t="s">
        <v>1111</v>
      </c>
      <c r="I219" t="s">
        <v>57</v>
      </c>
      <c r="P219" s="242"/>
      <c r="AN219" t="s">
        <v>1161</v>
      </c>
      <c r="AO219">
        <f>VLOOKUP(A219,ورقة4!A$3:A$788,1,0)</f>
        <v>814398</v>
      </c>
      <c r="AQ219" t="s">
        <v>1992</v>
      </c>
    </row>
    <row r="220" spans="1:43" customFormat="1" x14ac:dyDescent="0.25">
      <c r="A220">
        <v>814400</v>
      </c>
      <c r="B220" t="s">
        <v>932</v>
      </c>
      <c r="C220" t="s">
        <v>413</v>
      </c>
      <c r="D220" t="s">
        <v>177</v>
      </c>
      <c r="I220" t="s">
        <v>57</v>
      </c>
      <c r="P220" s="242"/>
      <c r="AN220" t="s">
        <v>1161</v>
      </c>
      <c r="AO220">
        <f>VLOOKUP(A220,ورقة4!A$3:A$788,1,0)</f>
        <v>814400</v>
      </c>
      <c r="AQ220" t="s">
        <v>1992</v>
      </c>
    </row>
    <row r="221" spans="1:43" customFormat="1" x14ac:dyDescent="0.25">
      <c r="A221">
        <v>814401</v>
      </c>
      <c r="B221" t="s">
        <v>933</v>
      </c>
      <c r="C221" t="s">
        <v>441</v>
      </c>
      <c r="D221" t="s">
        <v>1112</v>
      </c>
      <c r="I221" t="s">
        <v>57</v>
      </c>
      <c r="P221" s="242"/>
      <c r="AN221" t="s">
        <v>1161</v>
      </c>
      <c r="AO221">
        <f>VLOOKUP(A221,ورقة4!A$3:A$788,1,0)</f>
        <v>814401</v>
      </c>
      <c r="AQ221" t="s">
        <v>1992</v>
      </c>
    </row>
    <row r="222" spans="1:43" customFormat="1" x14ac:dyDescent="0.25">
      <c r="A222">
        <v>814403</v>
      </c>
      <c r="B222" t="s">
        <v>934</v>
      </c>
      <c r="C222" t="s">
        <v>75</v>
      </c>
      <c r="D222" t="s">
        <v>1113</v>
      </c>
      <c r="I222" t="s">
        <v>57</v>
      </c>
      <c r="P222" s="242"/>
      <c r="AN222" t="s">
        <v>1161</v>
      </c>
      <c r="AO222">
        <f>VLOOKUP(A222,ورقة4!A$3:A$788,1,0)</f>
        <v>814403</v>
      </c>
    </row>
    <row r="223" spans="1:43" customFormat="1" x14ac:dyDescent="0.25">
      <c r="A223">
        <v>814404</v>
      </c>
      <c r="B223" t="s">
        <v>935</v>
      </c>
      <c r="C223" t="s">
        <v>64</v>
      </c>
      <c r="D223" t="s">
        <v>675</v>
      </c>
      <c r="I223" t="s">
        <v>57</v>
      </c>
      <c r="P223" s="242"/>
      <c r="AN223" t="s">
        <v>1161</v>
      </c>
      <c r="AO223">
        <f>VLOOKUP(A223,ورقة4!A$3:A$788,1,0)</f>
        <v>814404</v>
      </c>
      <c r="AQ223" t="s">
        <v>1992</v>
      </c>
    </row>
    <row r="224" spans="1:43" customFormat="1" x14ac:dyDescent="0.25">
      <c r="A224">
        <v>814405</v>
      </c>
      <c r="B224" t="s">
        <v>936</v>
      </c>
      <c r="C224" t="s">
        <v>636</v>
      </c>
      <c r="D224" t="s">
        <v>151</v>
      </c>
      <c r="I224" t="s">
        <v>57</v>
      </c>
      <c r="P224" s="242"/>
      <c r="AN224" t="s">
        <v>1161</v>
      </c>
      <c r="AO224">
        <f>VLOOKUP(A224,ورقة4!A$3:A$788,1,0)</f>
        <v>814405</v>
      </c>
      <c r="AQ224" t="s">
        <v>1992</v>
      </c>
    </row>
    <row r="225" spans="1:43" customFormat="1" x14ac:dyDescent="0.25">
      <c r="A225">
        <v>814407</v>
      </c>
      <c r="B225" t="s">
        <v>937</v>
      </c>
      <c r="C225" t="s">
        <v>91</v>
      </c>
      <c r="D225" t="s">
        <v>667</v>
      </c>
      <c r="I225" t="s">
        <v>57</v>
      </c>
      <c r="P225" s="242"/>
      <c r="AN225" t="s">
        <v>1161</v>
      </c>
      <c r="AO225">
        <f>VLOOKUP(A225,ورقة4!A$3:A$788,1,0)</f>
        <v>814407</v>
      </c>
      <c r="AQ225" t="s">
        <v>1992</v>
      </c>
    </row>
    <row r="226" spans="1:43" customFormat="1" x14ac:dyDescent="0.25">
      <c r="A226">
        <v>814408</v>
      </c>
      <c r="B226" t="s">
        <v>938</v>
      </c>
      <c r="C226" t="s">
        <v>1114</v>
      </c>
      <c r="D226" t="s">
        <v>1115</v>
      </c>
      <c r="I226" t="s">
        <v>57</v>
      </c>
      <c r="P226" s="242"/>
      <c r="AN226" t="s">
        <v>1161</v>
      </c>
      <c r="AO226">
        <f>VLOOKUP(A226,ورقة4!A$3:A$788,1,0)</f>
        <v>814408</v>
      </c>
    </row>
    <row r="227" spans="1:43" customFormat="1" x14ac:dyDescent="0.25">
      <c r="A227">
        <v>814410</v>
      </c>
      <c r="B227" t="s">
        <v>939</v>
      </c>
      <c r="C227" t="s">
        <v>660</v>
      </c>
      <c r="D227" t="s">
        <v>1116</v>
      </c>
      <c r="I227" t="s">
        <v>57</v>
      </c>
      <c r="P227" s="242"/>
      <c r="AN227" t="s">
        <v>1161</v>
      </c>
      <c r="AO227">
        <f>VLOOKUP(A227,ورقة4!A$3:A$788,1,0)</f>
        <v>814410</v>
      </c>
      <c r="AQ227" t="s">
        <v>1992</v>
      </c>
    </row>
    <row r="228" spans="1:43" customFormat="1" x14ac:dyDescent="0.25">
      <c r="A228">
        <v>814414</v>
      </c>
      <c r="B228" t="s">
        <v>940</v>
      </c>
      <c r="C228" t="s">
        <v>79</v>
      </c>
      <c r="D228" t="s">
        <v>1038</v>
      </c>
      <c r="I228" t="s">
        <v>57</v>
      </c>
      <c r="P228" s="242"/>
      <c r="AN228" t="s">
        <v>1161</v>
      </c>
      <c r="AO228">
        <f>VLOOKUP(A228,ورقة4!A$3:A$788,1,0)</f>
        <v>814414</v>
      </c>
      <c r="AQ228" t="s">
        <v>1992</v>
      </c>
    </row>
    <row r="229" spans="1:43" customFormat="1" x14ac:dyDescent="0.25">
      <c r="A229">
        <v>814415</v>
      </c>
      <c r="B229" t="s">
        <v>941</v>
      </c>
      <c r="C229" t="s">
        <v>68</v>
      </c>
      <c r="D229" t="s">
        <v>156</v>
      </c>
      <c r="I229" t="s">
        <v>57</v>
      </c>
      <c r="P229" s="242"/>
      <c r="AN229" t="s">
        <v>1161</v>
      </c>
      <c r="AO229">
        <f>VLOOKUP(A229,ورقة4!A$3:A$788,1,0)</f>
        <v>814415</v>
      </c>
      <c r="AQ229" t="s">
        <v>1992</v>
      </c>
    </row>
    <row r="230" spans="1:43" customFormat="1" x14ac:dyDescent="0.25">
      <c r="A230">
        <v>814419</v>
      </c>
      <c r="B230" t="s">
        <v>943</v>
      </c>
      <c r="C230" t="s">
        <v>504</v>
      </c>
      <c r="D230" t="s">
        <v>700</v>
      </c>
      <c r="I230" t="s">
        <v>57</v>
      </c>
      <c r="P230" s="242"/>
      <c r="AN230" t="s">
        <v>1161</v>
      </c>
      <c r="AO230">
        <f>VLOOKUP(A230,ورقة4!A$3:A$788,1,0)</f>
        <v>814419</v>
      </c>
      <c r="AQ230" t="s">
        <v>1992</v>
      </c>
    </row>
    <row r="231" spans="1:43" customFormat="1" x14ac:dyDescent="0.25">
      <c r="A231">
        <v>814420</v>
      </c>
      <c r="B231" t="s">
        <v>944</v>
      </c>
      <c r="C231" t="s">
        <v>376</v>
      </c>
      <c r="D231" t="s">
        <v>1117</v>
      </c>
      <c r="I231" t="s">
        <v>57</v>
      </c>
      <c r="P231" s="242"/>
      <c r="AN231" t="s">
        <v>1161</v>
      </c>
      <c r="AO231">
        <f>VLOOKUP(A231,ورقة4!A$3:A$788,1,0)</f>
        <v>814420</v>
      </c>
      <c r="AQ231" t="s">
        <v>1992</v>
      </c>
    </row>
    <row r="232" spans="1:43" customFormat="1" x14ac:dyDescent="0.25">
      <c r="A232">
        <v>814421</v>
      </c>
      <c r="B232" t="s">
        <v>945</v>
      </c>
      <c r="C232" t="s">
        <v>1020</v>
      </c>
      <c r="D232" t="s">
        <v>439</v>
      </c>
      <c r="I232" t="s">
        <v>57</v>
      </c>
      <c r="P232" s="242"/>
      <c r="AN232" t="s">
        <v>1161</v>
      </c>
      <c r="AO232">
        <f>VLOOKUP(A232,ورقة4!A$3:A$788,1,0)</f>
        <v>814421</v>
      </c>
      <c r="AQ232" t="s">
        <v>1992</v>
      </c>
    </row>
    <row r="233" spans="1:43" customFormat="1" x14ac:dyDescent="0.25">
      <c r="A233">
        <v>814422</v>
      </c>
      <c r="B233" t="s">
        <v>946</v>
      </c>
      <c r="C233" t="s">
        <v>671</v>
      </c>
      <c r="D233" t="s">
        <v>287</v>
      </c>
      <c r="I233" t="s">
        <v>57</v>
      </c>
      <c r="P233" s="242"/>
      <c r="AN233" t="s">
        <v>1161</v>
      </c>
      <c r="AO233">
        <f>VLOOKUP(A233,ورقة4!A$3:A$788,1,0)</f>
        <v>814422</v>
      </c>
      <c r="AQ233" t="s">
        <v>1992</v>
      </c>
    </row>
    <row r="234" spans="1:43" customFormat="1" x14ac:dyDescent="0.25">
      <c r="A234">
        <v>814424</v>
      </c>
      <c r="B234" t="s">
        <v>947</v>
      </c>
      <c r="C234" t="s">
        <v>415</v>
      </c>
      <c r="D234" t="s">
        <v>330</v>
      </c>
      <c r="I234" t="s">
        <v>57</v>
      </c>
      <c r="P234" s="242"/>
      <c r="AN234" t="s">
        <v>1161</v>
      </c>
      <c r="AO234">
        <f>VLOOKUP(A234,ورقة4!A$3:A$788,1,0)</f>
        <v>814424</v>
      </c>
      <c r="AQ234" t="s">
        <v>1992</v>
      </c>
    </row>
    <row r="235" spans="1:43" customFormat="1" x14ac:dyDescent="0.25">
      <c r="A235">
        <v>814427</v>
      </c>
      <c r="B235" t="s">
        <v>949</v>
      </c>
      <c r="C235" t="s">
        <v>623</v>
      </c>
      <c r="D235" t="s">
        <v>457</v>
      </c>
      <c r="I235" t="s">
        <v>57</v>
      </c>
      <c r="P235" s="242"/>
      <c r="AN235" t="s">
        <v>1161</v>
      </c>
      <c r="AO235">
        <f>VLOOKUP(A235,ورقة4!A$3:A$788,1,0)</f>
        <v>814427</v>
      </c>
    </row>
    <row r="236" spans="1:43" customFormat="1" x14ac:dyDescent="0.25">
      <c r="A236">
        <v>814430</v>
      </c>
      <c r="B236" t="s">
        <v>950</v>
      </c>
      <c r="C236" t="s">
        <v>95</v>
      </c>
      <c r="D236" t="s">
        <v>152</v>
      </c>
      <c r="I236" t="s">
        <v>57</v>
      </c>
      <c r="P236" s="242"/>
      <c r="AN236" t="s">
        <v>1161</v>
      </c>
      <c r="AO236">
        <f>VLOOKUP(A236,ورقة4!A$3:A$788,1,0)</f>
        <v>814430</v>
      </c>
      <c r="AQ236" t="s">
        <v>1992</v>
      </c>
    </row>
    <row r="237" spans="1:43" customFormat="1" x14ac:dyDescent="0.25">
      <c r="A237">
        <v>814431</v>
      </c>
      <c r="B237" t="s">
        <v>951</v>
      </c>
      <c r="C237" t="s">
        <v>1118</v>
      </c>
      <c r="D237" t="s">
        <v>386</v>
      </c>
      <c r="I237" t="s">
        <v>57</v>
      </c>
      <c r="P237" s="242"/>
      <c r="AN237" t="s">
        <v>1161</v>
      </c>
      <c r="AO237">
        <f>VLOOKUP(A237,ورقة4!A$3:A$788,1,0)</f>
        <v>814431</v>
      </c>
      <c r="AQ237" t="s">
        <v>1992</v>
      </c>
    </row>
    <row r="238" spans="1:43" customFormat="1" x14ac:dyDescent="0.25">
      <c r="A238">
        <v>814433</v>
      </c>
      <c r="B238" t="s">
        <v>952</v>
      </c>
      <c r="C238" t="s">
        <v>79</v>
      </c>
      <c r="D238" t="s">
        <v>1044</v>
      </c>
      <c r="I238" t="s">
        <v>57</v>
      </c>
      <c r="P238" s="242"/>
      <c r="AN238" t="s">
        <v>1161</v>
      </c>
      <c r="AO238">
        <f>VLOOKUP(A238,ورقة4!A$3:A$788,1,0)</f>
        <v>814433</v>
      </c>
      <c r="AQ238" t="s">
        <v>1992</v>
      </c>
    </row>
    <row r="239" spans="1:43" customFormat="1" x14ac:dyDescent="0.25">
      <c r="A239">
        <v>814435</v>
      </c>
      <c r="B239" t="s">
        <v>953</v>
      </c>
      <c r="C239" t="s">
        <v>401</v>
      </c>
      <c r="D239" t="s">
        <v>159</v>
      </c>
      <c r="I239" t="s">
        <v>57</v>
      </c>
      <c r="P239" s="242"/>
      <c r="AN239" t="s">
        <v>1161</v>
      </c>
      <c r="AO239">
        <f>VLOOKUP(A239,ورقة4!A$3:A$788,1,0)</f>
        <v>814435</v>
      </c>
      <c r="AQ239" t="s">
        <v>1992</v>
      </c>
    </row>
    <row r="240" spans="1:43" customFormat="1" x14ac:dyDescent="0.25">
      <c r="A240">
        <v>814437</v>
      </c>
      <c r="B240" t="s">
        <v>954</v>
      </c>
      <c r="C240" t="s">
        <v>62</v>
      </c>
      <c r="D240" t="s">
        <v>189</v>
      </c>
      <c r="I240" t="s">
        <v>57</v>
      </c>
      <c r="P240" s="242"/>
      <c r="AN240" t="s">
        <v>1161</v>
      </c>
      <c r="AO240">
        <f>VLOOKUP(A240,ورقة4!A$3:A$788,1,0)</f>
        <v>814437</v>
      </c>
      <c r="AQ240" t="s">
        <v>1992</v>
      </c>
    </row>
    <row r="241" spans="1:43" customFormat="1" x14ac:dyDescent="0.25">
      <c r="A241">
        <v>814438</v>
      </c>
      <c r="B241" t="s">
        <v>955</v>
      </c>
      <c r="C241" t="s">
        <v>92</v>
      </c>
      <c r="D241" t="s">
        <v>181</v>
      </c>
      <c r="I241" t="s">
        <v>57</v>
      </c>
      <c r="P241" s="242"/>
      <c r="AN241" t="s">
        <v>1161</v>
      </c>
      <c r="AO241">
        <f>VLOOKUP(A241,ورقة4!A$3:A$788,1,0)</f>
        <v>814438</v>
      </c>
      <c r="AQ241" t="s">
        <v>1992</v>
      </c>
    </row>
    <row r="242" spans="1:43" customFormat="1" x14ac:dyDescent="0.25">
      <c r="A242">
        <v>814440</v>
      </c>
      <c r="B242" t="s">
        <v>956</v>
      </c>
      <c r="C242" t="s">
        <v>643</v>
      </c>
      <c r="D242" t="s">
        <v>187</v>
      </c>
      <c r="I242" t="s">
        <v>57</v>
      </c>
      <c r="P242" s="242"/>
      <c r="AN242" t="s">
        <v>1161</v>
      </c>
      <c r="AO242">
        <f>VLOOKUP(A242,ورقة4!A$3:A$788,1,0)</f>
        <v>814440</v>
      </c>
      <c r="AQ242" t="s">
        <v>1992</v>
      </c>
    </row>
    <row r="243" spans="1:43" customFormat="1" x14ac:dyDescent="0.25">
      <c r="A243">
        <v>814441</v>
      </c>
      <c r="B243" t="s">
        <v>957</v>
      </c>
      <c r="C243" t="s">
        <v>80</v>
      </c>
      <c r="D243" t="s">
        <v>1119</v>
      </c>
      <c r="I243" t="s">
        <v>57</v>
      </c>
      <c r="P243" s="242"/>
      <c r="AN243" t="s">
        <v>1161</v>
      </c>
      <c r="AO243">
        <f>VLOOKUP(A243,ورقة4!A$3:A$788,1,0)</f>
        <v>814441</v>
      </c>
      <c r="AQ243" t="s">
        <v>1992</v>
      </c>
    </row>
    <row r="244" spans="1:43" customFormat="1" x14ac:dyDescent="0.25">
      <c r="A244">
        <v>814442</v>
      </c>
      <c r="B244" t="s">
        <v>958</v>
      </c>
      <c r="C244" t="s">
        <v>1120</v>
      </c>
      <c r="D244" t="s">
        <v>1121</v>
      </c>
      <c r="I244" t="s">
        <v>57</v>
      </c>
      <c r="P244" s="242"/>
      <c r="AN244" t="s">
        <v>1161</v>
      </c>
      <c r="AO244">
        <f>VLOOKUP(A244,ورقة4!A$3:A$788,1,0)</f>
        <v>814442</v>
      </c>
      <c r="AQ244" t="s">
        <v>1992</v>
      </c>
    </row>
    <row r="245" spans="1:43" customFormat="1" x14ac:dyDescent="0.25">
      <c r="A245">
        <v>814443</v>
      </c>
      <c r="B245" t="s">
        <v>959</v>
      </c>
      <c r="C245" t="s">
        <v>248</v>
      </c>
      <c r="D245" t="s">
        <v>388</v>
      </c>
      <c r="I245" t="s">
        <v>57</v>
      </c>
      <c r="P245" s="242"/>
      <c r="AN245" t="s">
        <v>1161</v>
      </c>
      <c r="AO245">
        <f>VLOOKUP(A245,ورقة4!A$3:A$788,1,0)</f>
        <v>814443</v>
      </c>
    </row>
    <row r="246" spans="1:43" customFormat="1" x14ac:dyDescent="0.25">
      <c r="A246">
        <v>814444</v>
      </c>
      <c r="B246" t="s">
        <v>960</v>
      </c>
      <c r="C246" t="s">
        <v>294</v>
      </c>
      <c r="D246" t="s">
        <v>154</v>
      </c>
      <c r="I246" t="s">
        <v>57</v>
      </c>
      <c r="P246" s="242"/>
      <c r="AN246" t="s">
        <v>1161</v>
      </c>
      <c r="AO246">
        <f>VLOOKUP(A246,ورقة4!A$3:A$788,1,0)</f>
        <v>814444</v>
      </c>
      <c r="AQ246" t="s">
        <v>1992</v>
      </c>
    </row>
    <row r="247" spans="1:43" customFormat="1" x14ac:dyDescent="0.25">
      <c r="A247">
        <v>814445</v>
      </c>
      <c r="B247" t="s">
        <v>961</v>
      </c>
      <c r="C247" t="s">
        <v>300</v>
      </c>
      <c r="D247" t="s">
        <v>203</v>
      </c>
      <c r="I247" t="s">
        <v>57</v>
      </c>
      <c r="P247" s="242"/>
      <c r="AN247" t="s">
        <v>1161</v>
      </c>
      <c r="AO247">
        <f>VLOOKUP(A247,ورقة4!A$3:A$788,1,0)</f>
        <v>814445</v>
      </c>
    </row>
    <row r="248" spans="1:43" customFormat="1" x14ac:dyDescent="0.25">
      <c r="A248">
        <v>814446</v>
      </c>
      <c r="B248" t="s">
        <v>962</v>
      </c>
      <c r="C248" t="s">
        <v>77</v>
      </c>
      <c r="D248" t="s">
        <v>689</v>
      </c>
      <c r="I248" t="s">
        <v>57</v>
      </c>
      <c r="P248" s="242"/>
      <c r="AN248" t="s">
        <v>1161</v>
      </c>
      <c r="AO248">
        <f>VLOOKUP(A248,ورقة4!A$3:A$788,1,0)</f>
        <v>814446</v>
      </c>
      <c r="AQ248" t="s">
        <v>1992</v>
      </c>
    </row>
    <row r="249" spans="1:43" customFormat="1" x14ac:dyDescent="0.25">
      <c r="A249">
        <v>814447</v>
      </c>
      <c r="B249" t="s">
        <v>963</v>
      </c>
      <c r="C249" t="s">
        <v>93</v>
      </c>
      <c r="D249" t="s">
        <v>177</v>
      </c>
      <c r="I249" t="s">
        <v>57</v>
      </c>
      <c r="P249" s="242"/>
      <c r="AN249" t="s">
        <v>1161</v>
      </c>
      <c r="AO249">
        <f>VLOOKUP(A249,ورقة4!A$3:A$788,1,0)</f>
        <v>814447</v>
      </c>
      <c r="AQ249" t="s">
        <v>1992</v>
      </c>
    </row>
    <row r="250" spans="1:43" customFormat="1" x14ac:dyDescent="0.25">
      <c r="A250">
        <v>814450</v>
      </c>
      <c r="B250" t="s">
        <v>964</v>
      </c>
      <c r="C250" t="s">
        <v>404</v>
      </c>
      <c r="D250" t="s">
        <v>171</v>
      </c>
      <c r="I250" t="s">
        <v>57</v>
      </c>
      <c r="P250" s="242"/>
      <c r="AN250" t="s">
        <v>1161</v>
      </c>
      <c r="AO250">
        <f>VLOOKUP(A250,ورقة4!A$3:A$788,1,0)</f>
        <v>814450</v>
      </c>
      <c r="AQ250" t="s">
        <v>1992</v>
      </c>
    </row>
    <row r="251" spans="1:43" customFormat="1" x14ac:dyDescent="0.25">
      <c r="A251">
        <v>814452</v>
      </c>
      <c r="B251" t="s">
        <v>965</v>
      </c>
      <c r="C251" t="s">
        <v>62</v>
      </c>
      <c r="D251" t="s">
        <v>999</v>
      </c>
      <c r="I251" t="s">
        <v>57</v>
      </c>
      <c r="P251" s="242"/>
      <c r="AN251" t="s">
        <v>1161</v>
      </c>
      <c r="AO251">
        <f>VLOOKUP(A251,ورقة4!A$3:A$788,1,0)</f>
        <v>814452</v>
      </c>
      <c r="AQ251" t="s">
        <v>1992</v>
      </c>
    </row>
    <row r="252" spans="1:43" customFormat="1" x14ac:dyDescent="0.25">
      <c r="A252">
        <v>814454</v>
      </c>
      <c r="B252" t="s">
        <v>590</v>
      </c>
      <c r="C252" t="s">
        <v>89</v>
      </c>
      <c r="D252" t="s">
        <v>631</v>
      </c>
      <c r="I252" t="s">
        <v>57</v>
      </c>
      <c r="P252" s="242"/>
      <c r="AN252" t="s">
        <v>1161</v>
      </c>
      <c r="AO252">
        <f>VLOOKUP(A252,ورقة4!A$3:A$788,1,0)</f>
        <v>814454</v>
      </c>
      <c r="AQ252" t="s">
        <v>1992</v>
      </c>
    </row>
    <row r="253" spans="1:43" customFormat="1" x14ac:dyDescent="0.25">
      <c r="A253">
        <v>814455</v>
      </c>
      <c r="B253" t="s">
        <v>966</v>
      </c>
      <c r="C253" t="s">
        <v>115</v>
      </c>
      <c r="D253" t="s">
        <v>198</v>
      </c>
      <c r="I253" t="s">
        <v>57</v>
      </c>
      <c r="P253" s="242"/>
      <c r="AN253" t="s">
        <v>1161</v>
      </c>
      <c r="AO253">
        <f>VLOOKUP(A253,ورقة4!A$3:A$788,1,0)</f>
        <v>814455</v>
      </c>
      <c r="AQ253" t="s">
        <v>1992</v>
      </c>
    </row>
    <row r="254" spans="1:43" customFormat="1" x14ac:dyDescent="0.25">
      <c r="A254">
        <v>814456</v>
      </c>
      <c r="B254" t="s">
        <v>967</v>
      </c>
      <c r="C254" t="s">
        <v>80</v>
      </c>
      <c r="D254" t="s">
        <v>182</v>
      </c>
      <c r="I254" t="s">
        <v>57</v>
      </c>
      <c r="P254" s="242"/>
      <c r="AN254" t="s">
        <v>1161</v>
      </c>
      <c r="AO254">
        <f>VLOOKUP(A254,ورقة4!A$3:A$788,1,0)</f>
        <v>814456</v>
      </c>
    </row>
    <row r="255" spans="1:43" customFormat="1" x14ac:dyDescent="0.25">
      <c r="A255">
        <v>814459</v>
      </c>
      <c r="B255" t="s">
        <v>968</v>
      </c>
      <c r="C255" t="s">
        <v>539</v>
      </c>
      <c r="D255" t="s">
        <v>149</v>
      </c>
      <c r="I255" t="s">
        <v>57</v>
      </c>
      <c r="P255" s="242"/>
      <c r="AN255" t="s">
        <v>1161</v>
      </c>
      <c r="AO255">
        <f>VLOOKUP(A255,ورقة4!A$3:A$788,1,0)</f>
        <v>814459</v>
      </c>
    </row>
    <row r="256" spans="1:43" customFormat="1" x14ac:dyDescent="0.25">
      <c r="A256">
        <v>814460</v>
      </c>
      <c r="B256" t="s">
        <v>969</v>
      </c>
      <c r="C256" t="s">
        <v>362</v>
      </c>
      <c r="D256" t="s">
        <v>1016</v>
      </c>
      <c r="I256" t="s">
        <v>57</v>
      </c>
      <c r="P256" s="242"/>
      <c r="AN256" t="s">
        <v>1161</v>
      </c>
      <c r="AO256">
        <f>VLOOKUP(A256,ورقة4!A$3:A$788,1,0)</f>
        <v>814460</v>
      </c>
      <c r="AQ256" t="s">
        <v>1992</v>
      </c>
    </row>
    <row r="257" spans="1:43" customFormat="1" x14ac:dyDescent="0.25">
      <c r="A257">
        <v>814462</v>
      </c>
      <c r="B257" t="s">
        <v>839</v>
      </c>
      <c r="C257" t="s">
        <v>615</v>
      </c>
      <c r="D257" t="s">
        <v>1123</v>
      </c>
      <c r="I257" t="s">
        <v>57</v>
      </c>
      <c r="P257" s="242"/>
      <c r="AN257" t="s">
        <v>1161</v>
      </c>
      <c r="AO257">
        <f>VLOOKUP(A257,ورقة4!A$3:A$788,1,0)</f>
        <v>814462</v>
      </c>
      <c r="AQ257" t="s">
        <v>1992</v>
      </c>
    </row>
    <row r="258" spans="1:43" customFormat="1" x14ac:dyDescent="0.25">
      <c r="A258">
        <v>814467</v>
      </c>
      <c r="B258" t="s">
        <v>970</v>
      </c>
      <c r="C258" t="s">
        <v>282</v>
      </c>
      <c r="D258" t="s">
        <v>420</v>
      </c>
      <c r="I258" t="s">
        <v>57</v>
      </c>
      <c r="P258" s="242"/>
      <c r="AN258" t="s">
        <v>1161</v>
      </c>
      <c r="AO258">
        <f>VLOOKUP(A258,ورقة4!A$3:A$788,1,0)</f>
        <v>814467</v>
      </c>
      <c r="AQ258" t="s">
        <v>1992</v>
      </c>
    </row>
    <row r="259" spans="1:43" customFormat="1" x14ac:dyDescent="0.25">
      <c r="A259">
        <v>814469</v>
      </c>
      <c r="B259" t="s">
        <v>971</v>
      </c>
      <c r="C259" t="s">
        <v>1124</v>
      </c>
      <c r="D259" t="s">
        <v>506</v>
      </c>
      <c r="I259" t="s">
        <v>57</v>
      </c>
      <c r="P259" s="242"/>
      <c r="AN259" t="s">
        <v>1161</v>
      </c>
      <c r="AO259">
        <f>VLOOKUP(A259,ورقة4!A$3:A$788,1,0)</f>
        <v>814469</v>
      </c>
    </row>
    <row r="260" spans="1:43" customFormat="1" x14ac:dyDescent="0.25">
      <c r="A260">
        <v>814475</v>
      </c>
      <c r="B260" t="s">
        <v>973</v>
      </c>
      <c r="C260" t="s">
        <v>505</v>
      </c>
      <c r="D260" t="s">
        <v>207</v>
      </c>
      <c r="I260" t="s">
        <v>57</v>
      </c>
      <c r="P260" s="242"/>
      <c r="AN260" t="s">
        <v>1161</v>
      </c>
      <c r="AO260">
        <f>VLOOKUP(A260,ورقة4!A$3:A$788,1,0)</f>
        <v>814475</v>
      </c>
      <c r="AQ260" t="s">
        <v>1992</v>
      </c>
    </row>
    <row r="261" spans="1:43" customFormat="1" x14ac:dyDescent="0.25">
      <c r="A261">
        <v>814477</v>
      </c>
      <c r="B261" t="s">
        <v>974</v>
      </c>
      <c r="C261" t="s">
        <v>1125</v>
      </c>
      <c r="D261" t="s">
        <v>1126</v>
      </c>
      <c r="I261" t="s">
        <v>57</v>
      </c>
      <c r="P261" s="242"/>
      <c r="AN261" t="s">
        <v>1161</v>
      </c>
      <c r="AO261">
        <f>VLOOKUP(A261,ورقة4!A$3:A$788,1,0)</f>
        <v>814477</v>
      </c>
      <c r="AQ261" t="s">
        <v>1992</v>
      </c>
    </row>
    <row r="262" spans="1:43" customFormat="1" x14ac:dyDescent="0.25">
      <c r="A262">
        <v>814478</v>
      </c>
      <c r="B262" t="s">
        <v>975</v>
      </c>
      <c r="C262" t="s">
        <v>62</v>
      </c>
      <c r="D262" t="s">
        <v>318</v>
      </c>
      <c r="I262" t="s">
        <v>57</v>
      </c>
      <c r="P262" s="242"/>
      <c r="AN262" t="s">
        <v>1161</v>
      </c>
      <c r="AO262">
        <f>VLOOKUP(A262,ورقة4!A$3:A$788,1,0)</f>
        <v>814478</v>
      </c>
      <c r="AQ262" t="s">
        <v>1992</v>
      </c>
    </row>
    <row r="263" spans="1:43" customFormat="1" x14ac:dyDescent="0.25">
      <c r="A263">
        <v>814479</v>
      </c>
      <c r="B263" t="s">
        <v>976</v>
      </c>
      <c r="C263" t="s">
        <v>320</v>
      </c>
      <c r="D263" t="s">
        <v>509</v>
      </c>
      <c r="I263" t="s">
        <v>57</v>
      </c>
      <c r="P263" s="242"/>
      <c r="AN263" t="s">
        <v>1161</v>
      </c>
      <c r="AO263">
        <f>VLOOKUP(A263,ورقة4!A$3:A$788,1,0)</f>
        <v>814479</v>
      </c>
      <c r="AQ263" t="s">
        <v>1992</v>
      </c>
    </row>
    <row r="264" spans="1:43" customFormat="1" x14ac:dyDescent="0.25">
      <c r="A264">
        <v>814480</v>
      </c>
      <c r="B264" t="s">
        <v>977</v>
      </c>
      <c r="C264" t="s">
        <v>282</v>
      </c>
      <c r="D264" t="s">
        <v>290</v>
      </c>
      <c r="I264" t="s">
        <v>57</v>
      </c>
      <c r="P264" s="242"/>
      <c r="AN264" t="s">
        <v>1161</v>
      </c>
      <c r="AO264">
        <f>VLOOKUP(A264,ورقة4!A$3:A$788,1,0)</f>
        <v>814480</v>
      </c>
      <c r="AQ264" t="s">
        <v>1992</v>
      </c>
    </row>
    <row r="265" spans="1:43" customFormat="1" x14ac:dyDescent="0.25">
      <c r="A265">
        <v>814485</v>
      </c>
      <c r="B265" t="s">
        <v>978</v>
      </c>
      <c r="C265" t="s">
        <v>118</v>
      </c>
      <c r="D265" t="s">
        <v>156</v>
      </c>
      <c r="I265" t="s">
        <v>57</v>
      </c>
      <c r="P265" s="242"/>
      <c r="AN265" t="s">
        <v>1161</v>
      </c>
      <c r="AO265">
        <f>VLOOKUP(A265,ورقة4!A$3:A$788,1,0)</f>
        <v>814485</v>
      </c>
    </row>
    <row r="266" spans="1:43" customFormat="1" x14ac:dyDescent="0.25">
      <c r="A266">
        <v>814486</v>
      </c>
      <c r="B266" t="s">
        <v>979</v>
      </c>
      <c r="C266" t="s">
        <v>361</v>
      </c>
      <c r="D266" t="s">
        <v>115</v>
      </c>
      <c r="I266" t="s">
        <v>57</v>
      </c>
      <c r="P266" s="242"/>
      <c r="AN266" t="s">
        <v>1161</v>
      </c>
      <c r="AO266">
        <f>VLOOKUP(A266,ورقة4!A$3:A$788,1,0)</f>
        <v>814486</v>
      </c>
      <c r="AQ266" t="s">
        <v>1992</v>
      </c>
    </row>
    <row r="267" spans="1:43" customFormat="1" x14ac:dyDescent="0.25">
      <c r="A267">
        <v>814487</v>
      </c>
      <c r="B267" t="s">
        <v>980</v>
      </c>
      <c r="C267" t="s">
        <v>60</v>
      </c>
      <c r="D267" t="s">
        <v>1127</v>
      </c>
      <c r="I267" t="s">
        <v>57</v>
      </c>
      <c r="P267" s="242"/>
      <c r="AN267" t="s">
        <v>1161</v>
      </c>
      <c r="AO267">
        <f>VLOOKUP(A267,ورقة4!A$3:A$788,1,0)</f>
        <v>814487</v>
      </c>
      <c r="AQ267" t="s">
        <v>1992</v>
      </c>
    </row>
    <row r="268" spans="1:43" customFormat="1" x14ac:dyDescent="0.25">
      <c r="A268">
        <v>814489</v>
      </c>
      <c r="B268" t="s">
        <v>981</v>
      </c>
      <c r="C268" t="s">
        <v>101</v>
      </c>
      <c r="D268" t="s">
        <v>1128</v>
      </c>
      <c r="I268" t="s">
        <v>57</v>
      </c>
      <c r="P268" s="242"/>
      <c r="AN268" t="s">
        <v>1161</v>
      </c>
      <c r="AO268">
        <f>VLOOKUP(A268,ورقة4!A$3:A$788,1,0)</f>
        <v>814489</v>
      </c>
      <c r="AQ268" t="s">
        <v>1992</v>
      </c>
    </row>
    <row r="269" spans="1:43" customFormat="1" x14ac:dyDescent="0.25">
      <c r="A269">
        <v>814490</v>
      </c>
      <c r="B269" t="s">
        <v>982</v>
      </c>
      <c r="C269" t="s">
        <v>311</v>
      </c>
      <c r="D269" t="s">
        <v>295</v>
      </c>
      <c r="I269" t="s">
        <v>57</v>
      </c>
      <c r="P269" s="242"/>
      <c r="AN269" t="s">
        <v>1161</v>
      </c>
      <c r="AO269">
        <f>VLOOKUP(A269,ورقة4!A$3:A$788,1,0)</f>
        <v>814490</v>
      </c>
      <c r="AQ269" t="s">
        <v>1992</v>
      </c>
    </row>
    <row r="270" spans="1:43" customFormat="1" x14ac:dyDescent="0.25">
      <c r="A270">
        <v>814491</v>
      </c>
      <c r="B270" t="s">
        <v>983</v>
      </c>
      <c r="C270" t="s">
        <v>62</v>
      </c>
      <c r="D270" t="s">
        <v>474</v>
      </c>
      <c r="I270" t="s">
        <v>57</v>
      </c>
      <c r="P270" s="242"/>
      <c r="AN270" t="s">
        <v>1161</v>
      </c>
      <c r="AO270">
        <f>VLOOKUP(A270,ورقة4!A$3:A$788,1,0)</f>
        <v>814491</v>
      </c>
      <c r="AQ270" t="s">
        <v>1992</v>
      </c>
    </row>
    <row r="271" spans="1:43" customFormat="1" x14ac:dyDescent="0.25">
      <c r="A271">
        <v>814492</v>
      </c>
      <c r="B271" t="s">
        <v>984</v>
      </c>
      <c r="C271" t="s">
        <v>412</v>
      </c>
      <c r="D271" t="s">
        <v>180</v>
      </c>
      <c r="I271" t="s">
        <v>57</v>
      </c>
      <c r="P271" s="242"/>
      <c r="AN271" t="s">
        <v>1161</v>
      </c>
      <c r="AO271">
        <f>VLOOKUP(A271,ورقة4!A$3:A$788,1,0)</f>
        <v>814492</v>
      </c>
      <c r="AQ271" t="s">
        <v>1992</v>
      </c>
    </row>
    <row r="272" spans="1:43" customFormat="1" x14ac:dyDescent="0.25">
      <c r="A272">
        <v>814499</v>
      </c>
      <c r="B272" t="s">
        <v>985</v>
      </c>
      <c r="C272" t="s">
        <v>60</v>
      </c>
      <c r="D272" t="s">
        <v>182</v>
      </c>
      <c r="I272" t="s">
        <v>57</v>
      </c>
      <c r="P272" s="242"/>
      <c r="AN272" t="s">
        <v>1161</v>
      </c>
      <c r="AO272">
        <f>VLOOKUP(A272,ورقة4!A$3:A$788,1,0)</f>
        <v>814499</v>
      </c>
      <c r="AQ272" t="s">
        <v>1992</v>
      </c>
    </row>
    <row r="273" spans="1:43" customFormat="1" x14ac:dyDescent="0.25">
      <c r="A273">
        <v>814500</v>
      </c>
      <c r="B273" t="s">
        <v>986</v>
      </c>
      <c r="C273" t="s">
        <v>67</v>
      </c>
      <c r="D273" t="s">
        <v>1130</v>
      </c>
      <c r="I273" t="s">
        <v>57</v>
      </c>
      <c r="P273" s="242"/>
      <c r="AN273" t="s">
        <v>1161</v>
      </c>
      <c r="AO273">
        <f>VLOOKUP(A273,ورقة4!A$3:A$788,1,0)</f>
        <v>814500</v>
      </c>
      <c r="AQ273" t="s">
        <v>1992</v>
      </c>
    </row>
    <row r="274" spans="1:43" customFormat="1" x14ac:dyDescent="0.25">
      <c r="A274">
        <v>814501</v>
      </c>
      <c r="B274" t="s">
        <v>987</v>
      </c>
      <c r="C274" t="s">
        <v>79</v>
      </c>
      <c r="D274" t="s">
        <v>181</v>
      </c>
      <c r="I274" t="s">
        <v>57</v>
      </c>
      <c r="P274" s="242"/>
      <c r="AN274" t="s">
        <v>1161</v>
      </c>
      <c r="AO274">
        <f>VLOOKUP(A274,ورقة4!A$3:A$788,1,0)</f>
        <v>814501</v>
      </c>
      <c r="AQ274" t="s">
        <v>1992</v>
      </c>
    </row>
    <row r="275" spans="1:43" customFormat="1" x14ac:dyDescent="0.25">
      <c r="A275">
        <v>814503</v>
      </c>
      <c r="B275" t="s">
        <v>988</v>
      </c>
      <c r="C275" t="s">
        <v>320</v>
      </c>
      <c r="D275" t="s">
        <v>177</v>
      </c>
      <c r="I275" t="s">
        <v>57</v>
      </c>
      <c r="P275" s="242"/>
      <c r="AN275" t="s">
        <v>1161</v>
      </c>
      <c r="AO275">
        <f>VLOOKUP(A275,ورقة4!A$3:A$788,1,0)</f>
        <v>814503</v>
      </c>
      <c r="AQ275" t="s">
        <v>1992</v>
      </c>
    </row>
    <row r="276" spans="1:43" customFormat="1" x14ac:dyDescent="0.25">
      <c r="A276">
        <v>814504</v>
      </c>
      <c r="B276" t="s">
        <v>989</v>
      </c>
      <c r="C276" t="s">
        <v>1048</v>
      </c>
      <c r="D276" t="s">
        <v>183</v>
      </c>
      <c r="I276" t="s">
        <v>57</v>
      </c>
      <c r="P276" s="242"/>
      <c r="AN276" t="s">
        <v>1161</v>
      </c>
      <c r="AO276">
        <f>VLOOKUP(A276,ورقة4!A$3:A$788,1,0)</f>
        <v>814504</v>
      </c>
      <c r="AQ276" t="s">
        <v>1992</v>
      </c>
    </row>
    <row r="277" spans="1:43" customFormat="1" x14ac:dyDescent="0.25">
      <c r="A277">
        <v>814505</v>
      </c>
      <c r="B277" t="s">
        <v>990</v>
      </c>
      <c r="C277" t="s">
        <v>633</v>
      </c>
      <c r="D277" t="s">
        <v>451</v>
      </c>
      <c r="I277" t="s">
        <v>57</v>
      </c>
      <c r="P277" s="242"/>
      <c r="AN277" t="s">
        <v>1161</v>
      </c>
      <c r="AO277">
        <f>VLOOKUP(A277,ورقة4!A$3:A$788,1,0)</f>
        <v>814505</v>
      </c>
      <c r="AQ277" t="s">
        <v>1992</v>
      </c>
    </row>
    <row r="278" spans="1:43" customFormat="1" x14ac:dyDescent="0.25">
      <c r="A278">
        <v>814506</v>
      </c>
      <c r="B278" t="s">
        <v>991</v>
      </c>
      <c r="C278" t="s">
        <v>282</v>
      </c>
      <c r="D278" t="s">
        <v>695</v>
      </c>
      <c r="I278" t="s">
        <v>57</v>
      </c>
      <c r="P278" s="242"/>
      <c r="AN278" t="s">
        <v>1161</v>
      </c>
      <c r="AO278">
        <f>VLOOKUP(A278,ورقة4!A$3:A$788,1,0)</f>
        <v>814506</v>
      </c>
      <c r="AQ278" t="s">
        <v>1992</v>
      </c>
    </row>
    <row r="279" spans="1:43" customFormat="1" x14ac:dyDescent="0.25">
      <c r="A279">
        <v>814507</v>
      </c>
      <c r="B279" t="s">
        <v>992</v>
      </c>
      <c r="C279" t="s">
        <v>78</v>
      </c>
      <c r="D279" t="s">
        <v>176</v>
      </c>
      <c r="I279" t="s">
        <v>57</v>
      </c>
      <c r="P279" s="242"/>
      <c r="AN279" t="s">
        <v>1161</v>
      </c>
      <c r="AO279">
        <f>VLOOKUP(A279,ورقة4!A$3:A$788,1,0)</f>
        <v>814507</v>
      </c>
      <c r="AQ279" t="s">
        <v>1992</v>
      </c>
    </row>
    <row r="280" spans="1:43" customFormat="1" x14ac:dyDescent="0.25">
      <c r="A280">
        <v>814508</v>
      </c>
      <c r="B280" t="s">
        <v>993</v>
      </c>
      <c r="C280" t="s">
        <v>75</v>
      </c>
      <c r="D280" t="s">
        <v>182</v>
      </c>
      <c r="I280" t="s">
        <v>57</v>
      </c>
      <c r="P280" s="242"/>
      <c r="AN280" t="s">
        <v>1161</v>
      </c>
      <c r="AO280">
        <f>VLOOKUP(A280,ورقة4!A$3:A$788,1,0)</f>
        <v>814508</v>
      </c>
      <c r="AQ280" t="s">
        <v>1992</v>
      </c>
    </row>
    <row r="281" spans="1:43" customFormat="1" x14ac:dyDescent="0.25">
      <c r="A281">
        <v>814513</v>
      </c>
      <c r="B281" t="s">
        <v>532</v>
      </c>
      <c r="C281" t="s">
        <v>1020</v>
      </c>
      <c r="D281" t="s">
        <v>603</v>
      </c>
      <c r="I281" t="s">
        <v>57</v>
      </c>
      <c r="P281" s="242"/>
      <c r="AN281" t="s">
        <v>1161</v>
      </c>
      <c r="AO281">
        <f>VLOOKUP(A281,ورقة4!A$3:A$788,1,0)</f>
        <v>814513</v>
      </c>
    </row>
    <row r="282" spans="1:43" customFormat="1" x14ac:dyDescent="0.25">
      <c r="A282">
        <v>814521</v>
      </c>
      <c r="B282" t="s">
        <v>1185</v>
      </c>
      <c r="C282" t="s">
        <v>64</v>
      </c>
      <c r="D282" t="s">
        <v>187</v>
      </c>
      <c r="I282" t="s">
        <v>57</v>
      </c>
      <c r="P282" s="242"/>
      <c r="AN282" t="s">
        <v>1161</v>
      </c>
      <c r="AO282">
        <f>VLOOKUP(A282,ورقة4!A$3:A$788,1,0)</f>
        <v>814521</v>
      </c>
    </row>
    <row r="283" spans="1:43" customFormat="1" x14ac:dyDescent="0.25">
      <c r="A283">
        <v>814524</v>
      </c>
      <c r="B283" t="s">
        <v>1186</v>
      </c>
      <c r="C283" t="s">
        <v>120</v>
      </c>
      <c r="D283" t="s">
        <v>398</v>
      </c>
      <c r="I283" t="s">
        <v>57</v>
      </c>
      <c r="P283" s="242"/>
      <c r="AN283" t="s">
        <v>1161</v>
      </c>
      <c r="AO283">
        <f>VLOOKUP(A283,ورقة4!A$3:A$788,1,0)</f>
        <v>814524</v>
      </c>
    </row>
    <row r="284" spans="1:43" customFormat="1" x14ac:dyDescent="0.25">
      <c r="A284">
        <v>814525</v>
      </c>
      <c r="B284" t="s">
        <v>1187</v>
      </c>
      <c r="C284" t="s">
        <v>62</v>
      </c>
      <c r="D284" t="s">
        <v>1122</v>
      </c>
      <c r="I284" t="s">
        <v>57</v>
      </c>
      <c r="P284" s="242"/>
      <c r="AN284" t="s">
        <v>1161</v>
      </c>
      <c r="AO284">
        <f>VLOOKUP(A284,ورقة4!A$3:A$788,1,0)</f>
        <v>814525</v>
      </c>
    </row>
    <row r="285" spans="1:43" customFormat="1" x14ac:dyDescent="0.25">
      <c r="A285">
        <v>814527</v>
      </c>
      <c r="B285" t="s">
        <v>1188</v>
      </c>
      <c r="C285" t="s">
        <v>339</v>
      </c>
      <c r="D285" t="s">
        <v>152</v>
      </c>
      <c r="I285" t="s">
        <v>57</v>
      </c>
      <c r="P285" s="242"/>
      <c r="AN285" t="s">
        <v>1161</v>
      </c>
      <c r="AO285">
        <f>VLOOKUP(A285,ورقة4!A$3:A$788,1,0)</f>
        <v>814527</v>
      </c>
    </row>
    <row r="286" spans="1:43" customFormat="1" x14ac:dyDescent="0.25">
      <c r="A286">
        <v>814536</v>
      </c>
      <c r="B286" t="s">
        <v>1194</v>
      </c>
      <c r="C286" t="s">
        <v>62</v>
      </c>
      <c r="D286" t="s">
        <v>335</v>
      </c>
      <c r="I286" t="s">
        <v>57</v>
      </c>
      <c r="P286" s="242"/>
      <c r="AN286" t="s">
        <v>1161</v>
      </c>
      <c r="AO286">
        <f>VLOOKUP(A286,ورقة4!A$3:A$788,1,0)</f>
        <v>814536</v>
      </c>
    </row>
    <row r="287" spans="1:43" customFormat="1" x14ac:dyDescent="0.25">
      <c r="A287">
        <v>814539</v>
      </c>
      <c r="B287" t="s">
        <v>788</v>
      </c>
      <c r="C287" t="s">
        <v>79</v>
      </c>
      <c r="D287" t="s">
        <v>1195</v>
      </c>
      <c r="I287" t="s">
        <v>57</v>
      </c>
      <c r="P287" s="242"/>
      <c r="AN287" t="s">
        <v>1161</v>
      </c>
      <c r="AO287">
        <f>VLOOKUP(A287,ورقة4!A$3:A$788,1,0)</f>
        <v>814539</v>
      </c>
    </row>
    <row r="288" spans="1:43" customFormat="1" x14ac:dyDescent="0.25">
      <c r="A288">
        <v>814540</v>
      </c>
      <c r="B288" t="s">
        <v>1196</v>
      </c>
      <c r="C288" t="s">
        <v>1197</v>
      </c>
      <c r="D288" t="s">
        <v>281</v>
      </c>
      <c r="I288" t="s">
        <v>57</v>
      </c>
      <c r="P288" s="242"/>
      <c r="AN288" t="s">
        <v>1161</v>
      </c>
      <c r="AO288">
        <f>VLOOKUP(A288,ورقة4!A$3:A$788,1,0)</f>
        <v>814540</v>
      </c>
    </row>
    <row r="289" spans="1:41" customFormat="1" x14ac:dyDescent="0.25">
      <c r="A289">
        <v>814541</v>
      </c>
      <c r="B289" t="s">
        <v>1198</v>
      </c>
      <c r="C289" t="s">
        <v>1199</v>
      </c>
      <c r="D289" t="s">
        <v>1200</v>
      </c>
      <c r="I289" t="s">
        <v>57</v>
      </c>
      <c r="P289" s="242"/>
      <c r="AN289" t="s">
        <v>1161</v>
      </c>
      <c r="AO289">
        <f>VLOOKUP(A289,ورقة4!A$3:A$788,1,0)</f>
        <v>814541</v>
      </c>
    </row>
    <row r="290" spans="1:41" customFormat="1" x14ac:dyDescent="0.25">
      <c r="A290">
        <v>814546</v>
      </c>
      <c r="B290" t="s">
        <v>1203</v>
      </c>
      <c r="C290" t="s">
        <v>62</v>
      </c>
      <c r="D290" t="s">
        <v>184</v>
      </c>
      <c r="I290" t="s">
        <v>57</v>
      </c>
      <c r="P290" s="242"/>
      <c r="AN290" t="s">
        <v>1161</v>
      </c>
      <c r="AO290">
        <f>VLOOKUP(A290,ورقة4!A$3:A$788,1,0)</f>
        <v>814546</v>
      </c>
    </row>
    <row r="291" spans="1:41" customFormat="1" x14ac:dyDescent="0.25">
      <c r="A291">
        <v>814549</v>
      </c>
      <c r="B291" t="s">
        <v>1204</v>
      </c>
      <c r="C291" t="s">
        <v>1026</v>
      </c>
      <c r="D291" t="s">
        <v>189</v>
      </c>
      <c r="I291" t="s">
        <v>57</v>
      </c>
      <c r="P291" s="242"/>
      <c r="AN291" t="s">
        <v>1161</v>
      </c>
      <c r="AO291">
        <f>VLOOKUP(A291,ورقة4!A$3:A$788,1,0)</f>
        <v>814549</v>
      </c>
    </row>
    <row r="292" spans="1:41" customFormat="1" x14ac:dyDescent="0.25">
      <c r="A292">
        <v>814552</v>
      </c>
      <c r="B292" t="s">
        <v>1206</v>
      </c>
      <c r="C292" t="s">
        <v>362</v>
      </c>
      <c r="D292" t="s">
        <v>166</v>
      </c>
      <c r="I292" t="s">
        <v>57</v>
      </c>
      <c r="P292" s="242"/>
      <c r="AN292" t="s">
        <v>1161</v>
      </c>
      <c r="AO292">
        <f>VLOOKUP(A292,ورقة4!A$3:A$788,1,0)</f>
        <v>814552</v>
      </c>
    </row>
    <row r="293" spans="1:41" customFormat="1" x14ac:dyDescent="0.25">
      <c r="A293">
        <v>814556</v>
      </c>
      <c r="B293" t="s">
        <v>1207</v>
      </c>
      <c r="C293" t="s">
        <v>79</v>
      </c>
      <c r="D293" t="s">
        <v>181</v>
      </c>
      <c r="I293" t="s">
        <v>57</v>
      </c>
      <c r="P293" s="242"/>
      <c r="AN293" t="s">
        <v>1161</v>
      </c>
      <c r="AO293">
        <f>VLOOKUP(A293,ورقة4!A$3:A$788,1,0)</f>
        <v>814556</v>
      </c>
    </row>
    <row r="294" spans="1:41" customFormat="1" x14ac:dyDescent="0.25">
      <c r="A294">
        <v>814559</v>
      </c>
      <c r="B294" t="s">
        <v>1208</v>
      </c>
      <c r="C294" t="s">
        <v>1155</v>
      </c>
      <c r="D294" t="s">
        <v>200</v>
      </c>
      <c r="I294" t="s">
        <v>57</v>
      </c>
      <c r="P294" s="242"/>
      <c r="AN294" t="s">
        <v>1161</v>
      </c>
      <c r="AO294">
        <f>VLOOKUP(A294,ورقة4!A$3:A$788,1,0)</f>
        <v>814559</v>
      </c>
    </row>
    <row r="295" spans="1:41" customFormat="1" x14ac:dyDescent="0.25">
      <c r="A295">
        <v>814561</v>
      </c>
      <c r="B295" t="s">
        <v>1211</v>
      </c>
      <c r="C295" t="s">
        <v>1212</v>
      </c>
      <c r="D295" t="s">
        <v>1213</v>
      </c>
      <c r="I295" t="s">
        <v>57</v>
      </c>
      <c r="P295" s="242"/>
      <c r="AN295" t="s">
        <v>1161</v>
      </c>
      <c r="AO295">
        <f>VLOOKUP(A295,ورقة4!A$3:A$788,1,0)</f>
        <v>814561</v>
      </c>
    </row>
    <row r="296" spans="1:41" customFormat="1" x14ac:dyDescent="0.25">
      <c r="A296">
        <v>814566</v>
      </c>
      <c r="B296" t="s">
        <v>1215</v>
      </c>
      <c r="C296" t="s">
        <v>1216</v>
      </c>
      <c r="D296" t="s">
        <v>190</v>
      </c>
      <c r="I296" t="s">
        <v>57</v>
      </c>
      <c r="P296" s="242"/>
      <c r="AN296" t="s">
        <v>1161</v>
      </c>
      <c r="AO296">
        <f>VLOOKUP(A296,ورقة4!A$3:A$788,1,0)</f>
        <v>814566</v>
      </c>
    </row>
    <row r="297" spans="1:41" customFormat="1" x14ac:dyDescent="0.25">
      <c r="A297">
        <v>814567</v>
      </c>
      <c r="B297" t="s">
        <v>1217</v>
      </c>
      <c r="C297" t="s">
        <v>337</v>
      </c>
      <c r="D297" t="s">
        <v>1218</v>
      </c>
      <c r="I297" t="s">
        <v>57</v>
      </c>
      <c r="P297" s="242"/>
      <c r="AN297" t="s">
        <v>1161</v>
      </c>
      <c r="AO297">
        <f>VLOOKUP(A297,ورقة4!A$3:A$788,1,0)</f>
        <v>814567</v>
      </c>
    </row>
    <row r="298" spans="1:41" customFormat="1" x14ac:dyDescent="0.25">
      <c r="A298">
        <v>814570</v>
      </c>
      <c r="B298" t="s">
        <v>1222</v>
      </c>
      <c r="C298" t="s">
        <v>62</v>
      </c>
      <c r="D298" t="s">
        <v>1142</v>
      </c>
      <c r="I298" t="s">
        <v>57</v>
      </c>
      <c r="P298" s="242"/>
      <c r="AN298" t="s">
        <v>1161</v>
      </c>
      <c r="AO298">
        <f>VLOOKUP(A298,ورقة4!A$3:A$788,1,0)</f>
        <v>814570</v>
      </c>
    </row>
    <row r="299" spans="1:41" customFormat="1" x14ac:dyDescent="0.25">
      <c r="A299">
        <v>814571</v>
      </c>
      <c r="B299" t="s">
        <v>1223</v>
      </c>
      <c r="C299" t="s">
        <v>116</v>
      </c>
      <c r="D299" t="s">
        <v>657</v>
      </c>
      <c r="I299" t="s">
        <v>57</v>
      </c>
      <c r="P299" s="242"/>
      <c r="AN299" t="s">
        <v>1161</v>
      </c>
      <c r="AO299">
        <f>VLOOKUP(A299,ورقة4!A$3:A$788,1,0)</f>
        <v>814571</v>
      </c>
    </row>
    <row r="300" spans="1:41" customFormat="1" x14ac:dyDescent="0.25">
      <c r="A300">
        <v>814572</v>
      </c>
      <c r="B300" t="s">
        <v>1224</v>
      </c>
      <c r="C300" t="s">
        <v>593</v>
      </c>
      <c r="D300" t="s">
        <v>544</v>
      </c>
      <c r="I300" t="s">
        <v>57</v>
      </c>
      <c r="P300" s="242"/>
      <c r="AN300" t="s">
        <v>1161</v>
      </c>
      <c r="AO300">
        <f>VLOOKUP(A300,ورقة4!A$3:A$788,1,0)</f>
        <v>814572</v>
      </c>
    </row>
    <row r="301" spans="1:41" customFormat="1" x14ac:dyDescent="0.25">
      <c r="A301">
        <v>814573</v>
      </c>
      <c r="B301" t="s">
        <v>1225</v>
      </c>
      <c r="C301" t="s">
        <v>111</v>
      </c>
      <c r="D301" t="s">
        <v>408</v>
      </c>
      <c r="I301" t="s">
        <v>57</v>
      </c>
      <c r="P301" s="242"/>
      <c r="AN301" t="s">
        <v>1161</v>
      </c>
      <c r="AO301">
        <f>VLOOKUP(A301,ورقة4!A$3:A$788,1,0)</f>
        <v>814573</v>
      </c>
    </row>
    <row r="302" spans="1:41" customFormat="1" x14ac:dyDescent="0.25">
      <c r="A302">
        <v>814575</v>
      </c>
      <c r="B302" t="s">
        <v>1229</v>
      </c>
      <c r="C302" t="s">
        <v>79</v>
      </c>
      <c r="D302" t="s">
        <v>159</v>
      </c>
      <c r="I302" t="s">
        <v>57</v>
      </c>
      <c r="P302" s="242"/>
      <c r="AN302" t="s">
        <v>1161</v>
      </c>
      <c r="AO302">
        <f>VLOOKUP(A302,ورقة4!A$3:A$788,1,0)</f>
        <v>814575</v>
      </c>
    </row>
    <row r="303" spans="1:41" customFormat="1" x14ac:dyDescent="0.25">
      <c r="A303">
        <v>814577</v>
      </c>
      <c r="B303" t="s">
        <v>1230</v>
      </c>
      <c r="C303" t="s">
        <v>62</v>
      </c>
      <c r="D303" t="s">
        <v>325</v>
      </c>
      <c r="I303" t="s">
        <v>57</v>
      </c>
      <c r="P303" s="242"/>
      <c r="AN303" t="s">
        <v>1161</v>
      </c>
      <c r="AO303">
        <f>VLOOKUP(A303,ورقة4!A$3:A$788,1,0)</f>
        <v>814577</v>
      </c>
    </row>
    <row r="304" spans="1:41" customFormat="1" x14ac:dyDescent="0.25">
      <c r="A304">
        <v>814579</v>
      </c>
      <c r="B304" t="s">
        <v>1231</v>
      </c>
      <c r="C304" t="s">
        <v>642</v>
      </c>
      <c r="D304" t="s">
        <v>389</v>
      </c>
      <c r="I304" t="s">
        <v>57</v>
      </c>
      <c r="P304" s="242"/>
      <c r="AN304" t="s">
        <v>1161</v>
      </c>
      <c r="AO304">
        <f>VLOOKUP(A304,ورقة4!A$3:A$788,1,0)</f>
        <v>814579</v>
      </c>
    </row>
    <row r="305" spans="1:41" customFormat="1" x14ac:dyDescent="0.25">
      <c r="A305">
        <v>814583</v>
      </c>
      <c r="B305" t="s">
        <v>1234</v>
      </c>
      <c r="C305" t="s">
        <v>64</v>
      </c>
      <c r="D305" t="s">
        <v>540</v>
      </c>
      <c r="I305" t="s">
        <v>57</v>
      </c>
      <c r="P305" s="242"/>
      <c r="AN305" t="s">
        <v>1161</v>
      </c>
      <c r="AO305">
        <f>VLOOKUP(A305,ورقة4!A$3:A$788,1,0)</f>
        <v>814583</v>
      </c>
    </row>
    <row r="306" spans="1:41" customFormat="1" x14ac:dyDescent="0.25">
      <c r="A306">
        <v>814584</v>
      </c>
      <c r="B306" t="s">
        <v>1235</v>
      </c>
      <c r="C306" t="s">
        <v>64</v>
      </c>
      <c r="D306" t="s">
        <v>178</v>
      </c>
      <c r="I306" t="s">
        <v>57</v>
      </c>
      <c r="P306" s="242"/>
      <c r="AN306" t="s">
        <v>1161</v>
      </c>
      <c r="AO306">
        <f>VLOOKUP(A306,ورقة4!A$3:A$788,1,0)</f>
        <v>814584</v>
      </c>
    </row>
    <row r="307" spans="1:41" customFormat="1" x14ac:dyDescent="0.25">
      <c r="A307">
        <v>814586</v>
      </c>
      <c r="B307" t="s">
        <v>1236</v>
      </c>
      <c r="C307" t="s">
        <v>122</v>
      </c>
      <c r="D307" t="s">
        <v>202</v>
      </c>
      <c r="I307" t="s">
        <v>57</v>
      </c>
      <c r="P307" s="242"/>
      <c r="AN307" t="s">
        <v>1161</v>
      </c>
      <c r="AO307">
        <f>VLOOKUP(A307,ورقة4!A$3:A$788,1,0)</f>
        <v>814586</v>
      </c>
    </row>
    <row r="308" spans="1:41" customFormat="1" x14ac:dyDescent="0.25">
      <c r="A308">
        <v>814590</v>
      </c>
      <c r="B308" t="s">
        <v>1238</v>
      </c>
      <c r="C308" t="s">
        <v>697</v>
      </c>
      <c r="D308" t="s">
        <v>150</v>
      </c>
      <c r="I308" t="s">
        <v>57</v>
      </c>
      <c r="P308" s="242"/>
      <c r="AN308" t="s">
        <v>1161</v>
      </c>
      <c r="AO308">
        <f>VLOOKUP(A308,ورقة4!A$3:A$788,1,0)</f>
        <v>814590</v>
      </c>
    </row>
    <row r="309" spans="1:41" customFormat="1" x14ac:dyDescent="0.25">
      <c r="A309">
        <v>814593</v>
      </c>
      <c r="B309" t="s">
        <v>1242</v>
      </c>
      <c r="C309" t="s">
        <v>1129</v>
      </c>
      <c r="D309" t="s">
        <v>338</v>
      </c>
      <c r="I309" t="s">
        <v>57</v>
      </c>
      <c r="P309" s="242"/>
      <c r="AN309" t="s">
        <v>1161</v>
      </c>
      <c r="AO309">
        <f>VLOOKUP(A309,ورقة4!A$3:A$788,1,0)</f>
        <v>814593</v>
      </c>
    </row>
    <row r="310" spans="1:41" customFormat="1" x14ac:dyDescent="0.25">
      <c r="A310">
        <v>814595</v>
      </c>
      <c r="B310" t="s">
        <v>1243</v>
      </c>
      <c r="C310" t="s">
        <v>315</v>
      </c>
      <c r="D310" t="s">
        <v>177</v>
      </c>
      <c r="I310" t="s">
        <v>57</v>
      </c>
      <c r="P310" s="242"/>
      <c r="AN310" t="s">
        <v>1161</v>
      </c>
      <c r="AO310">
        <f>VLOOKUP(A310,ورقة4!A$3:A$788,1,0)</f>
        <v>814595</v>
      </c>
    </row>
    <row r="311" spans="1:41" customFormat="1" x14ac:dyDescent="0.25">
      <c r="A311">
        <v>814598</v>
      </c>
      <c r="B311" t="s">
        <v>1244</v>
      </c>
      <c r="C311" t="s">
        <v>293</v>
      </c>
      <c r="D311" t="s">
        <v>149</v>
      </c>
      <c r="I311" t="s">
        <v>57</v>
      </c>
      <c r="P311" s="242"/>
      <c r="AN311" t="s">
        <v>1161</v>
      </c>
      <c r="AO311">
        <f>VLOOKUP(A311,ورقة4!A$3:A$788,1,0)</f>
        <v>814598</v>
      </c>
    </row>
    <row r="312" spans="1:41" customFormat="1" x14ac:dyDescent="0.25">
      <c r="A312">
        <v>814603</v>
      </c>
      <c r="B312" t="s">
        <v>1245</v>
      </c>
      <c r="C312" t="s">
        <v>62</v>
      </c>
      <c r="D312" t="s">
        <v>447</v>
      </c>
      <c r="I312" t="s">
        <v>57</v>
      </c>
      <c r="P312" s="242"/>
      <c r="AN312" t="s">
        <v>1161</v>
      </c>
      <c r="AO312">
        <f>VLOOKUP(A312,ورقة4!A$3:A$788,1,0)</f>
        <v>814603</v>
      </c>
    </row>
    <row r="313" spans="1:41" customFormat="1" x14ac:dyDescent="0.25">
      <c r="A313">
        <v>814604</v>
      </c>
      <c r="B313" t="s">
        <v>1246</v>
      </c>
      <c r="C313" t="s">
        <v>70</v>
      </c>
      <c r="D313" t="s">
        <v>534</v>
      </c>
      <c r="I313" t="s">
        <v>57</v>
      </c>
      <c r="P313" s="242"/>
      <c r="AN313" t="s">
        <v>1161</v>
      </c>
      <c r="AO313">
        <f>VLOOKUP(A313,ورقة4!A$3:A$788,1,0)</f>
        <v>814604</v>
      </c>
    </row>
    <row r="314" spans="1:41" customFormat="1" x14ac:dyDescent="0.25">
      <c r="A314">
        <v>814605</v>
      </c>
      <c r="B314" t="s">
        <v>1247</v>
      </c>
      <c r="C314" t="s">
        <v>381</v>
      </c>
      <c r="D314" t="s">
        <v>1031</v>
      </c>
      <c r="I314" t="s">
        <v>57</v>
      </c>
      <c r="P314" s="242"/>
      <c r="AN314" t="s">
        <v>1161</v>
      </c>
      <c r="AO314">
        <f>VLOOKUP(A314,ورقة4!A$3:A$788,1,0)</f>
        <v>814605</v>
      </c>
    </row>
    <row r="315" spans="1:41" customFormat="1" x14ac:dyDescent="0.25">
      <c r="A315">
        <v>814609</v>
      </c>
      <c r="B315" t="s">
        <v>1250</v>
      </c>
      <c r="C315" t="s">
        <v>698</v>
      </c>
      <c r="D315" t="s">
        <v>377</v>
      </c>
      <c r="I315" t="s">
        <v>57</v>
      </c>
      <c r="P315" s="242"/>
      <c r="AN315" t="s">
        <v>1161</v>
      </c>
      <c r="AO315">
        <f>VLOOKUP(A315,ورقة4!A$3:A$788,1,0)</f>
        <v>814609</v>
      </c>
    </row>
    <row r="316" spans="1:41" customFormat="1" x14ac:dyDescent="0.25">
      <c r="A316">
        <v>814611</v>
      </c>
      <c r="B316" t="s">
        <v>1252</v>
      </c>
      <c r="C316" t="s">
        <v>644</v>
      </c>
      <c r="D316" t="s">
        <v>356</v>
      </c>
      <c r="I316" t="s">
        <v>57</v>
      </c>
      <c r="P316" s="242"/>
      <c r="AN316" t="s">
        <v>1161</v>
      </c>
      <c r="AO316">
        <f>VLOOKUP(A316,ورقة4!A$3:A$788,1,0)</f>
        <v>814611</v>
      </c>
    </row>
    <row r="317" spans="1:41" customFormat="1" x14ac:dyDescent="0.25">
      <c r="A317">
        <v>814616</v>
      </c>
      <c r="B317" t="s">
        <v>1255</v>
      </c>
      <c r="C317" t="s">
        <v>662</v>
      </c>
      <c r="D317" t="s">
        <v>1256</v>
      </c>
      <c r="I317" t="s">
        <v>57</v>
      </c>
      <c r="P317" s="242"/>
      <c r="AN317" t="s">
        <v>1161</v>
      </c>
      <c r="AO317">
        <f>VLOOKUP(A317,ورقة4!A$3:A$788,1,0)</f>
        <v>814616</v>
      </c>
    </row>
    <row r="318" spans="1:41" customFormat="1" x14ac:dyDescent="0.25">
      <c r="A318">
        <v>814618</v>
      </c>
      <c r="B318" t="s">
        <v>1257</v>
      </c>
      <c r="C318" t="s">
        <v>90</v>
      </c>
      <c r="D318" t="s">
        <v>1066</v>
      </c>
      <c r="I318" t="s">
        <v>57</v>
      </c>
      <c r="P318" s="242"/>
      <c r="AN318" t="s">
        <v>1161</v>
      </c>
      <c r="AO318">
        <f>VLOOKUP(A318,ورقة4!A$3:A$788,1,0)</f>
        <v>814618</v>
      </c>
    </row>
    <row r="319" spans="1:41" customFormat="1" x14ac:dyDescent="0.25">
      <c r="A319">
        <v>814620</v>
      </c>
      <c r="B319" t="s">
        <v>1259</v>
      </c>
      <c r="C319" t="s">
        <v>508</v>
      </c>
      <c r="D319" t="s">
        <v>302</v>
      </c>
      <c r="I319" t="s">
        <v>57</v>
      </c>
      <c r="P319" s="242"/>
      <c r="AN319" t="s">
        <v>1161</v>
      </c>
      <c r="AO319">
        <f>VLOOKUP(A319,ورقة4!A$3:A$788,1,0)</f>
        <v>814620</v>
      </c>
    </row>
    <row r="320" spans="1:41" customFormat="1" x14ac:dyDescent="0.25">
      <c r="A320">
        <v>814623</v>
      </c>
      <c r="B320" t="s">
        <v>1262</v>
      </c>
      <c r="C320" t="s">
        <v>333</v>
      </c>
      <c r="D320" t="s">
        <v>411</v>
      </c>
      <c r="I320" t="s">
        <v>57</v>
      </c>
      <c r="P320" s="242"/>
      <c r="AN320" t="s">
        <v>1161</v>
      </c>
      <c r="AO320">
        <f>VLOOKUP(A320,ورقة4!A$3:A$788,1,0)</f>
        <v>814623</v>
      </c>
    </row>
    <row r="321" spans="1:41" customFormat="1" x14ac:dyDescent="0.25">
      <c r="A321">
        <v>814626</v>
      </c>
      <c r="B321" t="s">
        <v>1263</v>
      </c>
      <c r="C321" t="s">
        <v>1264</v>
      </c>
      <c r="D321" t="s">
        <v>1011</v>
      </c>
      <c r="I321" t="s">
        <v>57</v>
      </c>
      <c r="P321" s="242"/>
      <c r="AN321" t="s">
        <v>1161</v>
      </c>
      <c r="AO321">
        <f>VLOOKUP(A321,ورقة4!A$3:A$788,1,0)</f>
        <v>814626</v>
      </c>
    </row>
    <row r="322" spans="1:41" customFormat="1" x14ac:dyDescent="0.25">
      <c r="A322">
        <v>814632</v>
      </c>
      <c r="B322" t="s">
        <v>1267</v>
      </c>
      <c r="C322" t="s">
        <v>62</v>
      </c>
      <c r="D322" t="s">
        <v>149</v>
      </c>
      <c r="I322" t="s">
        <v>57</v>
      </c>
      <c r="P322" s="242"/>
      <c r="AN322" t="s">
        <v>1161</v>
      </c>
      <c r="AO322">
        <f>VLOOKUP(A322,ورقة4!A$3:A$788,1,0)</f>
        <v>814632</v>
      </c>
    </row>
    <row r="323" spans="1:41" customFormat="1" x14ac:dyDescent="0.25">
      <c r="A323">
        <v>814633</v>
      </c>
      <c r="B323" t="s">
        <v>1268</v>
      </c>
      <c r="C323" t="s">
        <v>1050</v>
      </c>
      <c r="D323" t="s">
        <v>1200</v>
      </c>
      <c r="I323" t="s">
        <v>57</v>
      </c>
      <c r="P323" s="242"/>
      <c r="AN323" t="s">
        <v>1161</v>
      </c>
      <c r="AO323">
        <f>VLOOKUP(A323,ورقة4!A$3:A$788,1,0)</f>
        <v>814633</v>
      </c>
    </row>
    <row r="324" spans="1:41" customFormat="1" x14ac:dyDescent="0.25">
      <c r="A324">
        <v>814635</v>
      </c>
      <c r="B324" t="s">
        <v>1270</v>
      </c>
      <c r="C324" t="s">
        <v>86</v>
      </c>
      <c r="D324" t="s">
        <v>175</v>
      </c>
      <c r="I324" t="s">
        <v>57</v>
      </c>
      <c r="P324" s="242"/>
      <c r="AN324" t="s">
        <v>1161</v>
      </c>
      <c r="AO324">
        <f>VLOOKUP(A324,ورقة4!A$3:A$788,1,0)</f>
        <v>814635</v>
      </c>
    </row>
    <row r="325" spans="1:41" customFormat="1" x14ac:dyDescent="0.25">
      <c r="A325">
        <v>814637</v>
      </c>
      <c r="B325" t="s">
        <v>1272</v>
      </c>
      <c r="C325" t="s">
        <v>83</v>
      </c>
      <c r="D325" t="s">
        <v>1159</v>
      </c>
      <c r="I325" t="s">
        <v>57</v>
      </c>
      <c r="P325" s="242"/>
      <c r="AN325" t="s">
        <v>1161</v>
      </c>
      <c r="AO325">
        <f>VLOOKUP(A325,ورقة4!A$3:A$788,1,0)</f>
        <v>814637</v>
      </c>
    </row>
    <row r="326" spans="1:41" customFormat="1" x14ac:dyDescent="0.25">
      <c r="A326">
        <v>814638</v>
      </c>
      <c r="B326" t="s">
        <v>1273</v>
      </c>
      <c r="C326" t="s">
        <v>309</v>
      </c>
      <c r="D326" t="s">
        <v>396</v>
      </c>
      <c r="I326" t="s">
        <v>57</v>
      </c>
      <c r="P326" s="242"/>
      <c r="AN326" t="s">
        <v>1161</v>
      </c>
      <c r="AO326">
        <f>VLOOKUP(A326,ورقة4!A$3:A$788,1,0)</f>
        <v>814638</v>
      </c>
    </row>
    <row r="327" spans="1:41" customFormat="1" x14ac:dyDescent="0.25">
      <c r="A327">
        <v>814639</v>
      </c>
      <c r="B327" t="s">
        <v>1274</v>
      </c>
      <c r="C327" t="s">
        <v>98</v>
      </c>
      <c r="D327" t="s">
        <v>1121</v>
      </c>
      <c r="I327" t="s">
        <v>57</v>
      </c>
      <c r="P327" s="242"/>
      <c r="AN327" t="s">
        <v>1161</v>
      </c>
      <c r="AO327">
        <f>VLOOKUP(A327,ورقة4!A$3:A$788,1,0)</f>
        <v>814639</v>
      </c>
    </row>
    <row r="328" spans="1:41" customFormat="1" x14ac:dyDescent="0.25">
      <c r="A328">
        <v>814641</v>
      </c>
      <c r="B328" t="s">
        <v>1275</v>
      </c>
      <c r="C328" t="s">
        <v>382</v>
      </c>
      <c r="D328" t="s">
        <v>148</v>
      </c>
      <c r="I328" t="s">
        <v>57</v>
      </c>
      <c r="P328" s="242"/>
      <c r="AN328" t="s">
        <v>1161</v>
      </c>
      <c r="AO328">
        <f>VLOOKUP(A328,ورقة4!A$3:A$788,1,0)</f>
        <v>814641</v>
      </c>
    </row>
    <row r="329" spans="1:41" customFormat="1" x14ac:dyDescent="0.25">
      <c r="A329">
        <v>814644</v>
      </c>
      <c r="B329" t="s">
        <v>1278</v>
      </c>
      <c r="C329" t="s">
        <v>79</v>
      </c>
      <c r="D329" t="s">
        <v>1141</v>
      </c>
      <c r="I329" t="s">
        <v>57</v>
      </c>
      <c r="P329" s="242"/>
      <c r="AN329" t="s">
        <v>1161</v>
      </c>
      <c r="AO329">
        <f>VLOOKUP(A329,ورقة4!A$3:A$788,1,0)</f>
        <v>814644</v>
      </c>
    </row>
    <row r="330" spans="1:41" customFormat="1" x14ac:dyDescent="0.25">
      <c r="A330">
        <v>814645</v>
      </c>
      <c r="B330" t="s">
        <v>1279</v>
      </c>
      <c r="C330" t="s">
        <v>62</v>
      </c>
      <c r="D330" t="s">
        <v>471</v>
      </c>
      <c r="I330" t="s">
        <v>57</v>
      </c>
      <c r="P330" s="242"/>
      <c r="AN330" t="s">
        <v>1161</v>
      </c>
      <c r="AO330">
        <f>VLOOKUP(A330,ورقة4!A$3:A$788,1,0)</f>
        <v>814645</v>
      </c>
    </row>
    <row r="331" spans="1:41" customFormat="1" x14ac:dyDescent="0.25">
      <c r="A331">
        <v>814648</v>
      </c>
      <c r="B331" t="s">
        <v>1281</v>
      </c>
      <c r="C331" t="s">
        <v>614</v>
      </c>
      <c r="D331" t="s">
        <v>312</v>
      </c>
      <c r="I331" t="s">
        <v>57</v>
      </c>
      <c r="P331" s="242"/>
      <c r="AN331" t="s">
        <v>1161</v>
      </c>
      <c r="AO331">
        <f>VLOOKUP(A331,ورقة4!A$3:A$788,1,0)</f>
        <v>814648</v>
      </c>
    </row>
    <row r="332" spans="1:41" customFormat="1" x14ac:dyDescent="0.25">
      <c r="A332">
        <v>814650</v>
      </c>
      <c r="B332" t="s">
        <v>1282</v>
      </c>
      <c r="C332" t="s">
        <v>62</v>
      </c>
      <c r="D332" t="s">
        <v>1283</v>
      </c>
      <c r="I332" t="s">
        <v>57</v>
      </c>
      <c r="P332" s="242"/>
      <c r="AN332" t="s">
        <v>1161</v>
      </c>
      <c r="AO332">
        <f>VLOOKUP(A332,ورقة4!A$3:A$788,1,0)</f>
        <v>814650</v>
      </c>
    </row>
    <row r="333" spans="1:41" customFormat="1" x14ac:dyDescent="0.25">
      <c r="A333">
        <v>814651</v>
      </c>
      <c r="B333" t="s">
        <v>1284</v>
      </c>
      <c r="C333" t="s">
        <v>56</v>
      </c>
      <c r="D333" t="s">
        <v>1285</v>
      </c>
      <c r="I333" t="s">
        <v>57</v>
      </c>
      <c r="P333" s="242"/>
      <c r="AN333" t="s">
        <v>1161</v>
      </c>
      <c r="AO333">
        <f>VLOOKUP(A333,ورقة4!A$3:A$788,1,0)</f>
        <v>814651</v>
      </c>
    </row>
    <row r="334" spans="1:41" customFormat="1" x14ac:dyDescent="0.25">
      <c r="A334">
        <v>814653</v>
      </c>
      <c r="B334" t="s">
        <v>1286</v>
      </c>
      <c r="C334" t="s">
        <v>596</v>
      </c>
      <c r="D334" t="s">
        <v>997</v>
      </c>
      <c r="I334" t="s">
        <v>57</v>
      </c>
      <c r="P334" s="242"/>
      <c r="AN334" t="s">
        <v>1161</v>
      </c>
      <c r="AO334">
        <f>VLOOKUP(A334,ورقة4!A$3:A$788,1,0)</f>
        <v>814653</v>
      </c>
    </row>
    <row r="335" spans="1:41" customFormat="1" x14ac:dyDescent="0.25">
      <c r="A335">
        <v>814655</v>
      </c>
      <c r="B335" t="s">
        <v>1287</v>
      </c>
      <c r="C335" t="s">
        <v>63</v>
      </c>
      <c r="D335" t="s">
        <v>411</v>
      </c>
      <c r="I335" t="s">
        <v>57</v>
      </c>
      <c r="P335" s="242"/>
      <c r="AN335" t="s">
        <v>1161</v>
      </c>
      <c r="AO335">
        <f>VLOOKUP(A335,ورقة4!A$3:A$788,1,0)</f>
        <v>814655</v>
      </c>
    </row>
    <row r="336" spans="1:41" customFormat="1" x14ac:dyDescent="0.25">
      <c r="A336">
        <v>814656</v>
      </c>
      <c r="B336" t="s">
        <v>1288</v>
      </c>
      <c r="C336" t="s">
        <v>1289</v>
      </c>
      <c r="D336" t="s">
        <v>1025</v>
      </c>
      <c r="I336" t="s">
        <v>57</v>
      </c>
      <c r="P336" s="242"/>
      <c r="AN336" t="s">
        <v>1161</v>
      </c>
      <c r="AO336">
        <f>VLOOKUP(A336,ورقة4!A$3:A$788,1,0)</f>
        <v>814656</v>
      </c>
    </row>
    <row r="337" spans="1:41" customFormat="1" x14ac:dyDescent="0.25">
      <c r="A337">
        <v>814657</v>
      </c>
      <c r="B337" t="s">
        <v>1290</v>
      </c>
      <c r="C337" t="s">
        <v>67</v>
      </c>
      <c r="D337" t="s">
        <v>390</v>
      </c>
      <c r="I337" t="s">
        <v>57</v>
      </c>
      <c r="P337" s="242"/>
      <c r="AN337" t="s">
        <v>1161</v>
      </c>
      <c r="AO337">
        <f>VLOOKUP(A337,ورقة4!A$3:A$788,1,0)</f>
        <v>814657</v>
      </c>
    </row>
    <row r="338" spans="1:41" customFormat="1" x14ac:dyDescent="0.25">
      <c r="A338">
        <v>814658</v>
      </c>
      <c r="B338" t="s">
        <v>1291</v>
      </c>
      <c r="C338" t="s">
        <v>1010</v>
      </c>
      <c r="D338" t="s">
        <v>1011</v>
      </c>
      <c r="I338" t="s">
        <v>57</v>
      </c>
      <c r="P338" s="242"/>
      <c r="AN338" t="s">
        <v>1161</v>
      </c>
      <c r="AO338">
        <f>VLOOKUP(A338,ورقة4!A$3:A$788,1,0)</f>
        <v>814658</v>
      </c>
    </row>
    <row r="339" spans="1:41" customFormat="1" x14ac:dyDescent="0.25">
      <c r="A339">
        <v>814659</v>
      </c>
      <c r="B339" t="s">
        <v>1292</v>
      </c>
      <c r="C339" t="s">
        <v>62</v>
      </c>
      <c r="D339" t="s">
        <v>1054</v>
      </c>
      <c r="I339" t="s">
        <v>57</v>
      </c>
      <c r="P339" s="242"/>
      <c r="AN339" t="s">
        <v>1161</v>
      </c>
      <c r="AO339">
        <f>VLOOKUP(A339,ورقة4!A$3:A$788,1,0)</f>
        <v>814659</v>
      </c>
    </row>
    <row r="340" spans="1:41" customFormat="1" x14ac:dyDescent="0.25">
      <c r="A340">
        <v>814661</v>
      </c>
      <c r="B340" t="s">
        <v>1293</v>
      </c>
      <c r="C340" t="s">
        <v>416</v>
      </c>
      <c r="D340" t="s">
        <v>647</v>
      </c>
      <c r="I340" t="s">
        <v>57</v>
      </c>
      <c r="P340" s="242"/>
      <c r="AN340" t="s">
        <v>1161</v>
      </c>
      <c r="AO340">
        <f>VLOOKUP(A340,ورقة4!A$3:A$788,1,0)</f>
        <v>814661</v>
      </c>
    </row>
    <row r="341" spans="1:41" customFormat="1" x14ac:dyDescent="0.25">
      <c r="A341">
        <v>814662</v>
      </c>
      <c r="B341" t="s">
        <v>1294</v>
      </c>
      <c r="C341" t="s">
        <v>511</v>
      </c>
      <c r="D341" t="s">
        <v>396</v>
      </c>
      <c r="I341" t="s">
        <v>57</v>
      </c>
      <c r="P341" s="242"/>
      <c r="AN341" t="s">
        <v>1161</v>
      </c>
      <c r="AO341">
        <f>VLOOKUP(A341,ورقة4!A$3:A$788,1,0)</f>
        <v>814662</v>
      </c>
    </row>
    <row r="342" spans="1:41" customFormat="1" x14ac:dyDescent="0.25">
      <c r="A342">
        <v>814664</v>
      </c>
      <c r="B342" t="s">
        <v>1296</v>
      </c>
      <c r="C342" t="s">
        <v>62</v>
      </c>
      <c r="D342" t="s">
        <v>1297</v>
      </c>
      <c r="I342" t="s">
        <v>57</v>
      </c>
      <c r="P342" s="242"/>
      <c r="AN342" t="s">
        <v>1161</v>
      </c>
      <c r="AO342">
        <f>VLOOKUP(A342,ورقة4!A$3:A$788,1,0)</f>
        <v>814664</v>
      </c>
    </row>
    <row r="343" spans="1:41" customFormat="1" x14ac:dyDescent="0.25">
      <c r="A343">
        <v>814666</v>
      </c>
      <c r="B343" t="s">
        <v>1301</v>
      </c>
      <c r="C343" t="s">
        <v>1302</v>
      </c>
      <c r="D343" t="s">
        <v>247</v>
      </c>
      <c r="I343" t="s">
        <v>57</v>
      </c>
      <c r="P343" s="242"/>
      <c r="AN343" t="s">
        <v>1161</v>
      </c>
      <c r="AO343">
        <f>VLOOKUP(A343,ورقة4!A$3:A$788,1,0)</f>
        <v>814666</v>
      </c>
    </row>
    <row r="344" spans="1:41" customFormat="1" x14ac:dyDescent="0.25">
      <c r="A344">
        <v>814670</v>
      </c>
      <c r="B344" t="s">
        <v>1304</v>
      </c>
      <c r="C344" t="s">
        <v>66</v>
      </c>
      <c r="D344" t="s">
        <v>156</v>
      </c>
      <c r="I344" t="s">
        <v>57</v>
      </c>
      <c r="P344" s="242"/>
      <c r="AN344" t="s">
        <v>1161</v>
      </c>
      <c r="AO344">
        <f>VLOOKUP(A344,ورقة4!A$3:A$788,1,0)</f>
        <v>814670</v>
      </c>
    </row>
    <row r="345" spans="1:41" customFormat="1" x14ac:dyDescent="0.25">
      <c r="A345">
        <v>814673</v>
      </c>
      <c r="B345" t="s">
        <v>1305</v>
      </c>
      <c r="C345" t="s">
        <v>425</v>
      </c>
      <c r="D345" t="s">
        <v>360</v>
      </c>
      <c r="I345" t="s">
        <v>57</v>
      </c>
      <c r="P345" s="242"/>
      <c r="AN345" t="s">
        <v>1161</v>
      </c>
      <c r="AO345">
        <f>VLOOKUP(A345,ورقة4!A$3:A$788,1,0)</f>
        <v>814673</v>
      </c>
    </row>
    <row r="346" spans="1:41" customFormat="1" x14ac:dyDescent="0.25">
      <c r="A346">
        <v>814675</v>
      </c>
      <c r="B346" t="s">
        <v>1306</v>
      </c>
      <c r="C346" t="s">
        <v>428</v>
      </c>
      <c r="D346" t="s">
        <v>170</v>
      </c>
      <c r="I346" t="s">
        <v>57</v>
      </c>
      <c r="P346" s="242"/>
      <c r="AN346" t="s">
        <v>1161</v>
      </c>
      <c r="AO346">
        <f>VLOOKUP(A346,ورقة4!A$3:A$788,1,0)</f>
        <v>814675</v>
      </c>
    </row>
    <row r="347" spans="1:41" customFormat="1" x14ac:dyDescent="0.25">
      <c r="A347">
        <v>814678</v>
      </c>
      <c r="B347" t="s">
        <v>1307</v>
      </c>
      <c r="C347" t="s">
        <v>310</v>
      </c>
      <c r="D347" t="s">
        <v>607</v>
      </c>
      <c r="I347" t="s">
        <v>57</v>
      </c>
      <c r="P347" s="242"/>
      <c r="AN347" t="s">
        <v>1161</v>
      </c>
      <c r="AO347">
        <f>VLOOKUP(A347,ورقة4!A$3:A$788,1,0)</f>
        <v>814678</v>
      </c>
    </row>
    <row r="348" spans="1:41" customFormat="1" x14ac:dyDescent="0.25">
      <c r="A348">
        <v>814680</v>
      </c>
      <c r="B348" t="s">
        <v>1308</v>
      </c>
      <c r="C348" t="s">
        <v>60</v>
      </c>
      <c r="D348" t="s">
        <v>199</v>
      </c>
      <c r="I348" t="s">
        <v>57</v>
      </c>
      <c r="P348" s="242"/>
      <c r="AN348" t="s">
        <v>1161</v>
      </c>
      <c r="AO348">
        <f>VLOOKUP(A348,ورقة4!A$3:A$788,1,0)</f>
        <v>814680</v>
      </c>
    </row>
    <row r="349" spans="1:41" customFormat="1" x14ac:dyDescent="0.25">
      <c r="A349">
        <v>814681</v>
      </c>
      <c r="B349" t="s">
        <v>1309</v>
      </c>
      <c r="C349" t="s">
        <v>108</v>
      </c>
      <c r="D349" t="s">
        <v>155</v>
      </c>
      <c r="I349" t="s">
        <v>57</v>
      </c>
      <c r="P349" s="242"/>
      <c r="AN349" t="s">
        <v>1161</v>
      </c>
      <c r="AO349">
        <f>VLOOKUP(A349,ورقة4!A$3:A$788,1,0)</f>
        <v>814681</v>
      </c>
    </row>
    <row r="350" spans="1:41" customFormat="1" x14ac:dyDescent="0.25">
      <c r="A350">
        <v>814684</v>
      </c>
      <c r="B350" t="s">
        <v>1133</v>
      </c>
      <c r="C350" t="s">
        <v>599</v>
      </c>
      <c r="D350" t="s">
        <v>194</v>
      </c>
      <c r="I350" t="s">
        <v>57</v>
      </c>
      <c r="P350" s="242"/>
      <c r="AN350" t="s">
        <v>1161</v>
      </c>
      <c r="AO350">
        <f>VLOOKUP(A350,ورقة4!A$3:A$788,1,0)</f>
        <v>814684</v>
      </c>
    </row>
    <row r="351" spans="1:41" customFormat="1" x14ac:dyDescent="0.25">
      <c r="A351">
        <v>814687</v>
      </c>
      <c r="B351" t="s">
        <v>1312</v>
      </c>
      <c r="C351" t="s">
        <v>120</v>
      </c>
      <c r="D351" t="s">
        <v>121</v>
      </c>
      <c r="I351" t="s">
        <v>57</v>
      </c>
      <c r="P351" s="242"/>
      <c r="AN351" t="s">
        <v>1161</v>
      </c>
      <c r="AO351">
        <f>VLOOKUP(A351,ورقة4!A$3:A$788,1,0)</f>
        <v>814687</v>
      </c>
    </row>
    <row r="352" spans="1:41" customFormat="1" x14ac:dyDescent="0.25">
      <c r="A352">
        <v>814690</v>
      </c>
      <c r="B352" t="s">
        <v>1313</v>
      </c>
      <c r="C352" t="s">
        <v>60</v>
      </c>
      <c r="D352" t="s">
        <v>1314</v>
      </c>
      <c r="I352" t="s">
        <v>57</v>
      </c>
      <c r="P352" s="242"/>
      <c r="AN352" t="s">
        <v>1161</v>
      </c>
      <c r="AO352">
        <f>VLOOKUP(A352,ورقة4!A$3:A$788,1,0)</f>
        <v>814690</v>
      </c>
    </row>
    <row r="353" spans="1:41" customFormat="1" x14ac:dyDescent="0.25">
      <c r="A353">
        <v>814691</v>
      </c>
      <c r="B353" t="s">
        <v>1315</v>
      </c>
      <c r="C353" t="s">
        <v>79</v>
      </c>
      <c r="D353" t="s">
        <v>181</v>
      </c>
      <c r="I353" t="s">
        <v>57</v>
      </c>
      <c r="P353" s="242"/>
      <c r="AN353" t="s">
        <v>1161</v>
      </c>
      <c r="AO353">
        <f>VLOOKUP(A353,ورقة4!A$3:A$788,1,0)</f>
        <v>814691</v>
      </c>
    </row>
    <row r="354" spans="1:41" customFormat="1" x14ac:dyDescent="0.25">
      <c r="A354">
        <v>814693</v>
      </c>
      <c r="B354" t="s">
        <v>1316</v>
      </c>
      <c r="C354" t="s">
        <v>111</v>
      </c>
      <c r="D354" t="s">
        <v>450</v>
      </c>
      <c r="I354" t="s">
        <v>57</v>
      </c>
      <c r="P354" s="242"/>
      <c r="AN354" t="s">
        <v>1161</v>
      </c>
      <c r="AO354">
        <f>VLOOKUP(A354,ورقة4!A$3:A$788,1,0)</f>
        <v>814693</v>
      </c>
    </row>
    <row r="355" spans="1:41" customFormat="1" x14ac:dyDescent="0.25">
      <c r="A355">
        <v>814694</v>
      </c>
      <c r="B355" t="s">
        <v>1317</v>
      </c>
      <c r="C355" t="s">
        <v>113</v>
      </c>
      <c r="D355" t="s">
        <v>1318</v>
      </c>
      <c r="I355" t="s">
        <v>57</v>
      </c>
      <c r="P355" s="242"/>
      <c r="AN355" t="s">
        <v>1161</v>
      </c>
      <c r="AO355">
        <f>VLOOKUP(A355,ورقة4!A$3:A$788,1,0)</f>
        <v>814694</v>
      </c>
    </row>
    <row r="356" spans="1:41" customFormat="1" x14ac:dyDescent="0.25">
      <c r="A356">
        <v>814700</v>
      </c>
      <c r="B356" t="s">
        <v>1319</v>
      </c>
      <c r="C356" t="s">
        <v>282</v>
      </c>
      <c r="D356" t="s">
        <v>621</v>
      </c>
      <c r="I356" t="s">
        <v>57</v>
      </c>
      <c r="P356" s="242"/>
      <c r="AN356" t="s">
        <v>1161</v>
      </c>
      <c r="AO356">
        <f>VLOOKUP(A356,ورقة4!A$3:A$788,1,0)</f>
        <v>814700</v>
      </c>
    </row>
    <row r="357" spans="1:41" customFormat="1" x14ac:dyDescent="0.25">
      <c r="A357">
        <v>814701</v>
      </c>
      <c r="B357" t="s">
        <v>1320</v>
      </c>
      <c r="C357" t="s">
        <v>329</v>
      </c>
      <c r="D357" t="s">
        <v>330</v>
      </c>
      <c r="I357" t="s">
        <v>57</v>
      </c>
      <c r="P357" s="242"/>
      <c r="AN357" t="s">
        <v>1161</v>
      </c>
      <c r="AO357">
        <f>VLOOKUP(A357,ورقة4!A$3:A$788,1,0)</f>
        <v>814701</v>
      </c>
    </row>
    <row r="358" spans="1:41" customFormat="1" x14ac:dyDescent="0.25">
      <c r="A358">
        <v>814702</v>
      </c>
      <c r="B358" t="s">
        <v>1321</v>
      </c>
      <c r="C358" t="s">
        <v>372</v>
      </c>
      <c r="D358" t="s">
        <v>352</v>
      </c>
      <c r="I358" t="s">
        <v>57</v>
      </c>
      <c r="P358" s="242"/>
      <c r="AN358" t="s">
        <v>1161</v>
      </c>
      <c r="AO358">
        <f>VLOOKUP(A358,ورقة4!A$3:A$788,1,0)</f>
        <v>814702</v>
      </c>
    </row>
    <row r="359" spans="1:41" customFormat="1" x14ac:dyDescent="0.25">
      <c r="A359">
        <v>814704</v>
      </c>
      <c r="B359" t="s">
        <v>1323</v>
      </c>
      <c r="C359" t="s">
        <v>104</v>
      </c>
      <c r="D359" t="s">
        <v>1324</v>
      </c>
      <c r="I359" t="s">
        <v>57</v>
      </c>
      <c r="P359" s="242"/>
      <c r="AN359" t="s">
        <v>1161</v>
      </c>
      <c r="AO359">
        <f>VLOOKUP(A359,ورقة4!A$3:A$788,1,0)</f>
        <v>814704</v>
      </c>
    </row>
    <row r="360" spans="1:41" customFormat="1" x14ac:dyDescent="0.25">
      <c r="A360">
        <v>814710</v>
      </c>
      <c r="B360" t="s">
        <v>1326</v>
      </c>
      <c r="C360" t="s">
        <v>1327</v>
      </c>
      <c r="D360" t="s">
        <v>147</v>
      </c>
      <c r="I360" t="s">
        <v>57</v>
      </c>
      <c r="P360" s="242"/>
      <c r="AN360" t="s">
        <v>1161</v>
      </c>
      <c r="AO360">
        <f>VLOOKUP(A360,ورقة4!A$3:A$788,1,0)</f>
        <v>814710</v>
      </c>
    </row>
    <row r="361" spans="1:41" customFormat="1" x14ac:dyDescent="0.25">
      <c r="A361">
        <v>814711</v>
      </c>
      <c r="B361" t="s">
        <v>1328</v>
      </c>
      <c r="C361" t="s">
        <v>1152</v>
      </c>
      <c r="D361" t="s">
        <v>181</v>
      </c>
      <c r="I361" t="s">
        <v>57</v>
      </c>
      <c r="P361" s="242"/>
      <c r="AN361" t="s">
        <v>1161</v>
      </c>
      <c r="AO361">
        <f>VLOOKUP(A361,ورقة4!A$3:A$788,1,0)</f>
        <v>814711</v>
      </c>
    </row>
    <row r="362" spans="1:41" customFormat="1" x14ac:dyDescent="0.25">
      <c r="A362">
        <v>814714</v>
      </c>
      <c r="B362" t="s">
        <v>1330</v>
      </c>
      <c r="C362" t="s">
        <v>60</v>
      </c>
      <c r="D362" t="s">
        <v>177</v>
      </c>
      <c r="I362" t="s">
        <v>57</v>
      </c>
      <c r="P362" s="242"/>
      <c r="AN362" t="s">
        <v>1161</v>
      </c>
      <c r="AO362">
        <f>VLOOKUP(A362,ورقة4!A$3:A$788,1,0)</f>
        <v>814714</v>
      </c>
    </row>
    <row r="363" spans="1:41" customFormat="1" x14ac:dyDescent="0.25">
      <c r="A363">
        <v>814717</v>
      </c>
      <c r="B363" t="s">
        <v>1334</v>
      </c>
      <c r="C363" t="s">
        <v>421</v>
      </c>
      <c r="D363" t="s">
        <v>322</v>
      </c>
      <c r="I363" t="s">
        <v>57</v>
      </c>
      <c r="P363" s="242"/>
      <c r="AN363" t="s">
        <v>1161</v>
      </c>
      <c r="AO363">
        <f>VLOOKUP(A363,ورقة4!A$3:A$788,1,0)</f>
        <v>814717</v>
      </c>
    </row>
    <row r="364" spans="1:41" customFormat="1" x14ac:dyDescent="0.25">
      <c r="A364">
        <v>814718</v>
      </c>
      <c r="B364" t="s">
        <v>1335</v>
      </c>
      <c r="C364" t="s">
        <v>79</v>
      </c>
      <c r="D364" t="s">
        <v>1027</v>
      </c>
      <c r="I364" t="s">
        <v>57</v>
      </c>
      <c r="P364" s="242"/>
      <c r="AN364" t="s">
        <v>1161</v>
      </c>
      <c r="AO364">
        <f>VLOOKUP(A364,ورقة4!A$3:A$788,1,0)</f>
        <v>814718</v>
      </c>
    </row>
    <row r="365" spans="1:41" customFormat="1" x14ac:dyDescent="0.25">
      <c r="A365">
        <v>814719</v>
      </c>
      <c r="B365" t="s">
        <v>1336</v>
      </c>
      <c r="C365" t="s">
        <v>70</v>
      </c>
      <c r="D365" t="s">
        <v>173</v>
      </c>
      <c r="I365" t="s">
        <v>57</v>
      </c>
      <c r="P365" s="242"/>
      <c r="AN365" t="s">
        <v>1161</v>
      </c>
      <c r="AO365">
        <f>VLOOKUP(A365,ورقة4!A$3:A$788,1,0)</f>
        <v>814719</v>
      </c>
    </row>
    <row r="366" spans="1:41" customFormat="1" x14ac:dyDescent="0.25">
      <c r="A366">
        <v>814720</v>
      </c>
      <c r="B366" t="s">
        <v>1337</v>
      </c>
      <c r="C366" t="s">
        <v>79</v>
      </c>
      <c r="D366" t="s">
        <v>1151</v>
      </c>
      <c r="I366" t="s">
        <v>57</v>
      </c>
      <c r="P366" s="242"/>
      <c r="AN366" t="s">
        <v>1161</v>
      </c>
      <c r="AO366">
        <f>VLOOKUP(A366,ورقة4!A$3:A$788,1,0)</f>
        <v>814720</v>
      </c>
    </row>
    <row r="367" spans="1:41" customFormat="1" x14ac:dyDescent="0.25">
      <c r="A367">
        <v>814721</v>
      </c>
      <c r="B367" t="s">
        <v>1338</v>
      </c>
      <c r="C367" t="s">
        <v>347</v>
      </c>
      <c r="D367" t="s">
        <v>1339</v>
      </c>
      <c r="I367" t="s">
        <v>57</v>
      </c>
      <c r="P367" s="242"/>
      <c r="AN367" t="s">
        <v>1161</v>
      </c>
      <c r="AO367">
        <f>VLOOKUP(A367,ورقة4!A$3:A$788,1,0)</f>
        <v>814721</v>
      </c>
    </row>
    <row r="368" spans="1:41" customFormat="1" x14ac:dyDescent="0.25">
      <c r="A368">
        <v>814722</v>
      </c>
      <c r="B368" t="s">
        <v>1340</v>
      </c>
      <c r="C368" t="s">
        <v>72</v>
      </c>
      <c r="D368" t="s">
        <v>191</v>
      </c>
      <c r="I368" t="s">
        <v>57</v>
      </c>
      <c r="P368" s="242"/>
      <c r="AN368" t="s">
        <v>1161</v>
      </c>
      <c r="AO368">
        <f>VLOOKUP(A368,ورقة4!A$3:A$788,1,0)</f>
        <v>814722</v>
      </c>
    </row>
    <row r="369" spans="1:41" customFormat="1" x14ac:dyDescent="0.25">
      <c r="A369">
        <v>814723</v>
      </c>
      <c r="B369" t="s">
        <v>1341</v>
      </c>
      <c r="C369" t="s">
        <v>432</v>
      </c>
      <c r="D369" t="s">
        <v>650</v>
      </c>
      <c r="I369" t="s">
        <v>57</v>
      </c>
      <c r="P369" s="242"/>
      <c r="AN369" t="s">
        <v>1161</v>
      </c>
      <c r="AO369">
        <f>VLOOKUP(A369,ورقة4!A$3:A$788,1,0)</f>
        <v>814723</v>
      </c>
    </row>
    <row r="370" spans="1:41" customFormat="1" x14ac:dyDescent="0.25">
      <c r="A370">
        <v>814729</v>
      </c>
      <c r="B370" t="s">
        <v>1347</v>
      </c>
      <c r="C370" t="s">
        <v>125</v>
      </c>
      <c r="D370" t="s">
        <v>171</v>
      </c>
      <c r="I370" t="s">
        <v>57</v>
      </c>
      <c r="P370" s="242"/>
      <c r="AN370" t="s">
        <v>1161</v>
      </c>
      <c r="AO370">
        <f>VLOOKUP(A370,ورقة4!A$3:A$788,1,0)</f>
        <v>814729</v>
      </c>
    </row>
    <row r="371" spans="1:41" customFormat="1" x14ac:dyDescent="0.25">
      <c r="A371">
        <v>814731</v>
      </c>
      <c r="B371" t="s">
        <v>1348</v>
      </c>
      <c r="C371" t="s">
        <v>75</v>
      </c>
      <c r="D371" t="s">
        <v>185</v>
      </c>
      <c r="I371" t="s">
        <v>57</v>
      </c>
      <c r="P371" s="242"/>
      <c r="AN371" t="s">
        <v>1161</v>
      </c>
      <c r="AO371">
        <f>VLOOKUP(A371,ورقة4!A$3:A$788,1,0)</f>
        <v>814731</v>
      </c>
    </row>
    <row r="372" spans="1:41" customFormat="1" x14ac:dyDescent="0.25">
      <c r="A372">
        <v>814733</v>
      </c>
      <c r="B372" t="s">
        <v>1351</v>
      </c>
      <c r="C372" t="s">
        <v>62</v>
      </c>
      <c r="D372" t="s">
        <v>322</v>
      </c>
      <c r="I372" t="s">
        <v>57</v>
      </c>
      <c r="P372" s="242"/>
      <c r="AN372" t="s">
        <v>1161</v>
      </c>
      <c r="AO372">
        <f>VLOOKUP(A372,ورقة4!A$3:A$788,1,0)</f>
        <v>814733</v>
      </c>
    </row>
    <row r="373" spans="1:41" customFormat="1" x14ac:dyDescent="0.25">
      <c r="A373">
        <v>814734</v>
      </c>
      <c r="B373" t="s">
        <v>1352</v>
      </c>
      <c r="C373" t="s">
        <v>71</v>
      </c>
      <c r="D373" t="s">
        <v>369</v>
      </c>
      <c r="I373" t="s">
        <v>57</v>
      </c>
      <c r="P373" s="242"/>
      <c r="AN373" t="s">
        <v>1161</v>
      </c>
      <c r="AO373">
        <f>VLOOKUP(A373,ورقة4!A$3:A$788,1,0)</f>
        <v>814734</v>
      </c>
    </row>
    <row r="374" spans="1:41" customFormat="1" x14ac:dyDescent="0.25">
      <c r="A374">
        <v>814737</v>
      </c>
      <c r="B374" t="s">
        <v>1353</v>
      </c>
      <c r="C374" t="s">
        <v>63</v>
      </c>
      <c r="D374" t="s">
        <v>396</v>
      </c>
      <c r="I374" t="s">
        <v>57</v>
      </c>
      <c r="P374" s="242"/>
      <c r="AN374" t="s">
        <v>1161</v>
      </c>
      <c r="AO374">
        <f>VLOOKUP(A374,ورقة4!A$3:A$788,1,0)</f>
        <v>814737</v>
      </c>
    </row>
    <row r="375" spans="1:41" customFormat="1" x14ac:dyDescent="0.25">
      <c r="A375">
        <v>814738</v>
      </c>
      <c r="B375" t="s">
        <v>1354</v>
      </c>
      <c r="C375" t="s">
        <v>1355</v>
      </c>
      <c r="D375" t="s">
        <v>201</v>
      </c>
      <c r="I375" t="s">
        <v>57</v>
      </c>
      <c r="P375" s="242"/>
      <c r="AN375" t="s">
        <v>1161</v>
      </c>
      <c r="AO375">
        <f>VLOOKUP(A375,ورقة4!A$3:A$788,1,0)</f>
        <v>814738</v>
      </c>
    </row>
    <row r="376" spans="1:41" customFormat="1" x14ac:dyDescent="0.25">
      <c r="A376">
        <v>814739</v>
      </c>
      <c r="B376" t="s">
        <v>1356</v>
      </c>
      <c r="C376" t="s">
        <v>56</v>
      </c>
      <c r="D376" t="s">
        <v>420</v>
      </c>
      <c r="I376" t="s">
        <v>57</v>
      </c>
      <c r="P376" s="242"/>
      <c r="AN376" t="s">
        <v>1161</v>
      </c>
      <c r="AO376">
        <f>VLOOKUP(A376,ورقة4!A$3:A$788,1,0)</f>
        <v>814739</v>
      </c>
    </row>
    <row r="377" spans="1:41" customFormat="1" x14ac:dyDescent="0.25">
      <c r="A377">
        <v>814740</v>
      </c>
      <c r="B377" t="s">
        <v>1357</v>
      </c>
      <c r="C377" t="s">
        <v>359</v>
      </c>
      <c r="D377" t="s">
        <v>414</v>
      </c>
      <c r="I377" t="s">
        <v>57</v>
      </c>
      <c r="P377" s="242"/>
      <c r="AN377" t="s">
        <v>1161</v>
      </c>
      <c r="AO377">
        <f>VLOOKUP(A377,ورقة4!A$3:A$788,1,0)</f>
        <v>814740</v>
      </c>
    </row>
    <row r="378" spans="1:41" customFormat="1" x14ac:dyDescent="0.25">
      <c r="A378">
        <v>814742</v>
      </c>
      <c r="B378" t="s">
        <v>1358</v>
      </c>
      <c r="C378" t="s">
        <v>80</v>
      </c>
      <c r="D378" t="s">
        <v>1063</v>
      </c>
      <c r="I378" t="s">
        <v>57</v>
      </c>
      <c r="P378" s="242"/>
      <c r="AN378" t="s">
        <v>1161</v>
      </c>
      <c r="AO378">
        <f>VLOOKUP(A378,ورقة4!A$3:A$788,1,0)</f>
        <v>814742</v>
      </c>
    </row>
    <row r="379" spans="1:41" customFormat="1" x14ac:dyDescent="0.25">
      <c r="A379">
        <v>814743</v>
      </c>
      <c r="B379" t="s">
        <v>1359</v>
      </c>
      <c r="C379" t="s">
        <v>314</v>
      </c>
      <c r="D379" t="s">
        <v>411</v>
      </c>
      <c r="I379" t="s">
        <v>57</v>
      </c>
      <c r="P379" s="242"/>
      <c r="AN379" t="s">
        <v>1161</v>
      </c>
      <c r="AO379">
        <f>VLOOKUP(A379,ورقة4!A$3:A$788,1,0)</f>
        <v>814743</v>
      </c>
    </row>
    <row r="380" spans="1:41" customFormat="1" x14ac:dyDescent="0.25">
      <c r="A380">
        <v>814744</v>
      </c>
      <c r="B380" t="s">
        <v>1360</v>
      </c>
      <c r="C380" t="s">
        <v>102</v>
      </c>
      <c r="D380" t="s">
        <v>1182</v>
      </c>
      <c r="I380" t="s">
        <v>57</v>
      </c>
      <c r="P380" s="242"/>
      <c r="AN380" t="s">
        <v>1161</v>
      </c>
      <c r="AO380">
        <f>VLOOKUP(A380,ورقة4!A$3:A$788,1,0)</f>
        <v>814744</v>
      </c>
    </row>
    <row r="381" spans="1:41" customFormat="1" x14ac:dyDescent="0.25">
      <c r="A381">
        <v>814745</v>
      </c>
      <c r="B381" t="s">
        <v>1361</v>
      </c>
      <c r="C381" t="s">
        <v>79</v>
      </c>
      <c r="D381" t="s">
        <v>210</v>
      </c>
      <c r="I381" t="s">
        <v>57</v>
      </c>
      <c r="P381" s="242"/>
      <c r="AN381" t="s">
        <v>1161</v>
      </c>
      <c r="AO381">
        <f>VLOOKUP(A381,ورقة4!A$3:A$788,1,0)</f>
        <v>814745</v>
      </c>
    </row>
    <row r="382" spans="1:41" customFormat="1" x14ac:dyDescent="0.25">
      <c r="A382">
        <v>814747</v>
      </c>
      <c r="B382" t="s">
        <v>1364</v>
      </c>
      <c r="C382" t="s">
        <v>79</v>
      </c>
      <c r="D382" t="s">
        <v>464</v>
      </c>
      <c r="I382" t="s">
        <v>57</v>
      </c>
      <c r="P382" s="242"/>
      <c r="AN382" t="s">
        <v>1161</v>
      </c>
      <c r="AO382">
        <f>VLOOKUP(A382,ورقة4!A$3:A$788,1,0)</f>
        <v>814747</v>
      </c>
    </row>
    <row r="383" spans="1:41" customFormat="1" x14ac:dyDescent="0.25">
      <c r="A383">
        <v>814759</v>
      </c>
      <c r="B383" t="s">
        <v>1366</v>
      </c>
      <c r="C383" t="s">
        <v>406</v>
      </c>
      <c r="D383" t="s">
        <v>1367</v>
      </c>
      <c r="I383" t="s">
        <v>57</v>
      </c>
      <c r="P383" s="242"/>
      <c r="AN383" t="s">
        <v>1161</v>
      </c>
      <c r="AO383">
        <f>VLOOKUP(A383,ورقة4!A$3:A$788,1,0)</f>
        <v>814759</v>
      </c>
    </row>
    <row r="384" spans="1:41" customFormat="1" x14ac:dyDescent="0.25">
      <c r="A384">
        <v>814760</v>
      </c>
      <c r="B384" t="s">
        <v>1368</v>
      </c>
      <c r="C384" t="s">
        <v>56</v>
      </c>
      <c r="D384" t="s">
        <v>161</v>
      </c>
      <c r="I384" t="s">
        <v>57</v>
      </c>
      <c r="P384" s="242"/>
      <c r="AN384" t="s">
        <v>1161</v>
      </c>
      <c r="AO384">
        <f>VLOOKUP(A384,ورقة4!A$3:A$788,1,0)</f>
        <v>814760</v>
      </c>
    </row>
    <row r="385" spans="1:41" customFormat="1" x14ac:dyDescent="0.25">
      <c r="A385">
        <v>814761</v>
      </c>
      <c r="B385" t="s">
        <v>1369</v>
      </c>
      <c r="C385" t="s">
        <v>119</v>
      </c>
      <c r="D385" t="s">
        <v>527</v>
      </c>
      <c r="I385" t="s">
        <v>57</v>
      </c>
      <c r="P385" s="242"/>
      <c r="AN385" t="s">
        <v>1161</v>
      </c>
      <c r="AO385">
        <f>VLOOKUP(A385,ورقة4!A$3:A$788,1,0)</f>
        <v>814761</v>
      </c>
    </row>
    <row r="386" spans="1:41" customFormat="1" x14ac:dyDescent="0.25">
      <c r="A386">
        <v>814763</v>
      </c>
      <c r="B386" t="s">
        <v>1370</v>
      </c>
      <c r="C386" t="s">
        <v>1147</v>
      </c>
      <c r="D386" t="s">
        <v>1150</v>
      </c>
      <c r="I386" t="s">
        <v>57</v>
      </c>
      <c r="P386" s="242"/>
      <c r="AN386" t="s">
        <v>1161</v>
      </c>
      <c r="AO386">
        <f>VLOOKUP(A386,ورقة4!A$3:A$788,1,0)</f>
        <v>814763</v>
      </c>
    </row>
    <row r="387" spans="1:41" customFormat="1" x14ac:dyDescent="0.25">
      <c r="A387">
        <v>814765</v>
      </c>
      <c r="B387" t="s">
        <v>1371</v>
      </c>
      <c r="C387" t="s">
        <v>1372</v>
      </c>
      <c r="D387" t="s">
        <v>1373</v>
      </c>
      <c r="I387" t="s">
        <v>57</v>
      </c>
      <c r="P387" s="242"/>
      <c r="AN387" t="s">
        <v>1161</v>
      </c>
      <c r="AO387">
        <f>VLOOKUP(A387,ورقة4!A$3:A$788,1,0)</f>
        <v>814765</v>
      </c>
    </row>
    <row r="388" spans="1:41" customFormat="1" x14ac:dyDescent="0.25">
      <c r="A388">
        <v>814767</v>
      </c>
      <c r="B388" t="s">
        <v>1374</v>
      </c>
      <c r="C388" t="s">
        <v>310</v>
      </c>
      <c r="D388" t="s">
        <v>180</v>
      </c>
      <c r="I388" t="s">
        <v>57</v>
      </c>
      <c r="P388" s="242"/>
      <c r="AN388" t="s">
        <v>1161</v>
      </c>
      <c r="AO388">
        <f>VLOOKUP(A388,ورقة4!A$3:A$788,1,0)</f>
        <v>814767</v>
      </c>
    </row>
    <row r="389" spans="1:41" customFormat="1" x14ac:dyDescent="0.25">
      <c r="A389">
        <v>814770</v>
      </c>
      <c r="B389" t="s">
        <v>1375</v>
      </c>
      <c r="C389" t="s">
        <v>315</v>
      </c>
      <c r="D389" t="s">
        <v>1008</v>
      </c>
      <c r="I389" t="s">
        <v>57</v>
      </c>
      <c r="P389" s="242"/>
      <c r="AN389" t="s">
        <v>1161</v>
      </c>
      <c r="AO389">
        <f>VLOOKUP(A389,ورقة4!A$3:A$788,1,0)</f>
        <v>814770</v>
      </c>
    </row>
    <row r="390" spans="1:41" customFormat="1" x14ac:dyDescent="0.25">
      <c r="A390">
        <v>814771</v>
      </c>
      <c r="B390" t="s">
        <v>1376</v>
      </c>
      <c r="C390" t="s">
        <v>56</v>
      </c>
      <c r="D390" t="s">
        <v>677</v>
      </c>
      <c r="I390" t="s">
        <v>57</v>
      </c>
      <c r="P390" s="242"/>
      <c r="AN390" t="s">
        <v>1161</v>
      </c>
      <c r="AO390">
        <f>VLOOKUP(A390,ورقة4!A$3:A$788,1,0)</f>
        <v>814771</v>
      </c>
    </row>
    <row r="391" spans="1:41" customFormat="1" x14ac:dyDescent="0.25">
      <c r="A391">
        <v>814774</v>
      </c>
      <c r="B391" t="s">
        <v>1377</v>
      </c>
      <c r="C391" t="s">
        <v>294</v>
      </c>
      <c r="D391" t="s">
        <v>278</v>
      </c>
      <c r="I391" t="s">
        <v>57</v>
      </c>
      <c r="P391" s="242"/>
      <c r="AN391" t="s">
        <v>1161</v>
      </c>
      <c r="AO391">
        <f>VLOOKUP(A391,ورقة4!A$3:A$788,1,0)</f>
        <v>814774</v>
      </c>
    </row>
    <row r="392" spans="1:41" customFormat="1" x14ac:dyDescent="0.25">
      <c r="A392">
        <v>814775</v>
      </c>
      <c r="B392" t="s">
        <v>1378</v>
      </c>
      <c r="C392" t="s">
        <v>1379</v>
      </c>
      <c r="D392" t="s">
        <v>434</v>
      </c>
      <c r="I392" t="s">
        <v>57</v>
      </c>
      <c r="P392" s="242"/>
      <c r="AN392" t="s">
        <v>1161</v>
      </c>
      <c r="AO392">
        <f>VLOOKUP(A392,ورقة4!A$3:A$788,1,0)</f>
        <v>814775</v>
      </c>
    </row>
    <row r="393" spans="1:41" customFormat="1" x14ac:dyDescent="0.25">
      <c r="A393">
        <v>814778</v>
      </c>
      <c r="B393" t="s">
        <v>1382</v>
      </c>
      <c r="C393" t="s">
        <v>58</v>
      </c>
      <c r="D393" t="s">
        <v>175</v>
      </c>
      <c r="I393" t="s">
        <v>57</v>
      </c>
      <c r="P393" s="242"/>
      <c r="AN393" t="s">
        <v>1161</v>
      </c>
      <c r="AO393">
        <f>VLOOKUP(A393,ورقة4!A$3:A$788,1,0)</f>
        <v>814778</v>
      </c>
    </row>
    <row r="394" spans="1:41" customFormat="1" x14ac:dyDescent="0.25">
      <c r="A394">
        <v>814780</v>
      </c>
      <c r="B394" t="s">
        <v>1383</v>
      </c>
      <c r="C394" t="s">
        <v>79</v>
      </c>
      <c r="D394" t="s">
        <v>343</v>
      </c>
      <c r="I394" t="s">
        <v>57</v>
      </c>
      <c r="P394" s="242"/>
      <c r="AN394" t="s">
        <v>1161</v>
      </c>
      <c r="AO394">
        <f>VLOOKUP(A394,ورقة4!A$3:A$788,1,0)</f>
        <v>814780</v>
      </c>
    </row>
    <row r="395" spans="1:41" customFormat="1" x14ac:dyDescent="0.25">
      <c r="A395">
        <v>814782</v>
      </c>
      <c r="B395" t="s">
        <v>1384</v>
      </c>
      <c r="C395" t="s">
        <v>60</v>
      </c>
      <c r="D395" t="s">
        <v>179</v>
      </c>
      <c r="I395" t="s">
        <v>57</v>
      </c>
      <c r="P395" s="242"/>
      <c r="AN395" t="s">
        <v>1161</v>
      </c>
      <c r="AO395">
        <f>VLOOKUP(A395,ورقة4!A$3:A$788,1,0)</f>
        <v>814782</v>
      </c>
    </row>
    <row r="396" spans="1:41" customFormat="1" x14ac:dyDescent="0.25">
      <c r="A396">
        <v>814788</v>
      </c>
      <c r="B396" t="s">
        <v>1387</v>
      </c>
      <c r="C396" t="s">
        <v>309</v>
      </c>
      <c r="D396" t="s">
        <v>475</v>
      </c>
      <c r="I396" t="s">
        <v>57</v>
      </c>
      <c r="P396" s="242"/>
      <c r="AN396" t="s">
        <v>1161</v>
      </c>
      <c r="AO396">
        <f>VLOOKUP(A396,ورقة4!A$3:A$788,1,0)</f>
        <v>814788</v>
      </c>
    </row>
    <row r="397" spans="1:41" customFormat="1" x14ac:dyDescent="0.25">
      <c r="A397">
        <v>814791</v>
      </c>
      <c r="B397" t="s">
        <v>1136</v>
      </c>
      <c r="C397" t="s">
        <v>56</v>
      </c>
      <c r="D397" t="s">
        <v>1389</v>
      </c>
      <c r="I397" t="s">
        <v>57</v>
      </c>
      <c r="P397" s="242"/>
      <c r="AN397" t="s">
        <v>1161</v>
      </c>
      <c r="AO397">
        <f>VLOOKUP(A397,ورقة4!A$3:A$788,1,0)</f>
        <v>814791</v>
      </c>
    </row>
    <row r="398" spans="1:41" customFormat="1" x14ac:dyDescent="0.25">
      <c r="A398">
        <v>814793</v>
      </c>
      <c r="B398" t="s">
        <v>1390</v>
      </c>
      <c r="C398" t="s">
        <v>106</v>
      </c>
      <c r="D398" t="s">
        <v>1391</v>
      </c>
      <c r="I398" t="s">
        <v>57</v>
      </c>
      <c r="P398" s="242"/>
      <c r="AN398" t="s">
        <v>1161</v>
      </c>
      <c r="AO398">
        <f>VLOOKUP(A398,ورقة4!A$3:A$788,1,0)</f>
        <v>814793</v>
      </c>
    </row>
    <row r="399" spans="1:41" customFormat="1" x14ac:dyDescent="0.25">
      <c r="A399">
        <v>814794</v>
      </c>
      <c r="B399" t="s">
        <v>1392</v>
      </c>
      <c r="C399" t="s">
        <v>1148</v>
      </c>
      <c r="D399" t="s">
        <v>199</v>
      </c>
      <c r="I399" t="s">
        <v>57</v>
      </c>
      <c r="P399" s="242"/>
      <c r="AN399" t="s">
        <v>1161</v>
      </c>
      <c r="AO399">
        <f>VLOOKUP(A399,ورقة4!A$3:A$788,1,0)</f>
        <v>814794</v>
      </c>
    </row>
    <row r="400" spans="1:41" customFormat="1" x14ac:dyDescent="0.25">
      <c r="A400">
        <v>814795</v>
      </c>
      <c r="B400" t="s">
        <v>1393</v>
      </c>
      <c r="C400" t="s">
        <v>60</v>
      </c>
      <c r="D400" t="s">
        <v>126</v>
      </c>
      <c r="I400" t="s">
        <v>57</v>
      </c>
      <c r="P400" s="242"/>
      <c r="AN400" t="s">
        <v>1161</v>
      </c>
      <c r="AO400">
        <f>VLOOKUP(A400,ورقة4!A$3:A$788,1,0)</f>
        <v>814795</v>
      </c>
    </row>
    <row r="401" spans="1:41" customFormat="1" x14ac:dyDescent="0.25">
      <c r="A401">
        <v>814796</v>
      </c>
      <c r="B401" t="s">
        <v>1394</v>
      </c>
      <c r="C401" t="s">
        <v>383</v>
      </c>
      <c r="D401" t="s">
        <v>160</v>
      </c>
      <c r="I401" t="s">
        <v>57</v>
      </c>
      <c r="P401" s="242"/>
      <c r="AN401" t="s">
        <v>1161</v>
      </c>
      <c r="AO401">
        <f>VLOOKUP(A401,ورقة4!A$3:A$788,1,0)</f>
        <v>814796</v>
      </c>
    </row>
    <row r="402" spans="1:41" customFormat="1" x14ac:dyDescent="0.25">
      <c r="A402">
        <v>814806</v>
      </c>
      <c r="B402" t="s">
        <v>1400</v>
      </c>
      <c r="C402" t="s">
        <v>64</v>
      </c>
      <c r="D402" t="s">
        <v>1401</v>
      </c>
      <c r="I402" t="s">
        <v>57</v>
      </c>
      <c r="P402" s="242"/>
      <c r="AN402" t="s">
        <v>1161</v>
      </c>
      <c r="AO402">
        <f>VLOOKUP(A402,ورقة4!A$3:A$788,1,0)</f>
        <v>814806</v>
      </c>
    </row>
    <row r="403" spans="1:41" customFormat="1" x14ac:dyDescent="0.25">
      <c r="A403">
        <v>814808</v>
      </c>
      <c r="B403" t="s">
        <v>1402</v>
      </c>
      <c r="C403" t="s">
        <v>606</v>
      </c>
      <c r="D403" t="s">
        <v>179</v>
      </c>
      <c r="I403" t="s">
        <v>57</v>
      </c>
      <c r="P403" s="242"/>
      <c r="AN403" t="s">
        <v>1161</v>
      </c>
      <c r="AO403">
        <f>VLOOKUP(A403,ورقة4!A$3:A$788,1,0)</f>
        <v>814808</v>
      </c>
    </row>
    <row r="404" spans="1:41" customFormat="1" x14ac:dyDescent="0.25">
      <c r="A404">
        <v>814809</v>
      </c>
      <c r="B404" t="s">
        <v>1403</v>
      </c>
      <c r="C404" t="s">
        <v>658</v>
      </c>
      <c r="D404" t="s">
        <v>180</v>
      </c>
      <c r="I404" t="s">
        <v>57</v>
      </c>
      <c r="P404" s="242"/>
      <c r="AN404" t="s">
        <v>1161</v>
      </c>
      <c r="AO404">
        <f>VLOOKUP(A404,ورقة4!A$3:A$788,1,0)</f>
        <v>814809</v>
      </c>
    </row>
    <row r="405" spans="1:41" customFormat="1" x14ac:dyDescent="0.25">
      <c r="A405">
        <v>814810</v>
      </c>
      <c r="B405" t="s">
        <v>1404</v>
      </c>
      <c r="C405" t="s">
        <v>282</v>
      </c>
      <c r="D405" t="s">
        <v>181</v>
      </c>
      <c r="I405" t="s">
        <v>57</v>
      </c>
      <c r="P405" s="242"/>
      <c r="AN405" t="s">
        <v>1161</v>
      </c>
      <c r="AO405">
        <f>VLOOKUP(A405,ورقة4!A$3:A$788,1,0)</f>
        <v>814810</v>
      </c>
    </row>
    <row r="406" spans="1:41" customFormat="1" x14ac:dyDescent="0.25">
      <c r="A406">
        <v>814814</v>
      </c>
      <c r="B406" t="s">
        <v>1406</v>
      </c>
      <c r="C406" t="s">
        <v>285</v>
      </c>
      <c r="D406" t="s">
        <v>152</v>
      </c>
      <c r="I406" t="s">
        <v>57</v>
      </c>
      <c r="P406" s="242"/>
      <c r="AN406" t="s">
        <v>1161</v>
      </c>
      <c r="AO406">
        <f>VLOOKUP(A406,ورقة4!A$3:A$788,1,0)</f>
        <v>814814</v>
      </c>
    </row>
    <row r="407" spans="1:41" customFormat="1" x14ac:dyDescent="0.25">
      <c r="A407">
        <v>814819</v>
      </c>
      <c r="B407" t="s">
        <v>1407</v>
      </c>
      <c r="C407" t="s">
        <v>508</v>
      </c>
      <c r="D407" t="s">
        <v>666</v>
      </c>
      <c r="I407" t="s">
        <v>57</v>
      </c>
      <c r="P407" s="242"/>
      <c r="AN407" t="s">
        <v>1161</v>
      </c>
      <c r="AO407">
        <f>VLOOKUP(A407,ورقة4!A$3:A$788,1,0)</f>
        <v>814819</v>
      </c>
    </row>
    <row r="408" spans="1:41" customFormat="1" x14ac:dyDescent="0.25">
      <c r="A408">
        <v>814820</v>
      </c>
      <c r="B408" t="s">
        <v>1408</v>
      </c>
      <c r="C408" t="s">
        <v>60</v>
      </c>
      <c r="D408" t="s">
        <v>392</v>
      </c>
      <c r="I408" t="s">
        <v>57</v>
      </c>
      <c r="P408" s="242"/>
      <c r="AN408" t="s">
        <v>1161</v>
      </c>
      <c r="AO408">
        <f>VLOOKUP(A408,ورقة4!A$3:A$788,1,0)</f>
        <v>814820</v>
      </c>
    </row>
    <row r="409" spans="1:41" customFormat="1" x14ac:dyDescent="0.25">
      <c r="A409">
        <v>814822</v>
      </c>
      <c r="B409" t="s">
        <v>1409</v>
      </c>
      <c r="C409" t="s">
        <v>637</v>
      </c>
      <c r="D409" t="s">
        <v>1410</v>
      </c>
      <c r="I409" t="s">
        <v>57</v>
      </c>
      <c r="P409" s="242"/>
      <c r="AN409" t="s">
        <v>1161</v>
      </c>
      <c r="AO409">
        <f>VLOOKUP(A409,ورقة4!A$3:A$788,1,0)</f>
        <v>814822</v>
      </c>
    </row>
    <row r="410" spans="1:41" customFormat="1" x14ac:dyDescent="0.25">
      <c r="A410">
        <v>814823</v>
      </c>
      <c r="B410" t="s">
        <v>1411</v>
      </c>
      <c r="C410" t="s">
        <v>293</v>
      </c>
      <c r="D410" t="s">
        <v>169</v>
      </c>
      <c r="I410" t="s">
        <v>57</v>
      </c>
      <c r="P410" s="242"/>
      <c r="AN410" t="s">
        <v>1161</v>
      </c>
      <c r="AO410">
        <f>VLOOKUP(A410,ورقة4!A$3:A$788,1,0)</f>
        <v>814823</v>
      </c>
    </row>
    <row r="411" spans="1:41" customFormat="1" x14ac:dyDescent="0.25">
      <c r="A411">
        <v>814826</v>
      </c>
      <c r="B411" t="s">
        <v>1414</v>
      </c>
      <c r="C411" t="s">
        <v>546</v>
      </c>
      <c r="D411" t="s">
        <v>190</v>
      </c>
      <c r="I411" t="s">
        <v>57</v>
      </c>
      <c r="P411" s="242"/>
      <c r="AN411" t="s">
        <v>1161</v>
      </c>
      <c r="AO411">
        <f>VLOOKUP(A411,ورقة4!A$3:A$788,1,0)</f>
        <v>814826</v>
      </c>
    </row>
    <row r="412" spans="1:41" customFormat="1" x14ac:dyDescent="0.25">
      <c r="A412">
        <v>814830</v>
      </c>
      <c r="B412" t="s">
        <v>1417</v>
      </c>
      <c r="C412" t="s">
        <v>643</v>
      </c>
      <c r="D412" t="s">
        <v>1418</v>
      </c>
      <c r="I412" t="s">
        <v>57</v>
      </c>
      <c r="P412" s="242"/>
      <c r="AN412" t="s">
        <v>1161</v>
      </c>
      <c r="AO412">
        <f>VLOOKUP(A412,ورقة4!A$3:A$788,1,0)</f>
        <v>814830</v>
      </c>
    </row>
    <row r="413" spans="1:41" customFormat="1" x14ac:dyDescent="0.25">
      <c r="A413">
        <v>814833</v>
      </c>
      <c r="B413" t="s">
        <v>1420</v>
      </c>
      <c r="C413" t="s">
        <v>69</v>
      </c>
      <c r="D413" t="s">
        <v>178</v>
      </c>
      <c r="I413" t="s">
        <v>57</v>
      </c>
      <c r="P413" s="242"/>
      <c r="AN413" t="s">
        <v>1161</v>
      </c>
      <c r="AO413">
        <f>VLOOKUP(A413,ورقة4!A$3:A$788,1,0)</f>
        <v>814833</v>
      </c>
    </row>
    <row r="414" spans="1:41" customFormat="1" x14ac:dyDescent="0.25">
      <c r="A414">
        <v>814837</v>
      </c>
      <c r="B414" t="s">
        <v>1421</v>
      </c>
      <c r="C414" t="s">
        <v>94</v>
      </c>
      <c r="D414" t="s">
        <v>1074</v>
      </c>
      <c r="I414" t="s">
        <v>57</v>
      </c>
      <c r="P414" s="242"/>
      <c r="AN414" t="s">
        <v>1161</v>
      </c>
      <c r="AO414">
        <f>VLOOKUP(A414,ورقة4!A$3:A$788,1,0)</f>
        <v>814837</v>
      </c>
    </row>
    <row r="415" spans="1:41" customFormat="1" x14ac:dyDescent="0.25">
      <c r="A415">
        <v>814840</v>
      </c>
      <c r="B415" t="s">
        <v>1423</v>
      </c>
      <c r="C415" t="s">
        <v>64</v>
      </c>
      <c r="D415" t="s">
        <v>322</v>
      </c>
      <c r="I415" t="s">
        <v>57</v>
      </c>
      <c r="P415" s="242"/>
      <c r="AN415" t="s">
        <v>1161</v>
      </c>
      <c r="AO415">
        <f>VLOOKUP(A415,ورقة4!A$3:A$788,1,0)</f>
        <v>814840</v>
      </c>
    </row>
    <row r="416" spans="1:41" customFormat="1" x14ac:dyDescent="0.25">
      <c r="A416">
        <v>814843</v>
      </c>
      <c r="B416" t="s">
        <v>1424</v>
      </c>
      <c r="C416" t="s">
        <v>63</v>
      </c>
      <c r="D416" t="s">
        <v>1425</v>
      </c>
      <c r="I416" t="s">
        <v>57</v>
      </c>
      <c r="P416" s="242"/>
      <c r="AN416" t="s">
        <v>1161</v>
      </c>
      <c r="AO416">
        <f>VLOOKUP(A416,ورقة4!A$3:A$788,1,0)</f>
        <v>814843</v>
      </c>
    </row>
    <row r="417" spans="1:43" customFormat="1" x14ac:dyDescent="0.25">
      <c r="A417">
        <v>814844</v>
      </c>
      <c r="B417" t="s">
        <v>1426</v>
      </c>
      <c r="C417" t="s">
        <v>694</v>
      </c>
      <c r="D417" t="s">
        <v>204</v>
      </c>
      <c r="I417" t="s">
        <v>57</v>
      </c>
      <c r="P417" s="242"/>
      <c r="AN417" t="s">
        <v>1161</v>
      </c>
      <c r="AO417">
        <f>VLOOKUP(A417,ورقة4!A$3:A$788,1,0)</f>
        <v>814844</v>
      </c>
    </row>
    <row r="418" spans="1:43" customFormat="1" x14ac:dyDescent="0.25">
      <c r="A418">
        <v>814847</v>
      </c>
      <c r="B418" t="s">
        <v>1427</v>
      </c>
      <c r="C418" t="s">
        <v>107</v>
      </c>
      <c r="D418" t="s">
        <v>686</v>
      </c>
      <c r="I418" t="s">
        <v>57</v>
      </c>
      <c r="P418" s="242"/>
      <c r="AN418" t="s">
        <v>1161</v>
      </c>
      <c r="AO418">
        <f>VLOOKUP(A418,ورقة4!A$3:A$788,1,0)</f>
        <v>814847</v>
      </c>
    </row>
    <row r="419" spans="1:43" customFormat="1" x14ac:dyDescent="0.25">
      <c r="A419">
        <v>814848</v>
      </c>
      <c r="B419" t="s">
        <v>1428</v>
      </c>
      <c r="C419" t="s">
        <v>94</v>
      </c>
      <c r="D419" t="s">
        <v>467</v>
      </c>
      <c r="I419" t="s">
        <v>57</v>
      </c>
      <c r="P419" s="242"/>
      <c r="AN419" t="s">
        <v>1161</v>
      </c>
      <c r="AO419">
        <f>VLOOKUP(A419,ورقة4!A$3:A$788,1,0)</f>
        <v>814848</v>
      </c>
    </row>
    <row r="420" spans="1:43" customFormat="1" x14ac:dyDescent="0.25">
      <c r="A420">
        <v>814852</v>
      </c>
      <c r="B420" t="s">
        <v>1429</v>
      </c>
      <c r="C420" t="s">
        <v>62</v>
      </c>
      <c r="D420" t="s">
        <v>702</v>
      </c>
      <c r="I420" t="s">
        <v>57</v>
      </c>
      <c r="P420" s="242"/>
      <c r="AN420" t="s">
        <v>1161</v>
      </c>
      <c r="AO420">
        <f>VLOOKUP(A420,ورقة4!A$3:A$788,1,0)</f>
        <v>814852</v>
      </c>
    </row>
    <row r="421" spans="1:43" customFormat="1" x14ac:dyDescent="0.25">
      <c r="A421">
        <v>814855</v>
      </c>
      <c r="B421" t="s">
        <v>1430</v>
      </c>
      <c r="C421" t="s">
        <v>638</v>
      </c>
      <c r="D421" t="s">
        <v>371</v>
      </c>
      <c r="I421" t="s">
        <v>57</v>
      </c>
      <c r="P421" s="242"/>
      <c r="AN421" t="s">
        <v>1161</v>
      </c>
      <c r="AO421">
        <f>VLOOKUP(A421,ورقة4!A$3:A$788,1,0)</f>
        <v>814855</v>
      </c>
    </row>
    <row r="422" spans="1:43" customFormat="1" x14ac:dyDescent="0.25">
      <c r="A422">
        <v>814857</v>
      </c>
      <c r="B422" t="s">
        <v>1433</v>
      </c>
      <c r="C422" t="s">
        <v>77</v>
      </c>
      <c r="D422" t="s">
        <v>181</v>
      </c>
      <c r="I422" t="s">
        <v>57</v>
      </c>
      <c r="P422" s="242"/>
      <c r="AN422" t="s">
        <v>1161</v>
      </c>
      <c r="AO422">
        <f>VLOOKUP(A422,ورقة4!A$3:A$788,1,0)</f>
        <v>814857</v>
      </c>
    </row>
    <row r="423" spans="1:43" customFormat="1" x14ac:dyDescent="0.25">
      <c r="A423">
        <v>814860</v>
      </c>
      <c r="B423" t="s">
        <v>1437</v>
      </c>
      <c r="C423" t="s">
        <v>374</v>
      </c>
      <c r="D423" t="s">
        <v>159</v>
      </c>
      <c r="I423" t="s">
        <v>57</v>
      </c>
      <c r="P423" s="242"/>
      <c r="AN423" t="s">
        <v>1161</v>
      </c>
      <c r="AO423">
        <f>VLOOKUP(A423,ورقة4!A$3:A$788,1,0)</f>
        <v>814860</v>
      </c>
    </row>
    <row r="424" spans="1:43" customFormat="1" x14ac:dyDescent="0.25">
      <c r="A424">
        <v>814861</v>
      </c>
      <c r="B424" t="s">
        <v>1438</v>
      </c>
      <c r="C424" t="s">
        <v>1041</v>
      </c>
      <c r="D424" t="s">
        <v>1043</v>
      </c>
      <c r="I424" t="s">
        <v>57</v>
      </c>
      <c r="P424" s="242"/>
      <c r="AN424" t="s">
        <v>1161</v>
      </c>
      <c r="AO424">
        <f>VLOOKUP(A424,ورقة4!A$3:A$788,1,0)</f>
        <v>814861</v>
      </c>
    </row>
    <row r="425" spans="1:43" customFormat="1" x14ac:dyDescent="0.25">
      <c r="A425">
        <v>814862</v>
      </c>
      <c r="B425" t="s">
        <v>1439</v>
      </c>
      <c r="C425" t="s">
        <v>60</v>
      </c>
      <c r="D425" t="s">
        <v>1440</v>
      </c>
      <c r="I425" t="s">
        <v>57</v>
      </c>
      <c r="P425" s="242"/>
      <c r="AN425" t="s">
        <v>1161</v>
      </c>
      <c r="AO425">
        <f>VLOOKUP(A425,ورقة4!A$3:A$788,1,0)</f>
        <v>814862</v>
      </c>
    </row>
    <row r="426" spans="1:43" customFormat="1" x14ac:dyDescent="0.25">
      <c r="A426">
        <v>814863</v>
      </c>
      <c r="B426" t="s">
        <v>1441</v>
      </c>
      <c r="C426" t="s">
        <v>626</v>
      </c>
      <c r="D426" t="s">
        <v>171</v>
      </c>
      <c r="I426" t="s">
        <v>57</v>
      </c>
      <c r="P426" s="242"/>
      <c r="AN426" t="s">
        <v>1161</v>
      </c>
      <c r="AO426">
        <f>VLOOKUP(A426,ورقة4!A$3:A$788,1,0)</f>
        <v>814863</v>
      </c>
    </row>
    <row r="427" spans="1:43" customFormat="1" x14ac:dyDescent="0.25">
      <c r="A427">
        <v>814870</v>
      </c>
      <c r="B427" t="s">
        <v>1447</v>
      </c>
      <c r="C427" t="s">
        <v>510</v>
      </c>
      <c r="D427" t="s">
        <v>331</v>
      </c>
      <c r="I427" t="s">
        <v>57</v>
      </c>
      <c r="P427" s="242"/>
      <c r="AN427" t="s">
        <v>1161</v>
      </c>
      <c r="AO427">
        <f>VLOOKUP(A427,ورقة4!A$3:A$788,1,0)</f>
        <v>814870</v>
      </c>
    </row>
    <row r="428" spans="1:43" customFormat="1" x14ac:dyDescent="0.25">
      <c r="A428">
        <v>814873</v>
      </c>
      <c r="B428" t="s">
        <v>1448</v>
      </c>
      <c r="C428" t="s">
        <v>106</v>
      </c>
      <c r="D428" t="s">
        <v>600</v>
      </c>
      <c r="I428" t="s">
        <v>57</v>
      </c>
      <c r="P428" s="242"/>
      <c r="AN428" t="s">
        <v>1161</v>
      </c>
      <c r="AO428">
        <f>VLOOKUP(A428,ورقة4!A$3:A$788,1,0)</f>
        <v>814873</v>
      </c>
    </row>
    <row r="429" spans="1:43" customFormat="1" x14ac:dyDescent="0.25">
      <c r="A429">
        <v>814875</v>
      </c>
      <c r="B429" t="s">
        <v>1449</v>
      </c>
      <c r="C429" t="s">
        <v>1001</v>
      </c>
      <c r="D429" t="s">
        <v>402</v>
      </c>
      <c r="I429" t="s">
        <v>57</v>
      </c>
      <c r="P429" s="242"/>
      <c r="AN429" t="s">
        <v>1161</v>
      </c>
      <c r="AO429">
        <f>VLOOKUP(A429,ورقة4!A$3:A$788,1,0)</f>
        <v>814875</v>
      </c>
    </row>
    <row r="430" spans="1:43" customFormat="1" x14ac:dyDescent="0.25">
      <c r="A430">
        <v>806393</v>
      </c>
      <c r="B430" t="s">
        <v>1514</v>
      </c>
      <c r="C430" t="s">
        <v>1515</v>
      </c>
      <c r="D430" t="s">
        <v>369</v>
      </c>
      <c r="E430" t="s">
        <v>131</v>
      </c>
      <c r="H430" t="s">
        <v>569</v>
      </c>
      <c r="I430" t="s">
        <v>57</v>
      </c>
      <c r="P430" s="242"/>
      <c r="Q430">
        <v>0</v>
      </c>
      <c r="AO430">
        <f>VLOOKUP(A430,ورقة4!A$3:A$788,1,0)</f>
        <v>806393</v>
      </c>
      <c r="AP430">
        <v>806393</v>
      </c>
      <c r="AQ430" t="s">
        <v>1455</v>
      </c>
    </row>
    <row r="431" spans="1:43" customFormat="1" x14ac:dyDescent="0.25">
      <c r="A431">
        <v>812573</v>
      </c>
      <c r="B431" t="s">
        <v>1540</v>
      </c>
      <c r="C431" t="s">
        <v>60</v>
      </c>
      <c r="D431" t="s">
        <v>289</v>
      </c>
      <c r="E431" t="s">
        <v>1163</v>
      </c>
      <c r="G431" t="s">
        <v>1882</v>
      </c>
      <c r="H431" t="s">
        <v>1898</v>
      </c>
      <c r="I431" t="s">
        <v>57</v>
      </c>
      <c r="P431" s="242"/>
      <c r="Q431">
        <v>0</v>
      </c>
      <c r="AO431">
        <f>VLOOKUP(A431,ورقة4!A$3:A$788,1,0)</f>
        <v>812573</v>
      </c>
      <c r="AP431">
        <v>812573</v>
      </c>
      <c r="AQ431" t="s">
        <v>1496</v>
      </c>
    </row>
    <row r="432" spans="1:43" customFormat="1" x14ac:dyDescent="0.25">
      <c r="A432">
        <v>813800</v>
      </c>
      <c r="B432" t="s">
        <v>806</v>
      </c>
      <c r="C432" t="s">
        <v>481</v>
      </c>
      <c r="D432" t="s">
        <v>1067</v>
      </c>
      <c r="E432" t="s">
        <v>132</v>
      </c>
      <c r="G432" t="s">
        <v>684</v>
      </c>
      <c r="H432" t="s">
        <v>569</v>
      </c>
      <c r="I432" t="s">
        <v>57</v>
      </c>
      <c r="K432" t="s">
        <v>235</v>
      </c>
      <c r="L432">
        <v>2017</v>
      </c>
      <c r="M432" t="s">
        <v>220</v>
      </c>
      <c r="N432" t="s">
        <v>225</v>
      </c>
      <c r="P432" s="242"/>
      <c r="Q432">
        <v>0</v>
      </c>
      <c r="AO432">
        <f>VLOOKUP(A432,ورقة4!A$3:A$788,1,0)</f>
        <v>813800</v>
      </c>
      <c r="AP432">
        <v>813800</v>
      </c>
      <c r="AQ432" t="s">
        <v>1506</v>
      </c>
    </row>
    <row r="433" spans="1:43" customFormat="1" x14ac:dyDescent="0.25">
      <c r="A433">
        <v>813817</v>
      </c>
      <c r="B433" t="s">
        <v>812</v>
      </c>
      <c r="C433" t="s">
        <v>58</v>
      </c>
      <c r="D433" t="s">
        <v>680</v>
      </c>
      <c r="E433" t="s">
        <v>131</v>
      </c>
      <c r="G433" t="s">
        <v>220</v>
      </c>
      <c r="H433" t="s">
        <v>569</v>
      </c>
      <c r="I433" t="s">
        <v>57</v>
      </c>
      <c r="K433">
        <v>0</v>
      </c>
      <c r="L433">
        <v>0</v>
      </c>
      <c r="M433">
        <v>0</v>
      </c>
      <c r="N433" t="s">
        <v>229</v>
      </c>
      <c r="P433" s="242"/>
      <c r="Q433">
        <v>0</v>
      </c>
      <c r="AO433">
        <f>VLOOKUP(A433,ورقة4!A$3:A$788,1,0)</f>
        <v>813817</v>
      </c>
      <c r="AP433">
        <v>813817</v>
      </c>
    </row>
    <row r="434" spans="1:43" customFormat="1" x14ac:dyDescent="0.25">
      <c r="A434">
        <v>814235</v>
      </c>
      <c r="B434" t="s">
        <v>853</v>
      </c>
      <c r="C434" t="s">
        <v>1036</v>
      </c>
      <c r="D434" t="s">
        <v>179</v>
      </c>
      <c r="E434" t="s">
        <v>132</v>
      </c>
      <c r="G434" t="s">
        <v>1476</v>
      </c>
      <c r="H434" t="s">
        <v>569</v>
      </c>
      <c r="I434" t="s">
        <v>57</v>
      </c>
      <c r="K434">
        <v>0</v>
      </c>
      <c r="L434">
        <v>0</v>
      </c>
      <c r="M434">
        <v>0</v>
      </c>
      <c r="N434" t="s">
        <v>555</v>
      </c>
      <c r="P434" s="242"/>
      <c r="Q434">
        <v>0</v>
      </c>
      <c r="AO434">
        <f>VLOOKUP(A434,ورقة4!A$3:A$788,1,0)</f>
        <v>814235</v>
      </c>
      <c r="AP434">
        <v>814235</v>
      </c>
      <c r="AQ434" t="s">
        <v>1992</v>
      </c>
    </row>
    <row r="435" spans="1:43" customFormat="1" x14ac:dyDescent="0.25">
      <c r="A435">
        <v>814239</v>
      </c>
      <c r="B435" t="s">
        <v>855</v>
      </c>
      <c r="C435" t="s">
        <v>606</v>
      </c>
      <c r="D435" t="s">
        <v>176</v>
      </c>
      <c r="E435" t="s">
        <v>132</v>
      </c>
      <c r="G435" t="s">
        <v>1476</v>
      </c>
      <c r="H435" t="s">
        <v>569</v>
      </c>
      <c r="I435" t="s">
        <v>57</v>
      </c>
      <c r="K435">
        <v>0</v>
      </c>
      <c r="L435">
        <v>0</v>
      </c>
      <c r="M435">
        <v>0</v>
      </c>
      <c r="N435" t="s">
        <v>555</v>
      </c>
      <c r="P435" s="242"/>
      <c r="Q435">
        <v>0</v>
      </c>
      <c r="AO435">
        <f>VLOOKUP(A435,ورقة4!A$3:A$788,1,0)</f>
        <v>814239</v>
      </c>
      <c r="AP435">
        <v>814239</v>
      </c>
      <c r="AQ435" t="s">
        <v>1992</v>
      </c>
    </row>
    <row r="436" spans="1:43" customFormat="1" x14ac:dyDescent="0.25">
      <c r="A436">
        <v>814304</v>
      </c>
      <c r="B436" t="s">
        <v>883</v>
      </c>
      <c r="C436" t="s">
        <v>79</v>
      </c>
      <c r="D436" t="s">
        <v>1096</v>
      </c>
      <c r="E436" t="s">
        <v>132</v>
      </c>
      <c r="G436" t="s">
        <v>1097</v>
      </c>
      <c r="H436" t="s">
        <v>569</v>
      </c>
      <c r="I436" t="s">
        <v>57</v>
      </c>
      <c r="K436">
        <v>0</v>
      </c>
      <c r="L436">
        <v>0</v>
      </c>
      <c r="M436">
        <v>0</v>
      </c>
      <c r="N436" t="s">
        <v>223</v>
      </c>
      <c r="P436" s="242"/>
      <c r="Q436">
        <v>0</v>
      </c>
      <c r="AO436">
        <f>VLOOKUP(A436,ورقة4!A$3:A$788,1,0)</f>
        <v>814304</v>
      </c>
      <c r="AP436">
        <v>814304</v>
      </c>
      <c r="AQ436" t="s">
        <v>1992</v>
      </c>
    </row>
    <row r="437" spans="1:43" customFormat="1" x14ac:dyDescent="0.25">
      <c r="A437">
        <v>814341</v>
      </c>
      <c r="B437" t="s">
        <v>900</v>
      </c>
      <c r="C437" t="s">
        <v>56</v>
      </c>
      <c r="D437" t="s">
        <v>162</v>
      </c>
      <c r="E437" t="s">
        <v>132</v>
      </c>
      <c r="G437">
        <v>0</v>
      </c>
      <c r="H437" t="s">
        <v>569</v>
      </c>
      <c r="I437" t="s">
        <v>57</v>
      </c>
      <c r="K437">
        <v>0</v>
      </c>
      <c r="L437">
        <v>0</v>
      </c>
      <c r="M437">
        <v>0</v>
      </c>
      <c r="N437" t="s">
        <v>555</v>
      </c>
      <c r="P437" s="242"/>
      <c r="Q437">
        <v>0</v>
      </c>
      <c r="AO437">
        <f>VLOOKUP(A437,ورقة4!A$3:A$788,1,0)</f>
        <v>814341</v>
      </c>
      <c r="AP437">
        <v>814341</v>
      </c>
      <c r="AQ437" t="s">
        <v>1992</v>
      </c>
    </row>
    <row r="438" spans="1:43" customFormat="1" x14ac:dyDescent="0.25">
      <c r="A438">
        <v>814346</v>
      </c>
      <c r="B438" t="s">
        <v>904</v>
      </c>
      <c r="C438" t="s">
        <v>535</v>
      </c>
      <c r="D438" t="s">
        <v>1104</v>
      </c>
      <c r="E438" t="s">
        <v>131</v>
      </c>
      <c r="G438" t="s">
        <v>1105</v>
      </c>
      <c r="H438" t="s">
        <v>569</v>
      </c>
      <c r="I438" t="s">
        <v>57</v>
      </c>
      <c r="K438">
        <v>0</v>
      </c>
      <c r="L438">
        <v>0</v>
      </c>
      <c r="M438">
        <v>0</v>
      </c>
      <c r="N438" t="s">
        <v>231</v>
      </c>
      <c r="P438" s="242"/>
      <c r="Q438">
        <v>0</v>
      </c>
      <c r="AO438">
        <f>VLOOKUP(A438,ورقة4!A$3:A$788,1,0)</f>
        <v>814346</v>
      </c>
      <c r="AP438">
        <v>814346</v>
      </c>
    </row>
    <row r="439" spans="1:43" customFormat="1" x14ac:dyDescent="0.25">
      <c r="A439">
        <v>814353</v>
      </c>
      <c r="B439" t="s">
        <v>910</v>
      </c>
      <c r="C439" t="s">
        <v>323</v>
      </c>
      <c r="D439" t="s">
        <v>183</v>
      </c>
      <c r="E439" t="s">
        <v>132</v>
      </c>
      <c r="G439">
        <v>0</v>
      </c>
      <c r="H439" t="s">
        <v>569</v>
      </c>
      <c r="I439" t="s">
        <v>57</v>
      </c>
      <c r="K439">
        <v>0</v>
      </c>
      <c r="L439">
        <v>0</v>
      </c>
      <c r="M439">
        <v>0</v>
      </c>
      <c r="N439" t="s">
        <v>555</v>
      </c>
      <c r="P439" s="242"/>
      <c r="Q439">
        <v>0</v>
      </c>
      <c r="AO439">
        <f>VLOOKUP(A439,ورقة4!A$3:A$788,1,0)</f>
        <v>814353</v>
      </c>
      <c r="AP439">
        <v>814353</v>
      </c>
      <c r="AQ439" t="s">
        <v>1992</v>
      </c>
    </row>
    <row r="440" spans="1:43" customFormat="1" x14ac:dyDescent="0.25">
      <c r="A440">
        <v>814363</v>
      </c>
      <c r="B440" t="s">
        <v>913</v>
      </c>
      <c r="C440" t="s">
        <v>107</v>
      </c>
      <c r="D440" t="s">
        <v>180</v>
      </c>
      <c r="E440" t="s">
        <v>131</v>
      </c>
      <c r="G440" t="s">
        <v>1476</v>
      </c>
      <c r="H440" t="s">
        <v>569</v>
      </c>
      <c r="I440" t="s">
        <v>57</v>
      </c>
      <c r="K440">
        <v>0</v>
      </c>
      <c r="L440">
        <v>0</v>
      </c>
      <c r="M440">
        <v>0</v>
      </c>
      <c r="N440" t="s">
        <v>555</v>
      </c>
      <c r="P440" s="242"/>
      <c r="Q440">
        <v>0</v>
      </c>
      <c r="AO440">
        <f>VLOOKUP(A440,ورقة4!A$3:A$788,1,0)</f>
        <v>814363</v>
      </c>
      <c r="AP440">
        <v>814363</v>
      </c>
    </row>
    <row r="441" spans="1:43" customFormat="1" x14ac:dyDescent="0.25">
      <c r="A441">
        <v>814366</v>
      </c>
      <c r="B441" t="s">
        <v>916</v>
      </c>
      <c r="C441" t="s">
        <v>1046</v>
      </c>
      <c r="D441" t="s">
        <v>322</v>
      </c>
      <c r="E441" t="s">
        <v>131</v>
      </c>
      <c r="G441" t="s">
        <v>1476</v>
      </c>
      <c r="H441" t="s">
        <v>569</v>
      </c>
      <c r="I441" t="s">
        <v>57</v>
      </c>
      <c r="K441">
        <v>0</v>
      </c>
      <c r="L441">
        <v>0</v>
      </c>
      <c r="M441">
        <v>0</v>
      </c>
      <c r="N441" t="s">
        <v>555</v>
      </c>
      <c r="P441" s="242"/>
      <c r="Q441">
        <v>0</v>
      </c>
      <c r="AO441">
        <f>VLOOKUP(A441,ورقة4!A$3:A$788,1,0)</f>
        <v>814366</v>
      </c>
      <c r="AP441">
        <v>814366</v>
      </c>
      <c r="AQ441" t="s">
        <v>1992</v>
      </c>
    </row>
    <row r="442" spans="1:43" customFormat="1" x14ac:dyDescent="0.25">
      <c r="A442">
        <v>814472</v>
      </c>
      <c r="B442" t="s">
        <v>972</v>
      </c>
      <c r="C442" t="s">
        <v>314</v>
      </c>
      <c r="D442" t="s">
        <v>302</v>
      </c>
      <c r="E442" t="s">
        <v>132</v>
      </c>
      <c r="G442" t="s">
        <v>664</v>
      </c>
      <c r="H442" t="s">
        <v>569</v>
      </c>
      <c r="I442" t="s">
        <v>57</v>
      </c>
      <c r="K442" t="s">
        <v>235</v>
      </c>
      <c r="L442">
        <v>2019</v>
      </c>
      <c r="M442" t="s">
        <v>222</v>
      </c>
      <c r="N442" t="s">
        <v>555</v>
      </c>
      <c r="P442" s="242"/>
      <c r="Q442">
        <v>0</v>
      </c>
      <c r="AO442">
        <f>VLOOKUP(A442,ورقة4!A$3:A$788,1,0)</f>
        <v>814472</v>
      </c>
      <c r="AP442">
        <v>814472</v>
      </c>
    </row>
    <row r="443" spans="1:43" customFormat="1" x14ac:dyDescent="0.25">
      <c r="A443">
        <v>814515</v>
      </c>
      <c r="B443" t="s">
        <v>1183</v>
      </c>
      <c r="C443" t="s">
        <v>75</v>
      </c>
      <c r="D443" t="s">
        <v>181</v>
      </c>
      <c r="E443" t="s">
        <v>131</v>
      </c>
      <c r="G443" t="s">
        <v>220</v>
      </c>
      <c r="H443" t="s">
        <v>569</v>
      </c>
      <c r="I443" t="s">
        <v>57</v>
      </c>
      <c r="K443">
        <v>0</v>
      </c>
      <c r="L443">
        <v>0</v>
      </c>
      <c r="M443">
        <v>0</v>
      </c>
      <c r="N443" t="s">
        <v>225</v>
      </c>
      <c r="P443" s="242"/>
      <c r="Q443">
        <v>0</v>
      </c>
      <c r="AO443">
        <f>VLOOKUP(A443,ورقة4!A$3:A$788,1,0)</f>
        <v>814515</v>
      </c>
      <c r="AP443">
        <v>814515</v>
      </c>
    </row>
    <row r="444" spans="1:43" customFormat="1" x14ac:dyDescent="0.25">
      <c r="A444">
        <v>814530</v>
      </c>
      <c r="B444" t="s">
        <v>1189</v>
      </c>
      <c r="C444" t="s">
        <v>995</v>
      </c>
      <c r="D444" t="s">
        <v>529</v>
      </c>
      <c r="E444" t="s">
        <v>131</v>
      </c>
      <c r="G444" t="s">
        <v>1190</v>
      </c>
      <c r="H444" t="s">
        <v>569</v>
      </c>
      <c r="I444" t="s">
        <v>57</v>
      </c>
      <c r="K444" t="s">
        <v>234</v>
      </c>
      <c r="L444">
        <v>2020</v>
      </c>
      <c r="M444" t="s">
        <v>225</v>
      </c>
      <c r="N444" t="s">
        <v>221</v>
      </c>
      <c r="P444" s="242"/>
      <c r="Q444">
        <v>0</v>
      </c>
      <c r="AO444">
        <f>VLOOKUP(A444,ورقة4!A$3:A$788,1,0)</f>
        <v>814530</v>
      </c>
      <c r="AP444">
        <v>814530</v>
      </c>
    </row>
    <row r="445" spans="1:43" customFormat="1" x14ac:dyDescent="0.25">
      <c r="A445">
        <v>814531</v>
      </c>
      <c r="B445" t="s">
        <v>1191</v>
      </c>
      <c r="C445" t="s">
        <v>376</v>
      </c>
      <c r="D445" t="s">
        <v>123</v>
      </c>
      <c r="E445" t="s">
        <v>131</v>
      </c>
      <c r="G445" t="s">
        <v>1476</v>
      </c>
      <c r="H445" t="s">
        <v>569</v>
      </c>
      <c r="I445" t="s">
        <v>57</v>
      </c>
      <c r="K445">
        <v>0</v>
      </c>
      <c r="L445">
        <v>0</v>
      </c>
      <c r="M445">
        <v>0</v>
      </c>
      <c r="N445" t="s">
        <v>555</v>
      </c>
      <c r="P445" s="242"/>
      <c r="Q445">
        <v>0</v>
      </c>
      <c r="AO445">
        <f>VLOOKUP(A445,ورقة4!A$3:A$788,1,0)</f>
        <v>814531</v>
      </c>
      <c r="AP445">
        <v>814531</v>
      </c>
    </row>
    <row r="446" spans="1:43" customFormat="1" x14ac:dyDescent="0.25">
      <c r="A446">
        <v>814534</v>
      </c>
      <c r="B446" t="s">
        <v>1192</v>
      </c>
      <c r="C446" t="s">
        <v>1193</v>
      </c>
      <c r="D446" t="s">
        <v>296</v>
      </c>
      <c r="E446" t="s">
        <v>132</v>
      </c>
      <c r="G446" t="s">
        <v>1476</v>
      </c>
      <c r="H446" t="s">
        <v>569</v>
      </c>
      <c r="I446" t="s">
        <v>57</v>
      </c>
      <c r="K446">
        <v>0</v>
      </c>
      <c r="L446">
        <v>0</v>
      </c>
      <c r="M446">
        <v>0</v>
      </c>
      <c r="N446" t="s">
        <v>555</v>
      </c>
      <c r="P446" s="242"/>
      <c r="Q446">
        <v>0</v>
      </c>
      <c r="AO446">
        <f>VLOOKUP(A446,ورقة4!A$3:A$788,1,0)</f>
        <v>814534</v>
      </c>
      <c r="AP446">
        <v>814534</v>
      </c>
    </row>
    <row r="447" spans="1:43" customFormat="1" x14ac:dyDescent="0.25">
      <c r="A447">
        <v>814574</v>
      </c>
      <c r="B447" t="s">
        <v>1226</v>
      </c>
      <c r="C447" t="s">
        <v>1227</v>
      </c>
      <c r="D447" t="s">
        <v>147</v>
      </c>
      <c r="E447" t="s">
        <v>131</v>
      </c>
      <c r="G447" t="s">
        <v>1228</v>
      </c>
      <c r="H447" t="s">
        <v>569</v>
      </c>
      <c r="I447" t="s">
        <v>57</v>
      </c>
      <c r="K447">
        <v>0</v>
      </c>
      <c r="L447">
        <v>0</v>
      </c>
      <c r="M447">
        <v>0</v>
      </c>
      <c r="P447" s="242"/>
      <c r="Q447">
        <v>0</v>
      </c>
      <c r="AO447">
        <f>VLOOKUP(A447,ورقة4!A$3:A$788,1,0)</f>
        <v>814574</v>
      </c>
      <c r="AP447">
        <v>814574</v>
      </c>
    </row>
    <row r="448" spans="1:43" customFormat="1" x14ac:dyDescent="0.25">
      <c r="A448">
        <v>814591</v>
      </c>
      <c r="B448" t="s">
        <v>1239</v>
      </c>
      <c r="C448" t="s">
        <v>346</v>
      </c>
      <c r="D448" t="s">
        <v>1240</v>
      </c>
      <c r="E448" t="s">
        <v>131</v>
      </c>
      <c r="G448" t="s">
        <v>1241</v>
      </c>
      <c r="H448" t="s">
        <v>569</v>
      </c>
      <c r="I448" t="s">
        <v>57</v>
      </c>
      <c r="K448">
        <v>0</v>
      </c>
      <c r="L448">
        <v>0</v>
      </c>
      <c r="M448">
        <v>0</v>
      </c>
      <c r="N448" t="s">
        <v>226</v>
      </c>
      <c r="P448" s="242"/>
      <c r="Q448">
        <v>0</v>
      </c>
      <c r="AO448">
        <f>VLOOKUP(A448,ورقة4!A$3:A$788,1,0)</f>
        <v>814591</v>
      </c>
      <c r="AP448">
        <v>814591</v>
      </c>
    </row>
    <row r="449" spans="1:42" customFormat="1" x14ac:dyDescent="0.25">
      <c r="A449">
        <v>814594</v>
      </c>
      <c r="B449" t="s">
        <v>848</v>
      </c>
      <c r="C449" t="s">
        <v>62</v>
      </c>
      <c r="D449" t="s">
        <v>175</v>
      </c>
      <c r="E449" t="s">
        <v>1163</v>
      </c>
      <c r="G449" t="s">
        <v>1476</v>
      </c>
      <c r="H449" t="s">
        <v>580</v>
      </c>
      <c r="I449" t="s">
        <v>57</v>
      </c>
      <c r="K449">
        <v>0</v>
      </c>
      <c r="L449">
        <v>0</v>
      </c>
      <c r="M449">
        <v>0</v>
      </c>
      <c r="N449" t="s">
        <v>555</v>
      </c>
      <c r="P449" s="242"/>
      <c r="Q449">
        <v>0</v>
      </c>
      <c r="AO449">
        <f>VLOOKUP(A449,ورقة4!A$3:A$788,1,0)</f>
        <v>814594</v>
      </c>
      <c r="AP449">
        <v>814594</v>
      </c>
    </row>
    <row r="450" spans="1:42" customFormat="1" x14ac:dyDescent="0.25">
      <c r="A450">
        <v>814608</v>
      </c>
      <c r="B450" t="s">
        <v>1249</v>
      </c>
      <c r="C450" t="s">
        <v>113</v>
      </c>
      <c r="D450" t="s">
        <v>620</v>
      </c>
      <c r="E450" t="s">
        <v>132</v>
      </c>
      <c r="G450" t="s">
        <v>688</v>
      </c>
      <c r="H450" t="s">
        <v>569</v>
      </c>
      <c r="I450" t="s">
        <v>57</v>
      </c>
      <c r="K450" t="s">
        <v>234</v>
      </c>
      <c r="L450">
        <v>2000</v>
      </c>
      <c r="M450" t="s">
        <v>220</v>
      </c>
      <c r="N450" t="s">
        <v>225</v>
      </c>
      <c r="P450" s="242"/>
      <c r="Q450">
        <v>0</v>
      </c>
      <c r="AO450">
        <f>VLOOKUP(A450,ورقة4!A$3:A$788,1,0)</f>
        <v>814608</v>
      </c>
      <c r="AP450">
        <v>814608</v>
      </c>
    </row>
    <row r="451" spans="1:42" customFormat="1" x14ac:dyDescent="0.25">
      <c r="A451">
        <v>814610</v>
      </c>
      <c r="B451" t="s">
        <v>1251</v>
      </c>
      <c r="C451" t="s">
        <v>58</v>
      </c>
      <c r="D451" t="s">
        <v>349</v>
      </c>
      <c r="E451" t="s">
        <v>132</v>
      </c>
      <c r="G451" t="s">
        <v>612</v>
      </c>
      <c r="H451" t="s">
        <v>569</v>
      </c>
      <c r="I451" t="s">
        <v>57</v>
      </c>
      <c r="K451" t="s">
        <v>1078</v>
      </c>
      <c r="L451">
        <v>2007</v>
      </c>
      <c r="M451" t="s">
        <v>225</v>
      </c>
      <c r="N451" t="s">
        <v>225</v>
      </c>
      <c r="P451" s="242"/>
      <c r="Q451">
        <v>0</v>
      </c>
      <c r="AO451">
        <f>VLOOKUP(A451,ورقة4!A$3:A$788,1,0)</f>
        <v>814610</v>
      </c>
      <c r="AP451">
        <v>814610</v>
      </c>
    </row>
    <row r="452" spans="1:42" customFormat="1" x14ac:dyDescent="0.25">
      <c r="A452">
        <v>814614</v>
      </c>
      <c r="B452" t="s">
        <v>1253</v>
      </c>
      <c r="C452" t="s">
        <v>249</v>
      </c>
      <c r="D452" t="s">
        <v>200</v>
      </c>
      <c r="E452" t="s">
        <v>131</v>
      </c>
      <c r="G452" t="s">
        <v>1254</v>
      </c>
      <c r="H452" t="s">
        <v>569</v>
      </c>
      <c r="I452" t="s">
        <v>57</v>
      </c>
      <c r="K452" t="s">
        <v>1077</v>
      </c>
      <c r="L452">
        <v>2021</v>
      </c>
      <c r="M452" t="s">
        <v>225</v>
      </c>
      <c r="N452" t="s">
        <v>227</v>
      </c>
      <c r="P452" s="242"/>
      <c r="Q452">
        <v>0</v>
      </c>
      <c r="AO452">
        <f>VLOOKUP(A452,ورقة4!A$3:A$788,1,0)</f>
        <v>814614</v>
      </c>
      <c r="AP452">
        <v>814614</v>
      </c>
    </row>
    <row r="453" spans="1:42" customFormat="1" x14ac:dyDescent="0.25">
      <c r="A453">
        <v>814634</v>
      </c>
      <c r="B453" t="s">
        <v>1269</v>
      </c>
      <c r="C453" t="s">
        <v>62</v>
      </c>
      <c r="D453" t="s">
        <v>181</v>
      </c>
      <c r="E453" t="s">
        <v>131</v>
      </c>
      <c r="G453" t="s">
        <v>220</v>
      </c>
      <c r="H453" t="s">
        <v>569</v>
      </c>
      <c r="I453" t="s">
        <v>57</v>
      </c>
      <c r="K453">
        <v>0</v>
      </c>
      <c r="L453">
        <v>0</v>
      </c>
      <c r="M453">
        <v>0</v>
      </c>
      <c r="P453" s="242"/>
      <c r="Q453">
        <v>0</v>
      </c>
      <c r="AO453">
        <f>VLOOKUP(A453,ورقة4!A$3:A$788,1,0)</f>
        <v>814634</v>
      </c>
      <c r="AP453">
        <v>814634</v>
      </c>
    </row>
    <row r="454" spans="1:42" customFormat="1" x14ac:dyDescent="0.25">
      <c r="A454">
        <v>814642</v>
      </c>
      <c r="B454" t="s">
        <v>1276</v>
      </c>
      <c r="C454" t="s">
        <v>99</v>
      </c>
      <c r="D454" t="s">
        <v>178</v>
      </c>
      <c r="E454" t="s">
        <v>1163</v>
      </c>
      <c r="G454" t="s">
        <v>220</v>
      </c>
      <c r="H454" t="s">
        <v>569</v>
      </c>
      <c r="I454" t="s">
        <v>57</v>
      </c>
      <c r="K454" t="s">
        <v>1079</v>
      </c>
      <c r="L454">
        <v>2018</v>
      </c>
      <c r="M454" t="s">
        <v>220</v>
      </c>
      <c r="N454" t="s">
        <v>220</v>
      </c>
      <c r="P454" s="242"/>
      <c r="Q454">
        <v>0</v>
      </c>
      <c r="AO454">
        <f>VLOOKUP(A454,ورقة4!A$3:A$788,1,0)</f>
        <v>814642</v>
      </c>
      <c r="AP454">
        <v>814642</v>
      </c>
    </row>
    <row r="455" spans="1:42" customFormat="1" x14ac:dyDescent="0.25">
      <c r="A455">
        <v>814646</v>
      </c>
      <c r="B455" t="s">
        <v>1280</v>
      </c>
      <c r="C455" t="s">
        <v>362</v>
      </c>
      <c r="D455" t="s">
        <v>165</v>
      </c>
      <c r="E455" t="s">
        <v>132</v>
      </c>
      <c r="G455" t="s">
        <v>220</v>
      </c>
      <c r="H455" t="s">
        <v>580</v>
      </c>
      <c r="I455" t="s">
        <v>57</v>
      </c>
      <c r="K455">
        <v>0</v>
      </c>
      <c r="L455">
        <v>0</v>
      </c>
      <c r="M455">
        <v>0</v>
      </c>
      <c r="N455" t="s">
        <v>555</v>
      </c>
      <c r="P455" s="242"/>
      <c r="Q455">
        <v>0</v>
      </c>
      <c r="AO455">
        <f>VLOOKUP(A455,ورقة4!A$3:A$788,1,0)</f>
        <v>814646</v>
      </c>
      <c r="AP455">
        <v>814646</v>
      </c>
    </row>
    <row r="456" spans="1:42" customFormat="1" x14ac:dyDescent="0.25">
      <c r="A456">
        <v>814667</v>
      </c>
      <c r="B456" t="s">
        <v>1981</v>
      </c>
      <c r="C456" t="s">
        <v>1303</v>
      </c>
      <c r="D456" t="s">
        <v>480</v>
      </c>
      <c r="E456" t="s">
        <v>132</v>
      </c>
      <c r="G456" t="s">
        <v>1042</v>
      </c>
      <c r="H456" t="s">
        <v>569</v>
      </c>
      <c r="I456" t="s">
        <v>57</v>
      </c>
      <c r="K456">
        <v>0</v>
      </c>
      <c r="L456">
        <v>0</v>
      </c>
      <c r="M456">
        <v>0</v>
      </c>
      <c r="N456" t="s">
        <v>221</v>
      </c>
      <c r="P456" s="242"/>
      <c r="Q456">
        <v>0</v>
      </c>
      <c r="AO456">
        <f>VLOOKUP(A456,ورقة4!A$3:A$788,1,0)</f>
        <v>814667</v>
      </c>
      <c r="AP456">
        <v>814667</v>
      </c>
    </row>
    <row r="457" spans="1:42" customFormat="1" x14ac:dyDescent="0.25">
      <c r="A457">
        <v>814682</v>
      </c>
      <c r="B457" t="s">
        <v>913</v>
      </c>
      <c r="C457" t="s">
        <v>538</v>
      </c>
      <c r="D457" t="s">
        <v>531</v>
      </c>
      <c r="E457" t="s">
        <v>131</v>
      </c>
      <c r="G457" t="s">
        <v>1476</v>
      </c>
      <c r="H457" t="s">
        <v>569</v>
      </c>
      <c r="I457" t="s">
        <v>57</v>
      </c>
      <c r="K457" t="s">
        <v>1077</v>
      </c>
      <c r="L457">
        <v>2021</v>
      </c>
      <c r="M457" t="s">
        <v>225</v>
      </c>
      <c r="N457" t="s">
        <v>225</v>
      </c>
      <c r="P457" s="242"/>
      <c r="Q457">
        <v>0</v>
      </c>
      <c r="AO457">
        <f>VLOOKUP(A457,ورقة4!A$3:A$788,1,0)</f>
        <v>814682</v>
      </c>
      <c r="AP457">
        <v>814682</v>
      </c>
    </row>
    <row r="458" spans="1:42" customFormat="1" x14ac:dyDescent="0.25">
      <c r="A458">
        <v>814683</v>
      </c>
      <c r="B458" t="s">
        <v>1310</v>
      </c>
      <c r="C458" t="s">
        <v>405</v>
      </c>
      <c r="D458" t="s">
        <v>316</v>
      </c>
      <c r="E458" t="s">
        <v>131</v>
      </c>
      <c r="G458" t="s">
        <v>220</v>
      </c>
      <c r="H458" t="s">
        <v>569</v>
      </c>
      <c r="I458" t="s">
        <v>57</v>
      </c>
      <c r="K458" t="s">
        <v>1077</v>
      </c>
      <c r="L458">
        <v>2020</v>
      </c>
      <c r="M458" t="s">
        <v>220</v>
      </c>
      <c r="N458" t="s">
        <v>228</v>
      </c>
      <c r="P458" s="242"/>
      <c r="Q458">
        <v>0</v>
      </c>
      <c r="AO458">
        <f>VLOOKUP(A458,ورقة4!A$3:A$788,1,0)</f>
        <v>814683</v>
      </c>
      <c r="AP458">
        <v>814683</v>
      </c>
    </row>
    <row r="459" spans="1:42" customFormat="1" x14ac:dyDescent="0.25">
      <c r="A459">
        <v>814695</v>
      </c>
      <c r="B459" t="s">
        <v>1140</v>
      </c>
      <c r="C459" t="s">
        <v>537</v>
      </c>
      <c r="D459" t="s">
        <v>696</v>
      </c>
      <c r="E459" t="s">
        <v>132</v>
      </c>
      <c r="G459" t="s">
        <v>1476</v>
      </c>
      <c r="H459" t="s">
        <v>569</v>
      </c>
      <c r="I459" t="s">
        <v>57</v>
      </c>
      <c r="K459">
        <v>0</v>
      </c>
      <c r="L459">
        <v>0</v>
      </c>
      <c r="M459">
        <v>0</v>
      </c>
      <c r="N459" t="s">
        <v>555</v>
      </c>
      <c r="P459" s="242"/>
      <c r="Q459">
        <v>0</v>
      </c>
      <c r="AO459">
        <f>VLOOKUP(A459,ورقة4!A$3:A$788,1,0)</f>
        <v>814695</v>
      </c>
      <c r="AP459">
        <v>814695</v>
      </c>
    </row>
    <row r="460" spans="1:42" customFormat="1" x14ac:dyDescent="0.25">
      <c r="A460">
        <v>814703</v>
      </c>
      <c r="B460" t="s">
        <v>1322</v>
      </c>
      <c r="C460" t="s">
        <v>694</v>
      </c>
      <c r="D460" t="s">
        <v>1145</v>
      </c>
      <c r="E460" t="s">
        <v>132</v>
      </c>
      <c r="G460" t="s">
        <v>670</v>
      </c>
      <c r="H460" t="s">
        <v>569</v>
      </c>
      <c r="I460" t="s">
        <v>57</v>
      </c>
      <c r="K460" t="s">
        <v>1079</v>
      </c>
      <c r="L460">
        <v>2000</v>
      </c>
      <c r="M460" t="s">
        <v>225</v>
      </c>
      <c r="N460" t="s">
        <v>225</v>
      </c>
      <c r="P460" s="242"/>
      <c r="Q460">
        <v>0</v>
      </c>
      <c r="AO460">
        <f>VLOOKUP(A460,ورقة4!A$3:A$788,1,0)</f>
        <v>814703</v>
      </c>
      <c r="AP460">
        <v>814703</v>
      </c>
    </row>
    <row r="461" spans="1:42" customFormat="1" x14ac:dyDescent="0.25">
      <c r="A461">
        <v>814713</v>
      </c>
      <c r="B461" t="s">
        <v>1329</v>
      </c>
      <c r="C461" t="s">
        <v>643</v>
      </c>
      <c r="D461" t="s">
        <v>1154</v>
      </c>
      <c r="E461" t="s">
        <v>132</v>
      </c>
      <c r="G461" t="s">
        <v>1476</v>
      </c>
      <c r="H461" t="s">
        <v>569</v>
      </c>
      <c r="I461" t="s">
        <v>57</v>
      </c>
      <c r="K461">
        <v>0</v>
      </c>
      <c r="L461">
        <v>0</v>
      </c>
      <c r="M461">
        <v>0</v>
      </c>
      <c r="N461" t="s">
        <v>555</v>
      </c>
      <c r="P461" s="242"/>
      <c r="Q461">
        <v>0</v>
      </c>
      <c r="AO461">
        <f>VLOOKUP(A461,ورقة4!A$3:A$788,1,0)</f>
        <v>814713</v>
      </c>
      <c r="AP461">
        <v>814713</v>
      </c>
    </row>
    <row r="462" spans="1:42" customFormat="1" x14ac:dyDescent="0.25">
      <c r="A462">
        <v>814715</v>
      </c>
      <c r="B462" t="s">
        <v>1331</v>
      </c>
      <c r="C462" t="s">
        <v>102</v>
      </c>
      <c r="D462" t="s">
        <v>1332</v>
      </c>
      <c r="E462" t="s">
        <v>1163</v>
      </c>
      <c r="G462" t="s">
        <v>220</v>
      </c>
      <c r="H462" t="s">
        <v>569</v>
      </c>
      <c r="I462" t="s">
        <v>57</v>
      </c>
      <c r="K462">
        <v>0</v>
      </c>
      <c r="L462">
        <v>0</v>
      </c>
      <c r="M462">
        <v>0</v>
      </c>
      <c r="P462" s="242"/>
      <c r="Q462">
        <v>0</v>
      </c>
      <c r="AO462">
        <f>VLOOKUP(A462,ورقة4!A$3:A$788,1,0)</f>
        <v>814715</v>
      </c>
      <c r="AP462">
        <v>814715</v>
      </c>
    </row>
    <row r="463" spans="1:42" customFormat="1" x14ac:dyDescent="0.25">
      <c r="A463">
        <v>814756</v>
      </c>
      <c r="B463" t="s">
        <v>1134</v>
      </c>
      <c r="C463" t="s">
        <v>599</v>
      </c>
      <c r="D463" t="s">
        <v>1153</v>
      </c>
      <c r="E463" t="s">
        <v>131</v>
      </c>
      <c r="G463" t="s">
        <v>572</v>
      </c>
      <c r="H463" t="s">
        <v>569</v>
      </c>
      <c r="I463" t="s">
        <v>57</v>
      </c>
      <c r="K463" t="s">
        <v>1077</v>
      </c>
      <c r="L463">
        <v>2014</v>
      </c>
      <c r="M463" t="s">
        <v>225</v>
      </c>
      <c r="N463" t="s">
        <v>220</v>
      </c>
      <c r="P463" s="242"/>
      <c r="Q463">
        <v>0</v>
      </c>
      <c r="AO463">
        <f>VLOOKUP(A463,ورقة4!A$3:A$788,1,0)</f>
        <v>814756</v>
      </c>
      <c r="AP463">
        <v>814756</v>
      </c>
    </row>
    <row r="464" spans="1:42" customFormat="1" x14ac:dyDescent="0.25">
      <c r="A464">
        <v>814776</v>
      </c>
      <c r="B464" t="s">
        <v>1380</v>
      </c>
      <c r="C464" t="s">
        <v>469</v>
      </c>
      <c r="D464" t="s">
        <v>407</v>
      </c>
      <c r="E464" t="s">
        <v>131</v>
      </c>
      <c r="G464" t="s">
        <v>572</v>
      </c>
      <c r="H464" t="s">
        <v>569</v>
      </c>
      <c r="I464" t="s">
        <v>57</v>
      </c>
      <c r="K464">
        <v>0</v>
      </c>
      <c r="L464">
        <v>0</v>
      </c>
      <c r="M464">
        <v>0</v>
      </c>
      <c r="P464" s="242"/>
      <c r="Q464">
        <v>0</v>
      </c>
      <c r="AO464">
        <f>VLOOKUP(A464,ورقة4!A$3:A$788,1,0)</f>
        <v>814776</v>
      </c>
      <c r="AP464">
        <v>814776</v>
      </c>
    </row>
    <row r="465" spans="1:42" customFormat="1" x14ac:dyDescent="0.25">
      <c r="A465">
        <v>814777</v>
      </c>
      <c r="B465" t="s">
        <v>1381</v>
      </c>
      <c r="C465" t="s">
        <v>1007</v>
      </c>
      <c r="D465" t="s">
        <v>209</v>
      </c>
      <c r="E465" t="s">
        <v>131</v>
      </c>
      <c r="G465" t="s">
        <v>622</v>
      </c>
      <c r="H465" t="s">
        <v>569</v>
      </c>
      <c r="I465" t="s">
        <v>57</v>
      </c>
      <c r="K465" t="s">
        <v>1077</v>
      </c>
      <c r="L465">
        <v>2006</v>
      </c>
      <c r="M465" t="s">
        <v>220</v>
      </c>
      <c r="N465" t="s">
        <v>225</v>
      </c>
      <c r="P465" s="242"/>
      <c r="Q465">
        <v>0</v>
      </c>
      <c r="AO465">
        <f>VLOOKUP(A465,ورقة4!A$3:A$788,1,0)</f>
        <v>814777</v>
      </c>
      <c r="AP465">
        <v>814777</v>
      </c>
    </row>
    <row r="466" spans="1:42" customFormat="1" x14ac:dyDescent="0.25">
      <c r="A466">
        <v>814789</v>
      </c>
      <c r="B466" t="s">
        <v>1388</v>
      </c>
      <c r="C466" t="s">
        <v>62</v>
      </c>
      <c r="D466" t="s">
        <v>180</v>
      </c>
      <c r="E466" t="s">
        <v>132</v>
      </c>
      <c r="G466" t="s">
        <v>222</v>
      </c>
      <c r="H466" t="s">
        <v>569</v>
      </c>
      <c r="I466" t="s">
        <v>57</v>
      </c>
      <c r="K466" t="s">
        <v>1079</v>
      </c>
      <c r="L466">
        <v>2009</v>
      </c>
      <c r="M466" t="s">
        <v>222</v>
      </c>
      <c r="N466" t="s">
        <v>222</v>
      </c>
      <c r="P466" s="242"/>
      <c r="Q466">
        <v>0</v>
      </c>
      <c r="AO466">
        <f>VLOOKUP(A466,ورقة4!A$3:A$788,1,0)</f>
        <v>814789</v>
      </c>
      <c r="AP466">
        <v>814789</v>
      </c>
    </row>
    <row r="467" spans="1:42" customFormat="1" x14ac:dyDescent="0.25">
      <c r="A467">
        <v>814824</v>
      </c>
      <c r="B467" t="s">
        <v>1412</v>
      </c>
      <c r="C467" t="s">
        <v>313</v>
      </c>
      <c r="D467" t="s">
        <v>1029</v>
      </c>
      <c r="E467" t="s">
        <v>132</v>
      </c>
      <c r="G467" t="s">
        <v>220</v>
      </c>
      <c r="H467" t="s">
        <v>569</v>
      </c>
      <c r="I467" t="s">
        <v>57</v>
      </c>
      <c r="K467" t="s">
        <v>235</v>
      </c>
      <c r="L467">
        <v>2009</v>
      </c>
      <c r="M467" t="s">
        <v>231</v>
      </c>
      <c r="N467" t="s">
        <v>228</v>
      </c>
      <c r="P467" s="242"/>
      <c r="Q467">
        <v>0</v>
      </c>
      <c r="AO467">
        <f>VLOOKUP(A467,ورقة4!A$3:A$788,1,0)</f>
        <v>814824</v>
      </c>
      <c r="AP467">
        <v>814824</v>
      </c>
    </row>
    <row r="468" spans="1:42" customFormat="1" x14ac:dyDescent="0.25">
      <c r="A468">
        <v>814827</v>
      </c>
      <c r="B468" t="s">
        <v>1415</v>
      </c>
      <c r="C468" t="s">
        <v>381</v>
      </c>
      <c r="D468" t="s">
        <v>1416</v>
      </c>
      <c r="E468" t="s">
        <v>132</v>
      </c>
      <c r="G468" t="s">
        <v>220</v>
      </c>
      <c r="H468" t="s">
        <v>569</v>
      </c>
      <c r="I468" t="s">
        <v>57</v>
      </c>
      <c r="K468" t="s">
        <v>1079</v>
      </c>
      <c r="L468">
        <v>2008</v>
      </c>
      <c r="M468" t="s">
        <v>220</v>
      </c>
      <c r="N468" t="s">
        <v>225</v>
      </c>
      <c r="P468" s="242"/>
      <c r="Q468">
        <v>0</v>
      </c>
      <c r="AO468">
        <f>VLOOKUP(A468,ورقة4!A$3:A$788,1,0)</f>
        <v>814827</v>
      </c>
      <c r="AP468">
        <v>814827</v>
      </c>
    </row>
    <row r="469" spans="1:42" customFormat="1" x14ac:dyDescent="0.25">
      <c r="A469">
        <v>814839</v>
      </c>
      <c r="B469" t="s">
        <v>1422</v>
      </c>
      <c r="C469" t="s">
        <v>67</v>
      </c>
      <c r="D469" t="s">
        <v>458</v>
      </c>
      <c r="E469" t="s">
        <v>132</v>
      </c>
      <c r="G469" t="s">
        <v>220</v>
      </c>
      <c r="H469" t="s">
        <v>569</v>
      </c>
      <c r="I469" t="s">
        <v>57</v>
      </c>
      <c r="K469">
        <v>0</v>
      </c>
      <c r="L469">
        <v>0</v>
      </c>
      <c r="M469">
        <v>0</v>
      </c>
      <c r="P469" s="242"/>
      <c r="Q469">
        <v>0</v>
      </c>
      <c r="AO469">
        <f>VLOOKUP(A469,ورقة4!A$3:A$788,1,0)</f>
        <v>814839</v>
      </c>
      <c r="AP469">
        <v>814839</v>
      </c>
    </row>
    <row r="470" spans="1:42" customFormat="1" x14ac:dyDescent="0.25">
      <c r="A470">
        <v>814854</v>
      </c>
      <c r="B470" t="s">
        <v>1131</v>
      </c>
      <c r="C470" t="s">
        <v>111</v>
      </c>
      <c r="D470" t="s">
        <v>291</v>
      </c>
      <c r="E470" t="s">
        <v>131</v>
      </c>
      <c r="G470" t="s">
        <v>220</v>
      </c>
      <c r="H470" t="s">
        <v>569</v>
      </c>
      <c r="I470" t="s">
        <v>57</v>
      </c>
      <c r="K470">
        <v>0</v>
      </c>
      <c r="L470">
        <v>0</v>
      </c>
      <c r="M470">
        <v>0</v>
      </c>
      <c r="N470" t="s">
        <v>555</v>
      </c>
      <c r="P470" s="242"/>
      <c r="Q470">
        <v>0</v>
      </c>
      <c r="AO470">
        <f>VLOOKUP(A470,ورقة4!A$3:A$788,1,0)</f>
        <v>814854</v>
      </c>
      <c r="AP470">
        <v>814854</v>
      </c>
    </row>
    <row r="471" spans="1:42" customFormat="1" x14ac:dyDescent="0.25">
      <c r="A471">
        <v>814859</v>
      </c>
      <c r="B471" t="s">
        <v>1436</v>
      </c>
      <c r="C471" t="s">
        <v>1158</v>
      </c>
      <c r="D471" t="s">
        <v>291</v>
      </c>
      <c r="E471" t="s">
        <v>132</v>
      </c>
      <c r="G471" t="s">
        <v>230</v>
      </c>
      <c r="H471" t="s">
        <v>569</v>
      </c>
      <c r="I471" t="s">
        <v>57</v>
      </c>
      <c r="K471" t="s">
        <v>235</v>
      </c>
      <c r="L471">
        <v>2017</v>
      </c>
      <c r="M471" t="s">
        <v>230</v>
      </c>
      <c r="N471" t="s">
        <v>230</v>
      </c>
      <c r="P471" s="242"/>
      <c r="Q471">
        <v>0</v>
      </c>
      <c r="AO471">
        <f>VLOOKUP(A471,ورقة4!A$3:A$788,1,0)</f>
        <v>814859</v>
      </c>
      <c r="AP471">
        <v>814859</v>
      </c>
    </row>
    <row r="472" spans="1:42" customFormat="1" x14ac:dyDescent="0.25">
      <c r="A472">
        <v>814865</v>
      </c>
      <c r="B472" t="s">
        <v>1444</v>
      </c>
      <c r="C472" t="s">
        <v>379</v>
      </c>
      <c r="D472" t="s">
        <v>1445</v>
      </c>
      <c r="E472" t="s">
        <v>131</v>
      </c>
      <c r="G472" t="s">
        <v>592</v>
      </c>
      <c r="H472" t="s">
        <v>569</v>
      </c>
      <c r="I472" t="s">
        <v>57</v>
      </c>
      <c r="K472">
        <v>0</v>
      </c>
      <c r="L472">
        <v>0</v>
      </c>
      <c r="M472">
        <v>0</v>
      </c>
      <c r="N472" t="s">
        <v>225</v>
      </c>
      <c r="P472" s="242"/>
      <c r="Q472">
        <v>0</v>
      </c>
      <c r="AO472">
        <f>VLOOKUP(A472,ورقة4!A$3:A$788,1,0)</f>
        <v>814865</v>
      </c>
      <c r="AP472">
        <v>814865</v>
      </c>
    </row>
    <row r="473" spans="1:42" customFormat="1" x14ac:dyDescent="0.25">
      <c r="A473">
        <v>814867</v>
      </c>
      <c r="B473" t="s">
        <v>1446</v>
      </c>
      <c r="C473" t="s">
        <v>336</v>
      </c>
      <c r="D473" t="s">
        <v>295</v>
      </c>
      <c r="E473" t="s">
        <v>131</v>
      </c>
      <c r="G473" t="s">
        <v>220</v>
      </c>
      <c r="H473" t="s">
        <v>569</v>
      </c>
      <c r="I473" t="s">
        <v>57</v>
      </c>
      <c r="K473" t="s">
        <v>1077</v>
      </c>
      <c r="L473">
        <v>2021</v>
      </c>
      <c r="M473" t="s">
        <v>220</v>
      </c>
      <c r="N473" t="s">
        <v>229</v>
      </c>
      <c r="P473" s="242"/>
      <c r="Q473">
        <v>0</v>
      </c>
      <c r="AO473">
        <f>VLOOKUP(A473,ورقة4!A$3:A$788,1,0)</f>
        <v>814867</v>
      </c>
      <c r="AP473">
        <v>814867</v>
      </c>
    </row>
    <row r="474" spans="1:42" customFormat="1" x14ac:dyDescent="0.25">
      <c r="A474">
        <v>814877</v>
      </c>
      <c r="B474" t="s">
        <v>1559</v>
      </c>
      <c r="C474" t="s">
        <v>62</v>
      </c>
      <c r="D474" t="s">
        <v>640</v>
      </c>
      <c r="E474" t="s">
        <v>131</v>
      </c>
      <c r="G474" t="s">
        <v>617</v>
      </c>
      <c r="H474" t="s">
        <v>580</v>
      </c>
      <c r="I474" t="s">
        <v>57</v>
      </c>
      <c r="K474" t="s">
        <v>1887</v>
      </c>
      <c r="L474">
        <v>2021</v>
      </c>
      <c r="M474" t="s">
        <v>225</v>
      </c>
      <c r="N474" t="s">
        <v>555</v>
      </c>
      <c r="P474" s="242"/>
      <c r="Q474">
        <v>0</v>
      </c>
      <c r="AO474">
        <f>VLOOKUP(A474,ورقة4!A$3:A$788,1,0)</f>
        <v>814877</v>
      </c>
      <c r="AP474">
        <v>814877</v>
      </c>
    </row>
    <row r="475" spans="1:42" customFormat="1" x14ac:dyDescent="0.25">
      <c r="A475">
        <v>814878</v>
      </c>
      <c r="B475" t="s">
        <v>1560</v>
      </c>
      <c r="C475" t="s">
        <v>1561</v>
      </c>
      <c r="D475" t="s">
        <v>149</v>
      </c>
      <c r="E475" t="s">
        <v>131</v>
      </c>
      <c r="G475" t="s">
        <v>1892</v>
      </c>
      <c r="H475" t="s">
        <v>569</v>
      </c>
      <c r="I475" t="s">
        <v>57</v>
      </c>
      <c r="K475" t="s">
        <v>1887</v>
      </c>
      <c r="L475">
        <v>2021</v>
      </c>
      <c r="M475" t="s">
        <v>221</v>
      </c>
      <c r="N475" t="s">
        <v>221</v>
      </c>
      <c r="P475" s="242"/>
      <c r="Q475">
        <v>0</v>
      </c>
      <c r="AO475">
        <f>VLOOKUP(A475,ورقة4!A$3:A$788,1,0)</f>
        <v>814878</v>
      </c>
      <c r="AP475">
        <v>814878</v>
      </c>
    </row>
    <row r="476" spans="1:42" customFormat="1" x14ac:dyDescent="0.25">
      <c r="A476">
        <v>814881</v>
      </c>
      <c r="B476" t="s">
        <v>1563</v>
      </c>
      <c r="C476" t="s">
        <v>1212</v>
      </c>
      <c r="D476" t="s">
        <v>1564</v>
      </c>
      <c r="E476" t="s">
        <v>131</v>
      </c>
      <c r="G476" t="s">
        <v>1900</v>
      </c>
      <c r="H476" t="s">
        <v>569</v>
      </c>
      <c r="I476" t="s">
        <v>57</v>
      </c>
      <c r="K476" t="s">
        <v>1077</v>
      </c>
      <c r="L476">
        <v>2021</v>
      </c>
      <c r="M476" t="s">
        <v>225</v>
      </c>
      <c r="N476" t="s">
        <v>225</v>
      </c>
      <c r="P476" s="242"/>
      <c r="Q476">
        <v>0</v>
      </c>
      <c r="AO476">
        <f>VLOOKUP(A476,ورقة4!A$3:A$788,1,0)</f>
        <v>814881</v>
      </c>
      <c r="AP476">
        <v>814881</v>
      </c>
    </row>
    <row r="477" spans="1:42" customFormat="1" x14ac:dyDescent="0.25">
      <c r="A477">
        <v>814884</v>
      </c>
      <c r="B477" t="s">
        <v>1567</v>
      </c>
      <c r="C477" t="s">
        <v>64</v>
      </c>
      <c r="D477" t="s">
        <v>87</v>
      </c>
      <c r="E477" t="s">
        <v>132</v>
      </c>
      <c r="G477" t="s">
        <v>1905</v>
      </c>
      <c r="H477" t="s">
        <v>569</v>
      </c>
      <c r="I477" t="s">
        <v>57</v>
      </c>
      <c r="K477" t="s">
        <v>235</v>
      </c>
      <c r="L477">
        <v>2009</v>
      </c>
      <c r="M477" t="s">
        <v>225</v>
      </c>
      <c r="N477" t="s">
        <v>229</v>
      </c>
      <c r="P477" s="242"/>
      <c r="Q477">
        <v>0</v>
      </c>
      <c r="AO477">
        <f>VLOOKUP(A477,ورقة4!A$3:A$788,1,0)</f>
        <v>814884</v>
      </c>
      <c r="AP477">
        <v>814884</v>
      </c>
    </row>
    <row r="478" spans="1:42" customFormat="1" x14ac:dyDescent="0.25">
      <c r="A478">
        <v>814887</v>
      </c>
      <c r="B478" t="s">
        <v>1569</v>
      </c>
      <c r="C478" t="s">
        <v>435</v>
      </c>
      <c r="D478" t="s">
        <v>1570</v>
      </c>
      <c r="E478" t="s">
        <v>131</v>
      </c>
      <c r="G478" t="s">
        <v>652</v>
      </c>
      <c r="H478" t="s">
        <v>569</v>
      </c>
      <c r="I478" t="s">
        <v>57</v>
      </c>
      <c r="K478" t="s">
        <v>1077</v>
      </c>
      <c r="L478">
        <v>2003</v>
      </c>
      <c r="M478" t="s">
        <v>226</v>
      </c>
      <c r="N478" t="s">
        <v>226</v>
      </c>
      <c r="P478" s="242"/>
      <c r="Q478">
        <v>0</v>
      </c>
      <c r="AO478">
        <f>VLOOKUP(A478,ورقة4!A$3:A$788,1,0)</f>
        <v>814887</v>
      </c>
      <c r="AP478">
        <v>814887</v>
      </c>
    </row>
    <row r="479" spans="1:42" customFormat="1" x14ac:dyDescent="0.25">
      <c r="A479">
        <v>814891</v>
      </c>
      <c r="B479" t="s">
        <v>1573</v>
      </c>
      <c r="C479" t="s">
        <v>1574</v>
      </c>
      <c r="D479" t="s">
        <v>181</v>
      </c>
      <c r="E479" t="s">
        <v>132</v>
      </c>
      <c r="G479" t="s">
        <v>1906</v>
      </c>
      <c r="H479" t="s">
        <v>569</v>
      </c>
      <c r="I479" t="s">
        <v>57</v>
      </c>
      <c r="K479" t="s">
        <v>1078</v>
      </c>
      <c r="L479">
        <v>2013</v>
      </c>
      <c r="M479" t="s">
        <v>225</v>
      </c>
      <c r="N479" t="s">
        <v>225</v>
      </c>
      <c r="P479" s="242"/>
      <c r="Q479">
        <v>0</v>
      </c>
      <c r="AO479">
        <f>VLOOKUP(A479,ورقة4!A$3:A$788,1,0)</f>
        <v>814891</v>
      </c>
      <c r="AP479">
        <v>814891</v>
      </c>
    </row>
    <row r="480" spans="1:42" customFormat="1" x14ac:dyDescent="0.25">
      <c r="A480">
        <v>814893</v>
      </c>
      <c r="B480" t="s">
        <v>1983</v>
      </c>
      <c r="C480" t="s">
        <v>1017</v>
      </c>
      <c r="D480" t="s">
        <v>1006</v>
      </c>
      <c r="E480" t="s">
        <v>132</v>
      </c>
      <c r="G480" t="s">
        <v>220</v>
      </c>
      <c r="H480" t="s">
        <v>569</v>
      </c>
      <c r="I480" t="s">
        <v>57</v>
      </c>
      <c r="K480" t="s">
        <v>1079</v>
      </c>
      <c r="L480">
        <v>2004</v>
      </c>
      <c r="M480" t="s">
        <v>225</v>
      </c>
      <c r="N480" t="s">
        <v>220</v>
      </c>
      <c r="P480" s="242"/>
      <c r="Q480">
        <v>0</v>
      </c>
      <c r="AO480">
        <f>VLOOKUP(A480,ورقة4!A$3:A$788,1,0)</f>
        <v>814893</v>
      </c>
      <c r="AP480">
        <v>814893</v>
      </c>
    </row>
    <row r="481" spans="1:42" customFormat="1" x14ac:dyDescent="0.25">
      <c r="A481">
        <v>814895</v>
      </c>
      <c r="B481" t="s">
        <v>1578</v>
      </c>
      <c r="C481" t="s">
        <v>446</v>
      </c>
      <c r="D481" t="s">
        <v>178</v>
      </c>
      <c r="E481" t="s">
        <v>1163</v>
      </c>
      <c r="G481" t="s">
        <v>220</v>
      </c>
      <c r="H481" t="s">
        <v>569</v>
      </c>
      <c r="I481" t="s">
        <v>57</v>
      </c>
      <c r="K481">
        <v>0</v>
      </c>
      <c r="L481">
        <v>0</v>
      </c>
      <c r="M481">
        <v>0</v>
      </c>
      <c r="N481" t="s">
        <v>225</v>
      </c>
      <c r="P481" s="242"/>
      <c r="Q481">
        <v>0</v>
      </c>
      <c r="AO481">
        <f>VLOOKUP(A481,ورقة4!A$3:A$788,1,0)</f>
        <v>814895</v>
      </c>
      <c r="AP481">
        <v>814895</v>
      </c>
    </row>
    <row r="482" spans="1:42" customFormat="1" x14ac:dyDescent="0.25">
      <c r="A482">
        <v>814899</v>
      </c>
      <c r="B482" t="s">
        <v>1582</v>
      </c>
      <c r="C482" t="s">
        <v>98</v>
      </c>
      <c r="D482" t="s">
        <v>171</v>
      </c>
      <c r="E482" t="s">
        <v>132</v>
      </c>
      <c r="G482" t="s">
        <v>220</v>
      </c>
      <c r="H482" t="s">
        <v>569</v>
      </c>
      <c r="I482" t="s">
        <v>57</v>
      </c>
      <c r="K482" t="s">
        <v>1079</v>
      </c>
      <c r="L482">
        <v>2010</v>
      </c>
      <c r="M482" t="s">
        <v>220</v>
      </c>
      <c r="N482" t="s">
        <v>220</v>
      </c>
      <c r="P482" s="242"/>
      <c r="Q482">
        <v>0</v>
      </c>
      <c r="AO482">
        <f>VLOOKUP(A482,ورقة4!A$3:A$788,1,0)</f>
        <v>814899</v>
      </c>
      <c r="AP482">
        <v>814899</v>
      </c>
    </row>
    <row r="483" spans="1:42" customFormat="1" x14ac:dyDescent="0.25">
      <c r="A483">
        <v>814901</v>
      </c>
      <c r="B483" t="s">
        <v>1584</v>
      </c>
      <c r="C483" t="s">
        <v>101</v>
      </c>
      <c r="D483" t="s">
        <v>197</v>
      </c>
      <c r="E483" t="s">
        <v>132</v>
      </c>
      <c r="G483" t="s">
        <v>222</v>
      </c>
      <c r="H483" t="s">
        <v>569</v>
      </c>
      <c r="I483" t="s">
        <v>57</v>
      </c>
      <c r="K483" t="s">
        <v>1887</v>
      </c>
      <c r="L483">
        <v>2021</v>
      </c>
      <c r="M483" t="s">
        <v>222</v>
      </c>
      <c r="N483" t="s">
        <v>231</v>
      </c>
      <c r="P483" s="242"/>
      <c r="Q483">
        <v>0</v>
      </c>
      <c r="AO483">
        <f>VLOOKUP(A483,ورقة4!A$3:A$788,1,0)</f>
        <v>814901</v>
      </c>
      <c r="AP483">
        <v>814901</v>
      </c>
    </row>
    <row r="484" spans="1:42" customFormat="1" x14ac:dyDescent="0.25">
      <c r="A484">
        <v>814905</v>
      </c>
      <c r="B484" t="s">
        <v>1586</v>
      </c>
      <c r="C484" t="s">
        <v>368</v>
      </c>
      <c r="D484" t="s">
        <v>1587</v>
      </c>
      <c r="E484" t="s">
        <v>132</v>
      </c>
      <c r="G484" t="s">
        <v>220</v>
      </c>
      <c r="H484" t="s">
        <v>569</v>
      </c>
      <c r="I484" t="s">
        <v>57</v>
      </c>
      <c r="K484">
        <v>2023</v>
      </c>
      <c r="L484" t="s">
        <v>1078</v>
      </c>
      <c r="M484" t="s">
        <v>220</v>
      </c>
      <c r="N484" t="s">
        <v>228</v>
      </c>
      <c r="P484" s="242"/>
      <c r="Q484">
        <v>0</v>
      </c>
      <c r="AO484">
        <f>VLOOKUP(A484,ورقة4!A$3:A$788,1,0)</f>
        <v>814905</v>
      </c>
      <c r="AP484">
        <v>814905</v>
      </c>
    </row>
    <row r="485" spans="1:42" customFormat="1" x14ac:dyDescent="0.25">
      <c r="A485">
        <v>814906</v>
      </c>
      <c r="B485" t="s">
        <v>1588</v>
      </c>
      <c r="C485" t="s">
        <v>423</v>
      </c>
      <c r="D485" t="s">
        <v>1039</v>
      </c>
      <c r="E485" t="s">
        <v>131</v>
      </c>
      <c r="G485" t="s">
        <v>1910</v>
      </c>
      <c r="H485" t="s">
        <v>569</v>
      </c>
      <c r="I485" t="s">
        <v>57</v>
      </c>
      <c r="K485" t="s">
        <v>1077</v>
      </c>
      <c r="L485">
        <v>1999</v>
      </c>
      <c r="M485" t="s">
        <v>227</v>
      </c>
      <c r="N485" t="s">
        <v>223</v>
      </c>
      <c r="P485" s="242"/>
      <c r="Q485">
        <v>0</v>
      </c>
      <c r="AO485">
        <f>VLOOKUP(A485,ورقة4!A$3:A$788,1,0)</f>
        <v>814906</v>
      </c>
      <c r="AP485">
        <v>814906</v>
      </c>
    </row>
    <row r="486" spans="1:42" customFormat="1" x14ac:dyDescent="0.25">
      <c r="A486">
        <v>814907</v>
      </c>
      <c r="B486" t="s">
        <v>1589</v>
      </c>
      <c r="C486" t="s">
        <v>62</v>
      </c>
      <c r="D486" t="s">
        <v>183</v>
      </c>
      <c r="E486" t="s">
        <v>131</v>
      </c>
      <c r="G486" t="s">
        <v>220</v>
      </c>
      <c r="H486" t="s">
        <v>569</v>
      </c>
      <c r="I486" t="s">
        <v>57</v>
      </c>
      <c r="K486" t="s">
        <v>1077</v>
      </c>
      <c r="L486">
        <v>2007</v>
      </c>
      <c r="M486" t="s">
        <v>220</v>
      </c>
      <c r="N486" t="s">
        <v>228</v>
      </c>
      <c r="P486" s="242"/>
      <c r="Q486">
        <v>0</v>
      </c>
      <c r="AO486">
        <f>VLOOKUP(A486,ورقة4!A$3:A$788,1,0)</f>
        <v>814907</v>
      </c>
      <c r="AP486">
        <v>814907</v>
      </c>
    </row>
    <row r="487" spans="1:42" customFormat="1" x14ac:dyDescent="0.25">
      <c r="A487">
        <v>814909</v>
      </c>
      <c r="B487" t="s">
        <v>1591</v>
      </c>
      <c r="C487" t="s">
        <v>102</v>
      </c>
      <c r="D487" t="s">
        <v>1592</v>
      </c>
      <c r="E487" t="s">
        <v>131</v>
      </c>
      <c r="G487" t="s">
        <v>220</v>
      </c>
      <c r="H487" t="s">
        <v>1911</v>
      </c>
      <c r="I487" t="s">
        <v>57</v>
      </c>
      <c r="K487">
        <v>0</v>
      </c>
      <c r="L487">
        <v>0</v>
      </c>
      <c r="M487">
        <v>0</v>
      </c>
      <c r="N487" t="s">
        <v>220</v>
      </c>
      <c r="P487" s="242"/>
      <c r="Q487">
        <v>0</v>
      </c>
      <c r="AO487" t="e">
        <f>VLOOKUP(A487,ورقة4!A$3:A$788,1,0)</f>
        <v>#N/A</v>
      </c>
      <c r="AP487">
        <v>814909</v>
      </c>
    </row>
    <row r="488" spans="1:42" customFormat="1" x14ac:dyDescent="0.25">
      <c r="A488">
        <v>814911</v>
      </c>
      <c r="B488" t="s">
        <v>1594</v>
      </c>
      <c r="C488" t="s">
        <v>368</v>
      </c>
      <c r="D488" t="s">
        <v>1587</v>
      </c>
      <c r="E488" t="s">
        <v>132</v>
      </c>
      <c r="G488" t="s">
        <v>220</v>
      </c>
      <c r="H488" t="s">
        <v>569</v>
      </c>
      <c r="I488" t="s">
        <v>57</v>
      </c>
      <c r="K488">
        <v>2023</v>
      </c>
      <c r="L488" t="s">
        <v>1078</v>
      </c>
      <c r="M488" t="s">
        <v>228</v>
      </c>
      <c r="N488" t="s">
        <v>228</v>
      </c>
      <c r="P488" s="242"/>
      <c r="Q488">
        <v>0</v>
      </c>
      <c r="AO488">
        <f>VLOOKUP(A488,ورقة4!A$3:A$788,1,0)</f>
        <v>814911</v>
      </c>
      <c r="AP488">
        <v>814911</v>
      </c>
    </row>
    <row r="489" spans="1:42" customFormat="1" x14ac:dyDescent="0.25">
      <c r="A489">
        <v>814913</v>
      </c>
      <c r="B489" t="s">
        <v>1595</v>
      </c>
      <c r="C489" t="s">
        <v>282</v>
      </c>
      <c r="D489" t="s">
        <v>1596</v>
      </c>
      <c r="E489" t="s">
        <v>131</v>
      </c>
      <c r="G489" t="s">
        <v>1912</v>
      </c>
      <c r="H489" t="s">
        <v>569</v>
      </c>
      <c r="I489" t="s">
        <v>57</v>
      </c>
      <c r="K489">
        <v>2021</v>
      </c>
      <c r="L489" t="s">
        <v>1918</v>
      </c>
      <c r="M489" t="s">
        <v>220</v>
      </c>
      <c r="N489" t="s">
        <v>233</v>
      </c>
      <c r="P489" s="242"/>
      <c r="Q489">
        <v>0</v>
      </c>
      <c r="AO489">
        <f>VLOOKUP(A489,ورقة4!A$3:A$788,1,0)</f>
        <v>814913</v>
      </c>
      <c r="AP489">
        <v>814913</v>
      </c>
    </row>
    <row r="490" spans="1:42" customFormat="1" x14ac:dyDescent="0.25">
      <c r="A490">
        <v>814917</v>
      </c>
      <c r="B490" t="s">
        <v>1600</v>
      </c>
      <c r="C490" t="s">
        <v>90</v>
      </c>
      <c r="D490" t="s">
        <v>162</v>
      </c>
      <c r="E490" t="s">
        <v>131</v>
      </c>
      <c r="G490" t="s">
        <v>223</v>
      </c>
      <c r="H490" t="s">
        <v>569</v>
      </c>
      <c r="I490" t="s">
        <v>57</v>
      </c>
      <c r="K490" t="s">
        <v>1913</v>
      </c>
      <c r="L490">
        <v>2020</v>
      </c>
      <c r="M490" t="s">
        <v>220</v>
      </c>
      <c r="N490" t="s">
        <v>1984</v>
      </c>
      <c r="P490" s="242"/>
      <c r="Q490">
        <v>0</v>
      </c>
      <c r="AO490">
        <f>VLOOKUP(A490,ورقة4!A$3:A$788,1,0)</f>
        <v>814917</v>
      </c>
      <c r="AP490">
        <v>814917</v>
      </c>
    </row>
    <row r="491" spans="1:42" customFormat="1" x14ac:dyDescent="0.25">
      <c r="A491">
        <v>814920</v>
      </c>
      <c r="B491" t="s">
        <v>1601</v>
      </c>
      <c r="C491" t="s">
        <v>93</v>
      </c>
      <c r="D491" t="s">
        <v>177</v>
      </c>
      <c r="E491" t="s">
        <v>132</v>
      </c>
      <c r="G491" t="s">
        <v>220</v>
      </c>
      <c r="H491" t="s">
        <v>569</v>
      </c>
      <c r="I491" t="s">
        <v>57</v>
      </c>
      <c r="K491" t="s">
        <v>1079</v>
      </c>
      <c r="L491">
        <v>2016</v>
      </c>
      <c r="M491" t="s">
        <v>220</v>
      </c>
      <c r="N491" t="s">
        <v>220</v>
      </c>
      <c r="P491" s="242"/>
      <c r="Q491">
        <v>0</v>
      </c>
      <c r="AO491">
        <f>VLOOKUP(A491,ورقة4!A$3:A$788,1,0)</f>
        <v>814920</v>
      </c>
      <c r="AP491">
        <v>814920</v>
      </c>
    </row>
    <row r="492" spans="1:42" customFormat="1" x14ac:dyDescent="0.25">
      <c r="A492">
        <v>814921</v>
      </c>
      <c r="B492" t="s">
        <v>1602</v>
      </c>
      <c r="C492" t="s">
        <v>282</v>
      </c>
      <c r="D492" t="s">
        <v>1603</v>
      </c>
      <c r="E492" t="s">
        <v>131</v>
      </c>
      <c r="G492" t="s">
        <v>220</v>
      </c>
      <c r="H492" t="s">
        <v>569</v>
      </c>
      <c r="I492" t="s">
        <v>57</v>
      </c>
      <c r="K492" t="s">
        <v>1077</v>
      </c>
      <c r="L492">
        <v>2004</v>
      </c>
      <c r="M492" t="s">
        <v>225</v>
      </c>
      <c r="N492" t="s">
        <v>229</v>
      </c>
      <c r="P492" s="242"/>
      <c r="Q492">
        <v>0</v>
      </c>
      <c r="AO492">
        <f>VLOOKUP(A492,ورقة4!A$3:A$788,1,0)</f>
        <v>814921</v>
      </c>
      <c r="AP492">
        <v>814921</v>
      </c>
    </row>
    <row r="493" spans="1:42" customFormat="1" x14ac:dyDescent="0.25">
      <c r="A493">
        <v>814922</v>
      </c>
      <c r="B493" t="s">
        <v>1604</v>
      </c>
      <c r="C493" t="s">
        <v>99</v>
      </c>
      <c r="D493" t="s">
        <v>429</v>
      </c>
      <c r="E493" t="s">
        <v>132</v>
      </c>
      <c r="G493" t="s">
        <v>230</v>
      </c>
      <c r="H493" t="s">
        <v>569</v>
      </c>
      <c r="I493" t="s">
        <v>57</v>
      </c>
      <c r="K493" t="s">
        <v>1887</v>
      </c>
      <c r="L493">
        <v>2004</v>
      </c>
      <c r="M493" t="s">
        <v>230</v>
      </c>
      <c r="N493" t="s">
        <v>230</v>
      </c>
      <c r="P493" s="242"/>
      <c r="Q493">
        <v>0</v>
      </c>
      <c r="AO493">
        <f>VLOOKUP(A493,ورقة4!A$3:A$788,1,0)</f>
        <v>814922</v>
      </c>
      <c r="AP493">
        <v>814922</v>
      </c>
    </row>
    <row r="494" spans="1:42" customFormat="1" x14ac:dyDescent="0.25">
      <c r="A494">
        <v>814925</v>
      </c>
      <c r="B494" t="s">
        <v>1606</v>
      </c>
      <c r="C494" t="s">
        <v>350</v>
      </c>
      <c r="D494" t="s">
        <v>152</v>
      </c>
      <c r="E494" t="s">
        <v>132</v>
      </c>
      <c r="G494" t="s">
        <v>572</v>
      </c>
      <c r="H494" t="s">
        <v>569</v>
      </c>
      <c r="I494" t="s">
        <v>57</v>
      </c>
      <c r="K494" t="s">
        <v>235</v>
      </c>
      <c r="L494">
        <v>2019</v>
      </c>
      <c r="M494" t="s">
        <v>220</v>
      </c>
      <c r="N494" t="s">
        <v>220</v>
      </c>
      <c r="P494" s="242"/>
      <c r="Q494">
        <v>0</v>
      </c>
      <c r="AO494">
        <f>VLOOKUP(A494,ورقة4!A$3:A$788,1,0)</f>
        <v>814925</v>
      </c>
      <c r="AP494">
        <v>814925</v>
      </c>
    </row>
    <row r="495" spans="1:42" customFormat="1" x14ac:dyDescent="0.25">
      <c r="A495">
        <v>814926</v>
      </c>
      <c r="B495" t="s">
        <v>1607</v>
      </c>
      <c r="C495" t="s">
        <v>65</v>
      </c>
      <c r="D495" t="s">
        <v>181</v>
      </c>
      <c r="E495" t="s">
        <v>132</v>
      </c>
      <c r="G495" t="s">
        <v>1897</v>
      </c>
      <c r="H495" t="s">
        <v>569</v>
      </c>
      <c r="I495" t="s">
        <v>57</v>
      </c>
      <c r="K495" t="s">
        <v>1887</v>
      </c>
      <c r="L495">
        <v>2021</v>
      </c>
      <c r="M495" t="s">
        <v>225</v>
      </c>
      <c r="N495" t="s">
        <v>225</v>
      </c>
      <c r="P495" s="242"/>
      <c r="Q495">
        <v>0</v>
      </c>
      <c r="AO495">
        <f>VLOOKUP(A495,ورقة4!A$3:A$788,1,0)</f>
        <v>814926</v>
      </c>
      <c r="AP495">
        <v>814926</v>
      </c>
    </row>
    <row r="496" spans="1:42" customFormat="1" x14ac:dyDescent="0.25">
      <c r="A496">
        <v>814929</v>
      </c>
      <c r="B496" t="s">
        <v>1610</v>
      </c>
      <c r="C496" t="s">
        <v>70</v>
      </c>
      <c r="D496" t="s">
        <v>177</v>
      </c>
      <c r="E496" t="s">
        <v>132</v>
      </c>
      <c r="G496" t="s">
        <v>220</v>
      </c>
      <c r="H496" t="s">
        <v>569</v>
      </c>
      <c r="I496" t="s">
        <v>57</v>
      </c>
      <c r="K496" t="s">
        <v>1077</v>
      </c>
      <c r="L496">
        <v>2019</v>
      </c>
      <c r="M496" t="s">
        <v>220</v>
      </c>
      <c r="N496" t="s">
        <v>220</v>
      </c>
      <c r="P496" s="242"/>
      <c r="Q496">
        <v>0</v>
      </c>
      <c r="AO496">
        <f>VLOOKUP(A496,ورقة4!A$3:A$788,1,0)</f>
        <v>814929</v>
      </c>
      <c r="AP496">
        <v>814929</v>
      </c>
    </row>
    <row r="497" spans="1:42" customFormat="1" x14ac:dyDescent="0.25">
      <c r="A497">
        <v>814931</v>
      </c>
      <c r="B497" t="s">
        <v>1985</v>
      </c>
      <c r="C497" t="s">
        <v>77</v>
      </c>
      <c r="D497" t="s">
        <v>177</v>
      </c>
      <c r="E497" t="s">
        <v>1163</v>
      </c>
      <c r="G497" t="s">
        <v>630</v>
      </c>
      <c r="H497" t="s">
        <v>569</v>
      </c>
      <c r="I497" t="s">
        <v>57</v>
      </c>
      <c r="K497">
        <v>0</v>
      </c>
      <c r="L497">
        <v>0</v>
      </c>
      <c r="M497">
        <v>0</v>
      </c>
      <c r="N497" t="s">
        <v>225</v>
      </c>
      <c r="P497" s="242"/>
      <c r="Q497">
        <v>0</v>
      </c>
      <c r="AO497">
        <f>VLOOKUP(A497,ورقة4!A$3:A$788,1,0)</f>
        <v>814931</v>
      </c>
      <c r="AP497">
        <v>814931</v>
      </c>
    </row>
    <row r="498" spans="1:42" customFormat="1" x14ac:dyDescent="0.25">
      <c r="A498">
        <v>814939</v>
      </c>
      <c r="B498" t="s">
        <v>1621</v>
      </c>
      <c r="C498" t="s">
        <v>321</v>
      </c>
      <c r="D498" t="s">
        <v>654</v>
      </c>
      <c r="E498" t="s">
        <v>131</v>
      </c>
      <c r="G498" t="s">
        <v>220</v>
      </c>
      <c r="H498" t="s">
        <v>569</v>
      </c>
      <c r="I498" t="s">
        <v>57</v>
      </c>
      <c r="K498" t="s">
        <v>1080</v>
      </c>
      <c r="L498">
        <v>2021</v>
      </c>
      <c r="M498" t="s">
        <v>220</v>
      </c>
      <c r="N498" t="s">
        <v>220</v>
      </c>
      <c r="P498" s="242"/>
      <c r="Q498">
        <v>0</v>
      </c>
      <c r="AO498">
        <f>VLOOKUP(A498,ورقة4!A$3:A$788,1,0)</f>
        <v>814939</v>
      </c>
      <c r="AP498">
        <v>814939</v>
      </c>
    </row>
    <row r="499" spans="1:42" customFormat="1" x14ac:dyDescent="0.25">
      <c r="A499">
        <v>814943</v>
      </c>
      <c r="B499" t="s">
        <v>1625</v>
      </c>
      <c r="C499" t="s">
        <v>205</v>
      </c>
      <c r="D499" t="s">
        <v>188</v>
      </c>
      <c r="E499" t="s">
        <v>131</v>
      </c>
      <c r="G499" t="s">
        <v>220</v>
      </c>
      <c r="H499" t="s">
        <v>569</v>
      </c>
      <c r="I499" t="s">
        <v>57</v>
      </c>
      <c r="K499" t="s">
        <v>1078</v>
      </c>
      <c r="L499">
        <v>2019</v>
      </c>
      <c r="M499" t="s">
        <v>220</v>
      </c>
      <c r="N499" t="s">
        <v>228</v>
      </c>
      <c r="P499" s="242"/>
      <c r="Q499">
        <v>0</v>
      </c>
      <c r="AO499">
        <f>VLOOKUP(A499,ورقة4!A$3:A$788,1,0)</f>
        <v>814943</v>
      </c>
      <c r="AP499">
        <v>814943</v>
      </c>
    </row>
    <row r="500" spans="1:42" customFormat="1" x14ac:dyDescent="0.25">
      <c r="A500">
        <v>814945</v>
      </c>
      <c r="B500" t="s">
        <v>1628</v>
      </c>
      <c r="C500" t="s">
        <v>97</v>
      </c>
      <c r="D500" t="s">
        <v>1537</v>
      </c>
      <c r="E500" t="s">
        <v>132</v>
      </c>
      <c r="G500" t="s">
        <v>676</v>
      </c>
      <c r="H500" t="s">
        <v>569</v>
      </c>
      <c r="I500" t="s">
        <v>57</v>
      </c>
      <c r="K500" t="s">
        <v>1079</v>
      </c>
      <c r="L500">
        <v>2018</v>
      </c>
      <c r="M500" t="s">
        <v>225</v>
      </c>
      <c r="N500" t="s">
        <v>225</v>
      </c>
      <c r="P500" s="242"/>
      <c r="Q500">
        <v>0</v>
      </c>
      <c r="AO500">
        <f>VLOOKUP(A500,ورقة4!A$3:A$788,1,0)</f>
        <v>814945</v>
      </c>
      <c r="AP500">
        <v>814945</v>
      </c>
    </row>
    <row r="501" spans="1:42" customFormat="1" x14ac:dyDescent="0.25">
      <c r="A501">
        <v>814948</v>
      </c>
      <c r="B501" t="s">
        <v>1631</v>
      </c>
      <c r="C501" t="s">
        <v>446</v>
      </c>
      <c r="D501" t="s">
        <v>159</v>
      </c>
      <c r="E501" t="s">
        <v>131</v>
      </c>
      <c r="G501" t="s">
        <v>1916</v>
      </c>
      <c r="H501" t="s">
        <v>569</v>
      </c>
      <c r="I501" t="s">
        <v>57</v>
      </c>
      <c r="K501" t="s">
        <v>1887</v>
      </c>
      <c r="L501">
        <v>2021</v>
      </c>
      <c r="M501" t="s">
        <v>225</v>
      </c>
      <c r="N501" t="s">
        <v>225</v>
      </c>
      <c r="P501" s="242"/>
      <c r="Q501">
        <v>0</v>
      </c>
      <c r="AO501">
        <f>VLOOKUP(A501,ورقة4!A$3:A$788,1,0)</f>
        <v>814948</v>
      </c>
      <c r="AP501">
        <v>814948</v>
      </c>
    </row>
    <row r="502" spans="1:42" customFormat="1" x14ac:dyDescent="0.25">
      <c r="A502">
        <v>814952</v>
      </c>
      <c r="B502" t="s">
        <v>1633</v>
      </c>
      <c r="C502" t="s">
        <v>66</v>
      </c>
      <c r="D502" t="s">
        <v>536</v>
      </c>
      <c r="E502" t="s">
        <v>132</v>
      </c>
      <c r="G502" t="s">
        <v>220</v>
      </c>
      <c r="H502" t="s">
        <v>569</v>
      </c>
      <c r="I502" t="s">
        <v>57</v>
      </c>
      <c r="K502" t="s">
        <v>1887</v>
      </c>
      <c r="L502">
        <v>2019</v>
      </c>
      <c r="M502" t="s">
        <v>220</v>
      </c>
      <c r="N502" t="s">
        <v>220</v>
      </c>
      <c r="P502" s="242"/>
      <c r="Q502">
        <v>0</v>
      </c>
      <c r="AO502">
        <f>VLOOKUP(A502,ورقة4!A$3:A$788,1,0)</f>
        <v>814952</v>
      </c>
      <c r="AP502">
        <v>814952</v>
      </c>
    </row>
    <row r="503" spans="1:42" customFormat="1" x14ac:dyDescent="0.25">
      <c r="A503">
        <v>814953</v>
      </c>
      <c r="B503" t="s">
        <v>1634</v>
      </c>
      <c r="C503" t="s">
        <v>1635</v>
      </c>
      <c r="D503" t="s">
        <v>647</v>
      </c>
      <c r="E503" t="s">
        <v>131</v>
      </c>
      <c r="G503" t="s">
        <v>220</v>
      </c>
      <c r="H503" t="s">
        <v>569</v>
      </c>
      <c r="I503" t="s">
        <v>57</v>
      </c>
      <c r="K503" t="s">
        <v>1077</v>
      </c>
      <c r="L503">
        <v>2000</v>
      </c>
      <c r="M503" t="s">
        <v>220</v>
      </c>
      <c r="N503" t="s">
        <v>226</v>
      </c>
      <c r="P503" s="242"/>
      <c r="Q503">
        <v>0</v>
      </c>
      <c r="AO503">
        <f>VLOOKUP(A503,ورقة4!A$3:A$788,1,0)</f>
        <v>814953</v>
      </c>
      <c r="AP503">
        <v>814953</v>
      </c>
    </row>
    <row r="504" spans="1:42" customFormat="1" x14ac:dyDescent="0.25">
      <c r="A504">
        <v>814955</v>
      </c>
      <c r="B504" t="s">
        <v>1637</v>
      </c>
      <c r="C504" t="s">
        <v>1638</v>
      </c>
      <c r="D504" t="s">
        <v>1639</v>
      </c>
      <c r="E504" t="s">
        <v>131</v>
      </c>
      <c r="G504" t="s">
        <v>575</v>
      </c>
      <c r="H504" t="s">
        <v>569</v>
      </c>
      <c r="I504" t="s">
        <v>57</v>
      </c>
      <c r="K504" t="s">
        <v>1077</v>
      </c>
      <c r="L504">
        <v>2007</v>
      </c>
      <c r="M504" t="s">
        <v>221</v>
      </c>
      <c r="N504" t="s">
        <v>221</v>
      </c>
      <c r="P504" s="242"/>
      <c r="Q504">
        <v>0</v>
      </c>
      <c r="AO504">
        <f>VLOOKUP(A504,ورقة4!A$3:A$788,1,0)</f>
        <v>814955</v>
      </c>
      <c r="AP504">
        <v>814955</v>
      </c>
    </row>
    <row r="505" spans="1:42" customFormat="1" x14ac:dyDescent="0.25">
      <c r="A505">
        <v>814961</v>
      </c>
      <c r="B505" t="s">
        <v>1645</v>
      </c>
      <c r="C505" t="s">
        <v>1052</v>
      </c>
      <c r="D505" t="s">
        <v>1646</v>
      </c>
      <c r="E505" t="s">
        <v>132</v>
      </c>
      <c r="G505" t="s">
        <v>220</v>
      </c>
      <c r="H505" t="s">
        <v>569</v>
      </c>
      <c r="I505" t="s">
        <v>57</v>
      </c>
      <c r="K505" t="s">
        <v>1079</v>
      </c>
      <c r="L505">
        <v>2023</v>
      </c>
      <c r="M505" t="s">
        <v>220</v>
      </c>
      <c r="N505" t="s">
        <v>231</v>
      </c>
      <c r="P505" s="242"/>
      <c r="Q505">
        <v>0</v>
      </c>
      <c r="AO505">
        <f>VLOOKUP(A505,ورقة4!A$3:A$788,1,0)</f>
        <v>814961</v>
      </c>
      <c r="AP505">
        <v>814961</v>
      </c>
    </row>
    <row r="506" spans="1:42" customFormat="1" x14ac:dyDescent="0.25">
      <c r="A506">
        <v>814962</v>
      </c>
      <c r="B506" t="s">
        <v>1647</v>
      </c>
      <c r="C506" t="s">
        <v>1542</v>
      </c>
      <c r="D506" t="s">
        <v>195</v>
      </c>
      <c r="E506" t="s">
        <v>1163</v>
      </c>
      <c r="G506" t="s">
        <v>230</v>
      </c>
      <c r="H506" t="s">
        <v>569</v>
      </c>
      <c r="I506" t="s">
        <v>57</v>
      </c>
      <c r="K506" t="s">
        <v>1077</v>
      </c>
      <c r="L506">
        <v>2022</v>
      </c>
      <c r="M506" t="s">
        <v>230</v>
      </c>
      <c r="N506" t="s">
        <v>230</v>
      </c>
      <c r="P506" s="242"/>
      <c r="Q506">
        <v>0</v>
      </c>
      <c r="AO506">
        <f>VLOOKUP(A506,ورقة4!A$3:A$788,1,0)</f>
        <v>814962</v>
      </c>
      <c r="AP506">
        <v>814962</v>
      </c>
    </row>
    <row r="507" spans="1:42" customFormat="1" x14ac:dyDescent="0.25">
      <c r="A507">
        <v>814966</v>
      </c>
      <c r="B507" t="s">
        <v>876</v>
      </c>
      <c r="C507" t="s">
        <v>107</v>
      </c>
      <c r="D507" t="s">
        <v>178</v>
      </c>
      <c r="E507" t="s">
        <v>131</v>
      </c>
      <c r="G507" t="s">
        <v>1889</v>
      </c>
      <c r="H507" t="s">
        <v>569</v>
      </c>
      <c r="I507" t="s">
        <v>57</v>
      </c>
      <c r="K507" t="s">
        <v>1909</v>
      </c>
      <c r="L507">
        <v>2022</v>
      </c>
      <c r="M507" t="s">
        <v>225</v>
      </c>
      <c r="N507" t="s">
        <v>228</v>
      </c>
      <c r="P507" s="242"/>
      <c r="Q507">
        <v>0</v>
      </c>
      <c r="AO507">
        <f>VLOOKUP(A507,ورقة4!A$3:A$788,1,0)</f>
        <v>814966</v>
      </c>
      <c r="AP507">
        <v>814966</v>
      </c>
    </row>
    <row r="508" spans="1:42" customFormat="1" x14ac:dyDescent="0.25">
      <c r="A508">
        <v>814968</v>
      </c>
      <c r="B508" t="s">
        <v>1651</v>
      </c>
      <c r="C508" t="s">
        <v>320</v>
      </c>
      <c r="D508" t="s">
        <v>343</v>
      </c>
      <c r="E508" t="s">
        <v>131</v>
      </c>
      <c r="G508" t="s">
        <v>1920</v>
      </c>
      <c r="H508" t="s">
        <v>569</v>
      </c>
      <c r="I508" t="s">
        <v>57</v>
      </c>
      <c r="K508" t="s">
        <v>1081</v>
      </c>
      <c r="L508">
        <v>2007</v>
      </c>
      <c r="M508" t="s">
        <v>222</v>
      </c>
      <c r="N508" t="s">
        <v>222</v>
      </c>
      <c r="P508" s="242"/>
      <c r="Q508">
        <v>0</v>
      </c>
      <c r="AO508">
        <f>VLOOKUP(A508,ورقة4!A$3:A$788,1,0)</f>
        <v>814968</v>
      </c>
      <c r="AP508">
        <v>814968</v>
      </c>
    </row>
    <row r="509" spans="1:42" customFormat="1" x14ac:dyDescent="0.25">
      <c r="A509">
        <v>814971</v>
      </c>
      <c r="B509" t="s">
        <v>1655</v>
      </c>
      <c r="C509" t="s">
        <v>98</v>
      </c>
      <c r="D509" t="s">
        <v>1536</v>
      </c>
      <c r="E509" t="s">
        <v>132</v>
      </c>
      <c r="G509" t="s">
        <v>609</v>
      </c>
      <c r="H509" t="s">
        <v>569</v>
      </c>
      <c r="I509" t="s">
        <v>57</v>
      </c>
      <c r="K509" t="s">
        <v>1079</v>
      </c>
      <c r="L509">
        <v>2022</v>
      </c>
      <c r="M509" t="s">
        <v>220</v>
      </c>
      <c r="N509" t="s">
        <v>225</v>
      </c>
      <c r="P509" s="242"/>
      <c r="Q509">
        <v>0</v>
      </c>
      <c r="AO509">
        <f>VLOOKUP(A509,ورقة4!A$3:A$788,1,0)</f>
        <v>814971</v>
      </c>
      <c r="AP509">
        <v>814971</v>
      </c>
    </row>
    <row r="510" spans="1:42" customFormat="1" x14ac:dyDescent="0.25">
      <c r="A510">
        <v>814972</v>
      </c>
      <c r="B510" t="s">
        <v>1656</v>
      </c>
      <c r="C510" t="s">
        <v>1212</v>
      </c>
      <c r="D510" t="s">
        <v>338</v>
      </c>
      <c r="E510" t="s">
        <v>132</v>
      </c>
      <c r="G510" t="s">
        <v>575</v>
      </c>
      <c r="H510" t="s">
        <v>569</v>
      </c>
      <c r="I510" t="s">
        <v>57</v>
      </c>
      <c r="K510" t="s">
        <v>1079</v>
      </c>
      <c r="L510">
        <v>2019</v>
      </c>
      <c r="M510" t="s">
        <v>231</v>
      </c>
      <c r="N510" t="s">
        <v>223</v>
      </c>
      <c r="P510" s="242"/>
      <c r="Q510">
        <v>0</v>
      </c>
      <c r="AO510">
        <f>VLOOKUP(A510,ورقة4!A$3:A$788,1,0)</f>
        <v>814972</v>
      </c>
      <c r="AP510">
        <v>814972</v>
      </c>
    </row>
    <row r="511" spans="1:42" customFormat="1" x14ac:dyDescent="0.25">
      <c r="A511">
        <v>814976</v>
      </c>
      <c r="B511" t="s">
        <v>1657</v>
      </c>
      <c r="C511" t="s">
        <v>418</v>
      </c>
      <c r="D511" t="s">
        <v>171</v>
      </c>
      <c r="E511">
        <v>0</v>
      </c>
      <c r="G511">
        <v>0</v>
      </c>
      <c r="H511" t="s">
        <v>569</v>
      </c>
      <c r="I511" t="s">
        <v>57</v>
      </c>
      <c r="K511">
        <v>2019</v>
      </c>
      <c r="L511" t="s">
        <v>1918</v>
      </c>
      <c r="M511" t="s">
        <v>220</v>
      </c>
      <c r="N511" t="s">
        <v>555</v>
      </c>
      <c r="P511" s="242"/>
      <c r="Q511">
        <v>0</v>
      </c>
      <c r="AO511">
        <f>VLOOKUP(A511,ورقة4!A$3:A$788,1,0)</f>
        <v>814976</v>
      </c>
      <c r="AP511">
        <v>814976</v>
      </c>
    </row>
    <row r="512" spans="1:42" customFormat="1" x14ac:dyDescent="0.25">
      <c r="A512">
        <v>814977</v>
      </c>
      <c r="B512" t="s">
        <v>1658</v>
      </c>
      <c r="C512" t="s">
        <v>105</v>
      </c>
      <c r="D512" t="s">
        <v>352</v>
      </c>
      <c r="E512" t="s">
        <v>132</v>
      </c>
      <c r="G512" t="s">
        <v>627</v>
      </c>
      <c r="H512" t="s">
        <v>569</v>
      </c>
      <c r="I512" t="s">
        <v>57</v>
      </c>
      <c r="K512" t="s">
        <v>1909</v>
      </c>
      <c r="L512">
        <v>2005</v>
      </c>
      <c r="M512" t="s">
        <v>225</v>
      </c>
      <c r="N512" t="s">
        <v>231</v>
      </c>
      <c r="P512" s="242"/>
      <c r="Q512">
        <v>0</v>
      </c>
      <c r="AO512">
        <f>VLOOKUP(A512,ورقة4!A$3:A$788,1,0)</f>
        <v>814977</v>
      </c>
      <c r="AP512">
        <v>814977</v>
      </c>
    </row>
    <row r="513" spans="1:42" customFormat="1" x14ac:dyDescent="0.25">
      <c r="A513">
        <v>814984</v>
      </c>
      <c r="B513" t="s">
        <v>1664</v>
      </c>
      <c r="C513" t="s">
        <v>485</v>
      </c>
      <c r="D513" t="s">
        <v>189</v>
      </c>
      <c r="E513" t="s">
        <v>132</v>
      </c>
      <c r="G513" t="s">
        <v>226</v>
      </c>
      <c r="H513" t="s">
        <v>569</v>
      </c>
      <c r="I513" t="s">
        <v>57</v>
      </c>
      <c r="K513">
        <v>2023</v>
      </c>
      <c r="L513" t="s">
        <v>1078</v>
      </c>
      <c r="M513" t="s">
        <v>220</v>
      </c>
      <c r="N513" t="s">
        <v>223</v>
      </c>
      <c r="P513" s="242"/>
      <c r="Q513">
        <v>0</v>
      </c>
      <c r="AO513">
        <f>VLOOKUP(A513,ورقة4!A$3:A$788,1,0)</f>
        <v>814984</v>
      </c>
      <c r="AP513">
        <v>814984</v>
      </c>
    </row>
    <row r="514" spans="1:42" customFormat="1" x14ac:dyDescent="0.25">
      <c r="A514">
        <v>814985</v>
      </c>
      <c r="B514" t="s">
        <v>1665</v>
      </c>
      <c r="C514" t="s">
        <v>1481</v>
      </c>
      <c r="D514" t="s">
        <v>207</v>
      </c>
      <c r="E514" t="s">
        <v>132</v>
      </c>
      <c r="G514" t="s">
        <v>1921</v>
      </c>
      <c r="H514" t="s">
        <v>569</v>
      </c>
      <c r="I514" t="s">
        <v>57</v>
      </c>
      <c r="K514" t="s">
        <v>1079</v>
      </c>
      <c r="L514">
        <v>2004</v>
      </c>
      <c r="M514" t="s">
        <v>230</v>
      </c>
      <c r="N514" t="s">
        <v>230</v>
      </c>
      <c r="P514" s="242"/>
      <c r="Q514">
        <v>0</v>
      </c>
      <c r="AO514">
        <f>VLOOKUP(A514,ورقة4!A$3:A$788,1,0)</f>
        <v>814985</v>
      </c>
      <c r="AP514">
        <v>814985</v>
      </c>
    </row>
    <row r="515" spans="1:42" customFormat="1" x14ac:dyDescent="0.25">
      <c r="A515">
        <v>814987</v>
      </c>
      <c r="B515" t="s">
        <v>1668</v>
      </c>
      <c r="C515" t="s">
        <v>60</v>
      </c>
      <c r="D515" t="s">
        <v>530</v>
      </c>
      <c r="E515" t="s">
        <v>132</v>
      </c>
      <c r="G515" t="s">
        <v>575</v>
      </c>
      <c r="H515" t="s">
        <v>569</v>
      </c>
      <c r="I515" t="s">
        <v>57</v>
      </c>
      <c r="K515" t="s">
        <v>1078</v>
      </c>
      <c r="L515">
        <v>2009</v>
      </c>
      <c r="M515" t="s">
        <v>223</v>
      </c>
      <c r="N515" t="s">
        <v>223</v>
      </c>
      <c r="P515" s="242"/>
      <c r="Q515">
        <v>0</v>
      </c>
      <c r="AO515">
        <f>VLOOKUP(A515,ورقة4!A$3:A$788,1,0)</f>
        <v>814987</v>
      </c>
      <c r="AP515">
        <v>814987</v>
      </c>
    </row>
    <row r="516" spans="1:42" customFormat="1" x14ac:dyDescent="0.25">
      <c r="A516">
        <v>814988</v>
      </c>
      <c r="B516" t="s">
        <v>1669</v>
      </c>
      <c r="C516" t="s">
        <v>1520</v>
      </c>
      <c r="D516" t="s">
        <v>360</v>
      </c>
      <c r="E516" t="s">
        <v>132</v>
      </c>
      <c r="G516" t="s">
        <v>575</v>
      </c>
      <c r="H516" t="s">
        <v>569</v>
      </c>
      <c r="I516" t="s">
        <v>57</v>
      </c>
      <c r="K516" t="s">
        <v>1077</v>
      </c>
      <c r="L516">
        <v>2010</v>
      </c>
      <c r="M516" t="s">
        <v>226</v>
      </c>
      <c r="N516" t="s">
        <v>223</v>
      </c>
      <c r="P516" s="242"/>
      <c r="Q516">
        <v>0</v>
      </c>
      <c r="AO516">
        <f>VLOOKUP(A516,ورقة4!A$3:A$788,1,0)</f>
        <v>814988</v>
      </c>
      <c r="AP516">
        <v>814988</v>
      </c>
    </row>
    <row r="517" spans="1:42" customFormat="1" x14ac:dyDescent="0.25">
      <c r="A517">
        <v>814991</v>
      </c>
      <c r="B517" t="s">
        <v>1673</v>
      </c>
      <c r="C517" t="s">
        <v>64</v>
      </c>
      <c r="D517" t="s">
        <v>604</v>
      </c>
      <c r="E517" t="s">
        <v>132</v>
      </c>
      <c r="G517" t="s">
        <v>1924</v>
      </c>
      <c r="H517" t="s">
        <v>569</v>
      </c>
      <c r="I517" t="s">
        <v>57</v>
      </c>
      <c r="K517" t="s">
        <v>235</v>
      </c>
      <c r="L517">
        <v>2003</v>
      </c>
      <c r="M517" t="s">
        <v>228</v>
      </c>
      <c r="N517" t="s">
        <v>228</v>
      </c>
      <c r="P517" s="242"/>
      <c r="Q517">
        <v>0</v>
      </c>
      <c r="AO517">
        <f>VLOOKUP(A517,ورقة4!A$3:A$788,1,0)</f>
        <v>814991</v>
      </c>
      <c r="AP517">
        <v>814991</v>
      </c>
    </row>
    <row r="518" spans="1:42" customFormat="1" x14ac:dyDescent="0.25">
      <c r="A518">
        <v>814993</v>
      </c>
      <c r="B518" t="s">
        <v>1675</v>
      </c>
      <c r="C518" t="s">
        <v>64</v>
      </c>
      <c r="D518" t="s">
        <v>349</v>
      </c>
      <c r="E518" t="s">
        <v>1163</v>
      </c>
      <c r="G518" t="s">
        <v>669</v>
      </c>
      <c r="H518" t="s">
        <v>569</v>
      </c>
      <c r="I518" t="s">
        <v>57</v>
      </c>
      <c r="K518" t="s">
        <v>235</v>
      </c>
      <c r="L518">
        <v>2016</v>
      </c>
      <c r="M518" t="s">
        <v>225</v>
      </c>
      <c r="N518" t="s">
        <v>225</v>
      </c>
      <c r="P518" s="242"/>
      <c r="Q518">
        <v>0</v>
      </c>
      <c r="AO518">
        <f>VLOOKUP(A518,ورقة4!A$3:A$788,1,0)</f>
        <v>814993</v>
      </c>
      <c r="AP518">
        <v>814993</v>
      </c>
    </row>
    <row r="519" spans="1:42" customFormat="1" x14ac:dyDescent="0.25">
      <c r="A519">
        <v>814995</v>
      </c>
      <c r="B519" t="s">
        <v>1676</v>
      </c>
      <c r="C519" t="s">
        <v>75</v>
      </c>
      <c r="D519" t="s">
        <v>1530</v>
      </c>
      <c r="E519" t="s">
        <v>1163</v>
      </c>
      <c r="G519" t="s">
        <v>220</v>
      </c>
      <c r="H519" t="s">
        <v>569</v>
      </c>
      <c r="I519" t="s">
        <v>57</v>
      </c>
      <c r="K519">
        <v>0</v>
      </c>
      <c r="L519">
        <v>0</v>
      </c>
      <c r="M519">
        <v>0</v>
      </c>
      <c r="N519" t="s">
        <v>226</v>
      </c>
      <c r="P519" s="242"/>
      <c r="Q519">
        <v>0</v>
      </c>
      <c r="AO519">
        <f>VLOOKUP(A519,ورقة4!A$3:A$788,1,0)</f>
        <v>814995</v>
      </c>
      <c r="AP519">
        <v>814995</v>
      </c>
    </row>
    <row r="520" spans="1:42" customFormat="1" x14ac:dyDescent="0.25">
      <c r="A520">
        <v>814996</v>
      </c>
      <c r="B520" t="s">
        <v>1677</v>
      </c>
      <c r="C520" t="s">
        <v>1547</v>
      </c>
      <c r="D520" t="s">
        <v>305</v>
      </c>
      <c r="E520" t="s">
        <v>132</v>
      </c>
      <c r="G520" t="s">
        <v>220</v>
      </c>
      <c r="H520" t="s">
        <v>569</v>
      </c>
      <c r="I520" t="s">
        <v>57</v>
      </c>
      <c r="K520" t="s">
        <v>1079</v>
      </c>
      <c r="L520">
        <v>2021</v>
      </c>
      <c r="M520" t="s">
        <v>225</v>
      </c>
      <c r="N520" t="s">
        <v>220</v>
      </c>
      <c r="P520" s="242"/>
      <c r="Q520">
        <v>0</v>
      </c>
      <c r="AO520">
        <f>VLOOKUP(A520,ورقة4!A$3:A$788,1,0)</f>
        <v>814996</v>
      </c>
      <c r="AP520">
        <v>814996</v>
      </c>
    </row>
    <row r="521" spans="1:42" customFormat="1" x14ac:dyDescent="0.25">
      <c r="A521">
        <v>814997</v>
      </c>
      <c r="B521" t="s">
        <v>1678</v>
      </c>
      <c r="C521" t="s">
        <v>94</v>
      </c>
      <c r="D521" t="s">
        <v>149</v>
      </c>
      <c r="E521" t="s">
        <v>1163</v>
      </c>
      <c r="G521" t="s">
        <v>220</v>
      </c>
      <c r="H521" t="s">
        <v>569</v>
      </c>
      <c r="I521" t="s">
        <v>57</v>
      </c>
      <c r="K521">
        <v>0</v>
      </c>
      <c r="L521">
        <v>0</v>
      </c>
      <c r="M521">
        <v>0</v>
      </c>
      <c r="N521" t="s">
        <v>220</v>
      </c>
      <c r="P521" s="242"/>
      <c r="Q521">
        <v>0</v>
      </c>
      <c r="AO521">
        <f>VLOOKUP(A521,ورقة4!A$3:A$788,1,0)</f>
        <v>814997</v>
      </c>
      <c r="AP521">
        <v>814997</v>
      </c>
    </row>
    <row r="522" spans="1:42" customFormat="1" x14ac:dyDescent="0.25">
      <c r="A522">
        <v>814999</v>
      </c>
      <c r="B522" t="s">
        <v>1680</v>
      </c>
      <c r="C522" t="s">
        <v>427</v>
      </c>
      <c r="D522" t="s">
        <v>1681</v>
      </c>
      <c r="E522" t="s">
        <v>132</v>
      </c>
      <c r="G522" t="s">
        <v>220</v>
      </c>
      <c r="H522" t="s">
        <v>569</v>
      </c>
      <c r="I522" t="s">
        <v>57</v>
      </c>
      <c r="K522" t="s">
        <v>1079</v>
      </c>
      <c r="L522">
        <v>2023</v>
      </c>
      <c r="M522" t="s">
        <v>220</v>
      </c>
      <c r="N522" t="s">
        <v>220</v>
      </c>
      <c r="P522" s="242"/>
      <c r="Q522">
        <v>0</v>
      </c>
      <c r="AO522">
        <f>VLOOKUP(A522,ورقة4!A$3:A$788,1,0)</f>
        <v>814999</v>
      </c>
      <c r="AP522">
        <v>814999</v>
      </c>
    </row>
    <row r="523" spans="1:42" customFormat="1" x14ac:dyDescent="0.25">
      <c r="A523">
        <v>815000</v>
      </c>
      <c r="B523" t="s">
        <v>1682</v>
      </c>
      <c r="C523" t="s">
        <v>282</v>
      </c>
      <c r="D523" t="s">
        <v>533</v>
      </c>
      <c r="E523" t="s">
        <v>132</v>
      </c>
      <c r="G523" t="s">
        <v>649</v>
      </c>
      <c r="H523" t="s">
        <v>569</v>
      </c>
      <c r="I523" t="s">
        <v>57</v>
      </c>
      <c r="K523" t="s">
        <v>1887</v>
      </c>
      <c r="L523">
        <v>2005</v>
      </c>
      <c r="M523" t="s">
        <v>223</v>
      </c>
      <c r="N523" t="s">
        <v>223</v>
      </c>
      <c r="P523" s="242"/>
      <c r="Q523">
        <v>0</v>
      </c>
      <c r="AO523">
        <f>VLOOKUP(A523,ورقة4!A$3:A$788,1,0)</f>
        <v>815000</v>
      </c>
      <c r="AP523">
        <v>815000</v>
      </c>
    </row>
    <row r="524" spans="1:42" customFormat="1" x14ac:dyDescent="0.25">
      <c r="A524">
        <v>815002</v>
      </c>
      <c r="B524" t="s">
        <v>1684</v>
      </c>
      <c r="C524" t="s">
        <v>62</v>
      </c>
      <c r="D524" t="s">
        <v>437</v>
      </c>
      <c r="E524" t="s">
        <v>132</v>
      </c>
      <c r="G524" t="s">
        <v>220</v>
      </c>
      <c r="H524" t="s">
        <v>569</v>
      </c>
      <c r="I524" t="s">
        <v>57</v>
      </c>
      <c r="K524" t="s">
        <v>1915</v>
      </c>
      <c r="L524">
        <v>2019</v>
      </c>
      <c r="M524" t="s">
        <v>220</v>
      </c>
      <c r="N524" t="s">
        <v>220</v>
      </c>
      <c r="P524" s="242"/>
      <c r="Q524">
        <v>0</v>
      </c>
      <c r="AO524">
        <f>VLOOKUP(A524,ورقة4!A$3:A$788,1,0)</f>
        <v>815002</v>
      </c>
      <c r="AP524">
        <v>815002</v>
      </c>
    </row>
    <row r="525" spans="1:42" customFormat="1" x14ac:dyDescent="0.25">
      <c r="A525">
        <v>815004</v>
      </c>
      <c r="B525" t="s">
        <v>1685</v>
      </c>
      <c r="C525" t="s">
        <v>427</v>
      </c>
      <c r="D525" t="s">
        <v>164</v>
      </c>
      <c r="E525" t="s">
        <v>132</v>
      </c>
      <c r="G525" t="s">
        <v>687</v>
      </c>
      <c r="H525" t="s">
        <v>569</v>
      </c>
      <c r="I525" t="s">
        <v>57</v>
      </c>
      <c r="K525" t="s">
        <v>1079</v>
      </c>
      <c r="L525">
        <v>2022</v>
      </c>
      <c r="M525" t="s">
        <v>225</v>
      </c>
      <c r="N525" t="s">
        <v>225</v>
      </c>
      <c r="P525" s="242"/>
      <c r="Q525">
        <v>0</v>
      </c>
      <c r="AO525">
        <f>VLOOKUP(A525,ورقة4!A$3:A$788,1,0)</f>
        <v>815004</v>
      </c>
      <c r="AP525">
        <v>815004</v>
      </c>
    </row>
    <row r="526" spans="1:42" customFormat="1" x14ac:dyDescent="0.25">
      <c r="A526">
        <v>815006</v>
      </c>
      <c r="B526" t="s">
        <v>1687</v>
      </c>
      <c r="C526" t="s">
        <v>452</v>
      </c>
      <c r="D526" t="s">
        <v>169</v>
      </c>
      <c r="E526" t="s">
        <v>132</v>
      </c>
      <c r="G526" t="s">
        <v>220</v>
      </c>
      <c r="H526" t="s">
        <v>569</v>
      </c>
      <c r="I526" t="s">
        <v>57</v>
      </c>
      <c r="K526" t="s">
        <v>235</v>
      </c>
      <c r="L526">
        <v>2010</v>
      </c>
      <c r="M526" t="s">
        <v>220</v>
      </c>
      <c r="N526" t="s">
        <v>220</v>
      </c>
      <c r="P526" s="242"/>
      <c r="Q526">
        <v>0</v>
      </c>
      <c r="AO526">
        <f>VLOOKUP(A526,ورقة4!A$3:A$788,1,0)</f>
        <v>815006</v>
      </c>
      <c r="AP526">
        <v>815006</v>
      </c>
    </row>
    <row r="527" spans="1:42" customFormat="1" x14ac:dyDescent="0.25">
      <c r="A527">
        <v>815007</v>
      </c>
      <c r="B527" t="s">
        <v>1688</v>
      </c>
      <c r="C527" t="s">
        <v>98</v>
      </c>
      <c r="D527" t="s">
        <v>1689</v>
      </c>
      <c r="E527" t="s">
        <v>132</v>
      </c>
      <c r="G527" t="s">
        <v>220</v>
      </c>
      <c r="H527" t="s">
        <v>569</v>
      </c>
      <c r="I527" t="s">
        <v>57</v>
      </c>
      <c r="K527" t="s">
        <v>1079</v>
      </c>
      <c r="L527">
        <v>2021</v>
      </c>
      <c r="M527" t="s">
        <v>220</v>
      </c>
      <c r="N527" t="s">
        <v>220</v>
      </c>
      <c r="P527" s="242"/>
      <c r="Q527">
        <v>0</v>
      </c>
      <c r="AO527">
        <f>VLOOKUP(A527,ورقة4!A$3:A$788,1,0)</f>
        <v>815007</v>
      </c>
      <c r="AP527">
        <v>815007</v>
      </c>
    </row>
    <row r="528" spans="1:42" customFormat="1" x14ac:dyDescent="0.25">
      <c r="A528">
        <v>815013</v>
      </c>
      <c r="B528" t="s">
        <v>1694</v>
      </c>
      <c r="C528" t="s">
        <v>88</v>
      </c>
      <c r="D528" t="s">
        <v>149</v>
      </c>
      <c r="E528" t="s">
        <v>132</v>
      </c>
      <c r="G528" t="s">
        <v>622</v>
      </c>
      <c r="H528" t="s">
        <v>569</v>
      </c>
      <c r="I528" t="s">
        <v>57</v>
      </c>
      <c r="K528" t="s">
        <v>1887</v>
      </c>
      <c r="L528">
        <v>2021</v>
      </c>
      <c r="M528" t="s">
        <v>225</v>
      </c>
      <c r="N528" t="s">
        <v>225</v>
      </c>
      <c r="P528" s="242"/>
      <c r="Q528">
        <v>0</v>
      </c>
      <c r="AO528">
        <f>VLOOKUP(A528,ورقة4!A$3:A$788,1,0)</f>
        <v>815013</v>
      </c>
      <c r="AP528">
        <v>815013</v>
      </c>
    </row>
    <row r="529" spans="1:42" customFormat="1" x14ac:dyDescent="0.25">
      <c r="A529">
        <v>815024</v>
      </c>
      <c r="B529" t="s">
        <v>1705</v>
      </c>
      <c r="C529" t="s">
        <v>124</v>
      </c>
      <c r="D529" t="s">
        <v>438</v>
      </c>
      <c r="E529" t="s">
        <v>131</v>
      </c>
      <c r="G529" t="s">
        <v>220</v>
      </c>
      <c r="H529" t="s">
        <v>1088</v>
      </c>
      <c r="I529" t="s">
        <v>57</v>
      </c>
      <c r="K529" t="s">
        <v>1918</v>
      </c>
      <c r="L529">
        <v>2016</v>
      </c>
      <c r="M529" t="s">
        <v>229</v>
      </c>
      <c r="N529" t="s">
        <v>229</v>
      </c>
      <c r="P529" s="242"/>
      <c r="Q529">
        <v>0</v>
      </c>
      <c r="AO529">
        <f>VLOOKUP(A529,ورقة4!A$3:A$788,1,0)</f>
        <v>815024</v>
      </c>
      <c r="AP529">
        <v>815024</v>
      </c>
    </row>
    <row r="530" spans="1:42" customFormat="1" x14ac:dyDescent="0.25">
      <c r="A530">
        <v>815026</v>
      </c>
      <c r="B530" t="s">
        <v>1706</v>
      </c>
      <c r="C530" t="s">
        <v>62</v>
      </c>
      <c r="D530" t="s">
        <v>199</v>
      </c>
      <c r="E530" t="s">
        <v>132</v>
      </c>
      <c r="G530" t="s">
        <v>220</v>
      </c>
      <c r="H530" t="s">
        <v>1088</v>
      </c>
      <c r="I530" t="s">
        <v>57</v>
      </c>
      <c r="K530" t="s">
        <v>1078</v>
      </c>
      <c r="L530">
        <v>2006</v>
      </c>
      <c r="M530" t="s">
        <v>225</v>
      </c>
      <c r="N530" t="s">
        <v>228</v>
      </c>
      <c r="P530" s="242"/>
      <c r="Q530">
        <v>0</v>
      </c>
      <c r="AO530">
        <f>VLOOKUP(A530,ورقة4!A$3:A$788,1,0)</f>
        <v>815026</v>
      </c>
      <c r="AP530">
        <v>815026</v>
      </c>
    </row>
    <row r="531" spans="1:42" customFormat="1" x14ac:dyDescent="0.25">
      <c r="A531">
        <v>815028</v>
      </c>
      <c r="B531" t="s">
        <v>1708</v>
      </c>
      <c r="C531" t="s">
        <v>313</v>
      </c>
      <c r="D531" t="s">
        <v>286</v>
      </c>
      <c r="E531" t="s">
        <v>1163</v>
      </c>
      <c r="G531" t="s">
        <v>220</v>
      </c>
      <c r="H531" t="s">
        <v>1934</v>
      </c>
      <c r="I531" t="s">
        <v>57</v>
      </c>
      <c r="K531">
        <v>0</v>
      </c>
      <c r="L531">
        <v>0</v>
      </c>
      <c r="M531">
        <v>0</v>
      </c>
      <c r="N531" t="s">
        <v>225</v>
      </c>
      <c r="P531" s="242"/>
      <c r="Q531">
        <v>0</v>
      </c>
      <c r="AO531">
        <f>VLOOKUP(A531,ورقة4!A$3:A$788,1,0)</f>
        <v>815028</v>
      </c>
      <c r="AP531">
        <v>815028</v>
      </c>
    </row>
    <row r="532" spans="1:42" customFormat="1" x14ac:dyDescent="0.25">
      <c r="A532">
        <v>815040</v>
      </c>
      <c r="B532" t="s">
        <v>1717</v>
      </c>
      <c r="C532" t="s">
        <v>359</v>
      </c>
      <c r="D532" t="s">
        <v>181</v>
      </c>
      <c r="E532" t="s">
        <v>1163</v>
      </c>
      <c r="G532" t="s">
        <v>651</v>
      </c>
      <c r="H532" t="s">
        <v>569</v>
      </c>
      <c r="I532" t="s">
        <v>57</v>
      </c>
      <c r="K532">
        <v>0</v>
      </c>
      <c r="L532">
        <v>0</v>
      </c>
      <c r="M532">
        <v>0</v>
      </c>
      <c r="N532" t="s">
        <v>225</v>
      </c>
      <c r="P532" s="242"/>
      <c r="Q532">
        <v>0</v>
      </c>
      <c r="AO532">
        <f>VLOOKUP(A532,ورقة4!A$3:A$788,1,0)</f>
        <v>815040</v>
      </c>
      <c r="AP532">
        <v>815040</v>
      </c>
    </row>
    <row r="533" spans="1:42" customFormat="1" x14ac:dyDescent="0.25">
      <c r="A533">
        <v>815045</v>
      </c>
      <c r="B533" t="s">
        <v>1986</v>
      </c>
      <c r="C533" t="s">
        <v>88</v>
      </c>
      <c r="D533" t="s">
        <v>411</v>
      </c>
      <c r="E533" t="s">
        <v>1163</v>
      </c>
      <c r="G533" t="s">
        <v>220</v>
      </c>
      <c r="H533" t="s">
        <v>569</v>
      </c>
      <c r="I533" t="s">
        <v>57</v>
      </c>
      <c r="K533" t="s">
        <v>1914</v>
      </c>
      <c r="L533">
        <v>2022</v>
      </c>
      <c r="M533" t="s">
        <v>220</v>
      </c>
      <c r="N533" t="s">
        <v>225</v>
      </c>
      <c r="P533" s="242"/>
      <c r="Q533">
        <v>0</v>
      </c>
      <c r="AO533">
        <f>VLOOKUP(A533,ورقة4!A$3:A$788,1,0)</f>
        <v>815045</v>
      </c>
      <c r="AP533">
        <v>815045</v>
      </c>
    </row>
    <row r="534" spans="1:42" customFormat="1" x14ac:dyDescent="0.25">
      <c r="A534">
        <v>815048</v>
      </c>
      <c r="B534" t="s">
        <v>1720</v>
      </c>
      <c r="C534" t="s">
        <v>80</v>
      </c>
      <c r="D534" t="s">
        <v>1516</v>
      </c>
      <c r="E534" t="s">
        <v>131</v>
      </c>
      <c r="G534" t="s">
        <v>1899</v>
      </c>
      <c r="H534" t="s">
        <v>569</v>
      </c>
      <c r="I534" t="s">
        <v>57</v>
      </c>
      <c r="K534">
        <v>2021</v>
      </c>
      <c r="L534" t="s">
        <v>1914</v>
      </c>
      <c r="M534" t="s">
        <v>225</v>
      </c>
      <c r="N534" t="s">
        <v>225</v>
      </c>
      <c r="P534" s="242"/>
      <c r="Q534">
        <v>0</v>
      </c>
      <c r="AO534">
        <f>VLOOKUP(A534,ورقة4!A$3:A$788,1,0)</f>
        <v>815048</v>
      </c>
      <c r="AP534">
        <v>815048</v>
      </c>
    </row>
    <row r="535" spans="1:42" customFormat="1" x14ac:dyDescent="0.25">
      <c r="A535">
        <v>815050</v>
      </c>
      <c r="B535" t="s">
        <v>1722</v>
      </c>
      <c r="C535" t="s">
        <v>111</v>
      </c>
      <c r="D535" t="s">
        <v>1723</v>
      </c>
      <c r="E535" t="s">
        <v>131</v>
      </c>
      <c r="G535" t="s">
        <v>220</v>
      </c>
      <c r="H535" t="s">
        <v>569</v>
      </c>
      <c r="I535" t="s">
        <v>57</v>
      </c>
      <c r="K535" t="s">
        <v>1918</v>
      </c>
      <c r="L535">
        <v>2021</v>
      </c>
      <c r="M535" t="s">
        <v>220</v>
      </c>
      <c r="N535" t="s">
        <v>220</v>
      </c>
      <c r="P535" s="242"/>
      <c r="Q535">
        <v>0</v>
      </c>
      <c r="AO535">
        <f>VLOOKUP(A535,ورقة4!A$3:A$788,1,0)</f>
        <v>815050</v>
      </c>
      <c r="AP535">
        <v>815050</v>
      </c>
    </row>
    <row r="536" spans="1:42" customFormat="1" x14ac:dyDescent="0.25">
      <c r="A536">
        <v>815052</v>
      </c>
      <c r="B536" t="s">
        <v>1724</v>
      </c>
      <c r="C536" t="s">
        <v>1147</v>
      </c>
      <c r="D536" t="s">
        <v>343</v>
      </c>
      <c r="E536" t="s">
        <v>131</v>
      </c>
      <c r="G536" t="s">
        <v>220</v>
      </c>
      <c r="H536" t="s">
        <v>569</v>
      </c>
      <c r="I536" t="s">
        <v>57</v>
      </c>
      <c r="K536" t="s">
        <v>1890</v>
      </c>
      <c r="L536">
        <v>2021</v>
      </c>
      <c r="M536" t="s">
        <v>225</v>
      </c>
      <c r="N536" t="s">
        <v>225</v>
      </c>
      <c r="P536" s="242"/>
      <c r="Q536">
        <v>0</v>
      </c>
      <c r="AO536">
        <f>VLOOKUP(A536,ورقة4!A$3:A$788,1,0)</f>
        <v>815052</v>
      </c>
      <c r="AP536">
        <v>815052</v>
      </c>
    </row>
    <row r="537" spans="1:42" customFormat="1" x14ac:dyDescent="0.25">
      <c r="A537">
        <v>815053</v>
      </c>
      <c r="B537" t="s">
        <v>1725</v>
      </c>
      <c r="C537" t="s">
        <v>79</v>
      </c>
      <c r="D537" t="s">
        <v>186</v>
      </c>
      <c r="E537" t="s">
        <v>131</v>
      </c>
      <c r="G537" t="s">
        <v>220</v>
      </c>
      <c r="H537" t="s">
        <v>569</v>
      </c>
      <c r="I537" t="s">
        <v>57</v>
      </c>
      <c r="K537" t="s">
        <v>1890</v>
      </c>
      <c r="L537">
        <v>2020</v>
      </c>
      <c r="M537" t="s">
        <v>220</v>
      </c>
      <c r="N537" t="s">
        <v>220</v>
      </c>
      <c r="P537" s="242"/>
      <c r="Q537">
        <v>0</v>
      </c>
      <c r="AO537">
        <f>VLOOKUP(A537,ورقة4!A$3:A$788,1,0)</f>
        <v>815053</v>
      </c>
      <c r="AP537">
        <v>815053</v>
      </c>
    </row>
    <row r="538" spans="1:42" customFormat="1" x14ac:dyDescent="0.25">
      <c r="A538">
        <v>815054</v>
      </c>
      <c r="B538" t="s">
        <v>1726</v>
      </c>
      <c r="C538" t="s">
        <v>64</v>
      </c>
      <c r="D538" t="s">
        <v>147</v>
      </c>
      <c r="E538" t="s">
        <v>131</v>
      </c>
      <c r="G538" t="s">
        <v>1936</v>
      </c>
      <c r="H538" t="s">
        <v>569</v>
      </c>
      <c r="I538" t="s">
        <v>57</v>
      </c>
      <c r="K538" t="s">
        <v>1078</v>
      </c>
      <c r="L538">
        <v>2015</v>
      </c>
      <c r="M538" t="s">
        <v>228</v>
      </c>
      <c r="N538" t="s">
        <v>228</v>
      </c>
      <c r="P538" s="242"/>
      <c r="Q538">
        <v>0</v>
      </c>
      <c r="AO538">
        <f>VLOOKUP(A538,ورقة4!A$3:A$788,1,0)</f>
        <v>815054</v>
      </c>
      <c r="AP538">
        <v>815054</v>
      </c>
    </row>
    <row r="539" spans="1:42" customFormat="1" x14ac:dyDescent="0.25">
      <c r="A539">
        <v>815056</v>
      </c>
      <c r="B539" t="s">
        <v>1728</v>
      </c>
      <c r="C539" t="s">
        <v>293</v>
      </c>
      <c r="D539" t="s">
        <v>398</v>
      </c>
      <c r="E539" t="s">
        <v>131</v>
      </c>
      <c r="G539" t="s">
        <v>1472</v>
      </c>
      <c r="H539" t="s">
        <v>569</v>
      </c>
      <c r="I539" t="s">
        <v>57</v>
      </c>
      <c r="K539" t="s">
        <v>1077</v>
      </c>
      <c r="L539">
        <v>2023</v>
      </c>
      <c r="M539" t="s">
        <v>222</v>
      </c>
      <c r="N539" t="s">
        <v>222</v>
      </c>
      <c r="P539" s="242"/>
      <c r="Q539">
        <v>0</v>
      </c>
      <c r="AO539">
        <f>VLOOKUP(A539,ورقة4!A$3:A$788,1,0)</f>
        <v>815056</v>
      </c>
      <c r="AP539">
        <v>815056</v>
      </c>
    </row>
    <row r="540" spans="1:42" customFormat="1" x14ac:dyDescent="0.25">
      <c r="A540">
        <v>815059</v>
      </c>
      <c r="B540" t="s">
        <v>1731</v>
      </c>
      <c r="C540" t="s">
        <v>374</v>
      </c>
      <c r="D540" t="s">
        <v>288</v>
      </c>
      <c r="E540" t="s">
        <v>132</v>
      </c>
      <c r="G540" t="s">
        <v>625</v>
      </c>
      <c r="H540" t="s">
        <v>569</v>
      </c>
      <c r="I540" t="s">
        <v>57</v>
      </c>
      <c r="K540" t="s">
        <v>1887</v>
      </c>
      <c r="L540">
        <v>2016</v>
      </c>
      <c r="M540" t="s">
        <v>220</v>
      </c>
      <c r="N540" t="s">
        <v>220</v>
      </c>
      <c r="P540" s="242"/>
      <c r="Q540">
        <v>0</v>
      </c>
      <c r="AO540">
        <f>VLOOKUP(A540,ورقة4!A$3:A$788,1,0)</f>
        <v>815059</v>
      </c>
      <c r="AP540">
        <v>815059</v>
      </c>
    </row>
    <row r="541" spans="1:42" customFormat="1" x14ac:dyDescent="0.25">
      <c r="A541">
        <v>815060</v>
      </c>
      <c r="B541" t="s">
        <v>1732</v>
      </c>
      <c r="C541" t="s">
        <v>84</v>
      </c>
      <c r="D541" t="s">
        <v>171</v>
      </c>
      <c r="E541" t="s">
        <v>132</v>
      </c>
      <c r="G541" t="s">
        <v>220</v>
      </c>
      <c r="H541" t="s">
        <v>569</v>
      </c>
      <c r="I541" t="s">
        <v>57</v>
      </c>
      <c r="K541" t="s">
        <v>1887</v>
      </c>
      <c r="L541">
        <v>2016</v>
      </c>
      <c r="M541" t="s">
        <v>220</v>
      </c>
      <c r="N541" t="s">
        <v>555</v>
      </c>
      <c r="P541" s="242"/>
      <c r="Q541">
        <v>0</v>
      </c>
      <c r="AO541">
        <f>VLOOKUP(A541,ورقة4!A$3:A$788,1,0)</f>
        <v>815060</v>
      </c>
      <c r="AP541">
        <v>815060</v>
      </c>
    </row>
    <row r="542" spans="1:42" customFormat="1" x14ac:dyDescent="0.25">
      <c r="A542">
        <v>815066</v>
      </c>
      <c r="B542" t="s">
        <v>1737</v>
      </c>
      <c r="C542" t="s">
        <v>361</v>
      </c>
      <c r="D542" t="s">
        <v>163</v>
      </c>
      <c r="E542" t="s">
        <v>131</v>
      </c>
      <c r="G542" t="s">
        <v>220</v>
      </c>
      <c r="H542" t="s">
        <v>580</v>
      </c>
      <c r="I542" t="s">
        <v>57</v>
      </c>
      <c r="K542" t="s">
        <v>1077</v>
      </c>
      <c r="L542">
        <v>2020</v>
      </c>
      <c r="M542" t="s">
        <v>220</v>
      </c>
      <c r="N542" t="s">
        <v>555</v>
      </c>
      <c r="P542" s="242"/>
      <c r="Q542">
        <v>0</v>
      </c>
      <c r="AO542">
        <f>VLOOKUP(A542,ورقة4!A$3:A$788,1,0)</f>
        <v>815066</v>
      </c>
      <c r="AP542">
        <v>815066</v>
      </c>
    </row>
    <row r="543" spans="1:42" customFormat="1" x14ac:dyDescent="0.25">
      <c r="A543">
        <v>815069</v>
      </c>
      <c r="B543" t="s">
        <v>1738</v>
      </c>
      <c r="C543" t="s">
        <v>1004</v>
      </c>
      <c r="D543" t="s">
        <v>447</v>
      </c>
      <c r="E543" t="s">
        <v>131</v>
      </c>
      <c r="G543" t="s">
        <v>622</v>
      </c>
      <c r="H543" t="s">
        <v>569</v>
      </c>
      <c r="I543" t="s">
        <v>57</v>
      </c>
      <c r="K543" t="s">
        <v>1077</v>
      </c>
      <c r="L543">
        <v>2021</v>
      </c>
      <c r="M543" t="s">
        <v>225</v>
      </c>
      <c r="N543" t="s">
        <v>225</v>
      </c>
      <c r="P543" s="242"/>
      <c r="Q543">
        <v>0</v>
      </c>
      <c r="AO543">
        <f>VLOOKUP(A543,ورقة4!A$3:A$788,1,0)</f>
        <v>815069</v>
      </c>
      <c r="AP543">
        <v>815069</v>
      </c>
    </row>
    <row r="544" spans="1:42" customFormat="1" x14ac:dyDescent="0.25">
      <c r="A544">
        <v>815073</v>
      </c>
      <c r="B544" t="s">
        <v>1739</v>
      </c>
      <c r="C544" t="s">
        <v>282</v>
      </c>
      <c r="D544" t="s">
        <v>150</v>
      </c>
      <c r="E544" t="s">
        <v>131</v>
      </c>
      <c r="G544" t="s">
        <v>1937</v>
      </c>
      <c r="H544" t="s">
        <v>569</v>
      </c>
      <c r="I544" t="s">
        <v>57</v>
      </c>
      <c r="K544" t="s">
        <v>1077</v>
      </c>
      <c r="L544">
        <v>2021</v>
      </c>
      <c r="M544" t="s">
        <v>225</v>
      </c>
      <c r="N544" t="s">
        <v>233</v>
      </c>
      <c r="P544" s="242"/>
      <c r="Q544">
        <v>0</v>
      </c>
      <c r="AO544">
        <f>VLOOKUP(A544,ورقة4!A$3:A$788,1,0)</f>
        <v>815073</v>
      </c>
      <c r="AP544">
        <v>815073</v>
      </c>
    </row>
    <row r="545" spans="1:42" customFormat="1" x14ac:dyDescent="0.25">
      <c r="A545">
        <v>815077</v>
      </c>
      <c r="B545" t="s">
        <v>1742</v>
      </c>
      <c r="C545" t="s">
        <v>62</v>
      </c>
      <c r="D545" t="s">
        <v>149</v>
      </c>
      <c r="E545" t="s">
        <v>132</v>
      </c>
      <c r="G545" t="s">
        <v>609</v>
      </c>
      <c r="H545" t="s">
        <v>569</v>
      </c>
      <c r="I545" t="s">
        <v>57</v>
      </c>
      <c r="K545" t="s">
        <v>1887</v>
      </c>
      <c r="L545">
        <v>2021</v>
      </c>
      <c r="M545" t="s">
        <v>225</v>
      </c>
      <c r="N545" t="s">
        <v>225</v>
      </c>
      <c r="P545" s="242"/>
      <c r="Q545">
        <v>0</v>
      </c>
      <c r="AO545">
        <f>VLOOKUP(A545,ورقة4!A$3:A$788,1,0)</f>
        <v>815077</v>
      </c>
      <c r="AP545">
        <v>815077</v>
      </c>
    </row>
    <row r="546" spans="1:42" customFormat="1" x14ac:dyDescent="0.25">
      <c r="A546">
        <v>815079</v>
      </c>
      <c r="B546" t="s">
        <v>1744</v>
      </c>
      <c r="C546" t="s">
        <v>1538</v>
      </c>
      <c r="D546" t="s">
        <v>330</v>
      </c>
      <c r="E546" t="s">
        <v>1163</v>
      </c>
      <c r="G546" t="s">
        <v>220</v>
      </c>
      <c r="H546" t="s">
        <v>569</v>
      </c>
      <c r="I546" t="s">
        <v>57</v>
      </c>
      <c r="K546">
        <v>0</v>
      </c>
      <c r="L546">
        <v>0</v>
      </c>
      <c r="M546">
        <v>0</v>
      </c>
      <c r="N546" t="s">
        <v>226</v>
      </c>
      <c r="P546" s="242"/>
      <c r="Q546">
        <v>0</v>
      </c>
      <c r="AO546">
        <f>VLOOKUP(A546,ورقة4!A$3:A$788,1,0)</f>
        <v>815079</v>
      </c>
      <c r="AP546">
        <v>815079</v>
      </c>
    </row>
    <row r="547" spans="1:42" customFormat="1" x14ac:dyDescent="0.25">
      <c r="A547">
        <v>815080</v>
      </c>
      <c r="B547" t="s">
        <v>1745</v>
      </c>
      <c r="C547" t="s">
        <v>79</v>
      </c>
      <c r="D547" t="s">
        <v>181</v>
      </c>
      <c r="E547" t="s">
        <v>132</v>
      </c>
      <c r="G547" t="s">
        <v>1939</v>
      </c>
      <c r="H547" t="s">
        <v>569</v>
      </c>
      <c r="I547" t="s">
        <v>57</v>
      </c>
      <c r="K547" t="s">
        <v>235</v>
      </c>
      <c r="L547">
        <v>2004</v>
      </c>
      <c r="M547" t="s">
        <v>228</v>
      </c>
      <c r="N547" t="s">
        <v>228</v>
      </c>
      <c r="P547" s="242"/>
      <c r="Q547">
        <v>0</v>
      </c>
      <c r="AO547">
        <f>VLOOKUP(A547,ورقة4!A$3:A$788,1,0)</f>
        <v>815080</v>
      </c>
      <c r="AP547">
        <v>815080</v>
      </c>
    </row>
    <row r="548" spans="1:42" customFormat="1" x14ac:dyDescent="0.25">
      <c r="A548">
        <v>815082</v>
      </c>
      <c r="B548" t="s">
        <v>1746</v>
      </c>
      <c r="C548" t="s">
        <v>111</v>
      </c>
      <c r="D548" t="s">
        <v>161</v>
      </c>
      <c r="E548" t="s">
        <v>132</v>
      </c>
      <c r="G548" t="s">
        <v>1941</v>
      </c>
      <c r="H548" t="s">
        <v>569</v>
      </c>
      <c r="I548" t="s">
        <v>57</v>
      </c>
      <c r="K548" t="s">
        <v>1078</v>
      </c>
      <c r="L548">
        <v>2008</v>
      </c>
      <c r="M548" t="s">
        <v>641</v>
      </c>
      <c r="N548" t="s">
        <v>233</v>
      </c>
      <c r="P548" s="242"/>
      <c r="Q548">
        <v>0</v>
      </c>
      <c r="AO548">
        <f>VLOOKUP(A548,ورقة4!A$3:A$788,1,0)</f>
        <v>815082</v>
      </c>
      <c r="AP548">
        <v>815082</v>
      </c>
    </row>
    <row r="549" spans="1:42" customFormat="1" x14ac:dyDescent="0.25">
      <c r="A549">
        <v>815086</v>
      </c>
      <c r="B549" t="s">
        <v>1748</v>
      </c>
      <c r="C549" t="s">
        <v>280</v>
      </c>
      <c r="D549" t="s">
        <v>157</v>
      </c>
      <c r="E549" t="s">
        <v>1163</v>
      </c>
      <c r="G549" t="s">
        <v>220</v>
      </c>
      <c r="H549" t="s">
        <v>569</v>
      </c>
      <c r="I549" t="s">
        <v>57</v>
      </c>
      <c r="K549" t="s">
        <v>1887</v>
      </c>
      <c r="L549">
        <v>2006</v>
      </c>
      <c r="M549" t="s">
        <v>220</v>
      </c>
      <c r="N549" t="s">
        <v>220</v>
      </c>
      <c r="P549" s="242"/>
      <c r="Q549">
        <v>0</v>
      </c>
      <c r="AO549">
        <f>VLOOKUP(A549,ورقة4!A$3:A$788,1,0)</f>
        <v>815086</v>
      </c>
      <c r="AP549">
        <v>815086</v>
      </c>
    </row>
    <row r="550" spans="1:42" customFormat="1" x14ac:dyDescent="0.25">
      <c r="A550">
        <v>815092</v>
      </c>
      <c r="B550" t="s">
        <v>1751</v>
      </c>
      <c r="C550" t="s">
        <v>1752</v>
      </c>
      <c r="D550" t="s">
        <v>351</v>
      </c>
      <c r="E550" t="s">
        <v>1163</v>
      </c>
      <c r="G550" t="s">
        <v>220</v>
      </c>
      <c r="H550" t="s">
        <v>569</v>
      </c>
      <c r="I550" t="s">
        <v>57</v>
      </c>
      <c r="K550">
        <v>0</v>
      </c>
      <c r="L550">
        <v>0</v>
      </c>
      <c r="M550">
        <v>0</v>
      </c>
      <c r="N550" t="s">
        <v>221</v>
      </c>
      <c r="P550" s="242"/>
      <c r="Q550">
        <v>0</v>
      </c>
      <c r="AO550">
        <f>VLOOKUP(A550,ورقة4!A$3:A$788,1,0)</f>
        <v>815092</v>
      </c>
      <c r="AP550">
        <v>815092</v>
      </c>
    </row>
    <row r="551" spans="1:42" customFormat="1" x14ac:dyDescent="0.25">
      <c r="A551">
        <v>815093</v>
      </c>
      <c r="B551" t="s">
        <v>1753</v>
      </c>
      <c r="C551" t="s">
        <v>65</v>
      </c>
      <c r="D551" t="s">
        <v>167</v>
      </c>
      <c r="E551" t="s">
        <v>132</v>
      </c>
      <c r="G551" t="s">
        <v>226</v>
      </c>
      <c r="H551" t="s">
        <v>569</v>
      </c>
      <c r="I551" t="s">
        <v>57</v>
      </c>
      <c r="K551" t="s">
        <v>235</v>
      </c>
      <c r="L551">
        <v>2014</v>
      </c>
      <c r="M551" t="s">
        <v>226</v>
      </c>
      <c r="N551" t="s">
        <v>228</v>
      </c>
      <c r="P551" s="242"/>
      <c r="Q551">
        <v>0</v>
      </c>
      <c r="AO551">
        <f>VLOOKUP(A551,ورقة4!A$3:A$788,1,0)</f>
        <v>815093</v>
      </c>
      <c r="AP551">
        <v>815093</v>
      </c>
    </row>
    <row r="552" spans="1:42" customFormat="1" x14ac:dyDescent="0.25">
      <c r="A552">
        <v>815094</v>
      </c>
      <c r="B552" t="s">
        <v>1754</v>
      </c>
      <c r="C552" t="s">
        <v>62</v>
      </c>
      <c r="D552" t="s">
        <v>543</v>
      </c>
      <c r="E552" t="s">
        <v>132</v>
      </c>
      <c r="G552" t="s">
        <v>1884</v>
      </c>
      <c r="H552" t="s">
        <v>569</v>
      </c>
      <c r="I552" t="s">
        <v>57</v>
      </c>
      <c r="K552" t="s">
        <v>235</v>
      </c>
      <c r="L552">
        <v>2015</v>
      </c>
      <c r="M552" t="s">
        <v>225</v>
      </c>
      <c r="N552" t="s">
        <v>225</v>
      </c>
      <c r="P552" s="242"/>
      <c r="Q552">
        <v>0</v>
      </c>
      <c r="AO552">
        <f>VLOOKUP(A552,ورقة4!A$3:A$788,1,0)</f>
        <v>815094</v>
      </c>
      <c r="AP552">
        <v>815094</v>
      </c>
    </row>
    <row r="553" spans="1:42" customFormat="1" x14ac:dyDescent="0.25">
      <c r="A553">
        <v>815098</v>
      </c>
      <c r="B553" t="s">
        <v>1758</v>
      </c>
      <c r="C553" t="s">
        <v>93</v>
      </c>
      <c r="D553" t="s">
        <v>281</v>
      </c>
      <c r="E553" t="s">
        <v>1163</v>
      </c>
      <c r="G553" t="s">
        <v>220</v>
      </c>
      <c r="H553" t="s">
        <v>569</v>
      </c>
      <c r="I553" t="s">
        <v>57</v>
      </c>
      <c r="K553" t="s">
        <v>1079</v>
      </c>
      <c r="L553">
        <v>2009</v>
      </c>
      <c r="M553" t="s">
        <v>231</v>
      </c>
      <c r="N553" t="s">
        <v>555</v>
      </c>
      <c r="P553" s="242"/>
      <c r="Q553">
        <v>0</v>
      </c>
      <c r="AO553">
        <f>VLOOKUP(A553,ورقة4!A$3:A$788,1,0)</f>
        <v>815098</v>
      </c>
      <c r="AP553">
        <v>815098</v>
      </c>
    </row>
    <row r="554" spans="1:42" customFormat="1" x14ac:dyDescent="0.25">
      <c r="A554">
        <v>815110</v>
      </c>
      <c r="B554" t="s">
        <v>1768</v>
      </c>
      <c r="C554" t="s">
        <v>64</v>
      </c>
      <c r="D554" t="s">
        <v>151</v>
      </c>
      <c r="E554" t="s">
        <v>131</v>
      </c>
      <c r="G554" t="s">
        <v>651</v>
      </c>
      <c r="H554" t="s">
        <v>569</v>
      </c>
      <c r="I554" t="s">
        <v>57</v>
      </c>
      <c r="K554">
        <v>2023</v>
      </c>
      <c r="L554" t="s">
        <v>1909</v>
      </c>
      <c r="M554" t="s">
        <v>231</v>
      </c>
      <c r="N554" t="s">
        <v>225</v>
      </c>
      <c r="P554" s="242"/>
      <c r="Q554">
        <v>0</v>
      </c>
      <c r="AO554">
        <f>VLOOKUP(A554,ورقة4!A$3:A$788,1,0)</f>
        <v>815110</v>
      </c>
      <c r="AP554">
        <v>815110</v>
      </c>
    </row>
    <row r="555" spans="1:42" customFormat="1" x14ac:dyDescent="0.25">
      <c r="A555">
        <v>815116</v>
      </c>
      <c r="B555" t="s">
        <v>1772</v>
      </c>
      <c r="C555" t="s">
        <v>1773</v>
      </c>
      <c r="D555" t="s">
        <v>1528</v>
      </c>
      <c r="E555" t="s">
        <v>131</v>
      </c>
      <c r="G555" t="s">
        <v>220</v>
      </c>
      <c r="H555" t="s">
        <v>569</v>
      </c>
      <c r="I555" t="s">
        <v>57</v>
      </c>
      <c r="K555" t="s">
        <v>1887</v>
      </c>
      <c r="L555">
        <v>2023</v>
      </c>
      <c r="M555" t="s">
        <v>220</v>
      </c>
      <c r="N555" t="s">
        <v>220</v>
      </c>
      <c r="P555" s="242"/>
      <c r="Q555">
        <v>0</v>
      </c>
      <c r="AO555">
        <f>VLOOKUP(A555,ورقة4!A$3:A$788,1,0)</f>
        <v>815116</v>
      </c>
      <c r="AP555">
        <v>815116</v>
      </c>
    </row>
    <row r="556" spans="1:42" customFormat="1" x14ac:dyDescent="0.25">
      <c r="A556">
        <v>815122</v>
      </c>
      <c r="B556" t="s">
        <v>477</v>
      </c>
      <c r="C556" t="s">
        <v>88</v>
      </c>
      <c r="D556" t="s">
        <v>152</v>
      </c>
      <c r="E556" t="s">
        <v>131</v>
      </c>
      <c r="G556" t="s">
        <v>687</v>
      </c>
      <c r="H556" t="s">
        <v>569</v>
      </c>
      <c r="I556" t="s">
        <v>57</v>
      </c>
      <c r="K556" t="s">
        <v>1078</v>
      </c>
      <c r="L556">
        <v>2020</v>
      </c>
      <c r="M556" t="s">
        <v>225</v>
      </c>
      <c r="N556" t="s">
        <v>225</v>
      </c>
      <c r="P556" s="242"/>
      <c r="Q556">
        <v>0</v>
      </c>
      <c r="AO556">
        <f>VLOOKUP(A556,ورقة4!A$3:A$788,1,0)</f>
        <v>815122</v>
      </c>
      <c r="AP556">
        <v>815122</v>
      </c>
    </row>
    <row r="557" spans="1:42" customFormat="1" x14ac:dyDescent="0.25">
      <c r="A557">
        <v>815125</v>
      </c>
      <c r="B557" t="s">
        <v>1533</v>
      </c>
      <c r="C557" t="s">
        <v>91</v>
      </c>
      <c r="D557" t="s">
        <v>680</v>
      </c>
      <c r="E557" t="s">
        <v>131</v>
      </c>
      <c r="G557" t="s">
        <v>220</v>
      </c>
      <c r="H557" t="s">
        <v>569</v>
      </c>
      <c r="I557" t="s">
        <v>57</v>
      </c>
      <c r="K557" t="s">
        <v>1890</v>
      </c>
      <c r="L557">
        <v>2020</v>
      </c>
      <c r="M557" t="s">
        <v>220</v>
      </c>
      <c r="N557" t="s">
        <v>220</v>
      </c>
      <c r="P557" s="242"/>
      <c r="Q557">
        <v>0</v>
      </c>
      <c r="AO557">
        <f>VLOOKUP(A557,ورقة4!A$3:A$788,1,0)</f>
        <v>815125</v>
      </c>
      <c r="AP557">
        <v>815125</v>
      </c>
    </row>
    <row r="558" spans="1:42" customFormat="1" x14ac:dyDescent="0.25">
      <c r="A558">
        <v>815132</v>
      </c>
      <c r="B558" t="s">
        <v>1787</v>
      </c>
      <c r="C558" t="s">
        <v>60</v>
      </c>
      <c r="D558" t="s">
        <v>654</v>
      </c>
      <c r="E558" t="s">
        <v>131</v>
      </c>
      <c r="G558" t="s">
        <v>220</v>
      </c>
      <c r="H558" t="s">
        <v>569</v>
      </c>
      <c r="I558" t="s">
        <v>57</v>
      </c>
      <c r="K558" t="s">
        <v>1077</v>
      </c>
      <c r="L558">
        <v>2021</v>
      </c>
      <c r="M558" t="s">
        <v>225</v>
      </c>
      <c r="N558" t="s">
        <v>220</v>
      </c>
      <c r="P558" s="242"/>
      <c r="Q558">
        <v>0</v>
      </c>
      <c r="AO558">
        <f>VLOOKUP(A558,ورقة4!A$3:A$788,1,0)</f>
        <v>815132</v>
      </c>
      <c r="AP558">
        <v>815132</v>
      </c>
    </row>
    <row r="559" spans="1:42" customFormat="1" x14ac:dyDescent="0.25">
      <c r="A559">
        <v>815133</v>
      </c>
      <c r="B559" t="s">
        <v>1788</v>
      </c>
      <c r="C559" t="s">
        <v>102</v>
      </c>
      <c r="D559" t="s">
        <v>1121</v>
      </c>
      <c r="E559" t="s">
        <v>131</v>
      </c>
      <c r="G559" t="s">
        <v>1946</v>
      </c>
      <c r="H559" t="s">
        <v>569</v>
      </c>
      <c r="I559" t="s">
        <v>57</v>
      </c>
      <c r="K559" t="s">
        <v>1887</v>
      </c>
      <c r="L559">
        <v>2018</v>
      </c>
      <c r="M559" t="s">
        <v>225</v>
      </c>
      <c r="N559" t="s">
        <v>225</v>
      </c>
      <c r="P559" s="242"/>
      <c r="Q559">
        <v>0</v>
      </c>
      <c r="AO559">
        <f>VLOOKUP(A559,ورقة4!A$3:A$788,1,0)</f>
        <v>815133</v>
      </c>
      <c r="AP559">
        <v>815133</v>
      </c>
    </row>
    <row r="560" spans="1:42" customFormat="1" x14ac:dyDescent="0.25">
      <c r="A560">
        <v>815134</v>
      </c>
      <c r="B560" t="s">
        <v>1789</v>
      </c>
      <c r="C560" t="s">
        <v>75</v>
      </c>
      <c r="D560" t="s">
        <v>595</v>
      </c>
      <c r="E560" t="s">
        <v>131</v>
      </c>
      <c r="G560" t="s">
        <v>220</v>
      </c>
      <c r="H560" t="s">
        <v>569</v>
      </c>
      <c r="I560" t="s">
        <v>57</v>
      </c>
      <c r="K560" t="s">
        <v>1890</v>
      </c>
      <c r="L560">
        <v>2023</v>
      </c>
      <c r="M560" t="s">
        <v>220</v>
      </c>
      <c r="N560" t="s">
        <v>228</v>
      </c>
      <c r="P560" s="242"/>
      <c r="Q560">
        <v>0</v>
      </c>
      <c r="AO560">
        <f>VLOOKUP(A560,ورقة4!A$3:A$788,1,0)</f>
        <v>815134</v>
      </c>
      <c r="AP560">
        <v>815134</v>
      </c>
    </row>
    <row r="561" spans="1:42" customFormat="1" x14ac:dyDescent="0.25">
      <c r="A561">
        <v>815140</v>
      </c>
      <c r="B561" t="s">
        <v>1794</v>
      </c>
      <c r="C561" t="s">
        <v>66</v>
      </c>
      <c r="D561" t="s">
        <v>200</v>
      </c>
      <c r="E561" t="s">
        <v>131</v>
      </c>
      <c r="G561" t="s">
        <v>220</v>
      </c>
      <c r="H561" t="s">
        <v>569</v>
      </c>
      <c r="I561" t="s">
        <v>57</v>
      </c>
      <c r="K561" t="s">
        <v>1077</v>
      </c>
      <c r="L561">
        <v>2021</v>
      </c>
      <c r="M561" t="s">
        <v>220</v>
      </c>
      <c r="N561" t="s">
        <v>220</v>
      </c>
      <c r="P561" s="242"/>
      <c r="Q561">
        <v>0</v>
      </c>
      <c r="AO561">
        <f>VLOOKUP(A561,ورقة4!A$3:A$788,1,0)</f>
        <v>815140</v>
      </c>
      <c r="AP561">
        <v>815140</v>
      </c>
    </row>
    <row r="562" spans="1:42" customFormat="1" x14ac:dyDescent="0.25">
      <c r="A562">
        <v>815146</v>
      </c>
      <c r="B562" t="s">
        <v>1799</v>
      </c>
      <c r="C562" t="s">
        <v>1355</v>
      </c>
      <c r="D562" t="s">
        <v>666</v>
      </c>
      <c r="E562" t="s">
        <v>131</v>
      </c>
      <c r="G562" t="s">
        <v>220</v>
      </c>
      <c r="H562" t="s">
        <v>569</v>
      </c>
      <c r="I562" t="s">
        <v>57</v>
      </c>
      <c r="K562" t="s">
        <v>1887</v>
      </c>
      <c r="L562">
        <v>2008</v>
      </c>
      <c r="M562" t="s">
        <v>220</v>
      </c>
      <c r="N562" t="s">
        <v>223</v>
      </c>
      <c r="P562" s="242"/>
      <c r="Q562">
        <v>0</v>
      </c>
      <c r="AO562">
        <f>VLOOKUP(A562,ورقة4!A$3:A$788,1,0)</f>
        <v>815146</v>
      </c>
      <c r="AP562">
        <v>815146</v>
      </c>
    </row>
    <row r="563" spans="1:42" customFormat="1" x14ac:dyDescent="0.25">
      <c r="A563">
        <v>815147</v>
      </c>
      <c r="B563" t="s">
        <v>1800</v>
      </c>
      <c r="C563" t="s">
        <v>1801</v>
      </c>
      <c r="D563" t="s">
        <v>354</v>
      </c>
      <c r="E563" t="s">
        <v>131</v>
      </c>
      <c r="G563" t="s">
        <v>220</v>
      </c>
      <c r="H563" t="s">
        <v>569</v>
      </c>
      <c r="I563" t="s">
        <v>57</v>
      </c>
      <c r="K563" t="s">
        <v>1078</v>
      </c>
      <c r="L563">
        <v>2010</v>
      </c>
      <c r="M563" t="s">
        <v>220</v>
      </c>
      <c r="N563" t="s">
        <v>220</v>
      </c>
      <c r="P563" s="242"/>
      <c r="Q563">
        <v>0</v>
      </c>
      <c r="AO563">
        <f>VLOOKUP(A563,ورقة4!A$3:A$788,1,0)</f>
        <v>815147</v>
      </c>
      <c r="AP563">
        <v>815147</v>
      </c>
    </row>
    <row r="564" spans="1:42" customFormat="1" x14ac:dyDescent="0.25">
      <c r="A564">
        <v>815148</v>
      </c>
      <c r="B564" t="s">
        <v>1802</v>
      </c>
      <c r="C564" t="s">
        <v>412</v>
      </c>
      <c r="D564" t="s">
        <v>183</v>
      </c>
      <c r="E564" t="s">
        <v>132</v>
      </c>
      <c r="G564" t="s">
        <v>1947</v>
      </c>
      <c r="H564" t="s">
        <v>569</v>
      </c>
      <c r="I564" t="s">
        <v>57</v>
      </c>
      <c r="K564" t="s">
        <v>1081</v>
      </c>
      <c r="L564">
        <v>2005</v>
      </c>
      <c r="M564" t="s">
        <v>223</v>
      </c>
      <c r="N564" t="s">
        <v>223</v>
      </c>
      <c r="P564" s="242"/>
      <c r="Q564">
        <v>0</v>
      </c>
      <c r="AO564">
        <f>VLOOKUP(A564,ورقة4!A$3:A$788,1,0)</f>
        <v>815148</v>
      </c>
      <c r="AP564">
        <v>815148</v>
      </c>
    </row>
    <row r="565" spans="1:42" customFormat="1" x14ac:dyDescent="0.25">
      <c r="A565">
        <v>815151</v>
      </c>
      <c r="B565" t="s">
        <v>1807</v>
      </c>
      <c r="C565" t="s">
        <v>1808</v>
      </c>
      <c r="D565" t="s">
        <v>1555</v>
      </c>
      <c r="E565" t="s">
        <v>1163</v>
      </c>
      <c r="G565" t="s">
        <v>224</v>
      </c>
      <c r="H565" t="s">
        <v>569</v>
      </c>
      <c r="I565" t="s">
        <v>57</v>
      </c>
      <c r="K565">
        <v>0</v>
      </c>
      <c r="L565">
        <v>0</v>
      </c>
      <c r="M565">
        <v>0</v>
      </c>
      <c r="N565" t="s">
        <v>224</v>
      </c>
      <c r="P565" s="242"/>
      <c r="Q565">
        <v>0</v>
      </c>
      <c r="AO565">
        <f>VLOOKUP(A565,ورقة4!A$3:A$788,1,0)</f>
        <v>815151</v>
      </c>
      <c r="AP565">
        <v>815151</v>
      </c>
    </row>
    <row r="566" spans="1:42" customFormat="1" x14ac:dyDescent="0.25">
      <c r="A566">
        <v>815155</v>
      </c>
      <c r="B566" t="s">
        <v>1811</v>
      </c>
      <c r="C566" t="s">
        <v>1812</v>
      </c>
      <c r="D566" t="s">
        <v>1512</v>
      </c>
      <c r="E566" t="s">
        <v>132</v>
      </c>
      <c r="G566" t="s">
        <v>572</v>
      </c>
      <c r="H566" t="s">
        <v>569</v>
      </c>
      <c r="I566" t="s">
        <v>57</v>
      </c>
      <c r="K566" t="s">
        <v>1940</v>
      </c>
      <c r="L566">
        <v>2019</v>
      </c>
      <c r="M566" t="s">
        <v>572</v>
      </c>
      <c r="N566" t="s">
        <v>229</v>
      </c>
      <c r="P566" s="242"/>
      <c r="Q566">
        <v>0</v>
      </c>
      <c r="AO566">
        <f>VLOOKUP(A566,ورقة4!A$3:A$788,1,0)</f>
        <v>815155</v>
      </c>
      <c r="AP566">
        <v>815155</v>
      </c>
    </row>
    <row r="567" spans="1:42" customFormat="1" x14ac:dyDescent="0.25">
      <c r="A567">
        <v>815156</v>
      </c>
      <c r="B567" t="s">
        <v>1813</v>
      </c>
      <c r="C567" t="s">
        <v>62</v>
      </c>
      <c r="D567" t="s">
        <v>1814</v>
      </c>
      <c r="E567" t="s">
        <v>131</v>
      </c>
      <c r="G567" t="s">
        <v>613</v>
      </c>
      <c r="H567" t="s">
        <v>569</v>
      </c>
      <c r="I567" t="s">
        <v>57</v>
      </c>
      <c r="K567" t="s">
        <v>1077</v>
      </c>
      <c r="L567">
        <v>2023</v>
      </c>
      <c r="M567" t="s">
        <v>225</v>
      </c>
      <c r="N567" t="s">
        <v>225</v>
      </c>
      <c r="P567" s="242"/>
      <c r="Q567">
        <v>0</v>
      </c>
      <c r="AO567">
        <f>VLOOKUP(A567,ورقة4!A$3:A$788,1,0)</f>
        <v>815156</v>
      </c>
      <c r="AP567">
        <v>815156</v>
      </c>
    </row>
    <row r="568" spans="1:42" customFormat="1" x14ac:dyDescent="0.25">
      <c r="A568">
        <v>815161</v>
      </c>
      <c r="B568" t="s">
        <v>1816</v>
      </c>
      <c r="C568" t="s">
        <v>1817</v>
      </c>
      <c r="D568" t="s">
        <v>1818</v>
      </c>
      <c r="E568" t="s">
        <v>131</v>
      </c>
      <c r="G568" t="s">
        <v>220</v>
      </c>
      <c r="H568" t="s">
        <v>569</v>
      </c>
      <c r="I568" t="s">
        <v>57</v>
      </c>
      <c r="K568" t="s">
        <v>1918</v>
      </c>
      <c r="L568">
        <v>2021</v>
      </c>
      <c r="M568" t="s">
        <v>220</v>
      </c>
      <c r="N568" t="s">
        <v>228</v>
      </c>
      <c r="P568" s="242"/>
      <c r="Q568">
        <v>0</v>
      </c>
      <c r="AO568">
        <f>VLOOKUP(A568,ورقة4!A$3:A$788,1,0)</f>
        <v>815161</v>
      </c>
      <c r="AP568">
        <v>815161</v>
      </c>
    </row>
    <row r="569" spans="1:42" customFormat="1" x14ac:dyDescent="0.25">
      <c r="A569">
        <v>815168</v>
      </c>
      <c r="B569" t="s">
        <v>1823</v>
      </c>
      <c r="C569" t="s">
        <v>508</v>
      </c>
      <c r="D569" t="s">
        <v>352</v>
      </c>
      <c r="E569" t="s">
        <v>131</v>
      </c>
      <c r="G569" t="s">
        <v>683</v>
      </c>
      <c r="H569" t="s">
        <v>569</v>
      </c>
      <c r="I569" t="s">
        <v>57</v>
      </c>
      <c r="K569">
        <v>2015</v>
      </c>
      <c r="L569" t="s">
        <v>1918</v>
      </c>
      <c r="M569" t="s">
        <v>225</v>
      </c>
      <c r="N569" t="s">
        <v>225</v>
      </c>
      <c r="P569" s="242"/>
      <c r="Q569">
        <v>0</v>
      </c>
      <c r="AO569">
        <f>VLOOKUP(A569,ورقة4!A$3:A$788,1,0)</f>
        <v>815168</v>
      </c>
      <c r="AP569">
        <v>815168</v>
      </c>
    </row>
    <row r="570" spans="1:42" customFormat="1" x14ac:dyDescent="0.25">
      <c r="A570">
        <v>815172</v>
      </c>
      <c r="B570" t="s">
        <v>1825</v>
      </c>
      <c r="C570" t="s">
        <v>470</v>
      </c>
      <c r="D570" t="s">
        <v>1479</v>
      </c>
      <c r="E570" t="s">
        <v>132</v>
      </c>
      <c r="G570" t="s">
        <v>635</v>
      </c>
      <c r="H570" t="s">
        <v>569</v>
      </c>
      <c r="I570" t="s">
        <v>57</v>
      </c>
      <c r="K570" t="s">
        <v>235</v>
      </c>
      <c r="L570">
        <v>2005</v>
      </c>
      <c r="M570" t="s">
        <v>228</v>
      </c>
      <c r="N570" t="s">
        <v>228</v>
      </c>
      <c r="P570" s="242"/>
      <c r="Q570">
        <v>0</v>
      </c>
      <c r="AO570">
        <f>VLOOKUP(A570,ورقة4!A$3:A$788,1,0)</f>
        <v>815172</v>
      </c>
      <c r="AP570">
        <v>815172</v>
      </c>
    </row>
    <row r="571" spans="1:42" customFormat="1" x14ac:dyDescent="0.25">
      <c r="A571">
        <v>815173</v>
      </c>
      <c r="B571" t="s">
        <v>1826</v>
      </c>
      <c r="C571" t="s">
        <v>1544</v>
      </c>
      <c r="D571" t="s">
        <v>472</v>
      </c>
      <c r="E571" t="s">
        <v>1163</v>
      </c>
      <c r="G571" t="s">
        <v>683</v>
      </c>
      <c r="H571" t="s">
        <v>569</v>
      </c>
      <c r="I571" t="s">
        <v>57</v>
      </c>
      <c r="K571" t="s">
        <v>1887</v>
      </c>
      <c r="L571">
        <v>2010</v>
      </c>
      <c r="M571" t="s">
        <v>220</v>
      </c>
      <c r="N571" t="s">
        <v>225</v>
      </c>
      <c r="P571" s="242"/>
      <c r="Q571">
        <v>0</v>
      </c>
      <c r="AO571">
        <f>VLOOKUP(A571,ورقة4!A$3:A$788,1,0)</f>
        <v>815173</v>
      </c>
      <c r="AP571">
        <v>815173</v>
      </c>
    </row>
    <row r="572" spans="1:42" customFormat="1" x14ac:dyDescent="0.25">
      <c r="A572">
        <v>815178</v>
      </c>
      <c r="B572" t="s">
        <v>1830</v>
      </c>
      <c r="C572" t="s">
        <v>1546</v>
      </c>
      <c r="D572" t="s">
        <v>1831</v>
      </c>
      <c r="E572" t="s">
        <v>1163</v>
      </c>
      <c r="G572" t="s">
        <v>1884</v>
      </c>
      <c r="H572" t="s">
        <v>569</v>
      </c>
      <c r="I572" t="s">
        <v>57</v>
      </c>
      <c r="K572">
        <v>0</v>
      </c>
      <c r="L572">
        <v>0</v>
      </c>
      <c r="M572">
        <v>0</v>
      </c>
      <c r="N572" t="s">
        <v>225</v>
      </c>
      <c r="P572" s="242"/>
      <c r="Q572">
        <v>0</v>
      </c>
      <c r="AO572">
        <f>VLOOKUP(A572,ورقة4!A$3:A$788,1,0)</f>
        <v>815178</v>
      </c>
      <c r="AP572">
        <v>815178</v>
      </c>
    </row>
    <row r="573" spans="1:42" customFormat="1" x14ac:dyDescent="0.25">
      <c r="A573">
        <v>815181</v>
      </c>
      <c r="B573" t="s">
        <v>1833</v>
      </c>
      <c r="C573" t="s">
        <v>525</v>
      </c>
      <c r="D573" t="s">
        <v>168</v>
      </c>
      <c r="E573" t="s">
        <v>1163</v>
      </c>
      <c r="G573" t="s">
        <v>220</v>
      </c>
      <c r="H573" t="s">
        <v>569</v>
      </c>
      <c r="I573" t="s">
        <v>57</v>
      </c>
      <c r="K573">
        <v>0</v>
      </c>
      <c r="L573">
        <v>0</v>
      </c>
      <c r="M573">
        <v>0</v>
      </c>
      <c r="N573" t="s">
        <v>228</v>
      </c>
      <c r="P573" s="242"/>
      <c r="Q573">
        <v>0</v>
      </c>
      <c r="AO573">
        <f>VLOOKUP(A573,ورقة4!A$3:A$788,1,0)</f>
        <v>815181</v>
      </c>
      <c r="AP573">
        <v>815181</v>
      </c>
    </row>
    <row r="574" spans="1:42" customFormat="1" x14ac:dyDescent="0.25">
      <c r="A574">
        <v>815182</v>
      </c>
      <c r="B574" t="s">
        <v>1834</v>
      </c>
      <c r="C574" t="s">
        <v>357</v>
      </c>
      <c r="D574" t="s">
        <v>1552</v>
      </c>
      <c r="E574" t="s">
        <v>131</v>
      </c>
      <c r="G574" t="s">
        <v>1951</v>
      </c>
      <c r="H574" t="s">
        <v>569</v>
      </c>
      <c r="I574" t="s">
        <v>57</v>
      </c>
      <c r="K574" t="s">
        <v>1077</v>
      </c>
      <c r="L574">
        <v>2008</v>
      </c>
      <c r="M574" t="s">
        <v>226</v>
      </c>
      <c r="N574" t="s">
        <v>226</v>
      </c>
      <c r="P574" s="242"/>
      <c r="Q574">
        <v>0</v>
      </c>
      <c r="AO574">
        <f>VLOOKUP(A574,ورقة4!A$3:A$788,1,0)</f>
        <v>815182</v>
      </c>
      <c r="AP574">
        <v>815182</v>
      </c>
    </row>
    <row r="575" spans="1:42" customFormat="1" x14ac:dyDescent="0.25">
      <c r="A575">
        <v>815183</v>
      </c>
      <c r="B575" t="s">
        <v>1835</v>
      </c>
      <c r="C575" t="s">
        <v>75</v>
      </c>
      <c r="D575" t="s">
        <v>1836</v>
      </c>
      <c r="E575" t="s">
        <v>132</v>
      </c>
      <c r="G575" t="s">
        <v>1952</v>
      </c>
      <c r="H575" t="s">
        <v>569</v>
      </c>
      <c r="I575" t="s">
        <v>57</v>
      </c>
      <c r="K575" t="s">
        <v>1078</v>
      </c>
      <c r="L575">
        <v>2001</v>
      </c>
      <c r="M575" t="s">
        <v>220</v>
      </c>
      <c r="N575" t="s">
        <v>228</v>
      </c>
      <c r="P575" s="242"/>
      <c r="Q575">
        <v>0</v>
      </c>
      <c r="AO575">
        <f>VLOOKUP(A575,ورقة4!A$3:A$788,1,0)</f>
        <v>815183</v>
      </c>
      <c r="AP575">
        <v>815183</v>
      </c>
    </row>
    <row r="576" spans="1:42" customFormat="1" x14ac:dyDescent="0.25">
      <c r="A576">
        <v>815184</v>
      </c>
      <c r="B576" t="s">
        <v>1837</v>
      </c>
      <c r="C576" t="s">
        <v>308</v>
      </c>
      <c r="D576" t="s">
        <v>1838</v>
      </c>
      <c r="E576" t="s">
        <v>132</v>
      </c>
      <c r="G576" t="s">
        <v>618</v>
      </c>
      <c r="H576" t="s">
        <v>569</v>
      </c>
      <c r="I576" t="s">
        <v>57</v>
      </c>
      <c r="K576" t="s">
        <v>1078</v>
      </c>
      <c r="L576">
        <v>2013</v>
      </c>
      <c r="M576" t="s">
        <v>225</v>
      </c>
      <c r="N576" t="s">
        <v>228</v>
      </c>
      <c r="P576" s="242"/>
      <c r="Q576">
        <v>0</v>
      </c>
      <c r="AO576">
        <f>VLOOKUP(A576,ورقة4!A$3:A$788,1,0)</f>
        <v>815184</v>
      </c>
      <c r="AP576">
        <v>815184</v>
      </c>
    </row>
    <row r="577" spans="1:43" customFormat="1" x14ac:dyDescent="0.25">
      <c r="A577">
        <v>815189</v>
      </c>
      <c r="B577" t="s">
        <v>1843</v>
      </c>
      <c r="C577" t="s">
        <v>77</v>
      </c>
      <c r="D577" t="s">
        <v>1531</v>
      </c>
      <c r="E577" t="s">
        <v>132</v>
      </c>
      <c r="G577" t="s">
        <v>1954</v>
      </c>
      <c r="H577" t="s">
        <v>569</v>
      </c>
      <c r="I577" t="s">
        <v>57</v>
      </c>
      <c r="K577" t="s">
        <v>1887</v>
      </c>
      <c r="L577">
        <v>2021</v>
      </c>
      <c r="M577" t="s">
        <v>220</v>
      </c>
      <c r="N577" t="s">
        <v>220</v>
      </c>
      <c r="P577" s="242"/>
      <c r="Q577">
        <v>0</v>
      </c>
      <c r="AO577">
        <f>VLOOKUP(A577,ورقة4!A$3:A$788,1,0)</f>
        <v>815189</v>
      </c>
      <c r="AP577">
        <v>815189</v>
      </c>
    </row>
    <row r="578" spans="1:43" customFormat="1" x14ac:dyDescent="0.25">
      <c r="A578">
        <v>815192</v>
      </c>
      <c r="B578" t="s">
        <v>1846</v>
      </c>
      <c r="C578" t="s">
        <v>380</v>
      </c>
      <c r="D578" t="s">
        <v>696</v>
      </c>
      <c r="E578" t="s">
        <v>132</v>
      </c>
      <c r="G578" t="s">
        <v>1955</v>
      </c>
      <c r="H578" t="s">
        <v>569</v>
      </c>
      <c r="I578" t="s">
        <v>57</v>
      </c>
      <c r="K578" t="s">
        <v>235</v>
      </c>
      <c r="L578">
        <v>2022</v>
      </c>
      <c r="M578" t="s">
        <v>225</v>
      </c>
      <c r="N578" t="s">
        <v>225</v>
      </c>
      <c r="P578" s="242"/>
      <c r="Q578">
        <v>0</v>
      </c>
      <c r="AO578">
        <f>VLOOKUP(A578,ورقة4!A$3:A$788,1,0)</f>
        <v>815192</v>
      </c>
      <c r="AP578">
        <v>815192</v>
      </c>
    </row>
    <row r="579" spans="1:43" customFormat="1" x14ac:dyDescent="0.25">
      <c r="A579">
        <v>815193</v>
      </c>
      <c r="B579" t="s">
        <v>1847</v>
      </c>
      <c r="C579" t="s">
        <v>62</v>
      </c>
      <c r="D579" t="s">
        <v>370</v>
      </c>
      <c r="E579" t="s">
        <v>131</v>
      </c>
      <c r="G579" t="s">
        <v>1956</v>
      </c>
      <c r="H579" t="s">
        <v>569</v>
      </c>
      <c r="I579" t="s">
        <v>57</v>
      </c>
      <c r="K579" t="s">
        <v>1081</v>
      </c>
      <c r="L579">
        <v>2012</v>
      </c>
      <c r="M579" t="s">
        <v>222</v>
      </c>
      <c r="N579" t="s">
        <v>555</v>
      </c>
      <c r="P579" s="242"/>
      <c r="Q579">
        <v>0</v>
      </c>
      <c r="AO579">
        <f>VLOOKUP(A579,ورقة4!A$3:A$788,1,0)</f>
        <v>815193</v>
      </c>
      <c r="AP579">
        <v>815193</v>
      </c>
    </row>
    <row r="580" spans="1:43" customFormat="1" x14ac:dyDescent="0.25">
      <c r="A580">
        <v>815195</v>
      </c>
      <c r="B580" t="s">
        <v>1848</v>
      </c>
      <c r="C580" t="s">
        <v>303</v>
      </c>
      <c r="D580" t="s">
        <v>175</v>
      </c>
      <c r="E580" t="s">
        <v>1163</v>
      </c>
      <c r="G580" t="s">
        <v>222</v>
      </c>
      <c r="H580" t="s">
        <v>569</v>
      </c>
      <c r="I580" t="s">
        <v>57</v>
      </c>
      <c r="K580" t="s">
        <v>235</v>
      </c>
      <c r="L580">
        <v>2021</v>
      </c>
      <c r="M580" t="s">
        <v>222</v>
      </c>
      <c r="N580" t="s">
        <v>222</v>
      </c>
      <c r="P580" s="242"/>
      <c r="Q580">
        <v>0</v>
      </c>
      <c r="AO580">
        <f>VLOOKUP(A580,ورقة4!A$3:A$788,1,0)</f>
        <v>815195</v>
      </c>
      <c r="AP580">
        <v>815195</v>
      </c>
    </row>
    <row r="581" spans="1:43" customFormat="1" x14ac:dyDescent="0.25">
      <c r="A581">
        <v>815199</v>
      </c>
      <c r="B581" t="s">
        <v>1852</v>
      </c>
      <c r="C581" t="s">
        <v>294</v>
      </c>
      <c r="D581" t="s">
        <v>283</v>
      </c>
      <c r="E581" t="s">
        <v>1163</v>
      </c>
      <c r="G581" t="s">
        <v>1472</v>
      </c>
      <c r="H581" t="s">
        <v>569</v>
      </c>
      <c r="I581" t="s">
        <v>57</v>
      </c>
      <c r="K581">
        <v>0</v>
      </c>
      <c r="L581">
        <v>0</v>
      </c>
      <c r="M581">
        <v>0</v>
      </c>
      <c r="N581" t="s">
        <v>222</v>
      </c>
      <c r="P581" s="242"/>
      <c r="Q581">
        <v>0</v>
      </c>
      <c r="AO581">
        <f>VLOOKUP(A581,ورقة4!A$3:A$788,1,0)</f>
        <v>815199</v>
      </c>
      <c r="AP581">
        <v>815199</v>
      </c>
    </row>
    <row r="582" spans="1:43" customFormat="1" x14ac:dyDescent="0.25">
      <c r="A582">
        <v>815200</v>
      </c>
      <c r="B582" t="s">
        <v>1853</v>
      </c>
      <c r="C582" t="s">
        <v>311</v>
      </c>
      <c r="D582" t="s">
        <v>196</v>
      </c>
      <c r="E582" t="s">
        <v>131</v>
      </c>
      <c r="G582" t="s">
        <v>1897</v>
      </c>
      <c r="H582" t="s">
        <v>569</v>
      </c>
      <c r="I582" t="s">
        <v>57</v>
      </c>
      <c r="K582" t="s">
        <v>1887</v>
      </c>
      <c r="L582">
        <v>2020</v>
      </c>
      <c r="M582" t="s">
        <v>225</v>
      </c>
      <c r="N582" t="s">
        <v>225</v>
      </c>
      <c r="P582" s="242"/>
      <c r="Q582">
        <v>0</v>
      </c>
      <c r="AO582">
        <f>VLOOKUP(A582,ورقة4!A$3:A$788,1,0)</f>
        <v>815200</v>
      </c>
      <c r="AP582">
        <v>815200</v>
      </c>
    </row>
    <row r="583" spans="1:43" customFormat="1" x14ac:dyDescent="0.25">
      <c r="A583">
        <v>815206</v>
      </c>
      <c r="B583" t="s">
        <v>1857</v>
      </c>
      <c r="C583" t="s">
        <v>1858</v>
      </c>
      <c r="D583" t="s">
        <v>211</v>
      </c>
      <c r="E583" t="s">
        <v>131</v>
      </c>
      <c r="G583" t="s">
        <v>220</v>
      </c>
      <c r="H583" t="s">
        <v>569</v>
      </c>
      <c r="I583" t="s">
        <v>57</v>
      </c>
      <c r="K583" t="s">
        <v>1077</v>
      </c>
      <c r="L583">
        <v>2022</v>
      </c>
      <c r="M583" t="s">
        <v>220</v>
      </c>
      <c r="N583" t="s">
        <v>220</v>
      </c>
      <c r="P583" s="242"/>
      <c r="Q583">
        <v>0</v>
      </c>
      <c r="AO583">
        <f>VLOOKUP(A583,ورقة4!A$3:A$788,1,0)</f>
        <v>815206</v>
      </c>
      <c r="AP583">
        <v>815206</v>
      </c>
    </row>
    <row r="584" spans="1:43" customFormat="1" x14ac:dyDescent="0.25">
      <c r="A584">
        <v>815207</v>
      </c>
      <c r="B584" t="s">
        <v>1859</v>
      </c>
      <c r="C584" t="s">
        <v>88</v>
      </c>
      <c r="D584" t="s">
        <v>352</v>
      </c>
      <c r="E584" t="s">
        <v>132</v>
      </c>
      <c r="G584" t="s">
        <v>220</v>
      </c>
      <c r="H584" t="s">
        <v>569</v>
      </c>
      <c r="I584" t="s">
        <v>57</v>
      </c>
      <c r="K584" t="s">
        <v>1078</v>
      </c>
      <c r="L584">
        <v>2006</v>
      </c>
      <c r="M584" t="s">
        <v>225</v>
      </c>
      <c r="N584" t="s">
        <v>225</v>
      </c>
      <c r="P584" s="242"/>
      <c r="Q584">
        <v>0</v>
      </c>
      <c r="AO584">
        <f>VLOOKUP(A584,ورقة4!A$3:A$788,1,0)</f>
        <v>815207</v>
      </c>
      <c r="AP584">
        <v>815207</v>
      </c>
    </row>
    <row r="585" spans="1:43" customFormat="1" x14ac:dyDescent="0.25">
      <c r="A585">
        <v>815224</v>
      </c>
      <c r="B585" t="s">
        <v>1872</v>
      </c>
      <c r="C585" t="s">
        <v>60</v>
      </c>
      <c r="D585" t="s">
        <v>161</v>
      </c>
      <c r="E585" t="s">
        <v>1163</v>
      </c>
      <c r="G585" t="s">
        <v>1882</v>
      </c>
      <c r="H585" t="s">
        <v>569</v>
      </c>
      <c r="I585" t="s">
        <v>57</v>
      </c>
      <c r="P585" s="242"/>
      <c r="Q585">
        <v>0</v>
      </c>
      <c r="AO585">
        <f>VLOOKUP(A585,ورقة4!A$3:A$788,1,0)</f>
        <v>815224</v>
      </c>
      <c r="AP585">
        <v>815224</v>
      </c>
    </row>
    <row r="586" spans="1:43" customFormat="1" x14ac:dyDescent="0.25">
      <c r="A586">
        <v>815226</v>
      </c>
      <c r="B586" t="s">
        <v>1873</v>
      </c>
      <c r="C586" t="s">
        <v>374</v>
      </c>
      <c r="D586" t="s">
        <v>284</v>
      </c>
      <c r="E586" t="s">
        <v>1163</v>
      </c>
      <c r="G586" t="s">
        <v>1947</v>
      </c>
      <c r="H586" t="s">
        <v>569</v>
      </c>
      <c r="I586" t="s">
        <v>57</v>
      </c>
      <c r="P586" s="242"/>
      <c r="Q586">
        <v>0</v>
      </c>
      <c r="AO586">
        <f>VLOOKUP(A586,ورقة4!A$3:A$788,1,0)</f>
        <v>815226</v>
      </c>
      <c r="AP586">
        <v>815226</v>
      </c>
    </row>
    <row r="587" spans="1:43" customFormat="1" x14ac:dyDescent="0.25">
      <c r="A587">
        <v>815232</v>
      </c>
      <c r="B587" t="s">
        <v>1987</v>
      </c>
      <c r="C587" t="s">
        <v>64</v>
      </c>
      <c r="D587" t="s">
        <v>181</v>
      </c>
      <c r="E587" t="s">
        <v>131</v>
      </c>
      <c r="G587" t="s">
        <v>220</v>
      </c>
      <c r="H587" t="s">
        <v>569</v>
      </c>
      <c r="I587" t="s">
        <v>57</v>
      </c>
      <c r="P587" s="242"/>
      <c r="Q587">
        <v>0</v>
      </c>
      <c r="AO587">
        <f>VLOOKUP(A587,ورقة4!A$3:A$788,1,0)</f>
        <v>815232</v>
      </c>
      <c r="AP587">
        <v>815232</v>
      </c>
    </row>
    <row r="588" spans="1:43" customFormat="1" x14ac:dyDescent="0.25">
      <c r="A588">
        <v>815233</v>
      </c>
      <c r="B588" t="s">
        <v>1878</v>
      </c>
      <c r="C588" t="s">
        <v>63</v>
      </c>
      <c r="D588" t="s">
        <v>409</v>
      </c>
      <c r="E588" t="s">
        <v>1163</v>
      </c>
      <c r="G588" t="s">
        <v>1965</v>
      </c>
      <c r="H588" t="s">
        <v>569</v>
      </c>
      <c r="I588" t="s">
        <v>57</v>
      </c>
      <c r="P588" s="242"/>
      <c r="Q588">
        <v>0</v>
      </c>
      <c r="AO588">
        <f>VLOOKUP(A588,ورقة4!A$3:A$788,1,0)</f>
        <v>815233</v>
      </c>
      <c r="AP588">
        <v>815233</v>
      </c>
    </row>
    <row r="589" spans="1:43" customFormat="1" x14ac:dyDescent="0.25">
      <c r="A589">
        <v>800493</v>
      </c>
      <c r="B589" t="s">
        <v>1173</v>
      </c>
      <c r="C589" t="s">
        <v>1174</v>
      </c>
      <c r="D589" t="s">
        <v>453</v>
      </c>
      <c r="E589" t="s">
        <v>1163</v>
      </c>
      <c r="G589" t="s">
        <v>575</v>
      </c>
      <c r="H589" t="s">
        <v>569</v>
      </c>
      <c r="I589" t="s">
        <v>57</v>
      </c>
      <c r="K589" t="s">
        <v>1077</v>
      </c>
      <c r="L589">
        <v>2011</v>
      </c>
      <c r="M589" t="s">
        <v>223</v>
      </c>
      <c r="N589" t="s">
        <v>223</v>
      </c>
      <c r="P589" s="242"/>
      <c r="Q589">
        <v>0</v>
      </c>
      <c r="AN589" t="s">
        <v>1161</v>
      </c>
      <c r="AO589">
        <f>VLOOKUP(A589,ورقة4!A$3:A$788,1,0)</f>
        <v>800493</v>
      </c>
      <c r="AQ589" t="s">
        <v>1991</v>
      </c>
    </row>
    <row r="590" spans="1:43" customFormat="1" x14ac:dyDescent="0.25">
      <c r="A590">
        <v>805040</v>
      </c>
      <c r="B590" t="s">
        <v>1461</v>
      </c>
      <c r="C590" t="s">
        <v>62</v>
      </c>
      <c r="D590" t="s">
        <v>349</v>
      </c>
      <c r="E590" t="s">
        <v>132</v>
      </c>
      <c r="G590" t="s">
        <v>619</v>
      </c>
      <c r="H590" t="s">
        <v>1888</v>
      </c>
      <c r="I590" t="s">
        <v>57</v>
      </c>
      <c r="K590">
        <v>0</v>
      </c>
      <c r="L590">
        <v>0</v>
      </c>
      <c r="M590">
        <v>0</v>
      </c>
      <c r="N590" t="s">
        <v>231</v>
      </c>
      <c r="P590" s="242"/>
      <c r="Q590">
        <v>0</v>
      </c>
      <c r="AN590" t="s">
        <v>1161</v>
      </c>
      <c r="AO590">
        <f>VLOOKUP(A590,ورقة4!A$3:A$788,1,0)</f>
        <v>805040</v>
      </c>
      <c r="AQ590" t="s">
        <v>1492</v>
      </c>
    </row>
    <row r="591" spans="1:43" customFormat="1" x14ac:dyDescent="0.25">
      <c r="A591">
        <v>805215</v>
      </c>
      <c r="B591" t="s">
        <v>1507</v>
      </c>
      <c r="C591" t="s">
        <v>332</v>
      </c>
      <c r="D591" t="s">
        <v>994</v>
      </c>
      <c r="E591" t="s">
        <v>131</v>
      </c>
      <c r="H591" t="s">
        <v>1888</v>
      </c>
      <c r="I591" t="s">
        <v>57</v>
      </c>
      <c r="P591" s="242"/>
      <c r="Q591">
        <v>0</v>
      </c>
      <c r="AN591" t="s">
        <v>1161</v>
      </c>
      <c r="AO591">
        <f>VLOOKUP(A591,ورقة4!A$3:A$788,1,0)</f>
        <v>805215</v>
      </c>
      <c r="AQ591" t="s">
        <v>1492</v>
      </c>
    </row>
    <row r="592" spans="1:43" customFormat="1" x14ac:dyDescent="0.25">
      <c r="A592">
        <v>808260</v>
      </c>
      <c r="B592" t="s">
        <v>1522</v>
      </c>
      <c r="C592" t="s">
        <v>361</v>
      </c>
      <c r="D592" t="s">
        <v>195</v>
      </c>
      <c r="E592" t="s">
        <v>132</v>
      </c>
      <c r="G592" t="s">
        <v>1891</v>
      </c>
      <c r="H592" t="s">
        <v>569</v>
      </c>
      <c r="I592" t="s">
        <v>57</v>
      </c>
      <c r="K592" t="s">
        <v>235</v>
      </c>
      <c r="L592">
        <v>2010</v>
      </c>
      <c r="M592" t="s">
        <v>231</v>
      </c>
      <c r="N592" t="s">
        <v>222</v>
      </c>
      <c r="P592" s="242"/>
      <c r="Q592">
        <v>0</v>
      </c>
      <c r="AN592" t="s">
        <v>1161</v>
      </c>
      <c r="AO592">
        <f>VLOOKUP(A592,ورقة4!A$3:A$788,1,0)</f>
        <v>808260</v>
      </c>
      <c r="AQ592" t="s">
        <v>1455</v>
      </c>
    </row>
    <row r="593" spans="1:43" customFormat="1" x14ac:dyDescent="0.25">
      <c r="A593">
        <v>811026</v>
      </c>
      <c r="B593" t="s">
        <v>1972</v>
      </c>
      <c r="C593" t="s">
        <v>293</v>
      </c>
      <c r="D593" t="s">
        <v>385</v>
      </c>
      <c r="E593" t="s">
        <v>131</v>
      </c>
      <c r="G593" t="s">
        <v>1894</v>
      </c>
      <c r="H593" t="s">
        <v>569</v>
      </c>
      <c r="I593" t="s">
        <v>57</v>
      </c>
      <c r="K593" t="s">
        <v>1077</v>
      </c>
      <c r="L593">
        <v>2004</v>
      </c>
      <c r="M593" t="s">
        <v>220</v>
      </c>
      <c r="N593" t="s">
        <v>227</v>
      </c>
      <c r="P593" s="242"/>
      <c r="Q593">
        <v>0</v>
      </c>
      <c r="AN593" t="s">
        <v>1161</v>
      </c>
      <c r="AO593">
        <f>VLOOKUP(A593,ورقة4!A$3:A$788,1,0)</f>
        <v>811026</v>
      </c>
      <c r="AQ593" t="s">
        <v>1490</v>
      </c>
    </row>
    <row r="594" spans="1:43" customFormat="1" x14ac:dyDescent="0.25">
      <c r="A594">
        <v>813449</v>
      </c>
      <c r="B594" t="s">
        <v>777</v>
      </c>
      <c r="C594" t="s">
        <v>77</v>
      </c>
      <c r="D594" t="s">
        <v>160</v>
      </c>
      <c r="E594" t="s">
        <v>131</v>
      </c>
      <c r="G594" t="s">
        <v>220</v>
      </c>
      <c r="H594" t="s">
        <v>569</v>
      </c>
      <c r="I594" t="s">
        <v>57</v>
      </c>
      <c r="K594">
        <v>0</v>
      </c>
      <c r="L594">
        <v>0</v>
      </c>
      <c r="M594">
        <v>0</v>
      </c>
      <c r="N594" t="s">
        <v>220</v>
      </c>
      <c r="P594" s="242"/>
      <c r="Q594">
        <v>0</v>
      </c>
      <c r="AN594" t="s">
        <v>1161</v>
      </c>
      <c r="AO594">
        <f>VLOOKUP(A594,ورقة4!A$3:A$788,1,0)</f>
        <v>813449</v>
      </c>
      <c r="AQ594" t="s">
        <v>1506</v>
      </c>
    </row>
    <row r="595" spans="1:43" customFormat="1" x14ac:dyDescent="0.25">
      <c r="A595">
        <v>813500</v>
      </c>
      <c r="B595" t="s">
        <v>757</v>
      </c>
      <c r="C595" t="s">
        <v>62</v>
      </c>
      <c r="D595" t="s">
        <v>155</v>
      </c>
      <c r="E595" t="s">
        <v>131</v>
      </c>
      <c r="G595" t="s">
        <v>1082</v>
      </c>
      <c r="H595" t="s">
        <v>569</v>
      </c>
      <c r="I595" t="s">
        <v>57</v>
      </c>
      <c r="K595" t="s">
        <v>1077</v>
      </c>
      <c r="L595">
        <v>1997</v>
      </c>
      <c r="M595" t="s">
        <v>220</v>
      </c>
      <c r="N595" t="s">
        <v>220</v>
      </c>
      <c r="P595" s="242"/>
      <c r="Q595">
        <v>0</v>
      </c>
      <c r="AN595" t="s">
        <v>1161</v>
      </c>
      <c r="AO595">
        <f>VLOOKUP(A595,ورقة4!A$3:A$788,1,0)</f>
        <v>813500</v>
      </c>
      <c r="AQ595" t="s">
        <v>1506</v>
      </c>
    </row>
    <row r="596" spans="1:43" customFormat="1" x14ac:dyDescent="0.25">
      <c r="A596">
        <v>813686</v>
      </c>
      <c r="B596" t="s">
        <v>794</v>
      </c>
      <c r="C596" t="s">
        <v>1057</v>
      </c>
      <c r="D596" t="s">
        <v>1058</v>
      </c>
      <c r="E596" t="s">
        <v>132</v>
      </c>
      <c r="G596" t="s">
        <v>1476</v>
      </c>
      <c r="H596" t="s">
        <v>569</v>
      </c>
      <c r="I596" t="s">
        <v>57</v>
      </c>
      <c r="K596">
        <v>0</v>
      </c>
      <c r="L596">
        <v>0</v>
      </c>
      <c r="M596">
        <v>0</v>
      </c>
      <c r="N596" t="s">
        <v>555</v>
      </c>
      <c r="P596" s="242"/>
      <c r="Q596">
        <v>0</v>
      </c>
      <c r="AN596" t="s">
        <v>1161</v>
      </c>
      <c r="AO596">
        <f>VLOOKUP(A596,ورقة4!A$3:A$788,1,0)</f>
        <v>813686</v>
      </c>
      <c r="AQ596" t="s">
        <v>1491</v>
      </c>
    </row>
    <row r="597" spans="1:43" customFormat="1" x14ac:dyDescent="0.25">
      <c r="A597">
        <v>813750</v>
      </c>
      <c r="B597" t="s">
        <v>802</v>
      </c>
      <c r="C597" t="s">
        <v>105</v>
      </c>
      <c r="D597" t="s">
        <v>1061</v>
      </c>
      <c r="E597" t="s">
        <v>132</v>
      </c>
      <c r="G597" t="s">
        <v>1062</v>
      </c>
      <c r="H597" t="s">
        <v>569</v>
      </c>
      <c r="I597" t="s">
        <v>57</v>
      </c>
      <c r="K597" t="s">
        <v>1078</v>
      </c>
      <c r="L597">
        <v>2017</v>
      </c>
      <c r="M597" t="s">
        <v>225</v>
      </c>
      <c r="N597" t="s">
        <v>228</v>
      </c>
      <c r="P597" s="242"/>
      <c r="Q597">
        <v>0</v>
      </c>
      <c r="AN597" t="s">
        <v>1161</v>
      </c>
      <c r="AO597">
        <f>VLOOKUP(A597,ورقة4!A$3:A$788,1,0)</f>
        <v>813750</v>
      </c>
      <c r="AQ597" t="s">
        <v>1506</v>
      </c>
    </row>
    <row r="598" spans="1:43" customFormat="1" x14ac:dyDescent="0.25">
      <c r="A598">
        <v>813802</v>
      </c>
      <c r="B598" t="s">
        <v>808</v>
      </c>
      <c r="C598" t="s">
        <v>303</v>
      </c>
      <c r="D598" t="s">
        <v>159</v>
      </c>
      <c r="E598" t="s">
        <v>131</v>
      </c>
      <c r="G598" t="s">
        <v>629</v>
      </c>
      <c r="H598" t="s">
        <v>569</v>
      </c>
      <c r="I598" t="s">
        <v>57</v>
      </c>
      <c r="K598">
        <v>0</v>
      </c>
      <c r="L598">
        <v>0</v>
      </c>
      <c r="M598">
        <v>0</v>
      </c>
      <c r="N598" t="s">
        <v>225</v>
      </c>
      <c r="P598" s="242"/>
      <c r="Q598">
        <v>0</v>
      </c>
      <c r="AN598" t="s">
        <v>1161</v>
      </c>
      <c r="AO598">
        <f>VLOOKUP(A598,ورقة4!A$3:A$788,1,0)</f>
        <v>813802</v>
      </c>
    </row>
    <row r="599" spans="1:43" customFormat="1" x14ac:dyDescent="0.25">
      <c r="A599">
        <v>813933</v>
      </c>
      <c r="B599" t="s">
        <v>823</v>
      </c>
      <c r="C599" t="s">
        <v>593</v>
      </c>
      <c r="D599" t="s">
        <v>677</v>
      </c>
      <c r="E599" t="s">
        <v>131</v>
      </c>
      <c r="G599" t="s">
        <v>220</v>
      </c>
      <c r="H599" t="s">
        <v>569</v>
      </c>
      <c r="I599" t="s">
        <v>57</v>
      </c>
      <c r="K599" t="s">
        <v>235</v>
      </c>
      <c r="L599">
        <v>1995</v>
      </c>
      <c r="M599" t="s">
        <v>220</v>
      </c>
      <c r="N599" t="s">
        <v>220</v>
      </c>
      <c r="P599" s="242"/>
      <c r="Q599">
        <v>0</v>
      </c>
      <c r="AN599" t="s">
        <v>1161</v>
      </c>
      <c r="AO599">
        <f>VLOOKUP(A599,ورقة4!A$3:A$788,1,0)</f>
        <v>813933</v>
      </c>
    </row>
    <row r="600" spans="1:43" customFormat="1" x14ac:dyDescent="0.25">
      <c r="A600">
        <v>814282</v>
      </c>
      <c r="B600" t="s">
        <v>873</v>
      </c>
      <c r="C600" t="s">
        <v>355</v>
      </c>
      <c r="D600" t="s">
        <v>375</v>
      </c>
      <c r="E600" t="s">
        <v>131</v>
      </c>
      <c r="G600" t="s">
        <v>649</v>
      </c>
      <c r="H600" t="s">
        <v>569</v>
      </c>
      <c r="I600" t="s">
        <v>57</v>
      </c>
      <c r="K600" t="s">
        <v>1077</v>
      </c>
      <c r="L600">
        <v>2007</v>
      </c>
      <c r="M600" t="s">
        <v>229</v>
      </c>
      <c r="N600" t="s">
        <v>229</v>
      </c>
      <c r="P600" s="242"/>
      <c r="Q600">
        <v>0</v>
      </c>
      <c r="AN600" t="s">
        <v>1161</v>
      </c>
      <c r="AO600">
        <f>VLOOKUP(A600,ورقة4!A$3:A$788,1,0)</f>
        <v>814282</v>
      </c>
    </row>
    <row r="601" spans="1:43" customFormat="1" x14ac:dyDescent="0.25">
      <c r="A601">
        <v>814324</v>
      </c>
      <c r="B601" t="s">
        <v>891</v>
      </c>
      <c r="C601" t="s">
        <v>345</v>
      </c>
      <c r="D601" t="s">
        <v>331</v>
      </c>
      <c r="E601" t="s">
        <v>131</v>
      </c>
      <c r="G601" t="s">
        <v>220</v>
      </c>
      <c r="H601" t="s">
        <v>569</v>
      </c>
      <c r="I601" t="s">
        <v>57</v>
      </c>
      <c r="K601" t="s">
        <v>235</v>
      </c>
      <c r="L601">
        <v>2006</v>
      </c>
      <c r="M601" t="s">
        <v>228</v>
      </c>
      <c r="N601" t="s">
        <v>228</v>
      </c>
      <c r="P601" s="242"/>
      <c r="Q601">
        <v>0</v>
      </c>
      <c r="AN601" t="s">
        <v>1161</v>
      </c>
      <c r="AO601">
        <f>VLOOKUP(A601,ورقة4!A$3:A$788,1,0)</f>
        <v>814324</v>
      </c>
      <c r="AQ601" t="s">
        <v>1992</v>
      </c>
    </row>
    <row r="602" spans="1:43" customFormat="1" x14ac:dyDescent="0.25">
      <c r="A602">
        <v>814342</v>
      </c>
      <c r="B602" t="s">
        <v>901</v>
      </c>
      <c r="C602" t="s">
        <v>64</v>
      </c>
      <c r="D602" t="s">
        <v>370</v>
      </c>
      <c r="E602" t="s">
        <v>132</v>
      </c>
      <c r="G602" t="s">
        <v>624</v>
      </c>
      <c r="H602" t="s">
        <v>569</v>
      </c>
      <c r="I602" t="s">
        <v>57</v>
      </c>
      <c r="K602">
        <v>0</v>
      </c>
      <c r="L602">
        <v>0</v>
      </c>
      <c r="M602">
        <v>0</v>
      </c>
      <c r="N602" t="s">
        <v>225</v>
      </c>
      <c r="P602" s="242"/>
      <c r="Q602">
        <v>0</v>
      </c>
      <c r="AN602" t="s">
        <v>1161</v>
      </c>
      <c r="AO602">
        <f>VLOOKUP(A602,ورقة4!A$3:A$788,1,0)</f>
        <v>814342</v>
      </c>
    </row>
    <row r="603" spans="1:43" customFormat="1" x14ac:dyDescent="0.25">
      <c r="A603">
        <v>814364</v>
      </c>
      <c r="B603" t="s">
        <v>914</v>
      </c>
      <c r="C603" t="s">
        <v>413</v>
      </c>
      <c r="D603" t="s">
        <v>1107</v>
      </c>
      <c r="E603" t="s">
        <v>131</v>
      </c>
      <c r="G603" t="s">
        <v>613</v>
      </c>
      <c r="H603" t="s">
        <v>569</v>
      </c>
      <c r="I603" t="s">
        <v>57</v>
      </c>
      <c r="K603">
        <v>0</v>
      </c>
      <c r="L603">
        <v>0</v>
      </c>
      <c r="M603">
        <v>0</v>
      </c>
      <c r="N603" t="s">
        <v>555</v>
      </c>
      <c r="P603" s="242"/>
      <c r="Q603">
        <v>0</v>
      </c>
      <c r="AN603" t="s">
        <v>1161</v>
      </c>
      <c r="AO603">
        <f>VLOOKUP(A603,ورقة4!A$3:A$788,1,0)</f>
        <v>814364</v>
      </c>
      <c r="AQ603" t="s">
        <v>1992</v>
      </c>
    </row>
    <row r="604" spans="1:43" customFormat="1" x14ac:dyDescent="0.25">
      <c r="A604">
        <v>814413</v>
      </c>
      <c r="B604" t="s">
        <v>772</v>
      </c>
      <c r="C604" t="s">
        <v>996</v>
      </c>
      <c r="D604" t="s">
        <v>175</v>
      </c>
      <c r="E604" t="s">
        <v>131</v>
      </c>
      <c r="G604" t="s">
        <v>613</v>
      </c>
      <c r="H604" t="s">
        <v>569</v>
      </c>
      <c r="I604" t="s">
        <v>57</v>
      </c>
      <c r="K604">
        <v>0</v>
      </c>
      <c r="L604">
        <v>0</v>
      </c>
      <c r="M604">
        <v>0</v>
      </c>
      <c r="N604" t="s">
        <v>555</v>
      </c>
      <c r="P604" s="242"/>
      <c r="Q604">
        <v>0</v>
      </c>
      <c r="AN604" t="s">
        <v>1161</v>
      </c>
      <c r="AO604">
        <f>VLOOKUP(A604,ورقة4!A$3:A$788,1,0)</f>
        <v>814413</v>
      </c>
      <c r="AQ604" t="s">
        <v>1992</v>
      </c>
    </row>
    <row r="605" spans="1:43" customFormat="1" x14ac:dyDescent="0.25">
      <c r="A605">
        <v>814426</v>
      </c>
      <c r="B605" t="s">
        <v>948</v>
      </c>
      <c r="C605" t="s">
        <v>67</v>
      </c>
      <c r="D605" t="s">
        <v>160</v>
      </c>
      <c r="E605" t="s">
        <v>131</v>
      </c>
      <c r="G605" t="s">
        <v>220</v>
      </c>
      <c r="H605" t="s">
        <v>569</v>
      </c>
      <c r="I605" t="s">
        <v>57</v>
      </c>
      <c r="K605" t="s">
        <v>1077</v>
      </c>
      <c r="L605">
        <v>2021</v>
      </c>
      <c r="M605" t="s">
        <v>220</v>
      </c>
      <c r="N605" t="s">
        <v>229</v>
      </c>
      <c r="P605" s="242"/>
      <c r="Q605">
        <v>0</v>
      </c>
      <c r="AN605" t="s">
        <v>1161</v>
      </c>
      <c r="AO605">
        <f>VLOOKUP(A605,ورقة4!A$3:A$788,1,0)</f>
        <v>814426</v>
      </c>
      <c r="AQ605" t="s">
        <v>1992</v>
      </c>
    </row>
    <row r="606" spans="1:43" customFormat="1" x14ac:dyDescent="0.25">
      <c r="A606">
        <v>814512</v>
      </c>
      <c r="B606" t="s">
        <v>1180</v>
      </c>
      <c r="C606" t="s">
        <v>60</v>
      </c>
      <c r="D606" t="s">
        <v>1181</v>
      </c>
      <c r="E606" t="s">
        <v>131</v>
      </c>
      <c r="G606" t="s">
        <v>220</v>
      </c>
      <c r="H606" t="s">
        <v>569</v>
      </c>
      <c r="I606" t="s">
        <v>57</v>
      </c>
      <c r="K606" t="s">
        <v>235</v>
      </c>
      <c r="L606">
        <v>1990</v>
      </c>
      <c r="M606">
        <v>0</v>
      </c>
      <c r="N606" t="s">
        <v>225</v>
      </c>
      <c r="P606" s="242"/>
      <c r="Q606">
        <v>0</v>
      </c>
      <c r="AN606" t="s">
        <v>1161</v>
      </c>
      <c r="AO606">
        <f>VLOOKUP(A606,ورقة4!A$3:A$788,1,0)</f>
        <v>814512</v>
      </c>
    </row>
    <row r="607" spans="1:43" customFormat="1" x14ac:dyDescent="0.25">
      <c r="A607">
        <v>814516</v>
      </c>
      <c r="B607" t="s">
        <v>1184</v>
      </c>
      <c r="C607" t="s">
        <v>329</v>
      </c>
      <c r="D607" t="s">
        <v>305</v>
      </c>
      <c r="E607" t="s">
        <v>131</v>
      </c>
      <c r="G607" t="s">
        <v>220</v>
      </c>
      <c r="H607" t="s">
        <v>569</v>
      </c>
      <c r="I607" t="s">
        <v>57</v>
      </c>
      <c r="K607" t="s">
        <v>1077</v>
      </c>
      <c r="L607">
        <v>2021</v>
      </c>
      <c r="M607" t="s">
        <v>225</v>
      </c>
      <c r="N607" t="s">
        <v>225</v>
      </c>
      <c r="P607" s="242"/>
      <c r="Q607">
        <v>0</v>
      </c>
      <c r="AN607" t="s">
        <v>1161</v>
      </c>
      <c r="AO607">
        <f>VLOOKUP(A607,ورقة4!A$3:A$788,1,0)</f>
        <v>814516</v>
      </c>
    </row>
    <row r="608" spans="1:43" customFormat="1" x14ac:dyDescent="0.25">
      <c r="A608">
        <v>814544</v>
      </c>
      <c r="B608" t="s">
        <v>1202</v>
      </c>
      <c r="C608" t="s">
        <v>477</v>
      </c>
      <c r="D608" t="s">
        <v>291</v>
      </c>
      <c r="E608" t="s">
        <v>132</v>
      </c>
      <c r="G608" t="s">
        <v>220</v>
      </c>
      <c r="H608" t="s">
        <v>569</v>
      </c>
      <c r="I608" t="s">
        <v>57</v>
      </c>
      <c r="K608">
        <v>0</v>
      </c>
      <c r="L608">
        <v>0</v>
      </c>
      <c r="M608">
        <v>0</v>
      </c>
      <c r="N608" t="s">
        <v>220</v>
      </c>
      <c r="P608" s="242"/>
      <c r="Q608">
        <v>0</v>
      </c>
      <c r="AN608" t="s">
        <v>1161</v>
      </c>
      <c r="AO608">
        <f>VLOOKUP(A608,ورقة4!A$3:A$788,1,0)</f>
        <v>814544</v>
      </c>
    </row>
    <row r="609" spans="1:41" customFormat="1" x14ac:dyDescent="0.25">
      <c r="A609">
        <v>814550</v>
      </c>
      <c r="B609" t="s">
        <v>1979</v>
      </c>
      <c r="C609" t="s">
        <v>1205</v>
      </c>
      <c r="D609" t="s">
        <v>284</v>
      </c>
      <c r="E609" t="s">
        <v>131</v>
      </c>
      <c r="G609" t="s">
        <v>687</v>
      </c>
      <c r="H609" t="s">
        <v>569</v>
      </c>
      <c r="I609" t="s">
        <v>57</v>
      </c>
      <c r="K609" t="s">
        <v>1077</v>
      </c>
      <c r="L609">
        <v>0</v>
      </c>
      <c r="M609" t="s">
        <v>225</v>
      </c>
      <c r="N609" t="s">
        <v>225</v>
      </c>
      <c r="P609" s="242"/>
      <c r="Q609">
        <v>0</v>
      </c>
      <c r="AN609" t="s">
        <v>1161</v>
      </c>
      <c r="AO609">
        <f>VLOOKUP(A609,ورقة4!A$3:A$788,1,0)</f>
        <v>814550</v>
      </c>
    </row>
    <row r="610" spans="1:41" customFormat="1" x14ac:dyDescent="0.25">
      <c r="A610">
        <v>814560</v>
      </c>
      <c r="B610" t="s">
        <v>1209</v>
      </c>
      <c r="C610" t="s">
        <v>62</v>
      </c>
      <c r="D610" t="s">
        <v>594</v>
      </c>
      <c r="E610" t="s">
        <v>1210</v>
      </c>
      <c r="G610" t="s">
        <v>678</v>
      </c>
      <c r="H610" t="s">
        <v>569</v>
      </c>
      <c r="I610" t="s">
        <v>57</v>
      </c>
      <c r="K610" t="s">
        <v>1078</v>
      </c>
      <c r="L610">
        <v>2017</v>
      </c>
      <c r="M610" t="s">
        <v>220</v>
      </c>
      <c r="N610" t="s">
        <v>221</v>
      </c>
      <c r="P610" s="242"/>
      <c r="Q610">
        <v>0</v>
      </c>
      <c r="AN610" t="s">
        <v>1161</v>
      </c>
      <c r="AO610">
        <f>VLOOKUP(A610,ورقة4!A$3:A$788,1,0)</f>
        <v>814560</v>
      </c>
    </row>
    <row r="611" spans="1:41" customFormat="1" x14ac:dyDescent="0.25">
      <c r="A611">
        <v>814564</v>
      </c>
      <c r="B611" t="s">
        <v>1214</v>
      </c>
      <c r="C611" t="s">
        <v>62</v>
      </c>
      <c r="D611" t="s">
        <v>352</v>
      </c>
      <c r="E611" t="s">
        <v>131</v>
      </c>
      <c r="G611" t="s">
        <v>228</v>
      </c>
      <c r="H611" t="s">
        <v>569</v>
      </c>
      <c r="I611" t="s">
        <v>57</v>
      </c>
      <c r="K611" t="s">
        <v>1077</v>
      </c>
      <c r="L611">
        <v>2009</v>
      </c>
      <c r="M611" t="s">
        <v>220</v>
      </c>
      <c r="N611" t="s">
        <v>228</v>
      </c>
      <c r="P611" s="242"/>
      <c r="Q611">
        <v>0</v>
      </c>
      <c r="AN611" t="s">
        <v>1161</v>
      </c>
      <c r="AO611">
        <f>VLOOKUP(A611,ورقة4!A$3:A$788,1,0)</f>
        <v>814564</v>
      </c>
    </row>
    <row r="612" spans="1:41" customFormat="1" x14ac:dyDescent="0.25">
      <c r="A612">
        <v>814569</v>
      </c>
      <c r="B612" t="s">
        <v>1219</v>
      </c>
      <c r="C612" t="s">
        <v>1220</v>
      </c>
      <c r="D612" t="s">
        <v>1221</v>
      </c>
      <c r="E612" t="s">
        <v>131</v>
      </c>
      <c r="G612" t="s">
        <v>1476</v>
      </c>
      <c r="H612" t="s">
        <v>569</v>
      </c>
      <c r="I612" t="s">
        <v>57</v>
      </c>
      <c r="K612">
        <v>0</v>
      </c>
      <c r="L612">
        <v>0</v>
      </c>
      <c r="M612">
        <v>0</v>
      </c>
      <c r="N612" t="s">
        <v>555</v>
      </c>
      <c r="P612" s="242"/>
      <c r="Q612">
        <v>0</v>
      </c>
      <c r="AN612" t="s">
        <v>1161</v>
      </c>
      <c r="AO612">
        <f>VLOOKUP(A612,ورقة4!A$3:A$788,1,0)</f>
        <v>814569</v>
      </c>
    </row>
    <row r="613" spans="1:41" customFormat="1" x14ac:dyDescent="0.25">
      <c r="A613">
        <v>814580</v>
      </c>
      <c r="B613" t="s">
        <v>1232</v>
      </c>
      <c r="C613" t="s">
        <v>403</v>
      </c>
      <c r="D613" t="s">
        <v>600</v>
      </c>
      <c r="E613" t="s">
        <v>132</v>
      </c>
      <c r="G613" t="s">
        <v>220</v>
      </c>
      <c r="H613" t="s">
        <v>569</v>
      </c>
      <c r="I613" t="s">
        <v>57</v>
      </c>
      <c r="K613" t="s">
        <v>234</v>
      </c>
      <c r="L613">
        <v>2009</v>
      </c>
      <c r="M613" t="s">
        <v>231</v>
      </c>
      <c r="N613" t="s">
        <v>230</v>
      </c>
      <c r="P613" s="242"/>
      <c r="Q613">
        <v>0</v>
      </c>
      <c r="AN613" t="s">
        <v>1161</v>
      </c>
      <c r="AO613">
        <f>VLOOKUP(A613,ورقة4!A$3:A$788,1,0)</f>
        <v>814580</v>
      </c>
    </row>
    <row r="614" spans="1:41" customFormat="1" x14ac:dyDescent="0.25">
      <c r="A614">
        <v>814581</v>
      </c>
      <c r="B614" t="s">
        <v>1233</v>
      </c>
      <c r="C614" t="s">
        <v>418</v>
      </c>
      <c r="D614" t="s">
        <v>87</v>
      </c>
      <c r="E614" t="s">
        <v>132</v>
      </c>
      <c r="G614" t="s">
        <v>220</v>
      </c>
      <c r="H614" t="s">
        <v>569</v>
      </c>
      <c r="I614" t="s">
        <v>57</v>
      </c>
      <c r="K614">
        <v>0</v>
      </c>
      <c r="L614">
        <v>0</v>
      </c>
      <c r="M614">
        <v>0</v>
      </c>
      <c r="N614" t="s">
        <v>220</v>
      </c>
      <c r="P614" s="242"/>
      <c r="Q614">
        <v>0</v>
      </c>
      <c r="AN614" t="s">
        <v>1161</v>
      </c>
      <c r="AO614">
        <f>VLOOKUP(A614,ورقة4!A$3:A$788,1,0)</f>
        <v>814581</v>
      </c>
    </row>
    <row r="615" spans="1:41" customFormat="1" x14ac:dyDescent="0.25">
      <c r="A615">
        <v>814606</v>
      </c>
      <c r="B615" t="s">
        <v>1248</v>
      </c>
      <c r="C615" t="s">
        <v>303</v>
      </c>
      <c r="D615" t="s">
        <v>528</v>
      </c>
      <c r="E615" t="s">
        <v>132</v>
      </c>
      <c r="G615" t="s">
        <v>613</v>
      </c>
      <c r="H615" t="s">
        <v>569</v>
      </c>
      <c r="I615" t="s">
        <v>57</v>
      </c>
      <c r="K615" t="s">
        <v>1077</v>
      </c>
      <c r="L615">
        <v>0</v>
      </c>
      <c r="M615" t="s">
        <v>225</v>
      </c>
      <c r="N615" t="s">
        <v>225</v>
      </c>
      <c r="P615" s="242"/>
      <c r="Q615">
        <v>0</v>
      </c>
      <c r="AN615" t="s">
        <v>1161</v>
      </c>
      <c r="AO615">
        <f>VLOOKUP(A615,ورقة4!A$3:A$788,1,0)</f>
        <v>814606</v>
      </c>
    </row>
    <row r="616" spans="1:41" customFormat="1" x14ac:dyDescent="0.25">
      <c r="A616">
        <v>814621</v>
      </c>
      <c r="B616" t="s">
        <v>1260</v>
      </c>
      <c r="C616" t="s">
        <v>359</v>
      </c>
      <c r="D616" t="s">
        <v>312</v>
      </c>
      <c r="E616" t="s">
        <v>132</v>
      </c>
      <c r="G616" t="s">
        <v>1160</v>
      </c>
      <c r="H616" t="s">
        <v>569</v>
      </c>
      <c r="I616" t="s">
        <v>57</v>
      </c>
      <c r="K616">
        <v>0</v>
      </c>
      <c r="L616">
        <v>0</v>
      </c>
      <c r="M616">
        <v>0</v>
      </c>
      <c r="P616" s="242"/>
      <c r="Q616">
        <v>0</v>
      </c>
      <c r="AN616" t="s">
        <v>1161</v>
      </c>
      <c r="AO616">
        <f>VLOOKUP(A616,ورقة4!A$3:A$788,1,0)</f>
        <v>814621</v>
      </c>
    </row>
    <row r="617" spans="1:41" customFormat="1" x14ac:dyDescent="0.25">
      <c r="A617">
        <v>814622</v>
      </c>
      <c r="B617" t="s">
        <v>1261</v>
      </c>
      <c r="C617" t="s">
        <v>674</v>
      </c>
      <c r="D617" t="s">
        <v>168</v>
      </c>
      <c r="E617" t="s">
        <v>1163</v>
      </c>
      <c r="G617" t="s">
        <v>220</v>
      </c>
      <c r="H617" t="s">
        <v>569</v>
      </c>
      <c r="I617" t="s">
        <v>57</v>
      </c>
      <c r="K617">
        <v>0</v>
      </c>
      <c r="L617">
        <v>0</v>
      </c>
      <c r="M617">
        <v>0</v>
      </c>
      <c r="N617" t="s">
        <v>228</v>
      </c>
      <c r="P617" s="242"/>
      <c r="Q617">
        <v>0</v>
      </c>
      <c r="AN617" t="s">
        <v>1161</v>
      </c>
      <c r="AO617">
        <f>VLOOKUP(A617,ورقة4!A$3:A$788,1,0)</f>
        <v>814622</v>
      </c>
    </row>
    <row r="618" spans="1:41" customFormat="1" x14ac:dyDescent="0.25">
      <c r="A618">
        <v>814636</v>
      </c>
      <c r="B618" t="s">
        <v>1271</v>
      </c>
      <c r="C618" t="s">
        <v>64</v>
      </c>
      <c r="D618" t="s">
        <v>160</v>
      </c>
      <c r="E618" t="s">
        <v>132</v>
      </c>
      <c r="G618" t="s">
        <v>220</v>
      </c>
      <c r="H618" t="s">
        <v>569</v>
      </c>
      <c r="I618" t="s">
        <v>57</v>
      </c>
      <c r="K618">
        <v>0</v>
      </c>
      <c r="L618">
        <v>0</v>
      </c>
      <c r="M618">
        <v>0</v>
      </c>
      <c r="N618" t="s">
        <v>231</v>
      </c>
      <c r="P618" s="242"/>
      <c r="Q618">
        <v>0</v>
      </c>
      <c r="AN618" t="s">
        <v>1161</v>
      </c>
      <c r="AO618">
        <f>VLOOKUP(A618,ورقة4!A$3:A$788,1,0)</f>
        <v>814636</v>
      </c>
    </row>
    <row r="619" spans="1:41" customFormat="1" x14ac:dyDescent="0.25">
      <c r="A619">
        <v>814663</v>
      </c>
      <c r="B619" t="s">
        <v>1295</v>
      </c>
      <c r="C619" t="s">
        <v>82</v>
      </c>
      <c r="D619" t="s">
        <v>177</v>
      </c>
      <c r="E619" t="s">
        <v>131</v>
      </c>
      <c r="G619" t="s">
        <v>226</v>
      </c>
      <c r="H619" t="s">
        <v>569</v>
      </c>
      <c r="I619" t="s">
        <v>57</v>
      </c>
      <c r="K619" t="s">
        <v>1077</v>
      </c>
      <c r="L619">
        <v>2007</v>
      </c>
      <c r="M619" t="s">
        <v>226</v>
      </c>
      <c r="N619" t="s">
        <v>226</v>
      </c>
      <c r="P619" s="242"/>
      <c r="Q619">
        <v>0</v>
      </c>
      <c r="AN619" t="s">
        <v>1161</v>
      </c>
      <c r="AO619">
        <f>VLOOKUP(A619,ورقة4!A$3:A$788,1,0)</f>
        <v>814663</v>
      </c>
    </row>
    <row r="620" spans="1:41" customFormat="1" x14ac:dyDescent="0.25">
      <c r="A620">
        <v>814665</v>
      </c>
      <c r="B620" t="s">
        <v>1298</v>
      </c>
      <c r="C620" t="s">
        <v>64</v>
      </c>
      <c r="D620" t="s">
        <v>1299</v>
      </c>
      <c r="E620" t="s">
        <v>131</v>
      </c>
      <c r="G620" t="s">
        <v>1300</v>
      </c>
      <c r="H620" t="s">
        <v>569</v>
      </c>
      <c r="I620" t="s">
        <v>57</v>
      </c>
      <c r="K620" t="s">
        <v>1081</v>
      </c>
      <c r="L620">
        <v>2001</v>
      </c>
      <c r="M620" t="s">
        <v>224</v>
      </c>
      <c r="N620" t="s">
        <v>224</v>
      </c>
      <c r="P620" s="242"/>
      <c r="Q620">
        <v>0</v>
      </c>
      <c r="AN620" t="s">
        <v>1161</v>
      </c>
      <c r="AO620">
        <f>VLOOKUP(A620,ورقة4!A$3:A$788,1,0)</f>
        <v>814665</v>
      </c>
    </row>
    <row r="621" spans="1:41" customFormat="1" x14ac:dyDescent="0.25">
      <c r="A621">
        <v>814685</v>
      </c>
      <c r="B621" t="s">
        <v>1311</v>
      </c>
      <c r="C621" t="s">
        <v>282</v>
      </c>
      <c r="D621" t="s">
        <v>1156</v>
      </c>
      <c r="E621" t="s">
        <v>131</v>
      </c>
      <c r="G621" t="s">
        <v>1476</v>
      </c>
      <c r="H621" t="s">
        <v>569</v>
      </c>
      <c r="I621" t="s">
        <v>57</v>
      </c>
      <c r="K621">
        <v>0</v>
      </c>
      <c r="L621">
        <v>0</v>
      </c>
      <c r="M621">
        <v>0</v>
      </c>
      <c r="N621" t="s">
        <v>555</v>
      </c>
      <c r="P621" s="242"/>
      <c r="Q621">
        <v>0</v>
      </c>
      <c r="AN621" t="s">
        <v>1161</v>
      </c>
      <c r="AO621">
        <f>VLOOKUP(A621,ورقة4!A$3:A$788,1,0)</f>
        <v>814685</v>
      </c>
    </row>
    <row r="622" spans="1:41" customFormat="1" x14ac:dyDescent="0.25">
      <c r="A622">
        <v>814706</v>
      </c>
      <c r="B622" t="s">
        <v>1325</v>
      </c>
      <c r="C622" t="s">
        <v>1144</v>
      </c>
      <c r="D622" t="s">
        <v>191</v>
      </c>
      <c r="E622" t="s">
        <v>132</v>
      </c>
      <c r="G622" t="s">
        <v>232</v>
      </c>
      <c r="H622" t="s">
        <v>569</v>
      </c>
      <c r="I622" t="s">
        <v>57</v>
      </c>
      <c r="K622">
        <v>0</v>
      </c>
      <c r="L622">
        <v>0</v>
      </c>
      <c r="M622">
        <v>0</v>
      </c>
      <c r="P622" s="242"/>
      <c r="Q622">
        <v>0</v>
      </c>
      <c r="AN622" t="s">
        <v>1161</v>
      </c>
      <c r="AO622">
        <f>VLOOKUP(A622,ورقة4!A$3:A$788,1,0)</f>
        <v>814706</v>
      </c>
    </row>
    <row r="623" spans="1:41" customFormat="1" x14ac:dyDescent="0.25">
      <c r="A623">
        <v>814716</v>
      </c>
      <c r="B623" t="s">
        <v>1333</v>
      </c>
      <c r="C623" t="s">
        <v>346</v>
      </c>
      <c r="D623" t="s">
        <v>426</v>
      </c>
      <c r="E623" t="s">
        <v>1163</v>
      </c>
      <c r="G623" t="s">
        <v>220</v>
      </c>
      <c r="H623" t="s">
        <v>569</v>
      </c>
      <c r="I623" t="s">
        <v>57</v>
      </c>
      <c r="K623">
        <v>0</v>
      </c>
      <c r="L623">
        <v>0</v>
      </c>
      <c r="M623">
        <v>0</v>
      </c>
      <c r="N623" t="s">
        <v>223</v>
      </c>
      <c r="P623" s="242"/>
      <c r="Q623">
        <v>0</v>
      </c>
      <c r="AN623" t="s">
        <v>1161</v>
      </c>
      <c r="AO623">
        <f>VLOOKUP(A623,ورقة4!A$3:A$788,1,0)</f>
        <v>814716</v>
      </c>
    </row>
    <row r="624" spans="1:41" customFormat="1" x14ac:dyDescent="0.25">
      <c r="A624">
        <v>814724</v>
      </c>
      <c r="B624" t="s">
        <v>1342</v>
      </c>
      <c r="C624" t="s">
        <v>64</v>
      </c>
      <c r="D624" t="s">
        <v>1343</v>
      </c>
      <c r="E624" t="s">
        <v>132</v>
      </c>
      <c r="G624" t="s">
        <v>1476</v>
      </c>
      <c r="H624" t="s">
        <v>569</v>
      </c>
      <c r="I624" t="s">
        <v>57</v>
      </c>
      <c r="K624">
        <v>0</v>
      </c>
      <c r="L624">
        <v>0</v>
      </c>
      <c r="M624">
        <v>0</v>
      </c>
      <c r="N624" t="s">
        <v>555</v>
      </c>
      <c r="P624" s="242"/>
      <c r="Q624">
        <v>0</v>
      </c>
      <c r="AN624" t="s">
        <v>1161</v>
      </c>
      <c r="AO624">
        <f>VLOOKUP(A624,ورقة4!A$3:A$788,1,0)</f>
        <v>814724</v>
      </c>
    </row>
    <row r="625" spans="1:41" customFormat="1" x14ac:dyDescent="0.25">
      <c r="A625">
        <v>814728</v>
      </c>
      <c r="B625" t="s">
        <v>1346</v>
      </c>
      <c r="C625" t="s">
        <v>387</v>
      </c>
      <c r="D625" t="s">
        <v>326</v>
      </c>
      <c r="E625" t="s">
        <v>131</v>
      </c>
      <c r="G625" t="s">
        <v>220</v>
      </c>
      <c r="H625" t="s">
        <v>569</v>
      </c>
      <c r="I625" t="s">
        <v>57</v>
      </c>
      <c r="K625" t="s">
        <v>1077</v>
      </c>
      <c r="L625">
        <v>2021</v>
      </c>
      <c r="M625" t="s">
        <v>222</v>
      </c>
      <c r="N625" t="s">
        <v>223</v>
      </c>
      <c r="P625" s="242"/>
      <c r="Q625">
        <v>0</v>
      </c>
      <c r="AN625" t="s">
        <v>1161</v>
      </c>
      <c r="AO625">
        <f>VLOOKUP(A625,ورقة4!A$3:A$788,1,0)</f>
        <v>814728</v>
      </c>
    </row>
    <row r="626" spans="1:41" customFormat="1" x14ac:dyDescent="0.25">
      <c r="A626">
        <v>814746</v>
      </c>
      <c r="B626" t="s">
        <v>1362</v>
      </c>
      <c r="C626" t="s">
        <v>428</v>
      </c>
      <c r="D626" t="s">
        <v>1363</v>
      </c>
      <c r="E626" t="s">
        <v>131</v>
      </c>
      <c r="G626" t="s">
        <v>220</v>
      </c>
      <c r="H626" t="s">
        <v>569</v>
      </c>
      <c r="I626" t="s">
        <v>57</v>
      </c>
      <c r="K626">
        <v>0</v>
      </c>
      <c r="L626">
        <v>0</v>
      </c>
      <c r="M626">
        <v>0</v>
      </c>
      <c r="N626" t="s">
        <v>223</v>
      </c>
      <c r="P626" s="242"/>
      <c r="Q626">
        <v>0</v>
      </c>
      <c r="AN626" t="s">
        <v>1161</v>
      </c>
      <c r="AO626">
        <f>VLOOKUP(A626,ورقة4!A$3:A$788,1,0)</f>
        <v>814746</v>
      </c>
    </row>
    <row r="627" spans="1:41" customFormat="1" x14ac:dyDescent="0.25">
      <c r="A627">
        <v>814749</v>
      </c>
      <c r="B627" t="s">
        <v>1365</v>
      </c>
      <c r="C627" t="s">
        <v>64</v>
      </c>
      <c r="D627" t="s">
        <v>151</v>
      </c>
      <c r="E627" t="s">
        <v>131</v>
      </c>
      <c r="G627" t="s">
        <v>1476</v>
      </c>
      <c r="H627" t="s">
        <v>569</v>
      </c>
      <c r="I627" t="s">
        <v>57</v>
      </c>
      <c r="K627">
        <v>0</v>
      </c>
      <c r="L627">
        <v>0</v>
      </c>
      <c r="M627">
        <v>0</v>
      </c>
      <c r="N627" t="s">
        <v>555</v>
      </c>
      <c r="P627" s="242"/>
      <c r="Q627">
        <v>0</v>
      </c>
      <c r="AN627" t="s">
        <v>1161</v>
      </c>
      <c r="AO627">
        <f>VLOOKUP(A627,ورقة4!A$3:A$788,1,0)</f>
        <v>814749</v>
      </c>
    </row>
    <row r="628" spans="1:41" customFormat="1" x14ac:dyDescent="0.25">
      <c r="A628">
        <v>814750</v>
      </c>
      <c r="B628" t="s">
        <v>942</v>
      </c>
      <c r="C628" t="s">
        <v>525</v>
      </c>
      <c r="D628" t="s">
        <v>190</v>
      </c>
      <c r="E628">
        <v>0</v>
      </c>
      <c r="G628" t="s">
        <v>1476</v>
      </c>
      <c r="H628" t="s">
        <v>569</v>
      </c>
      <c r="I628" t="s">
        <v>57</v>
      </c>
      <c r="K628">
        <v>0</v>
      </c>
      <c r="L628">
        <v>0</v>
      </c>
      <c r="M628">
        <v>0</v>
      </c>
      <c r="N628" t="s">
        <v>555</v>
      </c>
      <c r="P628" s="242"/>
      <c r="Q628">
        <v>0</v>
      </c>
      <c r="AN628" t="s">
        <v>1161</v>
      </c>
      <c r="AO628">
        <f>VLOOKUP(A628,ورقة4!A$3:A$788,1,0)</f>
        <v>814750</v>
      </c>
    </row>
    <row r="629" spans="1:41" customFormat="1" x14ac:dyDescent="0.25">
      <c r="A629">
        <v>814751</v>
      </c>
      <c r="B629" t="s">
        <v>623</v>
      </c>
      <c r="C629" t="s">
        <v>84</v>
      </c>
      <c r="D629" t="s">
        <v>170</v>
      </c>
      <c r="E629" t="s">
        <v>131</v>
      </c>
      <c r="G629" t="s">
        <v>220</v>
      </c>
      <c r="H629" t="s">
        <v>569</v>
      </c>
      <c r="I629" t="s">
        <v>57</v>
      </c>
      <c r="K629" t="s">
        <v>1077</v>
      </c>
      <c r="L629">
        <v>2020</v>
      </c>
      <c r="M629" t="s">
        <v>220</v>
      </c>
      <c r="N629" t="s">
        <v>231</v>
      </c>
      <c r="P629" s="242"/>
      <c r="Q629">
        <v>0</v>
      </c>
      <c r="AN629" t="s">
        <v>1161</v>
      </c>
      <c r="AO629">
        <f>VLOOKUP(A629,ورقة4!A$3:A$788,1,0)</f>
        <v>814751</v>
      </c>
    </row>
    <row r="630" spans="1:41" customFormat="1" x14ac:dyDescent="0.25">
      <c r="A630">
        <v>814768</v>
      </c>
      <c r="B630" t="s">
        <v>395</v>
      </c>
      <c r="C630" t="s">
        <v>93</v>
      </c>
      <c r="D630" t="s">
        <v>330</v>
      </c>
      <c r="E630" t="s">
        <v>131</v>
      </c>
      <c r="G630" t="s">
        <v>226</v>
      </c>
      <c r="H630" t="s">
        <v>569</v>
      </c>
      <c r="I630" t="s">
        <v>57</v>
      </c>
      <c r="K630" t="s">
        <v>1077</v>
      </c>
      <c r="L630">
        <v>2002</v>
      </c>
      <c r="M630" t="s">
        <v>226</v>
      </c>
      <c r="N630" t="s">
        <v>226</v>
      </c>
      <c r="P630" s="242"/>
      <c r="Q630">
        <v>0</v>
      </c>
      <c r="AN630" t="s">
        <v>1161</v>
      </c>
      <c r="AO630">
        <f>VLOOKUP(A630,ورقة4!A$3:A$788,1,0)</f>
        <v>814768</v>
      </c>
    </row>
    <row r="631" spans="1:41" customFormat="1" x14ac:dyDescent="0.25">
      <c r="A631">
        <v>814784</v>
      </c>
      <c r="B631" t="s">
        <v>1385</v>
      </c>
      <c r="C631" t="s">
        <v>111</v>
      </c>
      <c r="D631" t="s">
        <v>398</v>
      </c>
      <c r="E631" t="s">
        <v>131</v>
      </c>
      <c r="G631" t="s">
        <v>220</v>
      </c>
      <c r="H631" t="s">
        <v>569</v>
      </c>
      <c r="I631" t="s">
        <v>57</v>
      </c>
      <c r="K631" t="s">
        <v>1077</v>
      </c>
      <c r="L631">
        <v>2020</v>
      </c>
      <c r="M631" t="s">
        <v>222</v>
      </c>
      <c r="N631" t="s">
        <v>222</v>
      </c>
      <c r="P631" s="242"/>
      <c r="Q631">
        <v>0</v>
      </c>
      <c r="AN631" t="s">
        <v>1161</v>
      </c>
      <c r="AO631">
        <f>VLOOKUP(A631,ورقة4!A$3:A$788,1,0)</f>
        <v>814784</v>
      </c>
    </row>
    <row r="632" spans="1:41" customFormat="1" x14ac:dyDescent="0.25">
      <c r="A632">
        <v>814785</v>
      </c>
      <c r="B632" t="s">
        <v>1386</v>
      </c>
      <c r="C632" t="s">
        <v>77</v>
      </c>
      <c r="D632" t="s">
        <v>358</v>
      </c>
      <c r="E632" t="s">
        <v>132</v>
      </c>
      <c r="G632" t="s">
        <v>220</v>
      </c>
      <c r="H632" t="s">
        <v>569</v>
      </c>
      <c r="I632" t="s">
        <v>57</v>
      </c>
      <c r="K632" t="s">
        <v>1080</v>
      </c>
      <c r="L632">
        <v>2020</v>
      </c>
      <c r="M632" t="s">
        <v>220</v>
      </c>
      <c r="N632" t="s">
        <v>231</v>
      </c>
      <c r="P632" s="242"/>
      <c r="Q632">
        <v>0</v>
      </c>
      <c r="AN632" t="s">
        <v>1161</v>
      </c>
      <c r="AO632">
        <f>VLOOKUP(A632,ورقة4!A$3:A$788,1,0)</f>
        <v>814785</v>
      </c>
    </row>
    <row r="633" spans="1:41" customFormat="1" x14ac:dyDescent="0.25">
      <c r="A633">
        <v>814800</v>
      </c>
      <c r="B633" t="s">
        <v>1395</v>
      </c>
      <c r="C633" t="s">
        <v>62</v>
      </c>
      <c r="D633" t="s">
        <v>154</v>
      </c>
      <c r="E633" t="s">
        <v>131</v>
      </c>
      <c r="G633" t="s">
        <v>220</v>
      </c>
      <c r="H633" t="s">
        <v>569</v>
      </c>
      <c r="I633" t="s">
        <v>57</v>
      </c>
      <c r="K633" t="s">
        <v>1890</v>
      </c>
      <c r="L633">
        <v>2007</v>
      </c>
      <c r="M633" t="s">
        <v>220</v>
      </c>
      <c r="N633" t="s">
        <v>555</v>
      </c>
      <c r="P633" s="242"/>
      <c r="Q633">
        <v>0</v>
      </c>
      <c r="AN633" t="s">
        <v>1161</v>
      </c>
      <c r="AO633">
        <f>VLOOKUP(A633,ورقة4!A$3:A$788,1,0)</f>
        <v>814800</v>
      </c>
    </row>
    <row r="634" spans="1:41" customFormat="1" x14ac:dyDescent="0.25">
      <c r="A634">
        <v>814825</v>
      </c>
      <c r="B634" t="s">
        <v>1413</v>
      </c>
      <c r="C634" t="s">
        <v>333</v>
      </c>
      <c r="D634" t="s">
        <v>393</v>
      </c>
      <c r="E634" t="s">
        <v>132</v>
      </c>
      <c r="G634" t="s">
        <v>220</v>
      </c>
      <c r="H634" t="s">
        <v>569</v>
      </c>
      <c r="I634" t="s">
        <v>57</v>
      </c>
      <c r="K634">
        <v>0</v>
      </c>
      <c r="L634">
        <v>0</v>
      </c>
      <c r="M634">
        <v>0</v>
      </c>
      <c r="N634" t="s">
        <v>225</v>
      </c>
      <c r="P634" s="242"/>
      <c r="Q634">
        <v>0</v>
      </c>
      <c r="AN634" t="s">
        <v>1161</v>
      </c>
      <c r="AO634">
        <f>VLOOKUP(A634,ورقة4!A$3:A$788,1,0)</f>
        <v>814825</v>
      </c>
    </row>
    <row r="635" spans="1:41" customFormat="1" x14ac:dyDescent="0.25">
      <c r="A635">
        <v>814832</v>
      </c>
      <c r="B635" t="s">
        <v>1419</v>
      </c>
      <c r="C635" t="s">
        <v>64</v>
      </c>
      <c r="D635" t="s">
        <v>152</v>
      </c>
      <c r="E635" t="s">
        <v>1163</v>
      </c>
      <c r="G635" t="s">
        <v>1476</v>
      </c>
      <c r="H635" t="s">
        <v>569</v>
      </c>
      <c r="I635" t="s">
        <v>57</v>
      </c>
      <c r="K635">
        <v>0</v>
      </c>
      <c r="L635">
        <v>0</v>
      </c>
      <c r="M635">
        <v>0</v>
      </c>
      <c r="N635" t="s">
        <v>555</v>
      </c>
      <c r="P635" s="242"/>
      <c r="Q635">
        <v>0</v>
      </c>
      <c r="AN635" t="s">
        <v>1161</v>
      </c>
      <c r="AO635">
        <f>VLOOKUP(A635,ورقة4!A$3:A$788,1,0)</f>
        <v>814832</v>
      </c>
    </row>
    <row r="636" spans="1:41" customFormat="1" x14ac:dyDescent="0.25">
      <c r="A636">
        <v>814835</v>
      </c>
      <c r="B636" t="s">
        <v>1557</v>
      </c>
      <c r="C636" t="s">
        <v>79</v>
      </c>
      <c r="D636" t="s">
        <v>1508</v>
      </c>
      <c r="E636" t="s">
        <v>1163</v>
      </c>
      <c r="G636" t="s">
        <v>1476</v>
      </c>
      <c r="H636" t="s">
        <v>569</v>
      </c>
      <c r="I636" t="s">
        <v>57</v>
      </c>
      <c r="K636">
        <v>0</v>
      </c>
      <c r="L636">
        <v>0</v>
      </c>
      <c r="M636">
        <v>0</v>
      </c>
      <c r="N636" t="s">
        <v>555</v>
      </c>
      <c r="P636" s="242"/>
      <c r="Q636">
        <v>0</v>
      </c>
      <c r="AN636" t="s">
        <v>1161</v>
      </c>
      <c r="AO636">
        <f>VLOOKUP(A636,ورقة4!A$3:A$788,1,0)</f>
        <v>814835</v>
      </c>
    </row>
    <row r="637" spans="1:41" customFormat="1" x14ac:dyDescent="0.25">
      <c r="A637">
        <v>814856</v>
      </c>
      <c r="B637" t="s">
        <v>1431</v>
      </c>
      <c r="C637" t="s">
        <v>333</v>
      </c>
      <c r="D637" t="s">
        <v>203</v>
      </c>
      <c r="E637" t="s">
        <v>1163</v>
      </c>
      <c r="G637" t="s">
        <v>1432</v>
      </c>
      <c r="H637" t="s">
        <v>569</v>
      </c>
      <c r="I637" t="s">
        <v>57</v>
      </c>
      <c r="K637" t="s">
        <v>1078</v>
      </c>
      <c r="L637">
        <v>2018</v>
      </c>
      <c r="M637" t="s">
        <v>220</v>
      </c>
      <c r="N637" t="s">
        <v>225</v>
      </c>
      <c r="P637" s="242"/>
      <c r="Q637">
        <v>0</v>
      </c>
      <c r="AN637" t="s">
        <v>1161</v>
      </c>
      <c r="AO637">
        <f>VLOOKUP(A637,ورقة4!A$3:A$788,1,0)</f>
        <v>814856</v>
      </c>
    </row>
    <row r="638" spans="1:41" customFormat="1" x14ac:dyDescent="0.25">
      <c r="A638">
        <v>814864</v>
      </c>
      <c r="B638" t="s">
        <v>1442</v>
      </c>
      <c r="C638" t="s">
        <v>1443</v>
      </c>
      <c r="D638" t="s">
        <v>1000</v>
      </c>
      <c r="E638" t="s">
        <v>131</v>
      </c>
      <c r="G638" t="s">
        <v>670</v>
      </c>
      <c r="H638" t="s">
        <v>569</v>
      </c>
      <c r="I638" t="s">
        <v>57</v>
      </c>
      <c r="K638">
        <v>0</v>
      </c>
      <c r="L638">
        <v>0</v>
      </c>
      <c r="M638">
        <v>0</v>
      </c>
      <c r="N638" t="s">
        <v>225</v>
      </c>
      <c r="P638" s="242"/>
      <c r="Q638">
        <v>0</v>
      </c>
      <c r="AN638" t="s">
        <v>1161</v>
      </c>
      <c r="AO638">
        <f>VLOOKUP(A638,ورقة4!A$3:A$788,1,0)</f>
        <v>814864</v>
      </c>
    </row>
    <row r="639" spans="1:41" customFormat="1" x14ac:dyDescent="0.25">
      <c r="A639">
        <v>814876</v>
      </c>
      <c r="B639" t="s">
        <v>1558</v>
      </c>
      <c r="C639" t="s">
        <v>368</v>
      </c>
      <c r="D639" t="s">
        <v>466</v>
      </c>
      <c r="E639" t="s">
        <v>131</v>
      </c>
      <c r="G639" t="s">
        <v>1903</v>
      </c>
      <c r="H639" t="s">
        <v>569</v>
      </c>
      <c r="I639" t="s">
        <v>57</v>
      </c>
      <c r="K639" t="s">
        <v>1077</v>
      </c>
      <c r="L639">
        <v>1996</v>
      </c>
      <c r="M639" t="s">
        <v>222</v>
      </c>
      <c r="N639" t="s">
        <v>222</v>
      </c>
      <c r="P639" s="242"/>
      <c r="Q639">
        <v>0</v>
      </c>
      <c r="AN639" t="s">
        <v>1161</v>
      </c>
      <c r="AO639">
        <f>VLOOKUP(A639,ورقة4!A$3:A$788,1,0)</f>
        <v>814876</v>
      </c>
    </row>
    <row r="640" spans="1:41" customFormat="1" x14ac:dyDescent="0.25">
      <c r="A640">
        <v>814879</v>
      </c>
      <c r="B640" t="s">
        <v>1562</v>
      </c>
      <c r="C640" t="s">
        <v>77</v>
      </c>
      <c r="D640" t="s">
        <v>180</v>
      </c>
      <c r="E640" t="s">
        <v>131</v>
      </c>
      <c r="G640" t="s">
        <v>1904</v>
      </c>
      <c r="H640" t="s">
        <v>569</v>
      </c>
      <c r="I640" t="s">
        <v>57</v>
      </c>
      <c r="K640" t="s">
        <v>1077</v>
      </c>
      <c r="L640">
        <v>2021</v>
      </c>
      <c r="M640" t="s">
        <v>222</v>
      </c>
      <c r="N640" t="s">
        <v>222</v>
      </c>
      <c r="P640" s="242"/>
      <c r="Q640">
        <v>0</v>
      </c>
      <c r="AN640" t="s">
        <v>1161</v>
      </c>
      <c r="AO640">
        <f>VLOOKUP(A640,ورقة4!A$3:A$788,1,0)</f>
        <v>814879</v>
      </c>
    </row>
    <row r="641" spans="1:41" customFormat="1" x14ac:dyDescent="0.25">
      <c r="A641">
        <v>814882</v>
      </c>
      <c r="B641" t="s">
        <v>1565</v>
      </c>
      <c r="C641" t="s">
        <v>1566</v>
      </c>
      <c r="D641" t="s">
        <v>179</v>
      </c>
      <c r="E641" t="s">
        <v>131</v>
      </c>
      <c r="G641" t="s">
        <v>1900</v>
      </c>
      <c r="H641" t="s">
        <v>569</v>
      </c>
      <c r="I641" t="s">
        <v>57</v>
      </c>
      <c r="K641" t="s">
        <v>235</v>
      </c>
      <c r="L641">
        <v>2018</v>
      </c>
      <c r="M641" t="s">
        <v>220</v>
      </c>
      <c r="N641" t="s">
        <v>225</v>
      </c>
      <c r="P641" s="242"/>
      <c r="Q641">
        <v>0</v>
      </c>
      <c r="AN641" t="s">
        <v>1161</v>
      </c>
      <c r="AO641">
        <f>VLOOKUP(A641,ورقة4!A$3:A$788,1,0)</f>
        <v>814882</v>
      </c>
    </row>
    <row r="642" spans="1:41" customFormat="1" x14ac:dyDescent="0.25">
      <c r="A642">
        <v>814885</v>
      </c>
      <c r="B642" t="s">
        <v>1568</v>
      </c>
      <c r="C642" t="s">
        <v>1529</v>
      </c>
      <c r="D642" t="s">
        <v>153</v>
      </c>
      <c r="E642" t="s">
        <v>132</v>
      </c>
      <c r="G642" t="s">
        <v>1473</v>
      </c>
      <c r="H642" t="s">
        <v>569</v>
      </c>
      <c r="I642" t="s">
        <v>57</v>
      </c>
      <c r="K642" t="s">
        <v>235</v>
      </c>
      <c r="L642">
        <v>1995</v>
      </c>
      <c r="M642" t="s">
        <v>226</v>
      </c>
      <c r="N642" t="s">
        <v>226</v>
      </c>
      <c r="P642" s="242"/>
      <c r="Q642">
        <v>0</v>
      </c>
      <c r="AN642" t="s">
        <v>1161</v>
      </c>
      <c r="AO642">
        <f>VLOOKUP(A642,ورقة4!A$3:A$788,1,0)</f>
        <v>814885</v>
      </c>
    </row>
    <row r="643" spans="1:41" customFormat="1" x14ac:dyDescent="0.25">
      <c r="A643">
        <v>814888</v>
      </c>
      <c r="B643" t="s">
        <v>1571</v>
      </c>
      <c r="C643" t="s">
        <v>88</v>
      </c>
      <c r="D643" t="s">
        <v>188</v>
      </c>
      <c r="E643" t="s">
        <v>131</v>
      </c>
      <c r="G643" t="s">
        <v>220</v>
      </c>
      <c r="H643" t="s">
        <v>569</v>
      </c>
      <c r="I643" t="s">
        <v>57</v>
      </c>
      <c r="K643" t="s">
        <v>1078</v>
      </c>
      <c r="L643">
        <v>2013</v>
      </c>
      <c r="M643" t="s">
        <v>225</v>
      </c>
      <c r="N643" t="s">
        <v>225</v>
      </c>
      <c r="P643" s="242"/>
      <c r="Q643">
        <v>0</v>
      </c>
      <c r="AN643" t="s">
        <v>1161</v>
      </c>
      <c r="AO643">
        <f>VLOOKUP(A643,ورقة4!A$3:A$788,1,0)</f>
        <v>814888</v>
      </c>
    </row>
    <row r="644" spans="1:41" customFormat="1" x14ac:dyDescent="0.25">
      <c r="A644">
        <v>814889</v>
      </c>
      <c r="B644" t="s">
        <v>1478</v>
      </c>
      <c r="C644" t="s">
        <v>1504</v>
      </c>
      <c r="D644" t="s">
        <v>434</v>
      </c>
      <c r="E644" t="s">
        <v>131</v>
      </c>
      <c r="G644" t="s">
        <v>220</v>
      </c>
      <c r="H644" t="s">
        <v>569</v>
      </c>
      <c r="I644" t="s">
        <v>57</v>
      </c>
      <c r="K644" t="s">
        <v>1077</v>
      </c>
      <c r="L644">
        <v>2017</v>
      </c>
      <c r="M644" t="s">
        <v>231</v>
      </c>
      <c r="N644" t="s">
        <v>230</v>
      </c>
      <c r="P644" s="242"/>
      <c r="Q644">
        <v>0</v>
      </c>
      <c r="AN644" t="s">
        <v>1161</v>
      </c>
      <c r="AO644">
        <f>VLOOKUP(A644,ورقة4!A$3:A$788,1,0)</f>
        <v>814889</v>
      </c>
    </row>
    <row r="645" spans="1:41" customFormat="1" x14ac:dyDescent="0.25">
      <c r="A645">
        <v>814890</v>
      </c>
      <c r="B645" t="s">
        <v>1572</v>
      </c>
      <c r="C645" t="s">
        <v>61</v>
      </c>
      <c r="D645" t="s">
        <v>430</v>
      </c>
      <c r="E645" t="s">
        <v>132</v>
      </c>
      <c r="G645" t="s">
        <v>1893</v>
      </c>
      <c r="H645" t="s">
        <v>569</v>
      </c>
      <c r="I645" t="s">
        <v>57</v>
      </c>
      <c r="K645" t="s">
        <v>1077</v>
      </c>
      <c r="L645">
        <v>2020</v>
      </c>
      <c r="M645" t="s">
        <v>220</v>
      </c>
      <c r="N645" t="s">
        <v>225</v>
      </c>
      <c r="P645" s="242"/>
      <c r="Q645">
        <v>0</v>
      </c>
      <c r="AN645" t="s">
        <v>1161</v>
      </c>
      <c r="AO645">
        <f>VLOOKUP(A645,ورقة4!A$3:A$788,1,0)</f>
        <v>814890</v>
      </c>
    </row>
    <row r="646" spans="1:41" customFormat="1" x14ac:dyDescent="0.25">
      <c r="A646">
        <v>814892</v>
      </c>
      <c r="B646" t="s">
        <v>1575</v>
      </c>
      <c r="C646" t="s">
        <v>1576</v>
      </c>
      <c r="D646" t="s">
        <v>455</v>
      </c>
      <c r="E646" t="s">
        <v>131</v>
      </c>
      <c r="G646" t="s">
        <v>685</v>
      </c>
      <c r="H646" t="s">
        <v>569</v>
      </c>
      <c r="I646" t="s">
        <v>57</v>
      </c>
      <c r="K646" t="s">
        <v>1077</v>
      </c>
      <c r="L646">
        <v>2021</v>
      </c>
      <c r="M646" t="s">
        <v>225</v>
      </c>
      <c r="N646" t="s">
        <v>225</v>
      </c>
      <c r="P646" s="242"/>
      <c r="Q646">
        <v>0</v>
      </c>
      <c r="AN646" t="s">
        <v>1161</v>
      </c>
      <c r="AO646">
        <f>VLOOKUP(A646,ورقة4!A$3:A$788,1,0)</f>
        <v>814892</v>
      </c>
    </row>
    <row r="647" spans="1:41" customFormat="1" x14ac:dyDescent="0.25">
      <c r="A647">
        <v>814897</v>
      </c>
      <c r="B647" t="s">
        <v>1579</v>
      </c>
      <c r="C647" t="s">
        <v>80</v>
      </c>
      <c r="D647" t="s">
        <v>354</v>
      </c>
      <c r="E647" t="s">
        <v>131</v>
      </c>
      <c r="G647" t="s">
        <v>1881</v>
      </c>
      <c r="H647" t="s">
        <v>569</v>
      </c>
      <c r="I647" t="s">
        <v>57</v>
      </c>
      <c r="K647">
        <v>0</v>
      </c>
      <c r="L647">
        <v>0</v>
      </c>
      <c r="M647">
        <v>0</v>
      </c>
      <c r="N647" t="s">
        <v>225</v>
      </c>
      <c r="P647" s="242"/>
      <c r="Q647">
        <v>0</v>
      </c>
      <c r="AN647" t="s">
        <v>1161</v>
      </c>
      <c r="AO647">
        <f>VLOOKUP(A647,ورقة4!A$3:A$788,1,0)</f>
        <v>814897</v>
      </c>
    </row>
    <row r="648" spans="1:41" customFormat="1" x14ac:dyDescent="0.25">
      <c r="A648">
        <v>814898</v>
      </c>
      <c r="B648" t="s">
        <v>1580</v>
      </c>
      <c r="C648" t="s">
        <v>1581</v>
      </c>
      <c r="D648" t="s">
        <v>1535</v>
      </c>
      <c r="E648" t="s">
        <v>132</v>
      </c>
      <c r="G648" t="s">
        <v>1908</v>
      </c>
      <c r="H648" t="s">
        <v>569</v>
      </c>
      <c r="I648" t="s">
        <v>57</v>
      </c>
      <c r="K648" t="s">
        <v>1078</v>
      </c>
      <c r="L648">
        <v>2013</v>
      </c>
      <c r="M648" t="s">
        <v>222</v>
      </c>
      <c r="N648" t="s">
        <v>231</v>
      </c>
      <c r="P648" s="242"/>
      <c r="Q648">
        <v>0</v>
      </c>
      <c r="AN648" t="s">
        <v>1161</v>
      </c>
      <c r="AO648">
        <f>VLOOKUP(A648,ورقة4!A$3:A$788,1,0)</f>
        <v>814898</v>
      </c>
    </row>
    <row r="649" spans="1:41" customFormat="1" x14ac:dyDescent="0.25">
      <c r="A649">
        <v>814900</v>
      </c>
      <c r="B649" t="s">
        <v>1583</v>
      </c>
      <c r="C649" t="s">
        <v>73</v>
      </c>
      <c r="D649" t="s">
        <v>152</v>
      </c>
      <c r="E649" t="s">
        <v>132</v>
      </c>
      <c r="G649" t="s">
        <v>1895</v>
      </c>
      <c r="H649" t="s">
        <v>569</v>
      </c>
      <c r="I649" t="s">
        <v>57</v>
      </c>
      <c r="K649" t="s">
        <v>1078</v>
      </c>
      <c r="L649">
        <v>2022</v>
      </c>
      <c r="M649" t="s">
        <v>225</v>
      </c>
      <c r="N649" t="s">
        <v>225</v>
      </c>
      <c r="P649" s="242"/>
      <c r="Q649">
        <v>0</v>
      </c>
      <c r="AN649" t="s">
        <v>1161</v>
      </c>
      <c r="AO649">
        <f>VLOOKUP(A649,ورقة4!A$3:A$788,1,0)</f>
        <v>814900</v>
      </c>
    </row>
    <row r="650" spans="1:41" customFormat="1" x14ac:dyDescent="0.25">
      <c r="A650">
        <v>814902</v>
      </c>
      <c r="B650" t="s">
        <v>1585</v>
      </c>
      <c r="C650" t="s">
        <v>365</v>
      </c>
      <c r="D650" t="s">
        <v>1517</v>
      </c>
      <c r="E650" t="s">
        <v>131</v>
      </c>
      <c r="G650" t="s">
        <v>220</v>
      </c>
      <c r="H650" t="s">
        <v>569</v>
      </c>
      <c r="I650" t="s">
        <v>57</v>
      </c>
      <c r="K650" t="s">
        <v>1909</v>
      </c>
      <c r="L650">
        <v>2022</v>
      </c>
      <c r="M650" t="s">
        <v>220</v>
      </c>
      <c r="N650" t="s">
        <v>229</v>
      </c>
      <c r="P650" s="242"/>
      <c r="Q650">
        <v>0</v>
      </c>
      <c r="AN650" t="s">
        <v>1161</v>
      </c>
      <c r="AO650">
        <f>VLOOKUP(A650,ورقة4!A$3:A$788,1,0)</f>
        <v>814902</v>
      </c>
    </row>
    <row r="651" spans="1:41" customFormat="1" x14ac:dyDescent="0.25">
      <c r="A651">
        <v>814908</v>
      </c>
      <c r="B651" t="s">
        <v>1590</v>
      </c>
      <c r="C651" t="s">
        <v>109</v>
      </c>
      <c r="D651" t="s">
        <v>600</v>
      </c>
      <c r="E651" t="s">
        <v>131</v>
      </c>
      <c r="G651" t="s">
        <v>222</v>
      </c>
      <c r="H651" t="s">
        <v>569</v>
      </c>
      <c r="I651" t="s">
        <v>57</v>
      </c>
      <c r="K651" t="s">
        <v>1077</v>
      </c>
      <c r="L651">
        <v>2020</v>
      </c>
      <c r="M651" t="s">
        <v>222</v>
      </c>
      <c r="N651" t="s">
        <v>222</v>
      </c>
      <c r="P651" s="242"/>
      <c r="Q651">
        <v>0</v>
      </c>
      <c r="AN651" t="s">
        <v>1161</v>
      </c>
      <c r="AO651">
        <f>VLOOKUP(A651,ورقة4!A$3:A$788,1,0)</f>
        <v>814908</v>
      </c>
    </row>
    <row r="652" spans="1:41" customFormat="1" x14ac:dyDescent="0.25">
      <c r="A652">
        <v>814910</v>
      </c>
      <c r="B652" t="s">
        <v>1593</v>
      </c>
      <c r="C652" t="s">
        <v>72</v>
      </c>
      <c r="D652" t="s">
        <v>173</v>
      </c>
      <c r="E652" t="s">
        <v>131</v>
      </c>
      <c r="G652" t="s">
        <v>220</v>
      </c>
      <c r="H652" t="s">
        <v>569</v>
      </c>
      <c r="I652" t="s">
        <v>57</v>
      </c>
      <c r="K652" t="s">
        <v>1077</v>
      </c>
      <c r="L652">
        <v>2015</v>
      </c>
      <c r="M652" t="s">
        <v>220</v>
      </c>
      <c r="N652" t="s">
        <v>220</v>
      </c>
      <c r="P652" s="242"/>
      <c r="Q652">
        <v>0</v>
      </c>
      <c r="AN652" t="s">
        <v>1161</v>
      </c>
      <c r="AO652">
        <f>VLOOKUP(A652,ورقة4!A$3:A$788,1,0)</f>
        <v>814910</v>
      </c>
    </row>
    <row r="653" spans="1:41" customFormat="1" x14ac:dyDescent="0.25">
      <c r="A653">
        <v>814914</v>
      </c>
      <c r="B653" t="s">
        <v>1597</v>
      </c>
      <c r="C653" t="s">
        <v>72</v>
      </c>
      <c r="D653" t="s">
        <v>183</v>
      </c>
      <c r="E653" t="s">
        <v>131</v>
      </c>
      <c r="G653" t="s">
        <v>220</v>
      </c>
      <c r="H653" t="s">
        <v>569</v>
      </c>
      <c r="I653" t="s">
        <v>57</v>
      </c>
      <c r="K653" t="s">
        <v>1077</v>
      </c>
      <c r="L653">
        <v>2020</v>
      </c>
      <c r="M653" t="s">
        <v>220</v>
      </c>
      <c r="N653" t="s">
        <v>220</v>
      </c>
      <c r="P653" s="242"/>
      <c r="Q653">
        <v>0</v>
      </c>
      <c r="AN653" t="s">
        <v>1161</v>
      </c>
      <c r="AO653">
        <f>VLOOKUP(A653,ورقة4!A$3:A$788,1,0)</f>
        <v>814914</v>
      </c>
    </row>
    <row r="654" spans="1:41" customFormat="1" x14ac:dyDescent="0.25">
      <c r="A654">
        <v>814915</v>
      </c>
      <c r="B654" t="s">
        <v>1598</v>
      </c>
      <c r="C654" t="s">
        <v>282</v>
      </c>
      <c r="D654" t="s">
        <v>530</v>
      </c>
      <c r="E654" t="s">
        <v>131</v>
      </c>
      <c r="G654" t="s">
        <v>220</v>
      </c>
      <c r="H654" t="s">
        <v>569</v>
      </c>
      <c r="I654" t="s">
        <v>57</v>
      </c>
      <c r="K654" t="s">
        <v>1077</v>
      </c>
      <c r="L654">
        <v>2014</v>
      </c>
      <c r="M654" t="s">
        <v>225</v>
      </c>
      <c r="N654" t="s">
        <v>225</v>
      </c>
      <c r="P654" s="242"/>
      <c r="Q654">
        <v>0</v>
      </c>
      <c r="AN654" t="s">
        <v>1161</v>
      </c>
      <c r="AO654">
        <f>VLOOKUP(A654,ورقة4!A$3:A$788,1,0)</f>
        <v>814915</v>
      </c>
    </row>
    <row r="655" spans="1:41" customFormat="1" x14ac:dyDescent="0.25">
      <c r="A655">
        <v>814916</v>
      </c>
      <c r="B655" t="s">
        <v>1599</v>
      </c>
      <c r="C655" t="s">
        <v>59</v>
      </c>
      <c r="D655" t="s">
        <v>451</v>
      </c>
      <c r="E655" t="s">
        <v>132</v>
      </c>
      <c r="G655" t="s">
        <v>1477</v>
      </c>
      <c r="H655" t="s">
        <v>569</v>
      </c>
      <c r="I655" t="s">
        <v>57</v>
      </c>
      <c r="K655" t="s">
        <v>1077</v>
      </c>
      <c r="L655">
        <v>2021</v>
      </c>
      <c r="M655" t="s">
        <v>225</v>
      </c>
      <c r="N655" t="s">
        <v>233</v>
      </c>
      <c r="P655" s="242"/>
      <c r="Q655">
        <v>0</v>
      </c>
      <c r="AN655" t="s">
        <v>1161</v>
      </c>
      <c r="AO655">
        <f>VLOOKUP(A655,ورقة4!A$3:A$788,1,0)</f>
        <v>814916</v>
      </c>
    </row>
    <row r="656" spans="1:41" customFormat="1" x14ac:dyDescent="0.25">
      <c r="A656">
        <v>814923</v>
      </c>
      <c r="B656" t="s">
        <v>1605</v>
      </c>
      <c r="C656" t="s">
        <v>62</v>
      </c>
      <c r="D656" t="s">
        <v>291</v>
      </c>
      <c r="E656" t="s">
        <v>1163</v>
      </c>
      <c r="G656" t="s">
        <v>220</v>
      </c>
      <c r="H656" t="s">
        <v>569</v>
      </c>
      <c r="I656" t="s">
        <v>57</v>
      </c>
      <c r="K656" t="s">
        <v>1077</v>
      </c>
      <c r="L656">
        <v>2021</v>
      </c>
      <c r="M656" t="s">
        <v>220</v>
      </c>
      <c r="N656" t="s">
        <v>226</v>
      </c>
      <c r="P656" s="242"/>
      <c r="Q656">
        <v>0</v>
      </c>
      <c r="AN656" t="s">
        <v>1161</v>
      </c>
      <c r="AO656">
        <f>VLOOKUP(A656,ورقة4!A$3:A$788,1,0)</f>
        <v>814923</v>
      </c>
    </row>
    <row r="657" spans="1:41" customFormat="1" x14ac:dyDescent="0.25">
      <c r="A657">
        <v>814927</v>
      </c>
      <c r="B657" t="s">
        <v>1608</v>
      </c>
      <c r="C657" t="s">
        <v>483</v>
      </c>
      <c r="D657" t="s">
        <v>402</v>
      </c>
      <c r="E657" t="s">
        <v>132</v>
      </c>
      <c r="G657" t="s">
        <v>226</v>
      </c>
      <c r="H657" t="s">
        <v>569</v>
      </c>
      <c r="I657" t="s">
        <v>57</v>
      </c>
      <c r="K657" t="s">
        <v>1077</v>
      </c>
      <c r="L657">
        <v>2019</v>
      </c>
      <c r="M657" t="s">
        <v>229</v>
      </c>
      <c r="N657" t="s">
        <v>229</v>
      </c>
      <c r="P657" s="242"/>
      <c r="Q657">
        <v>0</v>
      </c>
      <c r="AN657" t="s">
        <v>1161</v>
      </c>
      <c r="AO657">
        <f>VLOOKUP(A657,ورقة4!A$3:A$788,1,0)</f>
        <v>814927</v>
      </c>
    </row>
    <row r="658" spans="1:41" customFormat="1" x14ac:dyDescent="0.25">
      <c r="A658">
        <v>814928</v>
      </c>
      <c r="B658" t="s">
        <v>1609</v>
      </c>
      <c r="C658" t="s">
        <v>96</v>
      </c>
      <c r="D658" t="s">
        <v>645</v>
      </c>
      <c r="E658" t="s">
        <v>132</v>
      </c>
      <c r="G658" t="s">
        <v>220</v>
      </c>
      <c r="H658" t="s">
        <v>569</v>
      </c>
      <c r="I658" t="s">
        <v>57</v>
      </c>
      <c r="K658" t="s">
        <v>1887</v>
      </c>
      <c r="L658">
        <v>2021</v>
      </c>
      <c r="M658" t="s">
        <v>220</v>
      </c>
      <c r="N658" t="s">
        <v>220</v>
      </c>
      <c r="P658" s="242"/>
      <c r="Q658">
        <v>0</v>
      </c>
      <c r="AN658" t="s">
        <v>1161</v>
      </c>
      <c r="AO658">
        <f>VLOOKUP(A658,ورقة4!A$3:A$788,1,0)</f>
        <v>814928</v>
      </c>
    </row>
    <row r="659" spans="1:41" customFormat="1" x14ac:dyDescent="0.25">
      <c r="A659">
        <v>814930</v>
      </c>
      <c r="B659" t="s">
        <v>1611</v>
      </c>
      <c r="C659" t="s">
        <v>1612</v>
      </c>
      <c r="D659" t="s">
        <v>156</v>
      </c>
      <c r="E659" t="s">
        <v>132</v>
      </c>
      <c r="G659" t="s">
        <v>618</v>
      </c>
      <c r="H659" t="s">
        <v>569</v>
      </c>
      <c r="I659" t="s">
        <v>57</v>
      </c>
      <c r="K659" t="s">
        <v>235</v>
      </c>
      <c r="L659">
        <v>2020</v>
      </c>
      <c r="M659" t="s">
        <v>225</v>
      </c>
      <c r="N659" t="s">
        <v>225</v>
      </c>
      <c r="P659" s="242"/>
      <c r="Q659">
        <v>0</v>
      </c>
      <c r="AN659" t="s">
        <v>1161</v>
      </c>
      <c r="AO659">
        <f>VLOOKUP(A659,ورقة4!A$3:A$788,1,0)</f>
        <v>814930</v>
      </c>
    </row>
    <row r="660" spans="1:41" customFormat="1" x14ac:dyDescent="0.25">
      <c r="A660">
        <v>814932</v>
      </c>
      <c r="B660" t="s">
        <v>1613</v>
      </c>
      <c r="C660" t="s">
        <v>293</v>
      </c>
      <c r="D660" t="s">
        <v>385</v>
      </c>
      <c r="E660" t="s">
        <v>1163</v>
      </c>
      <c r="G660" t="s">
        <v>220</v>
      </c>
      <c r="H660" t="s">
        <v>569</v>
      </c>
      <c r="I660" t="s">
        <v>57</v>
      </c>
      <c r="K660" t="s">
        <v>1914</v>
      </c>
      <c r="L660">
        <v>2021</v>
      </c>
      <c r="M660" t="s">
        <v>225</v>
      </c>
      <c r="N660" t="s">
        <v>220</v>
      </c>
      <c r="P660" s="242"/>
      <c r="Q660">
        <v>0</v>
      </c>
      <c r="AN660" t="s">
        <v>1161</v>
      </c>
      <c r="AO660">
        <f>VLOOKUP(A660,ورقة4!A$3:A$788,1,0)</f>
        <v>814932</v>
      </c>
    </row>
    <row r="661" spans="1:41" customFormat="1" x14ac:dyDescent="0.25">
      <c r="A661">
        <v>814936</v>
      </c>
      <c r="B661" t="s">
        <v>1618</v>
      </c>
      <c r="C661" t="s">
        <v>1302</v>
      </c>
      <c r="D661" t="s">
        <v>67</v>
      </c>
      <c r="E661" t="s">
        <v>1163</v>
      </c>
      <c r="G661" t="s">
        <v>220</v>
      </c>
      <c r="H661" t="s">
        <v>569</v>
      </c>
      <c r="I661" t="s">
        <v>57</v>
      </c>
      <c r="K661" t="s">
        <v>1915</v>
      </c>
      <c r="L661">
        <v>2001</v>
      </c>
      <c r="M661" t="s">
        <v>230</v>
      </c>
      <c r="N661" t="s">
        <v>230</v>
      </c>
      <c r="P661" s="242"/>
      <c r="Q661">
        <v>0</v>
      </c>
      <c r="AN661" t="s">
        <v>1161</v>
      </c>
      <c r="AO661">
        <f>VLOOKUP(A661,ورقة4!A$3:A$788,1,0)</f>
        <v>814936</v>
      </c>
    </row>
    <row r="662" spans="1:41" customFormat="1" x14ac:dyDescent="0.25">
      <c r="A662">
        <v>814938</v>
      </c>
      <c r="B662" t="s">
        <v>1619</v>
      </c>
      <c r="C662" t="s">
        <v>62</v>
      </c>
      <c r="D662" t="s">
        <v>1620</v>
      </c>
      <c r="E662" t="s">
        <v>132</v>
      </c>
      <c r="G662" t="s">
        <v>220</v>
      </c>
      <c r="H662" t="s">
        <v>569</v>
      </c>
      <c r="I662" t="s">
        <v>57</v>
      </c>
      <c r="K662" t="s">
        <v>1079</v>
      </c>
      <c r="L662">
        <v>2023</v>
      </c>
      <c r="M662" t="s">
        <v>220</v>
      </c>
      <c r="N662" t="s">
        <v>220</v>
      </c>
      <c r="P662" s="242"/>
      <c r="Q662">
        <v>0</v>
      </c>
      <c r="AN662" t="s">
        <v>1161</v>
      </c>
      <c r="AO662">
        <f>VLOOKUP(A662,ورقة4!A$3:A$788,1,0)</f>
        <v>814938</v>
      </c>
    </row>
    <row r="663" spans="1:41" customFormat="1" x14ac:dyDescent="0.25">
      <c r="A663">
        <v>814940</v>
      </c>
      <c r="B663" t="s">
        <v>1622</v>
      </c>
      <c r="C663" t="s">
        <v>1003</v>
      </c>
      <c r="D663" t="s">
        <v>1623</v>
      </c>
      <c r="E663" t="s">
        <v>1163</v>
      </c>
      <c r="G663" t="s">
        <v>222</v>
      </c>
      <c r="H663" t="s">
        <v>569</v>
      </c>
      <c r="I663" t="s">
        <v>57</v>
      </c>
      <c r="K663" t="s">
        <v>235</v>
      </c>
      <c r="L663">
        <v>2022</v>
      </c>
      <c r="M663" t="s">
        <v>225</v>
      </c>
      <c r="N663" t="s">
        <v>231</v>
      </c>
      <c r="P663" s="242"/>
      <c r="Q663">
        <v>0</v>
      </c>
      <c r="AN663" t="s">
        <v>1161</v>
      </c>
      <c r="AO663">
        <f>VLOOKUP(A663,ورقة4!A$3:A$788,1,0)</f>
        <v>814940</v>
      </c>
    </row>
    <row r="664" spans="1:41" customFormat="1" x14ac:dyDescent="0.25">
      <c r="A664">
        <v>814941</v>
      </c>
      <c r="B664" t="s">
        <v>1624</v>
      </c>
      <c r="C664" t="s">
        <v>66</v>
      </c>
      <c r="D664" t="s">
        <v>157</v>
      </c>
      <c r="E664" t="s">
        <v>132</v>
      </c>
      <c r="G664" t="s">
        <v>1885</v>
      </c>
      <c r="H664" t="s">
        <v>569</v>
      </c>
      <c r="I664" t="s">
        <v>57</v>
      </c>
      <c r="K664" t="s">
        <v>1887</v>
      </c>
      <c r="L664">
        <v>2023</v>
      </c>
      <c r="M664" t="s">
        <v>225</v>
      </c>
      <c r="N664" t="s">
        <v>225</v>
      </c>
      <c r="P664" s="242"/>
      <c r="Q664">
        <v>0</v>
      </c>
      <c r="AN664" t="s">
        <v>1161</v>
      </c>
      <c r="AO664">
        <f>VLOOKUP(A664,ورقة4!A$3:A$788,1,0)</f>
        <v>814941</v>
      </c>
    </row>
    <row r="665" spans="1:41" customFormat="1" x14ac:dyDescent="0.25">
      <c r="A665">
        <v>814944</v>
      </c>
      <c r="B665" t="s">
        <v>1626</v>
      </c>
      <c r="C665" t="s">
        <v>1627</v>
      </c>
      <c r="D665" t="s">
        <v>1549</v>
      </c>
      <c r="E665" t="s">
        <v>131</v>
      </c>
      <c r="G665" t="s">
        <v>230</v>
      </c>
      <c r="H665" t="s">
        <v>569</v>
      </c>
      <c r="I665" t="s">
        <v>57</v>
      </c>
      <c r="K665">
        <v>0</v>
      </c>
      <c r="L665">
        <v>0</v>
      </c>
      <c r="M665">
        <v>0</v>
      </c>
      <c r="N665" t="s">
        <v>230</v>
      </c>
      <c r="P665" s="242"/>
      <c r="Q665">
        <v>0</v>
      </c>
      <c r="AN665" t="s">
        <v>1161</v>
      </c>
      <c r="AO665">
        <f>VLOOKUP(A665,ورقة4!A$3:A$788,1,0)</f>
        <v>814944</v>
      </c>
    </row>
    <row r="666" spans="1:41" customFormat="1" x14ac:dyDescent="0.25">
      <c r="A666">
        <v>814946</v>
      </c>
      <c r="B666" t="s">
        <v>1629</v>
      </c>
      <c r="C666" t="s">
        <v>425</v>
      </c>
      <c r="D666" t="s">
        <v>180</v>
      </c>
      <c r="E666" t="s">
        <v>132</v>
      </c>
      <c r="G666" t="s">
        <v>220</v>
      </c>
      <c r="H666" t="s">
        <v>569</v>
      </c>
      <c r="I666" t="s">
        <v>57</v>
      </c>
      <c r="K666" t="s">
        <v>235</v>
      </c>
      <c r="L666">
        <v>2020</v>
      </c>
      <c r="M666" t="s">
        <v>225</v>
      </c>
      <c r="N666" t="s">
        <v>229</v>
      </c>
      <c r="P666" s="242"/>
      <c r="Q666">
        <v>0</v>
      </c>
      <c r="AN666" t="s">
        <v>1161</v>
      </c>
      <c r="AO666">
        <f>VLOOKUP(A666,ورقة4!A$3:A$788,1,0)</f>
        <v>814946</v>
      </c>
    </row>
    <row r="667" spans="1:41" customFormat="1" x14ac:dyDescent="0.25">
      <c r="A667">
        <v>814947</v>
      </c>
      <c r="B667" t="s">
        <v>1630</v>
      </c>
      <c r="C667" t="s">
        <v>64</v>
      </c>
      <c r="D667" t="s">
        <v>155</v>
      </c>
      <c r="E667" t="s">
        <v>132</v>
      </c>
      <c r="G667" t="s">
        <v>220</v>
      </c>
      <c r="H667" t="s">
        <v>569</v>
      </c>
      <c r="I667" t="s">
        <v>57</v>
      </c>
      <c r="K667" t="s">
        <v>235</v>
      </c>
      <c r="L667">
        <v>2019</v>
      </c>
      <c r="M667" t="s">
        <v>220</v>
      </c>
      <c r="N667" t="s">
        <v>223</v>
      </c>
      <c r="P667" s="242"/>
      <c r="Q667">
        <v>0</v>
      </c>
      <c r="AN667" t="s">
        <v>1161</v>
      </c>
      <c r="AO667">
        <f>VLOOKUP(A667,ورقة4!A$3:A$788,1,0)</f>
        <v>814947</v>
      </c>
    </row>
    <row r="668" spans="1:41" customFormat="1" x14ac:dyDescent="0.25">
      <c r="A668">
        <v>814949</v>
      </c>
      <c r="B668" t="s">
        <v>1632</v>
      </c>
      <c r="C668" t="s">
        <v>114</v>
      </c>
      <c r="D668" t="s">
        <v>616</v>
      </c>
      <c r="E668" t="s">
        <v>131</v>
      </c>
      <c r="G668" t="s">
        <v>220</v>
      </c>
      <c r="H668" t="s">
        <v>569</v>
      </c>
      <c r="I668" t="s">
        <v>57</v>
      </c>
      <c r="K668" t="s">
        <v>235</v>
      </c>
      <c r="L668">
        <v>2023</v>
      </c>
      <c r="M668" t="s">
        <v>225</v>
      </c>
      <c r="N668" t="s">
        <v>232</v>
      </c>
      <c r="P668" s="242"/>
      <c r="Q668">
        <v>0</v>
      </c>
      <c r="AN668" t="s">
        <v>1161</v>
      </c>
      <c r="AO668">
        <f>VLOOKUP(A668,ورقة4!A$3:A$788,1,0)</f>
        <v>814949</v>
      </c>
    </row>
    <row r="669" spans="1:41" customFormat="1" x14ac:dyDescent="0.25">
      <c r="A669">
        <v>814954</v>
      </c>
      <c r="B669" t="s">
        <v>1636</v>
      </c>
      <c r="C669" t="s">
        <v>75</v>
      </c>
      <c r="D669" t="s">
        <v>394</v>
      </c>
      <c r="E669" t="s">
        <v>131</v>
      </c>
      <c r="G669" t="s">
        <v>220</v>
      </c>
      <c r="H669" t="s">
        <v>569</v>
      </c>
      <c r="I669" t="s">
        <v>57</v>
      </c>
      <c r="K669" t="s">
        <v>1887</v>
      </c>
      <c r="L669">
        <v>2021</v>
      </c>
      <c r="M669" t="s">
        <v>220</v>
      </c>
      <c r="N669" t="s">
        <v>220</v>
      </c>
      <c r="P669" s="242"/>
      <c r="Q669">
        <v>0</v>
      </c>
      <c r="AN669" t="s">
        <v>1161</v>
      </c>
      <c r="AO669">
        <f>VLOOKUP(A669,ورقة4!A$3:A$788,1,0)</f>
        <v>814954</v>
      </c>
    </row>
    <row r="670" spans="1:41" customFormat="1" x14ac:dyDescent="0.25">
      <c r="A670">
        <v>814956</v>
      </c>
      <c r="B670" t="s">
        <v>1640</v>
      </c>
      <c r="C670" t="s">
        <v>58</v>
      </c>
      <c r="D670" t="s">
        <v>1641</v>
      </c>
      <c r="E670" t="s">
        <v>131</v>
      </c>
      <c r="G670" t="s">
        <v>220</v>
      </c>
      <c r="H670" t="s">
        <v>569</v>
      </c>
      <c r="I670" t="s">
        <v>57</v>
      </c>
      <c r="K670" t="s">
        <v>235</v>
      </c>
      <c r="L670">
        <v>2022</v>
      </c>
      <c r="M670" t="s">
        <v>222</v>
      </c>
      <c r="N670" t="s">
        <v>222</v>
      </c>
      <c r="P670" s="242"/>
      <c r="Q670">
        <v>0</v>
      </c>
      <c r="AN670" t="s">
        <v>1161</v>
      </c>
      <c r="AO670">
        <f>VLOOKUP(A670,ورقة4!A$3:A$788,1,0)</f>
        <v>814956</v>
      </c>
    </row>
    <row r="671" spans="1:41" customFormat="1" x14ac:dyDescent="0.25">
      <c r="A671">
        <v>814957</v>
      </c>
      <c r="B671" t="s">
        <v>1225</v>
      </c>
      <c r="C671" t="s">
        <v>66</v>
      </c>
      <c r="D671" t="s">
        <v>166</v>
      </c>
      <c r="E671" t="s">
        <v>131</v>
      </c>
      <c r="G671" t="s">
        <v>687</v>
      </c>
      <c r="H671" t="s">
        <v>569</v>
      </c>
      <c r="I671" t="s">
        <v>57</v>
      </c>
      <c r="K671" t="s">
        <v>235</v>
      </c>
      <c r="L671">
        <v>2010</v>
      </c>
      <c r="M671" t="s">
        <v>220</v>
      </c>
      <c r="N671" t="s">
        <v>225</v>
      </c>
      <c r="P671" s="242"/>
      <c r="Q671">
        <v>0</v>
      </c>
      <c r="AN671" t="s">
        <v>1161</v>
      </c>
      <c r="AO671">
        <f>VLOOKUP(A671,ورقة4!A$3:A$788,1,0)</f>
        <v>814957</v>
      </c>
    </row>
    <row r="672" spans="1:41" customFormat="1" x14ac:dyDescent="0.25">
      <c r="A672">
        <v>814959</v>
      </c>
      <c r="B672" t="s">
        <v>1642</v>
      </c>
      <c r="C672" t="s">
        <v>64</v>
      </c>
      <c r="D672" t="s">
        <v>1643</v>
      </c>
      <c r="E672" t="s">
        <v>131</v>
      </c>
      <c r="G672" t="s">
        <v>1917</v>
      </c>
      <c r="H672" t="s">
        <v>569</v>
      </c>
      <c r="I672" t="s">
        <v>57</v>
      </c>
      <c r="K672" t="s">
        <v>1077</v>
      </c>
      <c r="L672">
        <v>1994</v>
      </c>
      <c r="M672" t="s">
        <v>220</v>
      </c>
      <c r="N672" t="s">
        <v>231</v>
      </c>
      <c r="P672" s="242"/>
      <c r="Q672">
        <v>0</v>
      </c>
      <c r="AN672" t="s">
        <v>1161</v>
      </c>
      <c r="AO672">
        <f>VLOOKUP(A672,ورقة4!A$3:A$788,1,0)</f>
        <v>814959</v>
      </c>
    </row>
    <row r="673" spans="1:41" customFormat="1" x14ac:dyDescent="0.25">
      <c r="A673">
        <v>814960</v>
      </c>
      <c r="B673" t="s">
        <v>1644</v>
      </c>
      <c r="C673" t="s">
        <v>64</v>
      </c>
      <c r="D673" t="s">
        <v>302</v>
      </c>
      <c r="E673" t="s">
        <v>131</v>
      </c>
      <c r="G673" t="s">
        <v>220</v>
      </c>
      <c r="H673" t="s">
        <v>569</v>
      </c>
      <c r="I673" t="s">
        <v>57</v>
      </c>
      <c r="K673" t="s">
        <v>1918</v>
      </c>
      <c r="L673">
        <v>2002</v>
      </c>
      <c r="M673" t="s">
        <v>228</v>
      </c>
      <c r="N673" t="s">
        <v>228</v>
      </c>
      <c r="P673" s="242"/>
      <c r="Q673">
        <v>0</v>
      </c>
      <c r="AN673" t="s">
        <v>1161</v>
      </c>
      <c r="AO673">
        <f>VLOOKUP(A673,ورقة4!A$3:A$788,1,0)</f>
        <v>814960</v>
      </c>
    </row>
    <row r="674" spans="1:41" customFormat="1" x14ac:dyDescent="0.25">
      <c r="A674">
        <v>814963</v>
      </c>
      <c r="B674" t="s">
        <v>1648</v>
      </c>
      <c r="C674" t="s">
        <v>362</v>
      </c>
      <c r="D674" t="s">
        <v>302</v>
      </c>
      <c r="E674" t="s">
        <v>131</v>
      </c>
      <c r="G674" t="s">
        <v>1919</v>
      </c>
      <c r="H674" t="s">
        <v>569</v>
      </c>
      <c r="I674" t="s">
        <v>57</v>
      </c>
      <c r="K674" t="s">
        <v>1077</v>
      </c>
      <c r="L674">
        <v>2021</v>
      </c>
      <c r="M674" t="s">
        <v>225</v>
      </c>
      <c r="N674" t="s">
        <v>231</v>
      </c>
      <c r="P674" s="242"/>
      <c r="Q674">
        <v>0</v>
      </c>
      <c r="AN674" t="s">
        <v>1161</v>
      </c>
      <c r="AO674">
        <f>VLOOKUP(A674,ورقة4!A$3:A$788,1,0)</f>
        <v>814963</v>
      </c>
    </row>
    <row r="675" spans="1:41" customFormat="1" x14ac:dyDescent="0.25">
      <c r="A675">
        <v>814965</v>
      </c>
      <c r="B675" t="s">
        <v>1649</v>
      </c>
      <c r="C675" t="s">
        <v>644</v>
      </c>
      <c r="D675" t="s">
        <v>367</v>
      </c>
      <c r="E675" t="s">
        <v>131</v>
      </c>
      <c r="G675" t="s">
        <v>220</v>
      </c>
      <c r="H675" t="s">
        <v>569</v>
      </c>
      <c r="I675" t="s">
        <v>57</v>
      </c>
      <c r="K675" t="s">
        <v>1918</v>
      </c>
      <c r="L675">
        <v>2017</v>
      </c>
      <c r="M675" t="s">
        <v>226</v>
      </c>
      <c r="N675" t="s">
        <v>226</v>
      </c>
      <c r="P675" s="242"/>
      <c r="Q675">
        <v>0</v>
      </c>
      <c r="AN675" t="s">
        <v>1161</v>
      </c>
      <c r="AO675">
        <f>VLOOKUP(A675,ورقة4!A$3:A$788,1,0)</f>
        <v>814965</v>
      </c>
    </row>
    <row r="676" spans="1:41" customFormat="1" x14ac:dyDescent="0.25">
      <c r="A676">
        <v>814967</v>
      </c>
      <c r="B676" t="s">
        <v>1650</v>
      </c>
      <c r="C676" t="s">
        <v>348</v>
      </c>
      <c r="D676" t="s">
        <v>161</v>
      </c>
      <c r="E676" t="s">
        <v>131</v>
      </c>
      <c r="G676" t="s">
        <v>220</v>
      </c>
      <c r="H676" t="s">
        <v>569</v>
      </c>
      <c r="I676" t="s">
        <v>57</v>
      </c>
      <c r="K676" t="s">
        <v>1077</v>
      </c>
      <c r="L676">
        <v>2023</v>
      </c>
      <c r="M676" t="s">
        <v>220</v>
      </c>
      <c r="N676" t="s">
        <v>229</v>
      </c>
      <c r="P676" s="242"/>
      <c r="Q676">
        <v>0</v>
      </c>
      <c r="AN676" t="s">
        <v>1161</v>
      </c>
      <c r="AO676">
        <f>VLOOKUP(A676,ورقة4!A$3:A$788,1,0)</f>
        <v>814967</v>
      </c>
    </row>
    <row r="677" spans="1:41" customFormat="1" x14ac:dyDescent="0.25">
      <c r="A677">
        <v>814969</v>
      </c>
      <c r="B677" t="s">
        <v>1652</v>
      </c>
      <c r="C677" t="s">
        <v>484</v>
      </c>
      <c r="D677" t="s">
        <v>185</v>
      </c>
      <c r="E677" t="s">
        <v>131</v>
      </c>
      <c r="G677" t="s">
        <v>222</v>
      </c>
      <c r="H677" t="s">
        <v>569</v>
      </c>
      <c r="I677" t="s">
        <v>57</v>
      </c>
      <c r="K677" t="s">
        <v>1909</v>
      </c>
      <c r="L677">
        <v>2021</v>
      </c>
      <c r="M677" t="s">
        <v>222</v>
      </c>
      <c r="N677" t="s">
        <v>222</v>
      </c>
      <c r="P677" s="242"/>
      <c r="Q677">
        <v>0</v>
      </c>
      <c r="AN677" t="s">
        <v>1161</v>
      </c>
      <c r="AO677">
        <f>VLOOKUP(A677,ورقة4!A$3:A$788,1,0)</f>
        <v>814969</v>
      </c>
    </row>
    <row r="678" spans="1:41" customFormat="1" x14ac:dyDescent="0.25">
      <c r="A678">
        <v>814970</v>
      </c>
      <c r="B678" t="s">
        <v>1653</v>
      </c>
      <c r="C678" t="s">
        <v>1481</v>
      </c>
      <c r="D678" t="s">
        <v>1654</v>
      </c>
      <c r="E678" t="s">
        <v>131</v>
      </c>
      <c r="G678" t="s">
        <v>1472</v>
      </c>
      <c r="H678" t="s">
        <v>569</v>
      </c>
      <c r="I678" t="s">
        <v>57</v>
      </c>
      <c r="K678" t="s">
        <v>1077</v>
      </c>
      <c r="L678">
        <v>2021</v>
      </c>
      <c r="M678" t="s">
        <v>220</v>
      </c>
      <c r="N678" t="s">
        <v>222</v>
      </c>
      <c r="P678" s="242"/>
      <c r="Q678">
        <v>0</v>
      </c>
      <c r="AN678" t="s">
        <v>1161</v>
      </c>
      <c r="AO678">
        <f>VLOOKUP(A678,ورقة4!A$3:A$788,1,0)</f>
        <v>814970</v>
      </c>
    </row>
    <row r="679" spans="1:41" customFormat="1" x14ac:dyDescent="0.25">
      <c r="A679">
        <v>814978</v>
      </c>
      <c r="B679" t="s">
        <v>1659</v>
      </c>
      <c r="C679" t="s">
        <v>297</v>
      </c>
      <c r="D679" t="s">
        <v>1019</v>
      </c>
      <c r="E679" t="s">
        <v>131</v>
      </c>
      <c r="G679" t="s">
        <v>220</v>
      </c>
      <c r="H679" t="s">
        <v>569</v>
      </c>
      <c r="I679" t="s">
        <v>57</v>
      </c>
      <c r="K679" t="s">
        <v>1077</v>
      </c>
      <c r="L679">
        <v>2021</v>
      </c>
      <c r="M679" t="s">
        <v>220</v>
      </c>
      <c r="N679" t="s">
        <v>229</v>
      </c>
      <c r="P679" s="242"/>
      <c r="Q679">
        <v>0</v>
      </c>
      <c r="AN679" t="s">
        <v>1161</v>
      </c>
      <c r="AO679">
        <f>VLOOKUP(A679,ورقة4!A$3:A$788,1,0)</f>
        <v>814978</v>
      </c>
    </row>
    <row r="680" spans="1:41" customFormat="1" x14ac:dyDescent="0.25">
      <c r="A680">
        <v>814981</v>
      </c>
      <c r="B680" t="s">
        <v>1661</v>
      </c>
      <c r="C680" t="s">
        <v>88</v>
      </c>
      <c r="D680" t="s">
        <v>181</v>
      </c>
      <c r="E680" t="s">
        <v>132</v>
      </c>
      <c r="G680" t="s">
        <v>221</v>
      </c>
      <c r="H680" t="s">
        <v>569</v>
      </c>
      <c r="I680" t="s">
        <v>57</v>
      </c>
      <c r="K680" t="s">
        <v>1887</v>
      </c>
      <c r="L680">
        <v>2021</v>
      </c>
      <c r="M680" t="s">
        <v>225</v>
      </c>
      <c r="N680" t="s">
        <v>221</v>
      </c>
      <c r="P680" s="242"/>
      <c r="Q680">
        <v>0</v>
      </c>
      <c r="AN680" t="s">
        <v>1161</v>
      </c>
      <c r="AO680">
        <f>VLOOKUP(A680,ورقة4!A$3:A$788,1,0)</f>
        <v>814981</v>
      </c>
    </row>
    <row r="681" spans="1:41" customFormat="1" x14ac:dyDescent="0.25">
      <c r="A681">
        <v>814982</v>
      </c>
      <c r="B681" t="s">
        <v>1662</v>
      </c>
      <c r="C681" t="s">
        <v>118</v>
      </c>
      <c r="D681" t="s">
        <v>1663</v>
      </c>
      <c r="E681" t="s">
        <v>132</v>
      </c>
      <c r="G681" t="s">
        <v>220</v>
      </c>
      <c r="H681" t="s">
        <v>569</v>
      </c>
      <c r="I681" t="s">
        <v>57</v>
      </c>
      <c r="K681" t="s">
        <v>1079</v>
      </c>
      <c r="L681">
        <v>2023</v>
      </c>
      <c r="M681" t="s">
        <v>220</v>
      </c>
      <c r="N681" t="s">
        <v>220</v>
      </c>
      <c r="P681" s="242"/>
      <c r="Q681">
        <v>0</v>
      </c>
      <c r="AN681" t="s">
        <v>1161</v>
      </c>
      <c r="AO681">
        <f>VLOOKUP(A681,ورقة4!A$3:A$788,1,0)</f>
        <v>814982</v>
      </c>
    </row>
    <row r="682" spans="1:41" customFormat="1" x14ac:dyDescent="0.25">
      <c r="A682">
        <v>814986</v>
      </c>
      <c r="B682" t="s">
        <v>1666</v>
      </c>
      <c r="C682" t="s">
        <v>1667</v>
      </c>
      <c r="D682" t="s">
        <v>1553</v>
      </c>
      <c r="E682" t="s">
        <v>131</v>
      </c>
      <c r="G682" t="s">
        <v>1922</v>
      </c>
      <c r="H682" t="s">
        <v>569</v>
      </c>
      <c r="I682" t="s">
        <v>57</v>
      </c>
      <c r="K682" t="s">
        <v>235</v>
      </c>
      <c r="L682">
        <v>1997</v>
      </c>
      <c r="M682" t="s">
        <v>231</v>
      </c>
      <c r="N682" t="s">
        <v>231</v>
      </c>
      <c r="P682" s="242"/>
      <c r="Q682">
        <v>0</v>
      </c>
      <c r="AN682" t="s">
        <v>1161</v>
      </c>
      <c r="AO682">
        <f>VLOOKUP(A682,ورقة4!A$3:A$788,1,0)</f>
        <v>814986</v>
      </c>
    </row>
    <row r="683" spans="1:41" customFormat="1" x14ac:dyDescent="0.25">
      <c r="A683">
        <v>814989</v>
      </c>
      <c r="B683" t="s">
        <v>1670</v>
      </c>
      <c r="C683" t="s">
        <v>80</v>
      </c>
      <c r="D683" t="s">
        <v>196</v>
      </c>
      <c r="E683" t="s">
        <v>131</v>
      </c>
      <c r="G683" t="s">
        <v>1923</v>
      </c>
      <c r="H683" t="s">
        <v>569</v>
      </c>
      <c r="I683" t="s">
        <v>57</v>
      </c>
      <c r="K683">
        <v>1996</v>
      </c>
      <c r="L683" t="s">
        <v>1918</v>
      </c>
      <c r="M683" t="s">
        <v>222</v>
      </c>
      <c r="N683" t="s">
        <v>222</v>
      </c>
      <c r="P683" s="242"/>
      <c r="Q683">
        <v>0</v>
      </c>
      <c r="AN683" t="s">
        <v>1161</v>
      </c>
      <c r="AO683">
        <f>VLOOKUP(A683,ورقة4!A$3:A$788,1,0)</f>
        <v>814989</v>
      </c>
    </row>
    <row r="684" spans="1:41" customFormat="1" x14ac:dyDescent="0.25">
      <c r="A684">
        <v>814990</v>
      </c>
      <c r="B684" t="s">
        <v>1671</v>
      </c>
      <c r="C684" t="s">
        <v>1672</v>
      </c>
      <c r="D684" t="s">
        <v>1006</v>
      </c>
      <c r="E684" t="s">
        <v>1163</v>
      </c>
      <c r="G684" t="s">
        <v>220</v>
      </c>
      <c r="H684" t="s">
        <v>569</v>
      </c>
      <c r="I684" t="s">
        <v>57</v>
      </c>
      <c r="K684" t="s">
        <v>1077</v>
      </c>
      <c r="L684">
        <v>2005</v>
      </c>
      <c r="M684" t="s">
        <v>220</v>
      </c>
      <c r="N684" t="s">
        <v>223</v>
      </c>
      <c r="P684" s="242"/>
      <c r="Q684">
        <v>0</v>
      </c>
      <c r="AN684" t="s">
        <v>1161</v>
      </c>
      <c r="AO684">
        <f>VLOOKUP(A684,ورقة4!A$3:A$788,1,0)</f>
        <v>814990</v>
      </c>
    </row>
    <row r="685" spans="1:41" customFormat="1" x14ac:dyDescent="0.25">
      <c r="A685">
        <v>814992</v>
      </c>
      <c r="B685" t="s">
        <v>1674</v>
      </c>
      <c r="C685" t="s">
        <v>646</v>
      </c>
      <c r="D685" t="s">
        <v>172</v>
      </c>
      <c r="E685" t="s">
        <v>132</v>
      </c>
      <c r="G685" t="s">
        <v>220</v>
      </c>
      <c r="H685" t="s">
        <v>569</v>
      </c>
      <c r="I685" t="s">
        <v>57</v>
      </c>
      <c r="K685">
        <v>2005</v>
      </c>
      <c r="L685" t="s">
        <v>1914</v>
      </c>
      <c r="M685" t="s">
        <v>220</v>
      </c>
      <c r="N685" t="s">
        <v>220</v>
      </c>
      <c r="P685" s="242"/>
      <c r="Q685">
        <v>0</v>
      </c>
      <c r="AN685" t="s">
        <v>1161</v>
      </c>
      <c r="AO685">
        <f>VLOOKUP(A685,ورقة4!A$3:A$788,1,0)</f>
        <v>814992</v>
      </c>
    </row>
    <row r="686" spans="1:41" customFormat="1" x14ac:dyDescent="0.25">
      <c r="A686">
        <v>814998</v>
      </c>
      <c r="B686" t="s">
        <v>1679</v>
      </c>
      <c r="C686" t="s">
        <v>62</v>
      </c>
      <c r="D686" t="s">
        <v>174</v>
      </c>
      <c r="E686" t="s">
        <v>132</v>
      </c>
      <c r="G686" t="s">
        <v>220</v>
      </c>
      <c r="H686" t="s">
        <v>569</v>
      </c>
      <c r="I686" t="s">
        <v>57</v>
      </c>
      <c r="K686" t="s">
        <v>1078</v>
      </c>
      <c r="L686">
        <v>2013</v>
      </c>
      <c r="M686" t="s">
        <v>220</v>
      </c>
      <c r="N686" t="s">
        <v>220</v>
      </c>
      <c r="P686" s="242"/>
      <c r="Q686">
        <v>0</v>
      </c>
      <c r="AN686" t="s">
        <v>1161</v>
      </c>
      <c r="AO686">
        <f>VLOOKUP(A686,ورقة4!A$3:A$788,1,0)</f>
        <v>814998</v>
      </c>
    </row>
    <row r="687" spans="1:41" customFormat="1" x14ac:dyDescent="0.25">
      <c r="A687">
        <v>815001</v>
      </c>
      <c r="B687" t="s">
        <v>1683</v>
      </c>
      <c r="C687" t="s">
        <v>1034</v>
      </c>
      <c r="D687" t="s">
        <v>178</v>
      </c>
      <c r="E687" t="s">
        <v>132</v>
      </c>
      <c r="G687" t="s">
        <v>220</v>
      </c>
      <c r="H687" t="s">
        <v>569</v>
      </c>
      <c r="I687" t="s">
        <v>57</v>
      </c>
      <c r="K687" t="s">
        <v>1077</v>
      </c>
      <c r="L687">
        <v>2023</v>
      </c>
      <c r="M687" t="s">
        <v>220</v>
      </c>
      <c r="N687" t="s">
        <v>220</v>
      </c>
      <c r="P687" s="242"/>
      <c r="Q687">
        <v>0</v>
      </c>
      <c r="AN687" t="s">
        <v>1161</v>
      </c>
      <c r="AO687">
        <f>VLOOKUP(A687,ورقة4!A$3:A$788,1,0)</f>
        <v>815001</v>
      </c>
    </row>
    <row r="688" spans="1:41" customFormat="1" x14ac:dyDescent="0.25">
      <c r="A688">
        <v>815005</v>
      </c>
      <c r="B688" t="s">
        <v>1686</v>
      </c>
      <c r="C688" t="s">
        <v>64</v>
      </c>
      <c r="D688" t="s">
        <v>1486</v>
      </c>
      <c r="E688" t="s">
        <v>132</v>
      </c>
      <c r="G688" t="s">
        <v>1925</v>
      </c>
      <c r="H688" t="s">
        <v>569</v>
      </c>
      <c r="I688" t="s">
        <v>57</v>
      </c>
      <c r="K688" t="s">
        <v>1914</v>
      </c>
      <c r="L688">
        <v>2003</v>
      </c>
      <c r="M688" t="s">
        <v>220</v>
      </c>
      <c r="N688" t="s">
        <v>223</v>
      </c>
      <c r="P688" s="242"/>
      <c r="Q688">
        <v>0</v>
      </c>
      <c r="AN688" t="s">
        <v>1161</v>
      </c>
      <c r="AO688">
        <f>VLOOKUP(A688,ورقة4!A$3:A$788,1,0)</f>
        <v>815005</v>
      </c>
    </row>
    <row r="689" spans="1:41" customFormat="1" x14ac:dyDescent="0.25">
      <c r="A689">
        <v>815008</v>
      </c>
      <c r="B689" t="s">
        <v>1482</v>
      </c>
      <c r="C689" t="s">
        <v>62</v>
      </c>
      <c r="D689" t="s">
        <v>179</v>
      </c>
      <c r="E689" t="s">
        <v>132</v>
      </c>
      <c r="G689" t="s">
        <v>1475</v>
      </c>
      <c r="H689" t="s">
        <v>569</v>
      </c>
      <c r="I689" t="s">
        <v>57</v>
      </c>
      <c r="K689" t="s">
        <v>1077</v>
      </c>
      <c r="L689">
        <v>2016</v>
      </c>
      <c r="M689" t="s">
        <v>228</v>
      </c>
      <c r="N689" t="s">
        <v>228</v>
      </c>
      <c r="P689" s="242"/>
      <c r="Q689">
        <v>0</v>
      </c>
      <c r="AN689" t="s">
        <v>1161</v>
      </c>
      <c r="AO689">
        <f>VLOOKUP(A689,ورقة4!A$3:A$788,1,0)</f>
        <v>815008</v>
      </c>
    </row>
    <row r="690" spans="1:41" customFormat="1" x14ac:dyDescent="0.25">
      <c r="A690">
        <v>815009</v>
      </c>
      <c r="B690" t="s">
        <v>1690</v>
      </c>
      <c r="C690" t="s">
        <v>1691</v>
      </c>
      <c r="D690" t="s">
        <v>1074</v>
      </c>
      <c r="E690" t="s">
        <v>131</v>
      </c>
      <c r="G690" t="s">
        <v>1926</v>
      </c>
      <c r="H690" t="s">
        <v>569</v>
      </c>
      <c r="I690" t="s">
        <v>57</v>
      </c>
      <c r="K690" t="s">
        <v>235</v>
      </c>
      <c r="L690">
        <v>2023</v>
      </c>
      <c r="M690" t="s">
        <v>220</v>
      </c>
      <c r="N690" t="s">
        <v>223</v>
      </c>
      <c r="P690" s="242"/>
      <c r="Q690">
        <v>0</v>
      </c>
      <c r="AN690" t="s">
        <v>1161</v>
      </c>
      <c r="AO690">
        <f>VLOOKUP(A690,ورقة4!A$3:A$788,1,0)</f>
        <v>815009</v>
      </c>
    </row>
    <row r="691" spans="1:41" customFormat="1" x14ac:dyDescent="0.25">
      <c r="A691">
        <v>815010</v>
      </c>
      <c r="B691" t="s">
        <v>1692</v>
      </c>
      <c r="C691" t="s">
        <v>62</v>
      </c>
      <c r="D691" t="s">
        <v>171</v>
      </c>
      <c r="E691" t="s">
        <v>131</v>
      </c>
      <c r="G691" t="s">
        <v>1927</v>
      </c>
      <c r="H691" t="s">
        <v>569</v>
      </c>
      <c r="I691" t="s">
        <v>57</v>
      </c>
      <c r="K691" t="s">
        <v>1077</v>
      </c>
      <c r="L691">
        <v>2021</v>
      </c>
      <c r="M691" t="s">
        <v>222</v>
      </c>
      <c r="N691" t="s">
        <v>222</v>
      </c>
      <c r="P691" s="242"/>
      <c r="Q691">
        <v>0</v>
      </c>
      <c r="AN691" t="s">
        <v>1161</v>
      </c>
      <c r="AO691">
        <f>VLOOKUP(A691,ورقة4!A$3:A$788,1,0)</f>
        <v>815010</v>
      </c>
    </row>
    <row r="692" spans="1:41" customFormat="1" x14ac:dyDescent="0.25">
      <c r="A692">
        <v>815012</v>
      </c>
      <c r="B692" t="s">
        <v>1693</v>
      </c>
      <c r="C692" t="s">
        <v>446</v>
      </c>
      <c r="D692" t="s">
        <v>291</v>
      </c>
      <c r="E692" t="s">
        <v>132</v>
      </c>
      <c r="G692" t="s">
        <v>1928</v>
      </c>
      <c r="H692" t="s">
        <v>569</v>
      </c>
      <c r="I692" t="s">
        <v>57</v>
      </c>
      <c r="K692" t="s">
        <v>1079</v>
      </c>
      <c r="L692">
        <v>2007</v>
      </c>
      <c r="M692" t="s">
        <v>222</v>
      </c>
      <c r="N692" t="s">
        <v>228</v>
      </c>
      <c r="P692" s="242"/>
      <c r="Q692">
        <v>0</v>
      </c>
      <c r="AN692" t="s">
        <v>1161</v>
      </c>
      <c r="AO692">
        <f>VLOOKUP(A692,ورقة4!A$3:A$788,1,0)</f>
        <v>815012</v>
      </c>
    </row>
    <row r="693" spans="1:41" customFormat="1" x14ac:dyDescent="0.25">
      <c r="A693">
        <v>815014</v>
      </c>
      <c r="B693" t="s">
        <v>1695</v>
      </c>
      <c r="C693" t="s">
        <v>1543</v>
      </c>
      <c r="D693" t="s">
        <v>1696</v>
      </c>
      <c r="E693" t="s">
        <v>132</v>
      </c>
      <c r="G693" t="s">
        <v>223</v>
      </c>
      <c r="H693" t="s">
        <v>569</v>
      </c>
      <c r="I693" t="s">
        <v>57</v>
      </c>
      <c r="K693" t="s">
        <v>1078</v>
      </c>
      <c r="L693">
        <v>2015</v>
      </c>
      <c r="M693" t="s">
        <v>223</v>
      </c>
      <c r="N693" t="s">
        <v>223</v>
      </c>
      <c r="P693" s="242"/>
      <c r="Q693">
        <v>0</v>
      </c>
      <c r="AN693" t="s">
        <v>1161</v>
      </c>
      <c r="AO693">
        <f>VLOOKUP(A693,ورقة4!A$3:A$788,1,0)</f>
        <v>815014</v>
      </c>
    </row>
    <row r="694" spans="1:41" customFormat="1" x14ac:dyDescent="0.25">
      <c r="A694">
        <v>815015</v>
      </c>
      <c r="B694" t="s">
        <v>1697</v>
      </c>
      <c r="C694" t="s">
        <v>1524</v>
      </c>
      <c r="D694" t="s">
        <v>183</v>
      </c>
      <c r="E694" t="s">
        <v>132</v>
      </c>
      <c r="G694" t="s">
        <v>222</v>
      </c>
      <c r="H694" t="s">
        <v>569</v>
      </c>
      <c r="I694" t="s">
        <v>57</v>
      </c>
      <c r="K694" t="s">
        <v>235</v>
      </c>
      <c r="L694">
        <v>2019</v>
      </c>
      <c r="M694" t="s">
        <v>222</v>
      </c>
      <c r="N694" t="s">
        <v>222</v>
      </c>
      <c r="P694" s="242"/>
      <c r="Q694">
        <v>0</v>
      </c>
      <c r="AN694" t="s">
        <v>1161</v>
      </c>
      <c r="AO694">
        <f>VLOOKUP(A694,ورقة4!A$3:A$788,1,0)</f>
        <v>815015</v>
      </c>
    </row>
    <row r="695" spans="1:41" customFormat="1" x14ac:dyDescent="0.25">
      <c r="A695">
        <v>815016</v>
      </c>
      <c r="B695" t="s">
        <v>1698</v>
      </c>
      <c r="C695" t="s">
        <v>297</v>
      </c>
      <c r="D695" t="s">
        <v>375</v>
      </c>
      <c r="E695" t="s">
        <v>1163</v>
      </c>
      <c r="G695" t="s">
        <v>1929</v>
      </c>
      <c r="H695" t="s">
        <v>569</v>
      </c>
      <c r="I695" t="s">
        <v>57</v>
      </c>
      <c r="K695" t="s">
        <v>1077</v>
      </c>
      <c r="L695">
        <v>2019</v>
      </c>
      <c r="M695" t="s">
        <v>223</v>
      </c>
      <c r="N695" t="s">
        <v>223</v>
      </c>
      <c r="P695" s="242"/>
      <c r="Q695">
        <v>0</v>
      </c>
      <c r="AN695" t="s">
        <v>1161</v>
      </c>
      <c r="AO695">
        <f>VLOOKUP(A695,ورقة4!A$3:A$788,1,0)</f>
        <v>815016</v>
      </c>
    </row>
    <row r="696" spans="1:41" customFormat="1" x14ac:dyDescent="0.25">
      <c r="A696">
        <v>815017</v>
      </c>
      <c r="B696" t="s">
        <v>1699</v>
      </c>
      <c r="C696" t="s">
        <v>66</v>
      </c>
      <c r="D696" t="s">
        <v>161</v>
      </c>
      <c r="E696" t="s">
        <v>132</v>
      </c>
      <c r="G696" t="s">
        <v>1930</v>
      </c>
      <c r="H696" t="s">
        <v>569</v>
      </c>
      <c r="I696" t="s">
        <v>57</v>
      </c>
      <c r="K696" t="s">
        <v>1909</v>
      </c>
      <c r="L696">
        <v>2018</v>
      </c>
      <c r="M696" t="s">
        <v>220</v>
      </c>
      <c r="N696" t="s">
        <v>231</v>
      </c>
      <c r="P696" s="242"/>
      <c r="Q696">
        <v>0</v>
      </c>
      <c r="AN696" t="s">
        <v>1161</v>
      </c>
      <c r="AO696">
        <f>VLOOKUP(A696,ورقة4!A$3:A$788,1,0)</f>
        <v>815017</v>
      </c>
    </row>
    <row r="697" spans="1:41" customFormat="1" x14ac:dyDescent="0.25">
      <c r="A697">
        <v>815018</v>
      </c>
      <c r="B697" t="s">
        <v>1700</v>
      </c>
      <c r="C697" t="s">
        <v>72</v>
      </c>
      <c r="D697" t="s">
        <v>1701</v>
      </c>
      <c r="E697" t="s">
        <v>132</v>
      </c>
      <c r="G697" t="s">
        <v>220</v>
      </c>
      <c r="H697" t="s">
        <v>569</v>
      </c>
      <c r="I697" t="s">
        <v>57</v>
      </c>
      <c r="K697" t="s">
        <v>1914</v>
      </c>
      <c r="L697">
        <v>2021</v>
      </c>
      <c r="M697" t="s">
        <v>225</v>
      </c>
      <c r="N697" t="s">
        <v>220</v>
      </c>
      <c r="P697" s="242"/>
      <c r="Q697">
        <v>0</v>
      </c>
      <c r="AN697" t="s">
        <v>1161</v>
      </c>
      <c r="AO697">
        <f>VLOOKUP(A697,ورقة4!A$3:A$788,1,0)</f>
        <v>815018</v>
      </c>
    </row>
    <row r="698" spans="1:41" customFormat="1" x14ac:dyDescent="0.25">
      <c r="A698">
        <v>815019</v>
      </c>
      <c r="B698" t="s">
        <v>1702</v>
      </c>
      <c r="C698" t="s">
        <v>327</v>
      </c>
      <c r="D698" t="s">
        <v>287</v>
      </c>
      <c r="E698" t="s">
        <v>132</v>
      </c>
      <c r="G698" t="s">
        <v>220</v>
      </c>
      <c r="H698" t="s">
        <v>569</v>
      </c>
      <c r="I698" t="s">
        <v>57</v>
      </c>
      <c r="K698" t="s">
        <v>1887</v>
      </c>
      <c r="L698">
        <v>2021</v>
      </c>
      <c r="M698" t="s">
        <v>220</v>
      </c>
      <c r="N698" t="s">
        <v>220</v>
      </c>
      <c r="P698" s="242"/>
      <c r="Q698">
        <v>0</v>
      </c>
      <c r="AN698" t="s">
        <v>1161</v>
      </c>
      <c r="AO698">
        <f>VLOOKUP(A698,ورقة4!A$3:A$788,1,0)</f>
        <v>815019</v>
      </c>
    </row>
    <row r="699" spans="1:41" customFormat="1" x14ac:dyDescent="0.25">
      <c r="A699">
        <v>815021</v>
      </c>
      <c r="B699" t="s">
        <v>1703</v>
      </c>
      <c r="C699" t="s">
        <v>309</v>
      </c>
      <c r="D699" t="s">
        <v>175</v>
      </c>
      <c r="E699" t="s">
        <v>132</v>
      </c>
      <c r="G699" t="s">
        <v>1931</v>
      </c>
      <c r="H699" t="s">
        <v>1088</v>
      </c>
      <c r="I699" t="s">
        <v>57</v>
      </c>
      <c r="K699" t="s">
        <v>1168</v>
      </c>
      <c r="L699">
        <v>2010</v>
      </c>
      <c r="M699" t="s">
        <v>220</v>
      </c>
      <c r="N699" t="s">
        <v>230</v>
      </c>
      <c r="P699" s="242"/>
      <c r="Q699">
        <v>0</v>
      </c>
      <c r="AN699" t="s">
        <v>1161</v>
      </c>
      <c r="AO699">
        <f>VLOOKUP(A699,ورقة4!A$3:A$788,1,0)</f>
        <v>815021</v>
      </c>
    </row>
    <row r="700" spans="1:41" customFormat="1" x14ac:dyDescent="0.25">
      <c r="A700">
        <v>815027</v>
      </c>
      <c r="B700" t="s">
        <v>1707</v>
      </c>
      <c r="C700" t="s">
        <v>62</v>
      </c>
      <c r="D700" t="s">
        <v>181</v>
      </c>
      <c r="E700" t="s">
        <v>132</v>
      </c>
      <c r="G700" t="s">
        <v>1933</v>
      </c>
      <c r="H700" t="s">
        <v>1088</v>
      </c>
      <c r="I700" t="s">
        <v>57</v>
      </c>
      <c r="K700" t="s">
        <v>1078</v>
      </c>
      <c r="L700">
        <v>2003</v>
      </c>
      <c r="M700" t="s">
        <v>225</v>
      </c>
      <c r="N700" t="s">
        <v>225</v>
      </c>
      <c r="P700" s="242"/>
      <c r="Q700">
        <v>0</v>
      </c>
      <c r="AN700" t="s">
        <v>1161</v>
      </c>
      <c r="AO700">
        <f>VLOOKUP(A700,ورقة4!A$3:A$788,1,0)</f>
        <v>815027</v>
      </c>
    </row>
    <row r="701" spans="1:41" customFormat="1" x14ac:dyDescent="0.25">
      <c r="A701">
        <v>815030</v>
      </c>
      <c r="B701" t="s">
        <v>1709</v>
      </c>
      <c r="C701" t="s">
        <v>1147</v>
      </c>
      <c r="D701" t="s">
        <v>699</v>
      </c>
      <c r="E701" t="s">
        <v>132</v>
      </c>
      <c r="G701" t="s">
        <v>223</v>
      </c>
      <c r="H701" t="s">
        <v>1934</v>
      </c>
      <c r="I701" t="s">
        <v>57</v>
      </c>
      <c r="K701" t="s">
        <v>1081</v>
      </c>
      <c r="L701">
        <v>2002</v>
      </c>
      <c r="M701" t="s">
        <v>223</v>
      </c>
      <c r="N701" t="s">
        <v>223</v>
      </c>
      <c r="P701" s="242"/>
      <c r="Q701">
        <v>0</v>
      </c>
      <c r="AN701" t="s">
        <v>1161</v>
      </c>
      <c r="AO701">
        <f>VLOOKUP(A701,ورقة4!A$3:A$788,1,0)</f>
        <v>815030</v>
      </c>
    </row>
    <row r="702" spans="1:41" customFormat="1" x14ac:dyDescent="0.25">
      <c r="A702">
        <v>815032</v>
      </c>
      <c r="B702" t="s">
        <v>1710</v>
      </c>
      <c r="C702" t="s">
        <v>314</v>
      </c>
      <c r="D702" t="s">
        <v>1711</v>
      </c>
      <c r="E702" t="s">
        <v>131</v>
      </c>
      <c r="G702" t="s">
        <v>220</v>
      </c>
      <c r="H702" t="s">
        <v>569</v>
      </c>
      <c r="I702" t="s">
        <v>57</v>
      </c>
      <c r="K702" t="s">
        <v>1887</v>
      </c>
      <c r="L702">
        <v>2009</v>
      </c>
      <c r="M702" t="s">
        <v>220</v>
      </c>
      <c r="N702" t="s">
        <v>231</v>
      </c>
      <c r="P702" s="242"/>
      <c r="Q702">
        <v>0</v>
      </c>
      <c r="AN702" t="s">
        <v>1161</v>
      </c>
      <c r="AO702">
        <f>VLOOKUP(A702,ورقة4!A$3:A$788,1,0)</f>
        <v>815032</v>
      </c>
    </row>
    <row r="703" spans="1:41" customFormat="1" x14ac:dyDescent="0.25">
      <c r="A703">
        <v>815033</v>
      </c>
      <c r="B703" t="s">
        <v>1510</v>
      </c>
      <c r="C703" t="s">
        <v>382</v>
      </c>
      <c r="D703" t="s">
        <v>691</v>
      </c>
      <c r="E703" t="s">
        <v>131</v>
      </c>
      <c r="G703" t="s">
        <v>220</v>
      </c>
      <c r="H703" t="s">
        <v>569</v>
      </c>
      <c r="I703" t="s">
        <v>57</v>
      </c>
      <c r="K703" t="s">
        <v>1078</v>
      </c>
      <c r="L703">
        <v>2003</v>
      </c>
      <c r="M703" t="s">
        <v>220</v>
      </c>
      <c r="N703" t="s">
        <v>228</v>
      </c>
      <c r="P703" s="242"/>
      <c r="Q703">
        <v>0</v>
      </c>
      <c r="AN703" t="s">
        <v>1161</v>
      </c>
      <c r="AO703">
        <f>VLOOKUP(A703,ورقة4!A$3:A$788,1,0)</f>
        <v>815033</v>
      </c>
    </row>
    <row r="704" spans="1:41" customFormat="1" x14ac:dyDescent="0.25">
      <c r="A704">
        <v>815036</v>
      </c>
      <c r="B704" t="s">
        <v>1712</v>
      </c>
      <c r="C704" t="s">
        <v>333</v>
      </c>
      <c r="D704" t="s">
        <v>1713</v>
      </c>
      <c r="E704" t="s">
        <v>131</v>
      </c>
      <c r="G704" t="s">
        <v>225</v>
      </c>
      <c r="H704" t="s">
        <v>569</v>
      </c>
      <c r="I704" t="s">
        <v>57</v>
      </c>
      <c r="K704" t="s">
        <v>235</v>
      </c>
      <c r="L704">
        <v>2006</v>
      </c>
      <c r="M704" t="s">
        <v>225</v>
      </c>
      <c r="N704" t="s">
        <v>225</v>
      </c>
      <c r="P704" s="242"/>
      <c r="Q704">
        <v>0</v>
      </c>
      <c r="AN704" t="s">
        <v>1161</v>
      </c>
      <c r="AO704">
        <f>VLOOKUP(A704,ورقة4!A$3:A$788,1,0)</f>
        <v>815036</v>
      </c>
    </row>
    <row r="705" spans="1:41" customFormat="1" x14ac:dyDescent="0.25">
      <c r="A705">
        <v>815037</v>
      </c>
      <c r="B705" t="s">
        <v>1714</v>
      </c>
      <c r="C705" t="s">
        <v>368</v>
      </c>
      <c r="D705" t="s">
        <v>699</v>
      </c>
      <c r="E705" t="s">
        <v>1163</v>
      </c>
      <c r="G705" t="s">
        <v>220</v>
      </c>
      <c r="H705" t="s">
        <v>569</v>
      </c>
      <c r="I705" t="s">
        <v>57</v>
      </c>
      <c r="K705" t="s">
        <v>1887</v>
      </c>
      <c r="L705">
        <v>2005</v>
      </c>
      <c r="M705" t="s">
        <v>220</v>
      </c>
      <c r="N705" t="s">
        <v>228</v>
      </c>
      <c r="P705" s="242"/>
      <c r="Q705">
        <v>0</v>
      </c>
      <c r="AN705" t="s">
        <v>1161</v>
      </c>
      <c r="AO705">
        <f>VLOOKUP(A705,ورقة4!A$3:A$788,1,0)</f>
        <v>815037</v>
      </c>
    </row>
    <row r="706" spans="1:41" customFormat="1" x14ac:dyDescent="0.25">
      <c r="A706">
        <v>815038</v>
      </c>
      <c r="B706" t="s">
        <v>1715</v>
      </c>
      <c r="C706" t="s">
        <v>60</v>
      </c>
      <c r="D706" t="s">
        <v>155</v>
      </c>
      <c r="E706" t="s">
        <v>131</v>
      </c>
      <c r="G706" t="s">
        <v>1935</v>
      </c>
      <c r="H706" t="s">
        <v>569</v>
      </c>
      <c r="I706" t="s">
        <v>57</v>
      </c>
      <c r="K706" t="s">
        <v>235</v>
      </c>
      <c r="L706">
        <v>2023</v>
      </c>
      <c r="M706" t="s">
        <v>231</v>
      </c>
      <c r="N706" t="s">
        <v>221</v>
      </c>
      <c r="P706" s="242"/>
      <c r="Q706">
        <v>0</v>
      </c>
      <c r="AN706" t="s">
        <v>1161</v>
      </c>
      <c r="AO706">
        <f>VLOOKUP(A706,ورقة4!A$3:A$788,1,0)</f>
        <v>815038</v>
      </c>
    </row>
    <row r="707" spans="1:41" customFormat="1" x14ac:dyDescent="0.25">
      <c r="A707">
        <v>815039</v>
      </c>
      <c r="B707" t="s">
        <v>1716</v>
      </c>
      <c r="C707" t="s">
        <v>1550</v>
      </c>
      <c r="D707" t="s">
        <v>152</v>
      </c>
      <c r="E707" t="s">
        <v>132</v>
      </c>
      <c r="G707" t="s">
        <v>220</v>
      </c>
      <c r="H707" t="s">
        <v>569</v>
      </c>
      <c r="I707" t="s">
        <v>57</v>
      </c>
      <c r="K707" t="s">
        <v>1078</v>
      </c>
      <c r="L707">
        <v>2013</v>
      </c>
      <c r="M707" t="s">
        <v>228</v>
      </c>
      <c r="N707" t="s">
        <v>228</v>
      </c>
      <c r="P707" s="242"/>
      <c r="Q707">
        <v>0</v>
      </c>
      <c r="AN707" t="s">
        <v>1161</v>
      </c>
      <c r="AO707">
        <f>VLOOKUP(A707,ورقة4!A$3:A$788,1,0)</f>
        <v>815039</v>
      </c>
    </row>
    <row r="708" spans="1:41" customFormat="1" x14ac:dyDescent="0.25">
      <c r="A708">
        <v>815041</v>
      </c>
      <c r="B708" t="s">
        <v>1483</v>
      </c>
      <c r="C708" t="s">
        <v>64</v>
      </c>
      <c r="D708" t="s">
        <v>647</v>
      </c>
      <c r="E708" t="s">
        <v>131</v>
      </c>
      <c r="G708" t="s">
        <v>575</v>
      </c>
      <c r="H708" t="s">
        <v>569</v>
      </c>
      <c r="I708" t="s">
        <v>57</v>
      </c>
      <c r="K708">
        <v>2007</v>
      </c>
      <c r="L708" t="s">
        <v>235</v>
      </c>
      <c r="M708" t="s">
        <v>223</v>
      </c>
      <c r="N708" t="s">
        <v>223</v>
      </c>
      <c r="P708" s="242"/>
      <c r="Q708">
        <v>0</v>
      </c>
      <c r="AN708" t="s">
        <v>1161</v>
      </c>
      <c r="AO708">
        <f>VLOOKUP(A708,ورقة4!A$3:A$788,1,0)</f>
        <v>815041</v>
      </c>
    </row>
    <row r="709" spans="1:41" customFormat="1" x14ac:dyDescent="0.25">
      <c r="A709">
        <v>815044</v>
      </c>
      <c r="B709" t="s">
        <v>1718</v>
      </c>
      <c r="C709" t="s">
        <v>106</v>
      </c>
      <c r="D709" t="s">
        <v>373</v>
      </c>
      <c r="E709" t="s">
        <v>131</v>
      </c>
      <c r="G709" t="s">
        <v>610</v>
      </c>
      <c r="H709" t="s">
        <v>580</v>
      </c>
      <c r="I709" t="s">
        <v>57</v>
      </c>
      <c r="K709" t="s">
        <v>235</v>
      </c>
      <c r="L709">
        <v>2022</v>
      </c>
      <c r="M709" t="s">
        <v>220</v>
      </c>
      <c r="N709" t="s">
        <v>555</v>
      </c>
      <c r="P709" s="242"/>
      <c r="Q709">
        <v>0</v>
      </c>
      <c r="AN709" t="s">
        <v>1161</v>
      </c>
      <c r="AO709">
        <f>VLOOKUP(A709,ورقة4!A$3:A$788,1,0)</f>
        <v>815044</v>
      </c>
    </row>
    <row r="710" spans="1:41" customFormat="1" x14ac:dyDescent="0.25">
      <c r="A710">
        <v>815047</v>
      </c>
      <c r="B710" t="s">
        <v>1719</v>
      </c>
      <c r="C710" t="s">
        <v>505</v>
      </c>
      <c r="D710" t="s">
        <v>385</v>
      </c>
      <c r="E710" t="s">
        <v>131</v>
      </c>
      <c r="G710" t="s">
        <v>220</v>
      </c>
      <c r="H710" t="s">
        <v>569</v>
      </c>
      <c r="I710" t="s">
        <v>57</v>
      </c>
      <c r="K710" t="s">
        <v>1079</v>
      </c>
      <c r="L710">
        <v>2023</v>
      </c>
      <c r="M710" t="s">
        <v>225</v>
      </c>
      <c r="N710" t="s">
        <v>220</v>
      </c>
      <c r="P710" s="242"/>
      <c r="Q710">
        <v>0</v>
      </c>
      <c r="AN710" t="s">
        <v>1161</v>
      </c>
      <c r="AO710">
        <f>VLOOKUP(A710,ورقة4!A$3:A$788,1,0)</f>
        <v>815047</v>
      </c>
    </row>
    <row r="711" spans="1:41" customFormat="1" x14ac:dyDescent="0.25">
      <c r="A711">
        <v>815049</v>
      </c>
      <c r="B711" t="s">
        <v>1721</v>
      </c>
      <c r="C711" t="s">
        <v>93</v>
      </c>
      <c r="D711" t="s">
        <v>419</v>
      </c>
      <c r="E711" t="s">
        <v>131</v>
      </c>
      <c r="G711" t="s">
        <v>226</v>
      </c>
      <c r="H711" t="s">
        <v>569</v>
      </c>
      <c r="I711" t="s">
        <v>57</v>
      </c>
      <c r="K711" t="s">
        <v>1078</v>
      </c>
      <c r="L711">
        <v>2023</v>
      </c>
      <c r="M711" t="s">
        <v>220</v>
      </c>
      <c r="N711" t="s">
        <v>226</v>
      </c>
      <c r="P711" s="242"/>
      <c r="Q711">
        <v>0</v>
      </c>
      <c r="AN711" t="s">
        <v>1161</v>
      </c>
      <c r="AO711">
        <f>VLOOKUP(A711,ورقة4!A$3:A$788,1,0)</f>
        <v>815049</v>
      </c>
    </row>
    <row r="712" spans="1:41" customFormat="1" x14ac:dyDescent="0.25">
      <c r="A712">
        <v>815051</v>
      </c>
      <c r="B712" t="s">
        <v>1511</v>
      </c>
      <c r="C712" t="s">
        <v>64</v>
      </c>
      <c r="D712" t="s">
        <v>181</v>
      </c>
      <c r="E712" t="s">
        <v>131</v>
      </c>
      <c r="G712" t="s">
        <v>231</v>
      </c>
      <c r="H712" t="s">
        <v>569</v>
      </c>
      <c r="I712" t="s">
        <v>57</v>
      </c>
      <c r="N712" t="s">
        <v>231</v>
      </c>
      <c r="P712" s="242"/>
      <c r="Q712">
        <v>0</v>
      </c>
      <c r="AN712" t="s">
        <v>1161</v>
      </c>
      <c r="AO712">
        <f>VLOOKUP(A712,ورقة4!A$3:A$788,1,0)</f>
        <v>815051</v>
      </c>
    </row>
    <row r="713" spans="1:41" customFormat="1" x14ac:dyDescent="0.25">
      <c r="A713">
        <v>815055</v>
      </c>
      <c r="B713" t="s">
        <v>1727</v>
      </c>
      <c r="C713" t="s">
        <v>456</v>
      </c>
      <c r="D713" t="s">
        <v>388</v>
      </c>
      <c r="E713" t="s">
        <v>131</v>
      </c>
      <c r="G713" t="s">
        <v>220</v>
      </c>
      <c r="H713" t="s">
        <v>569</v>
      </c>
      <c r="I713" t="s">
        <v>57</v>
      </c>
      <c r="K713" t="s">
        <v>1077</v>
      </c>
      <c r="L713">
        <v>2021</v>
      </c>
      <c r="M713" t="s">
        <v>220</v>
      </c>
      <c r="N713" t="s">
        <v>220</v>
      </c>
      <c r="P713" s="242"/>
      <c r="Q713">
        <v>0</v>
      </c>
      <c r="AN713" t="s">
        <v>1161</v>
      </c>
      <c r="AO713">
        <f>VLOOKUP(A713,ورقة4!A$3:A$788,1,0)</f>
        <v>815055</v>
      </c>
    </row>
    <row r="714" spans="1:41" customFormat="1" x14ac:dyDescent="0.25">
      <c r="A714">
        <v>815058</v>
      </c>
      <c r="B714" t="s">
        <v>1729</v>
      </c>
      <c r="C714" t="s">
        <v>1730</v>
      </c>
      <c r="D714" t="s">
        <v>87</v>
      </c>
      <c r="E714" t="s">
        <v>1163</v>
      </c>
      <c r="G714" t="s">
        <v>220</v>
      </c>
      <c r="H714" t="s">
        <v>569</v>
      </c>
      <c r="I714" t="s">
        <v>57</v>
      </c>
      <c r="K714">
        <v>0</v>
      </c>
      <c r="L714">
        <v>0</v>
      </c>
      <c r="M714">
        <v>0</v>
      </c>
      <c r="N714" t="s">
        <v>220</v>
      </c>
      <c r="P714" s="242"/>
      <c r="Q714">
        <v>0</v>
      </c>
      <c r="AN714" t="s">
        <v>1161</v>
      </c>
      <c r="AO714">
        <f>VLOOKUP(A714,ورقة4!A$3:A$788,1,0)</f>
        <v>815058</v>
      </c>
    </row>
    <row r="715" spans="1:41" customFormat="1" x14ac:dyDescent="0.25">
      <c r="A715">
        <v>815062</v>
      </c>
      <c r="B715" t="s">
        <v>1541</v>
      </c>
      <c r="C715" t="s">
        <v>1484</v>
      </c>
      <c r="D715" t="s">
        <v>312</v>
      </c>
      <c r="E715" t="s">
        <v>132</v>
      </c>
      <c r="G715" t="s">
        <v>220</v>
      </c>
      <c r="H715" t="s">
        <v>569</v>
      </c>
      <c r="I715" t="s">
        <v>57</v>
      </c>
      <c r="K715" t="s">
        <v>1887</v>
      </c>
      <c r="L715">
        <v>2003</v>
      </c>
      <c r="M715" t="s">
        <v>225</v>
      </c>
      <c r="N715" t="s">
        <v>228</v>
      </c>
      <c r="P715" s="242"/>
      <c r="Q715">
        <v>0</v>
      </c>
      <c r="AN715" t="s">
        <v>1161</v>
      </c>
      <c r="AO715">
        <f>VLOOKUP(A715,ورقة4!A$3:A$788,1,0)</f>
        <v>815062</v>
      </c>
    </row>
    <row r="716" spans="1:41" customFormat="1" x14ac:dyDescent="0.25">
      <c r="A716">
        <v>815063</v>
      </c>
      <c r="B716" t="s">
        <v>1733</v>
      </c>
      <c r="C716" t="s">
        <v>1734</v>
      </c>
      <c r="D716" t="s">
        <v>437</v>
      </c>
      <c r="E716" t="s">
        <v>131</v>
      </c>
      <c r="G716" t="s">
        <v>220</v>
      </c>
      <c r="H716" t="s">
        <v>569</v>
      </c>
      <c r="I716" t="s">
        <v>57</v>
      </c>
      <c r="K716" t="s">
        <v>235</v>
      </c>
      <c r="L716">
        <v>2021</v>
      </c>
      <c r="M716" t="s">
        <v>220</v>
      </c>
      <c r="N716" t="s">
        <v>220</v>
      </c>
      <c r="P716" s="242"/>
      <c r="Q716">
        <v>0</v>
      </c>
      <c r="AN716" t="s">
        <v>1161</v>
      </c>
      <c r="AO716">
        <f>VLOOKUP(A716,ورقة4!A$3:A$788,1,0)</f>
        <v>815063</v>
      </c>
    </row>
    <row r="717" spans="1:41" customFormat="1" x14ac:dyDescent="0.25">
      <c r="A717">
        <v>815064</v>
      </c>
      <c r="B717" t="s">
        <v>1735</v>
      </c>
      <c r="C717" t="s">
        <v>62</v>
      </c>
      <c r="D717" t="s">
        <v>180</v>
      </c>
      <c r="E717" t="s">
        <v>131</v>
      </c>
      <c r="G717" t="s">
        <v>229</v>
      </c>
      <c r="H717" t="s">
        <v>569</v>
      </c>
      <c r="I717" t="s">
        <v>57</v>
      </c>
      <c r="K717" t="s">
        <v>1918</v>
      </c>
      <c r="L717">
        <v>2016</v>
      </c>
      <c r="M717" t="s">
        <v>229</v>
      </c>
      <c r="N717" t="s">
        <v>229</v>
      </c>
      <c r="P717" s="242"/>
      <c r="Q717">
        <v>0</v>
      </c>
      <c r="AN717" t="s">
        <v>1161</v>
      </c>
      <c r="AO717">
        <f>VLOOKUP(A717,ورقة4!A$3:A$788,1,0)</f>
        <v>815064</v>
      </c>
    </row>
    <row r="718" spans="1:41" customFormat="1" x14ac:dyDescent="0.25">
      <c r="A718">
        <v>815065</v>
      </c>
      <c r="B718" t="s">
        <v>1736</v>
      </c>
      <c r="C718" t="s">
        <v>405</v>
      </c>
      <c r="D718" t="s">
        <v>1027</v>
      </c>
      <c r="E718" t="s">
        <v>131</v>
      </c>
      <c r="G718" t="s">
        <v>220</v>
      </c>
      <c r="H718" t="s">
        <v>569</v>
      </c>
      <c r="I718" t="s">
        <v>57</v>
      </c>
      <c r="K718" t="s">
        <v>1890</v>
      </c>
      <c r="L718">
        <v>2021</v>
      </c>
      <c r="M718" t="s">
        <v>220</v>
      </c>
      <c r="N718" t="s">
        <v>220</v>
      </c>
      <c r="P718" s="242"/>
      <c r="Q718">
        <v>0</v>
      </c>
      <c r="AN718" t="s">
        <v>1161</v>
      </c>
      <c r="AO718">
        <f>VLOOKUP(A718,ورقة4!A$3:A$788,1,0)</f>
        <v>815065</v>
      </c>
    </row>
    <row r="719" spans="1:41" customFormat="1" x14ac:dyDescent="0.25">
      <c r="A719">
        <v>815068</v>
      </c>
      <c r="B719" t="s">
        <v>440</v>
      </c>
      <c r="C719" t="s">
        <v>363</v>
      </c>
      <c r="D719" t="s">
        <v>121</v>
      </c>
      <c r="E719" t="s">
        <v>131</v>
      </c>
      <c r="G719" t="s">
        <v>1474</v>
      </c>
      <c r="H719" t="s">
        <v>569</v>
      </c>
      <c r="I719" t="s">
        <v>57</v>
      </c>
      <c r="K719" t="s">
        <v>1077</v>
      </c>
      <c r="L719">
        <v>2023</v>
      </c>
      <c r="M719" t="s">
        <v>220</v>
      </c>
      <c r="N719" t="s">
        <v>223</v>
      </c>
      <c r="P719" s="242"/>
      <c r="Q719">
        <v>0</v>
      </c>
      <c r="AN719" t="s">
        <v>1161</v>
      </c>
      <c r="AO719">
        <f>VLOOKUP(A719,ورقة4!A$3:A$788,1,0)</f>
        <v>815068</v>
      </c>
    </row>
    <row r="720" spans="1:41" customFormat="1" x14ac:dyDescent="0.25">
      <c r="A720">
        <v>815074</v>
      </c>
      <c r="B720" t="s">
        <v>1740</v>
      </c>
      <c r="C720" t="s">
        <v>1521</v>
      </c>
      <c r="D720" t="s">
        <v>150</v>
      </c>
      <c r="E720" t="s">
        <v>1163</v>
      </c>
      <c r="G720" t="s">
        <v>220</v>
      </c>
      <c r="H720" t="s">
        <v>569</v>
      </c>
      <c r="I720" t="s">
        <v>57</v>
      </c>
      <c r="K720" t="s">
        <v>1914</v>
      </c>
      <c r="L720">
        <v>2021</v>
      </c>
      <c r="M720" t="s">
        <v>220</v>
      </c>
      <c r="N720" t="s">
        <v>231</v>
      </c>
      <c r="P720" s="242"/>
      <c r="Q720">
        <v>0</v>
      </c>
      <c r="AN720" t="s">
        <v>1161</v>
      </c>
      <c r="AO720">
        <f>VLOOKUP(A720,ورقة4!A$3:A$788,1,0)</f>
        <v>815074</v>
      </c>
    </row>
    <row r="721" spans="1:41" customFormat="1" x14ac:dyDescent="0.25">
      <c r="A721">
        <v>815075</v>
      </c>
      <c r="B721" t="s">
        <v>1741</v>
      </c>
      <c r="C721" t="s">
        <v>79</v>
      </c>
      <c r="D721" t="s">
        <v>1526</v>
      </c>
      <c r="E721" t="s">
        <v>131</v>
      </c>
      <c r="G721" t="s">
        <v>220</v>
      </c>
      <c r="H721" t="s">
        <v>569</v>
      </c>
      <c r="I721" t="s">
        <v>57</v>
      </c>
      <c r="K721" t="s">
        <v>235</v>
      </c>
      <c r="L721">
        <v>2008</v>
      </c>
      <c r="M721" t="s">
        <v>220</v>
      </c>
      <c r="N721" t="s">
        <v>220</v>
      </c>
      <c r="P721" s="242"/>
      <c r="Q721">
        <v>0</v>
      </c>
      <c r="AN721" t="s">
        <v>1161</v>
      </c>
      <c r="AO721">
        <f>VLOOKUP(A721,ورقة4!A$3:A$788,1,0)</f>
        <v>815075</v>
      </c>
    </row>
    <row r="722" spans="1:41" customFormat="1" x14ac:dyDescent="0.25">
      <c r="A722">
        <v>815078</v>
      </c>
      <c r="B722" t="s">
        <v>1743</v>
      </c>
      <c r="C722" t="s">
        <v>61</v>
      </c>
      <c r="D722" t="s">
        <v>696</v>
      </c>
      <c r="E722" t="s">
        <v>131</v>
      </c>
      <c r="G722" t="s">
        <v>1938</v>
      </c>
      <c r="H722" t="s">
        <v>569</v>
      </c>
      <c r="I722" t="s">
        <v>57</v>
      </c>
      <c r="K722" t="s">
        <v>235</v>
      </c>
      <c r="L722">
        <v>2006</v>
      </c>
      <c r="M722" t="s">
        <v>228</v>
      </c>
      <c r="N722" t="s">
        <v>228</v>
      </c>
      <c r="P722" s="242"/>
      <c r="Q722">
        <v>0</v>
      </c>
      <c r="AN722" t="s">
        <v>1161</v>
      </c>
      <c r="AO722">
        <f>VLOOKUP(A722,ورقة4!A$3:A$788,1,0)</f>
        <v>815078</v>
      </c>
    </row>
    <row r="723" spans="1:41" customFormat="1" x14ac:dyDescent="0.25">
      <c r="A723">
        <v>815083</v>
      </c>
      <c r="B723" t="s">
        <v>1747</v>
      </c>
      <c r="C723" t="s">
        <v>108</v>
      </c>
      <c r="D723" t="s">
        <v>340</v>
      </c>
      <c r="E723" t="s">
        <v>1163</v>
      </c>
      <c r="G723" t="s">
        <v>220</v>
      </c>
      <c r="H723" t="s">
        <v>569</v>
      </c>
      <c r="I723" t="s">
        <v>57</v>
      </c>
      <c r="K723">
        <v>0</v>
      </c>
      <c r="L723">
        <v>0</v>
      </c>
      <c r="M723">
        <v>0</v>
      </c>
      <c r="N723" t="s">
        <v>225</v>
      </c>
      <c r="P723" s="242"/>
      <c r="Q723">
        <v>0</v>
      </c>
      <c r="AN723" t="s">
        <v>1161</v>
      </c>
      <c r="AO723">
        <f>VLOOKUP(A723,ورقة4!A$3:A$788,1,0)</f>
        <v>815083</v>
      </c>
    </row>
    <row r="724" spans="1:41" customFormat="1" x14ac:dyDescent="0.25">
      <c r="A724">
        <v>815088</v>
      </c>
      <c r="B724" t="s">
        <v>1749</v>
      </c>
      <c r="C724" t="s">
        <v>1750</v>
      </c>
      <c r="D724" t="s">
        <v>1002</v>
      </c>
      <c r="E724" t="s">
        <v>131</v>
      </c>
      <c r="G724" t="s">
        <v>226</v>
      </c>
      <c r="H724" t="s">
        <v>569</v>
      </c>
      <c r="I724" t="s">
        <v>57</v>
      </c>
      <c r="K724" t="s">
        <v>1077</v>
      </c>
      <c r="L724">
        <v>2008</v>
      </c>
      <c r="M724" t="s">
        <v>226</v>
      </c>
      <c r="N724" t="s">
        <v>226</v>
      </c>
      <c r="P724" s="242"/>
      <c r="Q724">
        <v>0</v>
      </c>
      <c r="AN724" t="s">
        <v>1161</v>
      </c>
      <c r="AO724">
        <f>VLOOKUP(A724,ورقة4!A$3:A$788,1,0)</f>
        <v>815088</v>
      </c>
    </row>
    <row r="725" spans="1:41" customFormat="1" x14ac:dyDescent="0.25">
      <c r="A725">
        <v>815095</v>
      </c>
      <c r="B725" t="s">
        <v>1548</v>
      </c>
      <c r="C725" t="s">
        <v>282</v>
      </c>
      <c r="D725" t="s">
        <v>1755</v>
      </c>
      <c r="E725" t="s">
        <v>132</v>
      </c>
      <c r="G725" t="s">
        <v>220</v>
      </c>
      <c r="H725" t="s">
        <v>569</v>
      </c>
      <c r="I725" t="s">
        <v>57</v>
      </c>
      <c r="K725" t="s">
        <v>1077</v>
      </c>
      <c r="L725">
        <v>2017</v>
      </c>
      <c r="M725" t="s">
        <v>220</v>
      </c>
      <c r="N725" t="s">
        <v>220</v>
      </c>
      <c r="P725" s="242"/>
      <c r="Q725">
        <v>0</v>
      </c>
      <c r="AN725" t="s">
        <v>1161</v>
      </c>
      <c r="AO725">
        <f>VLOOKUP(A725,ورقة4!A$3:A$788,1,0)</f>
        <v>815095</v>
      </c>
    </row>
    <row r="726" spans="1:41" customFormat="1" x14ac:dyDescent="0.25">
      <c r="A726">
        <v>815096</v>
      </c>
      <c r="B726" t="s">
        <v>1756</v>
      </c>
      <c r="C726" t="s">
        <v>72</v>
      </c>
      <c r="D726" t="s">
        <v>326</v>
      </c>
      <c r="E726" t="s">
        <v>132</v>
      </c>
      <c r="G726" t="s">
        <v>220</v>
      </c>
      <c r="H726" t="s">
        <v>569</v>
      </c>
      <c r="I726" t="s">
        <v>57</v>
      </c>
      <c r="K726" t="s">
        <v>1914</v>
      </c>
      <c r="L726">
        <v>2013</v>
      </c>
      <c r="M726" t="s">
        <v>231</v>
      </c>
      <c r="N726" t="s">
        <v>220</v>
      </c>
      <c r="P726" s="242"/>
      <c r="Q726">
        <v>0</v>
      </c>
      <c r="AN726" t="s">
        <v>1161</v>
      </c>
      <c r="AO726">
        <f>VLOOKUP(A726,ورقة4!A$3:A$788,1,0)</f>
        <v>815096</v>
      </c>
    </row>
    <row r="727" spans="1:41" customFormat="1" x14ac:dyDescent="0.25">
      <c r="A727">
        <v>815097</v>
      </c>
      <c r="B727" t="s">
        <v>1757</v>
      </c>
      <c r="C727" t="s">
        <v>112</v>
      </c>
      <c r="D727" t="s">
        <v>177</v>
      </c>
      <c r="E727" t="s">
        <v>132</v>
      </c>
      <c r="G727" t="s">
        <v>571</v>
      </c>
      <c r="H727" t="s">
        <v>569</v>
      </c>
      <c r="I727" t="s">
        <v>57</v>
      </c>
      <c r="K727" t="s">
        <v>235</v>
      </c>
      <c r="L727">
        <v>2021</v>
      </c>
      <c r="M727" t="s">
        <v>225</v>
      </c>
      <c r="N727" t="s">
        <v>225</v>
      </c>
      <c r="P727" s="242"/>
      <c r="Q727">
        <v>0</v>
      </c>
      <c r="AN727" t="s">
        <v>1161</v>
      </c>
      <c r="AO727">
        <f>VLOOKUP(A727,ورقة4!A$3:A$788,1,0)</f>
        <v>815097</v>
      </c>
    </row>
    <row r="728" spans="1:41" customFormat="1" x14ac:dyDescent="0.25">
      <c r="A728">
        <v>815099</v>
      </c>
      <c r="B728" t="s">
        <v>1759</v>
      </c>
      <c r="C728" t="s">
        <v>383</v>
      </c>
      <c r="D728" t="s">
        <v>407</v>
      </c>
      <c r="E728" t="s">
        <v>132</v>
      </c>
      <c r="G728">
        <v>0</v>
      </c>
      <c r="H728" t="s">
        <v>569</v>
      </c>
      <c r="I728" t="s">
        <v>57</v>
      </c>
      <c r="K728" t="s">
        <v>1077</v>
      </c>
      <c r="L728">
        <v>2005</v>
      </c>
      <c r="M728" t="s">
        <v>220</v>
      </c>
      <c r="N728" t="s">
        <v>223</v>
      </c>
      <c r="P728" s="242"/>
      <c r="Q728">
        <v>0</v>
      </c>
      <c r="AN728" t="s">
        <v>1161</v>
      </c>
      <c r="AO728">
        <f>VLOOKUP(A728,ورقة4!A$3:A$788,1,0)</f>
        <v>815099</v>
      </c>
    </row>
    <row r="729" spans="1:41" customFormat="1" x14ac:dyDescent="0.25">
      <c r="A729">
        <v>815100</v>
      </c>
      <c r="B729" t="s">
        <v>1760</v>
      </c>
      <c r="C729" t="s">
        <v>1485</v>
      </c>
      <c r="D729" t="s">
        <v>201</v>
      </c>
      <c r="E729" t="s">
        <v>132</v>
      </c>
      <c r="G729" t="s">
        <v>220</v>
      </c>
      <c r="H729" t="s">
        <v>569</v>
      </c>
      <c r="I729" t="s">
        <v>57</v>
      </c>
      <c r="K729" t="s">
        <v>1081</v>
      </c>
      <c r="L729">
        <v>2000</v>
      </c>
      <c r="M729" t="s">
        <v>231</v>
      </c>
      <c r="N729" t="s">
        <v>225</v>
      </c>
      <c r="P729" s="242"/>
      <c r="Q729">
        <v>0</v>
      </c>
      <c r="AN729" t="s">
        <v>1161</v>
      </c>
      <c r="AO729">
        <f>VLOOKUP(A729,ورقة4!A$3:A$788,1,0)</f>
        <v>815100</v>
      </c>
    </row>
    <row r="730" spans="1:41" customFormat="1" x14ac:dyDescent="0.25">
      <c r="A730">
        <v>815101</v>
      </c>
      <c r="B730" t="s">
        <v>1761</v>
      </c>
      <c r="C730" t="s">
        <v>446</v>
      </c>
      <c r="D730" t="s">
        <v>193</v>
      </c>
      <c r="E730" t="s">
        <v>132</v>
      </c>
      <c r="G730" t="s">
        <v>220</v>
      </c>
      <c r="H730" t="s">
        <v>569</v>
      </c>
      <c r="I730" t="s">
        <v>57</v>
      </c>
      <c r="K730" t="s">
        <v>1078</v>
      </c>
      <c r="L730">
        <v>2005</v>
      </c>
      <c r="M730" t="s">
        <v>230</v>
      </c>
      <c r="N730" t="s">
        <v>230</v>
      </c>
      <c r="P730" s="242"/>
      <c r="Q730">
        <v>0</v>
      </c>
      <c r="AN730" t="s">
        <v>1161</v>
      </c>
      <c r="AO730">
        <f>VLOOKUP(A730,ورقة4!A$3:A$788,1,0)</f>
        <v>815101</v>
      </c>
    </row>
    <row r="731" spans="1:41" customFormat="1" x14ac:dyDescent="0.25">
      <c r="A731">
        <v>815102</v>
      </c>
      <c r="B731" t="s">
        <v>1762</v>
      </c>
      <c r="C731" t="s">
        <v>279</v>
      </c>
      <c r="D731" t="s">
        <v>185</v>
      </c>
      <c r="E731" t="s">
        <v>1163</v>
      </c>
      <c r="G731" t="s">
        <v>597</v>
      </c>
      <c r="H731" t="s">
        <v>569</v>
      </c>
      <c r="I731" t="s">
        <v>57</v>
      </c>
      <c r="K731" t="s">
        <v>1079</v>
      </c>
      <c r="L731">
        <v>2000</v>
      </c>
      <c r="M731" t="s">
        <v>225</v>
      </c>
      <c r="N731" t="s">
        <v>225</v>
      </c>
      <c r="P731" s="242"/>
      <c r="Q731">
        <v>0</v>
      </c>
      <c r="AN731" t="s">
        <v>1161</v>
      </c>
      <c r="AO731">
        <f>VLOOKUP(A731,ورقة4!A$3:A$788,1,0)</f>
        <v>815102</v>
      </c>
    </row>
    <row r="732" spans="1:41" customFormat="1" x14ac:dyDescent="0.25">
      <c r="A732">
        <v>815104</v>
      </c>
      <c r="B732" t="s">
        <v>1765</v>
      </c>
      <c r="C732" t="s">
        <v>62</v>
      </c>
      <c r="D732" t="s">
        <v>198</v>
      </c>
      <c r="E732" t="s">
        <v>1163</v>
      </c>
      <c r="G732" t="s">
        <v>1942</v>
      </c>
      <c r="H732" t="s">
        <v>569</v>
      </c>
      <c r="I732" t="s">
        <v>57</v>
      </c>
      <c r="K732">
        <v>0</v>
      </c>
      <c r="L732">
        <v>0</v>
      </c>
      <c r="M732">
        <v>0</v>
      </c>
      <c r="N732" t="s">
        <v>223</v>
      </c>
      <c r="P732" s="242"/>
      <c r="Q732">
        <v>0</v>
      </c>
      <c r="AN732" t="s">
        <v>1161</v>
      </c>
      <c r="AO732">
        <f>VLOOKUP(A732,ورقة4!A$3:A$788,1,0)</f>
        <v>815104</v>
      </c>
    </row>
    <row r="733" spans="1:41" customFormat="1" x14ac:dyDescent="0.25">
      <c r="A733">
        <v>815106</v>
      </c>
      <c r="B733" t="s">
        <v>1766</v>
      </c>
      <c r="C733" t="s">
        <v>60</v>
      </c>
      <c r="D733" t="s">
        <v>353</v>
      </c>
      <c r="E733" t="s">
        <v>132</v>
      </c>
      <c r="G733" t="s">
        <v>572</v>
      </c>
      <c r="H733" t="s">
        <v>569</v>
      </c>
      <c r="I733" t="s">
        <v>57</v>
      </c>
      <c r="K733" t="s">
        <v>235</v>
      </c>
      <c r="L733">
        <v>2019</v>
      </c>
      <c r="M733" t="s">
        <v>220</v>
      </c>
      <c r="N733" t="s">
        <v>231</v>
      </c>
      <c r="P733" s="242"/>
      <c r="Q733">
        <v>0</v>
      </c>
      <c r="AN733" t="s">
        <v>1161</v>
      </c>
      <c r="AO733">
        <f>VLOOKUP(A733,ورقة4!A$3:A$788,1,0)</f>
        <v>815106</v>
      </c>
    </row>
    <row r="734" spans="1:41" customFormat="1" x14ac:dyDescent="0.25">
      <c r="A734">
        <v>815107</v>
      </c>
      <c r="B734" t="s">
        <v>1767</v>
      </c>
      <c r="C734" t="s">
        <v>282</v>
      </c>
      <c r="D734" t="s">
        <v>156</v>
      </c>
      <c r="E734" t="s">
        <v>131</v>
      </c>
      <c r="G734" t="s">
        <v>220</v>
      </c>
      <c r="H734" t="s">
        <v>569</v>
      </c>
      <c r="I734" t="s">
        <v>57</v>
      </c>
      <c r="K734" t="s">
        <v>1918</v>
      </c>
      <c r="L734">
        <v>2002</v>
      </c>
      <c r="M734" t="s">
        <v>220</v>
      </c>
      <c r="N734" t="s">
        <v>228</v>
      </c>
      <c r="P734" s="242"/>
      <c r="Q734">
        <v>0</v>
      </c>
      <c r="AN734" t="s">
        <v>1161</v>
      </c>
      <c r="AO734">
        <f>VLOOKUP(A734,ورقة4!A$3:A$788,1,0)</f>
        <v>815107</v>
      </c>
    </row>
    <row r="735" spans="1:41" customFormat="1" x14ac:dyDescent="0.25">
      <c r="A735">
        <v>815111</v>
      </c>
      <c r="B735" t="s">
        <v>1769</v>
      </c>
      <c r="C735" t="s">
        <v>324</v>
      </c>
      <c r="D735" t="s">
        <v>1509</v>
      </c>
      <c r="E735" t="s">
        <v>131</v>
      </c>
      <c r="G735" t="s">
        <v>1943</v>
      </c>
      <c r="H735" t="s">
        <v>569</v>
      </c>
      <c r="I735" t="s">
        <v>57</v>
      </c>
      <c r="K735">
        <v>2007</v>
      </c>
      <c r="L735" t="s">
        <v>1081</v>
      </c>
      <c r="M735" t="s">
        <v>609</v>
      </c>
      <c r="N735" t="s">
        <v>225</v>
      </c>
      <c r="P735" s="242"/>
      <c r="Q735">
        <v>0</v>
      </c>
      <c r="AN735" t="s">
        <v>1161</v>
      </c>
      <c r="AO735">
        <f>VLOOKUP(A735,ورقة4!A$3:A$788,1,0)</f>
        <v>815111</v>
      </c>
    </row>
    <row r="736" spans="1:41" customFormat="1" x14ac:dyDescent="0.25">
      <c r="A736">
        <v>815113</v>
      </c>
      <c r="B736" t="s">
        <v>1770</v>
      </c>
      <c r="C736" t="s">
        <v>84</v>
      </c>
      <c r="D736" t="s">
        <v>161</v>
      </c>
      <c r="E736">
        <v>0</v>
      </c>
      <c r="G736" t="s">
        <v>221</v>
      </c>
      <c r="H736" t="s">
        <v>569</v>
      </c>
      <c r="I736" t="s">
        <v>57</v>
      </c>
      <c r="K736" t="s">
        <v>1077</v>
      </c>
      <c r="L736">
        <v>2021</v>
      </c>
      <c r="M736" t="s">
        <v>225</v>
      </c>
      <c r="N736" t="s">
        <v>221</v>
      </c>
      <c r="P736" s="242"/>
      <c r="Q736">
        <v>0</v>
      </c>
      <c r="AN736" t="s">
        <v>1161</v>
      </c>
      <c r="AO736">
        <f>VLOOKUP(A736,ورقة4!A$3:A$788,1,0)</f>
        <v>815113</v>
      </c>
    </row>
    <row r="737" spans="1:41" customFormat="1" x14ac:dyDescent="0.25">
      <c r="A737">
        <v>815117</v>
      </c>
      <c r="B737" t="s">
        <v>1774</v>
      </c>
      <c r="C737" t="s">
        <v>315</v>
      </c>
      <c r="D737" t="s">
        <v>177</v>
      </c>
      <c r="E737" t="s">
        <v>131</v>
      </c>
      <c r="G737" t="s">
        <v>1945</v>
      </c>
      <c r="H737" t="s">
        <v>569</v>
      </c>
      <c r="I737" t="s">
        <v>57</v>
      </c>
      <c r="K737" t="s">
        <v>1077</v>
      </c>
      <c r="L737">
        <v>2020</v>
      </c>
      <c r="M737" t="s">
        <v>225</v>
      </c>
      <c r="N737" t="s">
        <v>233</v>
      </c>
      <c r="P737" s="242"/>
      <c r="Q737">
        <v>0</v>
      </c>
      <c r="AN737" t="s">
        <v>1161</v>
      </c>
      <c r="AO737">
        <f>VLOOKUP(A737,ورقة4!A$3:A$788,1,0)</f>
        <v>815117</v>
      </c>
    </row>
    <row r="738" spans="1:41" customFormat="1" x14ac:dyDescent="0.25">
      <c r="A738">
        <v>815119</v>
      </c>
      <c r="B738" t="s">
        <v>1551</v>
      </c>
      <c r="C738" t="s">
        <v>1489</v>
      </c>
      <c r="D738" t="s">
        <v>1775</v>
      </c>
      <c r="E738" t="s">
        <v>131</v>
      </c>
      <c r="G738" t="s">
        <v>648</v>
      </c>
      <c r="H738" t="s">
        <v>569</v>
      </c>
      <c r="I738" t="s">
        <v>57</v>
      </c>
      <c r="K738" t="s">
        <v>1077</v>
      </c>
      <c r="L738">
        <v>2020</v>
      </c>
      <c r="M738" t="s">
        <v>220</v>
      </c>
      <c r="N738" t="s">
        <v>223</v>
      </c>
      <c r="P738" s="242"/>
      <c r="Q738">
        <v>0</v>
      </c>
      <c r="AN738" t="s">
        <v>1161</v>
      </c>
      <c r="AO738">
        <f>VLOOKUP(A738,ورقة4!A$3:A$788,1,0)</f>
        <v>815119</v>
      </c>
    </row>
    <row r="739" spans="1:41" customFormat="1" x14ac:dyDescent="0.25">
      <c r="A739">
        <v>815120</v>
      </c>
      <c r="B739" t="s">
        <v>1776</v>
      </c>
      <c r="C739" t="s">
        <v>91</v>
      </c>
      <c r="D739" t="s">
        <v>1024</v>
      </c>
      <c r="E739" t="s">
        <v>131</v>
      </c>
      <c r="G739" t="s">
        <v>220</v>
      </c>
      <c r="H739" t="s">
        <v>569</v>
      </c>
      <c r="I739" t="s">
        <v>57</v>
      </c>
      <c r="K739" t="s">
        <v>1887</v>
      </c>
      <c r="L739">
        <v>2021</v>
      </c>
      <c r="M739" t="s">
        <v>225</v>
      </c>
      <c r="N739" t="s">
        <v>220</v>
      </c>
      <c r="P739" s="242"/>
      <c r="Q739">
        <v>0</v>
      </c>
      <c r="AN739" t="s">
        <v>1161</v>
      </c>
      <c r="AO739">
        <f>VLOOKUP(A739,ورقة4!A$3:A$788,1,0)</f>
        <v>815120</v>
      </c>
    </row>
    <row r="740" spans="1:41" customFormat="1" x14ac:dyDescent="0.25">
      <c r="A740">
        <v>815121</v>
      </c>
      <c r="B740" t="s">
        <v>1777</v>
      </c>
      <c r="C740" t="s">
        <v>355</v>
      </c>
      <c r="D740" t="s">
        <v>1480</v>
      </c>
      <c r="E740" t="s">
        <v>131</v>
      </c>
      <c r="G740" t="s">
        <v>229</v>
      </c>
      <c r="H740" t="s">
        <v>569</v>
      </c>
      <c r="I740" t="s">
        <v>57</v>
      </c>
      <c r="K740" t="s">
        <v>235</v>
      </c>
      <c r="L740">
        <v>2014</v>
      </c>
      <c r="M740" t="s">
        <v>229</v>
      </c>
      <c r="N740" t="s">
        <v>229</v>
      </c>
      <c r="P740" s="242"/>
      <c r="Q740">
        <v>0</v>
      </c>
      <c r="AN740" t="s">
        <v>1161</v>
      </c>
      <c r="AO740">
        <f>VLOOKUP(A740,ورقة4!A$3:A$788,1,0)</f>
        <v>815121</v>
      </c>
    </row>
    <row r="741" spans="1:41" customFormat="1" x14ac:dyDescent="0.25">
      <c r="A741">
        <v>815123</v>
      </c>
      <c r="B741" t="s">
        <v>1778</v>
      </c>
      <c r="C741" t="s">
        <v>79</v>
      </c>
      <c r="D741" t="s">
        <v>197</v>
      </c>
      <c r="E741" t="s">
        <v>131</v>
      </c>
      <c r="G741" t="s">
        <v>220</v>
      </c>
      <c r="H741" t="s">
        <v>569</v>
      </c>
      <c r="I741" t="s">
        <v>57</v>
      </c>
      <c r="K741" t="s">
        <v>1077</v>
      </c>
      <c r="L741">
        <v>2023</v>
      </c>
      <c r="M741" t="s">
        <v>231</v>
      </c>
      <c r="N741" t="s">
        <v>220</v>
      </c>
      <c r="P741" s="242"/>
      <c r="Q741">
        <v>0</v>
      </c>
      <c r="AN741" t="s">
        <v>1161</v>
      </c>
      <c r="AO741">
        <f>VLOOKUP(A741,ورقة4!A$3:A$788,1,0)</f>
        <v>815123</v>
      </c>
    </row>
    <row r="742" spans="1:41" customFormat="1" x14ac:dyDescent="0.25">
      <c r="A742">
        <v>815124</v>
      </c>
      <c r="B742" t="s">
        <v>1779</v>
      </c>
      <c r="C742" t="s">
        <v>1519</v>
      </c>
      <c r="D742" t="s">
        <v>526</v>
      </c>
      <c r="E742" t="s">
        <v>131</v>
      </c>
      <c r="G742" t="s">
        <v>220</v>
      </c>
      <c r="H742" t="s">
        <v>569</v>
      </c>
      <c r="I742" t="s">
        <v>57</v>
      </c>
      <c r="K742" t="s">
        <v>1077</v>
      </c>
      <c r="L742">
        <v>2006</v>
      </c>
      <c r="M742" t="s">
        <v>225</v>
      </c>
      <c r="N742" t="s">
        <v>228</v>
      </c>
      <c r="P742" s="242"/>
      <c r="Q742">
        <v>0</v>
      </c>
      <c r="AN742" t="s">
        <v>1161</v>
      </c>
      <c r="AO742">
        <f>VLOOKUP(A742,ورقة4!A$3:A$788,1,0)</f>
        <v>815124</v>
      </c>
    </row>
    <row r="743" spans="1:41" customFormat="1" x14ac:dyDescent="0.25">
      <c r="A743">
        <v>815126</v>
      </c>
      <c r="B743" t="s">
        <v>1780</v>
      </c>
      <c r="C743" t="s">
        <v>66</v>
      </c>
      <c r="D743" t="s">
        <v>197</v>
      </c>
      <c r="E743" t="s">
        <v>131</v>
      </c>
      <c r="G743" t="s">
        <v>220</v>
      </c>
      <c r="H743" t="s">
        <v>569</v>
      </c>
      <c r="I743" t="s">
        <v>57</v>
      </c>
      <c r="K743" t="s">
        <v>1077</v>
      </c>
      <c r="L743">
        <v>2023</v>
      </c>
      <c r="M743" t="s">
        <v>220</v>
      </c>
      <c r="N743" t="s">
        <v>220</v>
      </c>
      <c r="P743" s="242"/>
      <c r="Q743">
        <v>0</v>
      </c>
      <c r="AN743" t="s">
        <v>1161</v>
      </c>
      <c r="AO743">
        <f>VLOOKUP(A743,ورقة4!A$3:A$788,1,0)</f>
        <v>815126</v>
      </c>
    </row>
    <row r="744" spans="1:41" customFormat="1" x14ac:dyDescent="0.25">
      <c r="A744">
        <v>815127</v>
      </c>
      <c r="B744" t="s">
        <v>1781</v>
      </c>
      <c r="C744" t="s">
        <v>93</v>
      </c>
      <c r="D744" t="s">
        <v>151</v>
      </c>
      <c r="E744" t="s">
        <v>131</v>
      </c>
      <c r="G744" t="s">
        <v>1070</v>
      </c>
      <c r="H744" t="s">
        <v>569</v>
      </c>
      <c r="I744" t="s">
        <v>57</v>
      </c>
      <c r="K744" t="s">
        <v>1077</v>
      </c>
      <c r="L744">
        <v>2021</v>
      </c>
      <c r="M744" t="s">
        <v>225</v>
      </c>
      <c r="N744" t="s">
        <v>233</v>
      </c>
      <c r="P744" s="242"/>
      <c r="Q744">
        <v>0</v>
      </c>
      <c r="AN744" t="s">
        <v>1161</v>
      </c>
      <c r="AO744">
        <f>VLOOKUP(A744,ورقة4!A$3:A$788,1,0)</f>
        <v>815127</v>
      </c>
    </row>
    <row r="745" spans="1:41" customFormat="1" x14ac:dyDescent="0.25">
      <c r="A745">
        <v>815128</v>
      </c>
      <c r="B745" t="s">
        <v>1782</v>
      </c>
      <c r="C745" t="s">
        <v>58</v>
      </c>
      <c r="D745" t="s">
        <v>1783</v>
      </c>
      <c r="E745" t="s">
        <v>131</v>
      </c>
      <c r="G745" t="s">
        <v>220</v>
      </c>
      <c r="H745" t="s">
        <v>569</v>
      </c>
      <c r="I745" t="s">
        <v>57</v>
      </c>
      <c r="K745" t="s">
        <v>1077</v>
      </c>
      <c r="L745">
        <v>2021</v>
      </c>
      <c r="M745" t="s">
        <v>220</v>
      </c>
      <c r="N745" t="s">
        <v>220</v>
      </c>
      <c r="P745" s="242"/>
      <c r="Q745">
        <v>0</v>
      </c>
      <c r="AN745" t="s">
        <v>1161</v>
      </c>
      <c r="AO745">
        <f>VLOOKUP(A745,ورقة4!A$3:A$788,1,0)</f>
        <v>815128</v>
      </c>
    </row>
    <row r="746" spans="1:41" customFormat="1" x14ac:dyDescent="0.25">
      <c r="A746">
        <v>815129</v>
      </c>
      <c r="B746" t="s">
        <v>1784</v>
      </c>
      <c r="C746" t="s">
        <v>1556</v>
      </c>
      <c r="D746" t="s">
        <v>197</v>
      </c>
      <c r="E746" t="s">
        <v>131</v>
      </c>
      <c r="G746" t="s">
        <v>220</v>
      </c>
      <c r="H746" t="s">
        <v>569</v>
      </c>
      <c r="I746" t="s">
        <v>57</v>
      </c>
      <c r="K746" t="s">
        <v>1079</v>
      </c>
      <c r="L746">
        <v>2023</v>
      </c>
      <c r="M746" t="s">
        <v>225</v>
      </c>
      <c r="N746" t="s">
        <v>220</v>
      </c>
      <c r="P746" s="242"/>
      <c r="Q746">
        <v>0</v>
      </c>
      <c r="AN746" t="s">
        <v>1161</v>
      </c>
      <c r="AO746">
        <f>VLOOKUP(A746,ورقة4!A$3:A$788,1,0)</f>
        <v>815129</v>
      </c>
    </row>
    <row r="747" spans="1:41" customFormat="1" x14ac:dyDescent="0.25">
      <c r="A747">
        <v>815130</v>
      </c>
      <c r="B747" t="s">
        <v>1785</v>
      </c>
      <c r="C747" t="s">
        <v>591</v>
      </c>
      <c r="D747" t="s">
        <v>179</v>
      </c>
      <c r="E747" t="s">
        <v>131</v>
      </c>
      <c r="G747" t="s">
        <v>220</v>
      </c>
      <c r="H747" t="s">
        <v>569</v>
      </c>
      <c r="I747" t="s">
        <v>57</v>
      </c>
      <c r="K747" t="s">
        <v>1077</v>
      </c>
      <c r="L747">
        <v>2022</v>
      </c>
      <c r="M747" t="s">
        <v>220</v>
      </c>
      <c r="N747" t="s">
        <v>220</v>
      </c>
      <c r="P747" s="242"/>
      <c r="Q747">
        <v>0</v>
      </c>
      <c r="AN747" t="s">
        <v>1161</v>
      </c>
      <c r="AO747">
        <f>VLOOKUP(A747,ورقة4!A$3:A$788,1,0)</f>
        <v>815130</v>
      </c>
    </row>
    <row r="748" spans="1:41" customFormat="1" x14ac:dyDescent="0.25">
      <c r="A748">
        <v>815131</v>
      </c>
      <c r="B748" t="s">
        <v>1786</v>
      </c>
      <c r="C748" t="s">
        <v>110</v>
      </c>
      <c r="D748" t="s">
        <v>152</v>
      </c>
      <c r="E748" t="s">
        <v>131</v>
      </c>
      <c r="G748" t="s">
        <v>683</v>
      </c>
      <c r="H748" t="s">
        <v>569</v>
      </c>
      <c r="I748" t="s">
        <v>57</v>
      </c>
      <c r="K748" t="s">
        <v>1077</v>
      </c>
      <c r="L748">
        <v>2021</v>
      </c>
      <c r="M748" t="s">
        <v>225</v>
      </c>
      <c r="N748" t="s">
        <v>225</v>
      </c>
      <c r="P748" s="242"/>
      <c r="Q748">
        <v>0</v>
      </c>
      <c r="AN748" t="s">
        <v>1161</v>
      </c>
      <c r="AO748">
        <f>VLOOKUP(A748,ورقة4!A$3:A$788,1,0)</f>
        <v>815131</v>
      </c>
    </row>
    <row r="749" spans="1:41" customFormat="1" x14ac:dyDescent="0.25">
      <c r="A749">
        <v>815136</v>
      </c>
      <c r="B749" t="s">
        <v>1790</v>
      </c>
      <c r="C749" t="s">
        <v>78</v>
      </c>
      <c r="D749" t="s">
        <v>296</v>
      </c>
      <c r="E749" t="s">
        <v>131</v>
      </c>
      <c r="G749" t="s">
        <v>220</v>
      </c>
      <c r="H749" t="s">
        <v>569</v>
      </c>
      <c r="I749" t="s">
        <v>57</v>
      </c>
      <c r="K749" t="s">
        <v>1909</v>
      </c>
      <c r="L749">
        <v>2022</v>
      </c>
      <c r="M749" t="s">
        <v>220</v>
      </c>
      <c r="N749" t="s">
        <v>220</v>
      </c>
      <c r="P749" s="242"/>
      <c r="Q749">
        <v>0</v>
      </c>
      <c r="AN749" t="s">
        <v>1161</v>
      </c>
      <c r="AO749">
        <f>VLOOKUP(A749,ورقة4!A$3:A$788,1,0)</f>
        <v>815136</v>
      </c>
    </row>
    <row r="750" spans="1:41" customFormat="1" x14ac:dyDescent="0.25">
      <c r="A750">
        <v>815138</v>
      </c>
      <c r="B750" t="s">
        <v>1791</v>
      </c>
      <c r="C750" t="s">
        <v>81</v>
      </c>
      <c r="D750" t="s">
        <v>206</v>
      </c>
      <c r="E750" t="s">
        <v>131</v>
      </c>
      <c r="G750" t="s">
        <v>220</v>
      </c>
      <c r="H750" t="s">
        <v>569</v>
      </c>
      <c r="I750" t="s">
        <v>57</v>
      </c>
      <c r="K750" t="s">
        <v>1077</v>
      </c>
      <c r="L750">
        <v>2023</v>
      </c>
      <c r="M750" t="s">
        <v>231</v>
      </c>
      <c r="N750" t="s">
        <v>220</v>
      </c>
      <c r="P750" s="242"/>
      <c r="Q750">
        <v>0</v>
      </c>
      <c r="AN750" t="s">
        <v>1161</v>
      </c>
      <c r="AO750">
        <f>VLOOKUP(A750,ورقة4!A$3:A$788,1,0)</f>
        <v>815138</v>
      </c>
    </row>
    <row r="751" spans="1:41" customFormat="1" x14ac:dyDescent="0.25">
      <c r="A751">
        <v>815139</v>
      </c>
      <c r="B751" t="s">
        <v>1792</v>
      </c>
      <c r="C751" t="s">
        <v>1532</v>
      </c>
      <c r="D751" t="s">
        <v>1793</v>
      </c>
      <c r="E751" t="s">
        <v>131</v>
      </c>
      <c r="G751" t="s">
        <v>220</v>
      </c>
      <c r="H751" t="s">
        <v>569</v>
      </c>
      <c r="I751" t="s">
        <v>57</v>
      </c>
      <c r="K751" t="s">
        <v>1077</v>
      </c>
      <c r="L751">
        <v>2018</v>
      </c>
      <c r="M751" t="s">
        <v>220</v>
      </c>
      <c r="N751" t="s">
        <v>223</v>
      </c>
      <c r="P751" s="242"/>
      <c r="Q751">
        <v>0</v>
      </c>
      <c r="AN751" t="s">
        <v>1161</v>
      </c>
      <c r="AO751">
        <f>VLOOKUP(A751,ورقة4!A$3:A$788,1,0)</f>
        <v>815139</v>
      </c>
    </row>
    <row r="752" spans="1:41" customFormat="1" x14ac:dyDescent="0.25">
      <c r="A752">
        <v>815144</v>
      </c>
      <c r="B752" t="s">
        <v>1797</v>
      </c>
      <c r="C752" t="s">
        <v>84</v>
      </c>
      <c r="D752" t="s">
        <v>161</v>
      </c>
      <c r="E752" t="s">
        <v>131</v>
      </c>
      <c r="G752" t="s">
        <v>221</v>
      </c>
      <c r="H752" t="s">
        <v>569</v>
      </c>
      <c r="I752" t="s">
        <v>57</v>
      </c>
      <c r="K752" t="s">
        <v>1077</v>
      </c>
      <c r="L752">
        <v>2021</v>
      </c>
      <c r="M752" t="s">
        <v>225</v>
      </c>
      <c r="N752" t="s">
        <v>221</v>
      </c>
      <c r="P752" s="242"/>
      <c r="Q752">
        <v>0</v>
      </c>
      <c r="AN752" t="s">
        <v>1161</v>
      </c>
      <c r="AO752">
        <f>VLOOKUP(A752,ورقة4!A$3:A$788,1,0)</f>
        <v>815144</v>
      </c>
    </row>
    <row r="753" spans="1:41" customFormat="1" x14ac:dyDescent="0.25">
      <c r="A753">
        <v>815145</v>
      </c>
      <c r="B753" t="s">
        <v>1798</v>
      </c>
      <c r="C753" t="s">
        <v>317</v>
      </c>
      <c r="D753" t="s">
        <v>156</v>
      </c>
      <c r="E753" t="s">
        <v>131</v>
      </c>
      <c r="G753" t="s">
        <v>609</v>
      </c>
      <c r="H753" t="s">
        <v>569</v>
      </c>
      <c r="I753" t="s">
        <v>57</v>
      </c>
      <c r="K753">
        <v>2021</v>
      </c>
      <c r="L753" t="s">
        <v>1918</v>
      </c>
      <c r="M753" t="s">
        <v>225</v>
      </c>
      <c r="N753" t="s">
        <v>225</v>
      </c>
      <c r="P753" s="242"/>
      <c r="Q753">
        <v>0</v>
      </c>
      <c r="AN753" t="s">
        <v>1161</v>
      </c>
      <c r="AO753">
        <f>VLOOKUP(A753,ورقة4!A$3:A$788,1,0)</f>
        <v>815145</v>
      </c>
    </row>
    <row r="754" spans="1:41" customFormat="1" x14ac:dyDescent="0.25">
      <c r="A754">
        <v>815149</v>
      </c>
      <c r="B754" t="s">
        <v>1803</v>
      </c>
      <c r="C754" t="s">
        <v>1804</v>
      </c>
      <c r="D754" t="s">
        <v>476</v>
      </c>
      <c r="E754" t="s">
        <v>132</v>
      </c>
      <c r="G754" t="s">
        <v>1948</v>
      </c>
      <c r="H754" t="s">
        <v>569</v>
      </c>
      <c r="I754" t="s">
        <v>57</v>
      </c>
      <c r="K754" t="s">
        <v>235</v>
      </c>
      <c r="L754">
        <v>2023</v>
      </c>
      <c r="M754" t="s">
        <v>220</v>
      </c>
      <c r="N754" t="s">
        <v>225</v>
      </c>
      <c r="P754" s="242"/>
      <c r="Q754">
        <v>0</v>
      </c>
      <c r="AN754" t="s">
        <v>1161</v>
      </c>
      <c r="AO754">
        <f>VLOOKUP(A754,ورقة4!A$3:A$788,1,0)</f>
        <v>815149</v>
      </c>
    </row>
    <row r="755" spans="1:41" customFormat="1" x14ac:dyDescent="0.25">
      <c r="A755">
        <v>815150</v>
      </c>
      <c r="B755" t="s">
        <v>1805</v>
      </c>
      <c r="C755" t="s">
        <v>1806</v>
      </c>
      <c r="D755" t="s">
        <v>201</v>
      </c>
      <c r="E755" t="s">
        <v>132</v>
      </c>
      <c r="G755" t="s">
        <v>220</v>
      </c>
      <c r="H755" t="s">
        <v>569</v>
      </c>
      <c r="I755" t="s">
        <v>57</v>
      </c>
      <c r="K755" t="s">
        <v>1078</v>
      </c>
      <c r="L755">
        <v>2013</v>
      </c>
      <c r="M755" t="s">
        <v>231</v>
      </c>
      <c r="N755" t="s">
        <v>231</v>
      </c>
      <c r="P755" s="242"/>
      <c r="Q755">
        <v>0</v>
      </c>
      <c r="AN755" t="s">
        <v>1161</v>
      </c>
      <c r="AO755">
        <f>VLOOKUP(A755,ورقة4!A$3:A$788,1,0)</f>
        <v>815150</v>
      </c>
    </row>
    <row r="756" spans="1:41" customFormat="1" x14ac:dyDescent="0.25">
      <c r="A756">
        <v>815152</v>
      </c>
      <c r="B756" t="s">
        <v>1809</v>
      </c>
      <c r="C756" t="s">
        <v>88</v>
      </c>
      <c r="D756" t="s">
        <v>1534</v>
      </c>
      <c r="E756" t="s">
        <v>132</v>
      </c>
      <c r="G756" t="s">
        <v>1949</v>
      </c>
      <c r="H756" t="s">
        <v>569</v>
      </c>
      <c r="I756" t="s">
        <v>57</v>
      </c>
      <c r="K756" t="s">
        <v>1077</v>
      </c>
      <c r="L756">
        <v>2011</v>
      </c>
      <c r="M756" t="s">
        <v>221</v>
      </c>
      <c r="N756" t="s">
        <v>221</v>
      </c>
      <c r="P756" s="242"/>
      <c r="Q756">
        <v>0</v>
      </c>
      <c r="AN756" t="s">
        <v>1161</v>
      </c>
      <c r="AO756">
        <f>VLOOKUP(A756,ورقة4!A$3:A$788,1,0)</f>
        <v>815152</v>
      </c>
    </row>
    <row r="757" spans="1:41" customFormat="1" x14ac:dyDescent="0.25">
      <c r="A757">
        <v>815154</v>
      </c>
      <c r="B757" t="s">
        <v>1810</v>
      </c>
      <c r="C757" t="s">
        <v>64</v>
      </c>
      <c r="D757" t="s">
        <v>463</v>
      </c>
      <c r="E757" t="s">
        <v>132</v>
      </c>
      <c r="G757" t="s">
        <v>628</v>
      </c>
      <c r="H757" t="s">
        <v>569</v>
      </c>
      <c r="I757" t="s">
        <v>57</v>
      </c>
      <c r="K757" t="s">
        <v>1078</v>
      </c>
      <c r="L757">
        <v>2014</v>
      </c>
      <c r="M757" t="s">
        <v>225</v>
      </c>
      <c r="N757" t="s">
        <v>225</v>
      </c>
      <c r="P757" s="242"/>
      <c r="Q757">
        <v>0</v>
      </c>
      <c r="AN757" t="s">
        <v>1161</v>
      </c>
      <c r="AO757">
        <f>VLOOKUP(A757,ورقة4!A$3:A$788,1,0)</f>
        <v>815154</v>
      </c>
    </row>
    <row r="758" spans="1:41" customFormat="1" x14ac:dyDescent="0.25">
      <c r="A758">
        <v>815158</v>
      </c>
      <c r="B758" t="s">
        <v>1815</v>
      </c>
      <c r="C758" t="s">
        <v>656</v>
      </c>
      <c r="D758" t="s">
        <v>335</v>
      </c>
      <c r="E758" t="s">
        <v>131</v>
      </c>
      <c r="G758" t="s">
        <v>220</v>
      </c>
      <c r="H758" t="s">
        <v>569</v>
      </c>
      <c r="I758" t="s">
        <v>57</v>
      </c>
      <c r="K758" t="s">
        <v>1077</v>
      </c>
      <c r="L758">
        <v>2009</v>
      </c>
      <c r="M758" t="s">
        <v>220</v>
      </c>
      <c r="N758" t="s">
        <v>223</v>
      </c>
      <c r="P758" s="242"/>
      <c r="Q758">
        <v>0</v>
      </c>
      <c r="AN758" t="s">
        <v>1161</v>
      </c>
      <c r="AO758">
        <f>VLOOKUP(A758,ورقة4!A$3:A$788,1,0)</f>
        <v>815158</v>
      </c>
    </row>
    <row r="759" spans="1:41" customFormat="1" x14ac:dyDescent="0.25">
      <c r="A759">
        <v>815164</v>
      </c>
      <c r="B759" t="s">
        <v>1820</v>
      </c>
      <c r="C759" t="s">
        <v>456</v>
      </c>
      <c r="D759" t="s">
        <v>1775</v>
      </c>
      <c r="E759" t="s">
        <v>131</v>
      </c>
      <c r="G759" t="s">
        <v>220</v>
      </c>
      <c r="H759" t="s">
        <v>569</v>
      </c>
      <c r="I759" t="s">
        <v>57</v>
      </c>
      <c r="K759" t="s">
        <v>235</v>
      </c>
      <c r="L759">
        <v>2009</v>
      </c>
      <c r="M759" t="s">
        <v>220</v>
      </c>
      <c r="N759" t="s">
        <v>223</v>
      </c>
      <c r="P759" s="242"/>
      <c r="Q759">
        <v>0</v>
      </c>
      <c r="AN759" t="s">
        <v>1161</v>
      </c>
      <c r="AO759">
        <f>VLOOKUP(A759,ورقة4!A$3:A$788,1,0)</f>
        <v>815164</v>
      </c>
    </row>
    <row r="760" spans="1:41" customFormat="1" x14ac:dyDescent="0.25">
      <c r="A760">
        <v>815165</v>
      </c>
      <c r="B760" t="s">
        <v>1821</v>
      </c>
      <c r="C760" t="s">
        <v>446</v>
      </c>
      <c r="D760" t="s">
        <v>411</v>
      </c>
      <c r="E760" t="s">
        <v>131</v>
      </c>
      <c r="G760" t="s">
        <v>609</v>
      </c>
      <c r="H760" t="s">
        <v>569</v>
      </c>
      <c r="I760" t="s">
        <v>57</v>
      </c>
      <c r="K760" t="s">
        <v>1918</v>
      </c>
      <c r="L760">
        <v>2008</v>
      </c>
      <c r="M760" t="s">
        <v>225</v>
      </c>
      <c r="N760" t="s">
        <v>225</v>
      </c>
      <c r="P760" s="242"/>
      <c r="Q760">
        <v>0</v>
      </c>
      <c r="AN760" t="s">
        <v>1161</v>
      </c>
      <c r="AO760">
        <f>VLOOKUP(A760,ورقة4!A$3:A$788,1,0)</f>
        <v>815165</v>
      </c>
    </row>
    <row r="761" spans="1:41" customFormat="1" x14ac:dyDescent="0.25">
      <c r="A761">
        <v>815170</v>
      </c>
      <c r="B761" t="s">
        <v>1824</v>
      </c>
      <c r="C761" t="s">
        <v>300</v>
      </c>
      <c r="D761" t="s">
        <v>417</v>
      </c>
      <c r="E761" t="s">
        <v>1163</v>
      </c>
      <c r="G761" t="s">
        <v>220</v>
      </c>
      <c r="H761" t="s">
        <v>569</v>
      </c>
      <c r="I761" t="s">
        <v>57</v>
      </c>
      <c r="K761" t="s">
        <v>1078</v>
      </c>
      <c r="L761">
        <v>2019</v>
      </c>
      <c r="M761" t="s">
        <v>225</v>
      </c>
      <c r="N761" t="s">
        <v>220</v>
      </c>
      <c r="P761" s="242"/>
      <c r="Q761">
        <v>0</v>
      </c>
      <c r="AN761" t="s">
        <v>1161</v>
      </c>
      <c r="AO761">
        <f>VLOOKUP(A761,ورقة4!A$3:A$788,1,0)</f>
        <v>815170</v>
      </c>
    </row>
    <row r="762" spans="1:41" customFormat="1" x14ac:dyDescent="0.25">
      <c r="A762">
        <v>815171</v>
      </c>
      <c r="B762" t="s">
        <v>773</v>
      </c>
      <c r="C762" t="s">
        <v>309</v>
      </c>
      <c r="D762" t="s">
        <v>360</v>
      </c>
      <c r="E762" t="s">
        <v>1163</v>
      </c>
      <c r="G762" t="s">
        <v>220</v>
      </c>
      <c r="H762" t="s">
        <v>569</v>
      </c>
      <c r="I762" t="s">
        <v>57</v>
      </c>
      <c r="K762" t="s">
        <v>1887</v>
      </c>
      <c r="L762">
        <v>2014</v>
      </c>
      <c r="M762" t="s">
        <v>220</v>
      </c>
      <c r="N762" t="s">
        <v>228</v>
      </c>
      <c r="P762" s="242"/>
      <c r="Q762">
        <v>0</v>
      </c>
      <c r="AN762" t="s">
        <v>1161</v>
      </c>
      <c r="AO762">
        <f>VLOOKUP(A762,ورقة4!A$3:A$788,1,0)</f>
        <v>815171</v>
      </c>
    </row>
    <row r="763" spans="1:41" customFormat="1" x14ac:dyDescent="0.25">
      <c r="A763">
        <v>815174</v>
      </c>
      <c r="B763" t="s">
        <v>1513</v>
      </c>
      <c r="C763" t="s">
        <v>381</v>
      </c>
      <c r="D763" t="s">
        <v>154</v>
      </c>
      <c r="E763" t="s">
        <v>131</v>
      </c>
      <c r="G763" t="s">
        <v>1901</v>
      </c>
      <c r="H763" t="s">
        <v>569</v>
      </c>
      <c r="I763" t="s">
        <v>57</v>
      </c>
      <c r="K763" t="s">
        <v>1078</v>
      </c>
      <c r="L763">
        <v>2011</v>
      </c>
      <c r="M763" t="s">
        <v>220</v>
      </c>
      <c r="N763" t="s">
        <v>223</v>
      </c>
      <c r="P763" s="242"/>
      <c r="Q763">
        <v>0</v>
      </c>
      <c r="AN763" t="s">
        <v>1161</v>
      </c>
      <c r="AO763">
        <f>VLOOKUP(A763,ورقة4!A$3:A$788,1,0)</f>
        <v>815174</v>
      </c>
    </row>
    <row r="764" spans="1:41" customFormat="1" x14ac:dyDescent="0.25">
      <c r="A764">
        <v>815175</v>
      </c>
      <c r="B764" t="s">
        <v>1827</v>
      </c>
      <c r="C764" t="s">
        <v>323</v>
      </c>
      <c r="D764" t="s">
        <v>155</v>
      </c>
      <c r="E764" t="s">
        <v>132</v>
      </c>
      <c r="G764" t="s">
        <v>622</v>
      </c>
      <c r="H764" t="s">
        <v>569</v>
      </c>
      <c r="I764" t="s">
        <v>57</v>
      </c>
      <c r="K764" t="s">
        <v>1079</v>
      </c>
      <c r="L764">
        <v>2006</v>
      </c>
      <c r="M764" t="s">
        <v>225</v>
      </c>
      <c r="N764" t="s">
        <v>225</v>
      </c>
      <c r="P764" s="242"/>
      <c r="Q764">
        <v>0</v>
      </c>
      <c r="AN764" t="s">
        <v>1161</v>
      </c>
      <c r="AO764">
        <f>VLOOKUP(A764,ورقة4!A$3:A$788,1,0)</f>
        <v>815175</v>
      </c>
    </row>
    <row r="765" spans="1:41" customFormat="1" x14ac:dyDescent="0.25">
      <c r="A765">
        <v>815176</v>
      </c>
      <c r="B765" t="s">
        <v>1828</v>
      </c>
      <c r="C765" t="s">
        <v>364</v>
      </c>
      <c r="D765" t="s">
        <v>1008</v>
      </c>
      <c r="E765" t="s">
        <v>132</v>
      </c>
      <c r="G765" t="s">
        <v>220</v>
      </c>
      <c r="H765" t="s">
        <v>569</v>
      </c>
      <c r="I765" t="s">
        <v>57</v>
      </c>
      <c r="K765" t="s">
        <v>1079</v>
      </c>
      <c r="L765">
        <v>2023</v>
      </c>
      <c r="M765" t="s">
        <v>220</v>
      </c>
      <c r="N765" t="s">
        <v>220</v>
      </c>
      <c r="P765" s="242"/>
      <c r="Q765">
        <v>0</v>
      </c>
      <c r="AN765" t="s">
        <v>1161</v>
      </c>
      <c r="AO765">
        <f>VLOOKUP(A765,ورقة4!A$3:A$788,1,0)</f>
        <v>815176</v>
      </c>
    </row>
    <row r="766" spans="1:41" customFormat="1" x14ac:dyDescent="0.25">
      <c r="A766">
        <v>815177</v>
      </c>
      <c r="B766" t="s">
        <v>1829</v>
      </c>
      <c r="C766" t="s">
        <v>357</v>
      </c>
      <c r="D766" t="s">
        <v>286</v>
      </c>
      <c r="E766" t="s">
        <v>1163</v>
      </c>
      <c r="G766" t="s">
        <v>220</v>
      </c>
      <c r="H766" t="s">
        <v>569</v>
      </c>
      <c r="I766" t="s">
        <v>57</v>
      </c>
      <c r="N766" t="s">
        <v>230</v>
      </c>
      <c r="P766" s="242"/>
      <c r="Q766">
        <v>0</v>
      </c>
      <c r="AN766" t="s">
        <v>1161</v>
      </c>
      <c r="AO766">
        <f>VLOOKUP(A766,ورقة4!A$3:A$788,1,0)</f>
        <v>815177</v>
      </c>
    </row>
    <row r="767" spans="1:41" customFormat="1" x14ac:dyDescent="0.25">
      <c r="A767">
        <v>815179</v>
      </c>
      <c r="B767" t="s">
        <v>1832</v>
      </c>
      <c r="C767" t="s">
        <v>307</v>
      </c>
      <c r="D767" t="s">
        <v>419</v>
      </c>
      <c r="E767" t="s">
        <v>132</v>
      </c>
      <c r="G767" t="s">
        <v>1950</v>
      </c>
      <c r="H767" t="s">
        <v>569</v>
      </c>
      <c r="I767" t="s">
        <v>57</v>
      </c>
      <c r="K767">
        <v>2005</v>
      </c>
      <c r="L767" t="s">
        <v>1914</v>
      </c>
      <c r="M767" t="s">
        <v>225</v>
      </c>
      <c r="N767" t="s">
        <v>228</v>
      </c>
      <c r="P767" s="242"/>
      <c r="Q767">
        <v>0</v>
      </c>
      <c r="AN767" t="s">
        <v>1161</v>
      </c>
      <c r="AO767">
        <f>VLOOKUP(A767,ورقة4!A$3:A$788,1,0)</f>
        <v>815179</v>
      </c>
    </row>
    <row r="768" spans="1:41" customFormat="1" x14ac:dyDescent="0.25">
      <c r="A768">
        <v>815185</v>
      </c>
      <c r="B768" t="s">
        <v>1839</v>
      </c>
      <c r="C768" t="s">
        <v>293</v>
      </c>
      <c r="D768" t="s">
        <v>399</v>
      </c>
      <c r="E768" t="s">
        <v>131</v>
      </c>
      <c r="G768" t="s">
        <v>221</v>
      </c>
      <c r="H768" t="s">
        <v>569</v>
      </c>
      <c r="I768" t="s">
        <v>57</v>
      </c>
      <c r="K768" t="s">
        <v>1080</v>
      </c>
      <c r="L768">
        <v>2002</v>
      </c>
      <c r="M768" t="s">
        <v>221</v>
      </c>
      <c r="N768" t="s">
        <v>221</v>
      </c>
      <c r="P768" s="242"/>
      <c r="Q768">
        <v>0</v>
      </c>
      <c r="AN768" t="s">
        <v>1161</v>
      </c>
      <c r="AO768">
        <f>VLOOKUP(A768,ورقة4!A$3:A$788,1,0)</f>
        <v>815185</v>
      </c>
    </row>
    <row r="769" spans="1:41" customFormat="1" x14ac:dyDescent="0.25">
      <c r="A769">
        <v>815186</v>
      </c>
      <c r="B769" t="s">
        <v>1840</v>
      </c>
      <c r="C769" t="s">
        <v>88</v>
      </c>
      <c r="D769" t="s">
        <v>150</v>
      </c>
      <c r="E769" t="s">
        <v>132</v>
      </c>
      <c r="G769" t="s">
        <v>1953</v>
      </c>
      <c r="H769" t="s">
        <v>580</v>
      </c>
      <c r="I769" t="s">
        <v>57</v>
      </c>
      <c r="K769" t="s">
        <v>1078</v>
      </c>
      <c r="L769">
        <v>2022</v>
      </c>
      <c r="M769" t="s">
        <v>220</v>
      </c>
      <c r="N769" t="s">
        <v>555</v>
      </c>
      <c r="P769" s="242"/>
      <c r="Q769">
        <v>0</v>
      </c>
      <c r="AN769" t="s">
        <v>1161</v>
      </c>
      <c r="AO769">
        <f>VLOOKUP(A769,ورقة4!A$3:A$788,1,0)</f>
        <v>815186</v>
      </c>
    </row>
    <row r="770" spans="1:41" customFormat="1" x14ac:dyDescent="0.25">
      <c r="A770">
        <v>815188</v>
      </c>
      <c r="B770" t="s">
        <v>1842</v>
      </c>
      <c r="C770" t="s">
        <v>637</v>
      </c>
      <c r="D770" t="s">
        <v>299</v>
      </c>
      <c r="E770" t="s">
        <v>131</v>
      </c>
      <c r="G770" t="s">
        <v>1896</v>
      </c>
      <c r="H770" t="s">
        <v>569</v>
      </c>
      <c r="I770" t="s">
        <v>57</v>
      </c>
      <c r="K770">
        <v>2021</v>
      </c>
      <c r="L770" t="s">
        <v>1918</v>
      </c>
      <c r="M770" t="s">
        <v>231</v>
      </c>
      <c r="N770" t="s">
        <v>228</v>
      </c>
      <c r="P770" s="242"/>
      <c r="Q770">
        <v>0</v>
      </c>
      <c r="AN770" t="s">
        <v>1161</v>
      </c>
      <c r="AO770">
        <f>VLOOKUP(A770,ورقة4!A$3:A$788,1,0)</f>
        <v>815188</v>
      </c>
    </row>
    <row r="771" spans="1:41" customFormat="1" x14ac:dyDescent="0.25">
      <c r="A771">
        <v>815190</v>
      </c>
      <c r="B771" t="s">
        <v>1844</v>
      </c>
      <c r="C771" t="s">
        <v>368</v>
      </c>
      <c r="D771" t="s">
        <v>356</v>
      </c>
      <c r="E771" t="s">
        <v>132</v>
      </c>
      <c r="G771" t="s">
        <v>622</v>
      </c>
      <c r="H771" t="s">
        <v>569</v>
      </c>
      <c r="I771" t="s">
        <v>57</v>
      </c>
      <c r="K771" t="s">
        <v>235</v>
      </c>
      <c r="L771">
        <v>2009</v>
      </c>
      <c r="M771" t="s">
        <v>220</v>
      </c>
      <c r="N771" t="s">
        <v>225</v>
      </c>
      <c r="P771" s="242"/>
      <c r="Q771">
        <v>0</v>
      </c>
      <c r="AN771" t="s">
        <v>1161</v>
      </c>
      <c r="AO771">
        <f>VLOOKUP(A771,ورقة4!A$3:A$788,1,0)</f>
        <v>815190</v>
      </c>
    </row>
    <row r="772" spans="1:41" customFormat="1" x14ac:dyDescent="0.25">
      <c r="A772">
        <v>815191</v>
      </c>
      <c r="B772" t="s">
        <v>1845</v>
      </c>
      <c r="C772" t="s">
        <v>381</v>
      </c>
      <c r="D772" t="s">
        <v>338</v>
      </c>
      <c r="E772" t="s">
        <v>132</v>
      </c>
      <c r="G772" t="s">
        <v>1062</v>
      </c>
      <c r="H772" t="s">
        <v>569</v>
      </c>
      <c r="I772" t="s">
        <v>57</v>
      </c>
      <c r="K772" t="s">
        <v>235</v>
      </c>
      <c r="L772">
        <v>2010</v>
      </c>
      <c r="M772" t="s">
        <v>220</v>
      </c>
      <c r="N772" t="s">
        <v>229</v>
      </c>
      <c r="P772" s="242"/>
      <c r="Q772">
        <v>0</v>
      </c>
      <c r="AN772" t="s">
        <v>1161</v>
      </c>
      <c r="AO772">
        <f>VLOOKUP(A772,ورقة4!A$3:A$788,1,0)</f>
        <v>815191</v>
      </c>
    </row>
    <row r="773" spans="1:41" customFormat="1" x14ac:dyDescent="0.25">
      <c r="A773">
        <v>815196</v>
      </c>
      <c r="B773" t="s">
        <v>1849</v>
      </c>
      <c r="C773" t="s">
        <v>62</v>
      </c>
      <c r="D773" t="s">
        <v>1505</v>
      </c>
      <c r="E773" t="s">
        <v>132</v>
      </c>
      <c r="G773" t="s">
        <v>1957</v>
      </c>
      <c r="H773" t="s">
        <v>569</v>
      </c>
      <c r="I773" t="s">
        <v>57</v>
      </c>
      <c r="K773" t="s">
        <v>1078</v>
      </c>
      <c r="L773">
        <v>2014</v>
      </c>
      <c r="M773" t="s">
        <v>228</v>
      </c>
      <c r="N773" t="s">
        <v>228</v>
      </c>
      <c r="P773" s="242"/>
      <c r="Q773">
        <v>0</v>
      </c>
      <c r="AN773" t="s">
        <v>1161</v>
      </c>
      <c r="AO773">
        <f>VLOOKUP(A773,ورقة4!A$3:A$788,1,0)</f>
        <v>815196</v>
      </c>
    </row>
    <row r="774" spans="1:41" customFormat="1" x14ac:dyDescent="0.25">
      <c r="A774">
        <v>815197</v>
      </c>
      <c r="B774" t="s">
        <v>1850</v>
      </c>
      <c r="C774" t="s">
        <v>62</v>
      </c>
      <c r="D774" t="s">
        <v>202</v>
      </c>
      <c r="E774" t="s">
        <v>1163</v>
      </c>
      <c r="G774" t="s">
        <v>625</v>
      </c>
      <c r="H774" t="s">
        <v>569</v>
      </c>
      <c r="I774" t="s">
        <v>57</v>
      </c>
      <c r="K774" t="s">
        <v>1958</v>
      </c>
      <c r="L774">
        <v>2020</v>
      </c>
      <c r="M774" t="s">
        <v>220</v>
      </c>
      <c r="N774" t="s">
        <v>225</v>
      </c>
      <c r="P774" s="242"/>
      <c r="Q774">
        <v>0</v>
      </c>
      <c r="AN774" t="s">
        <v>1161</v>
      </c>
      <c r="AO774">
        <f>VLOOKUP(A774,ورقة4!A$3:A$788,1,0)</f>
        <v>815197</v>
      </c>
    </row>
    <row r="775" spans="1:41" customFormat="1" x14ac:dyDescent="0.25">
      <c r="A775">
        <v>815198</v>
      </c>
      <c r="B775" t="s">
        <v>1851</v>
      </c>
      <c r="C775" t="s">
        <v>100</v>
      </c>
      <c r="D775" t="s">
        <v>149</v>
      </c>
      <c r="E775" t="s">
        <v>132</v>
      </c>
      <c r="G775" t="s">
        <v>1959</v>
      </c>
      <c r="H775" t="s">
        <v>569</v>
      </c>
      <c r="I775" t="s">
        <v>57</v>
      </c>
      <c r="K775" t="s">
        <v>1077</v>
      </c>
      <c r="L775">
        <v>2010</v>
      </c>
      <c r="M775" t="s">
        <v>228</v>
      </c>
      <c r="N775" t="s">
        <v>228</v>
      </c>
      <c r="P775" s="242"/>
      <c r="Q775">
        <v>0</v>
      </c>
      <c r="AN775" t="s">
        <v>1161</v>
      </c>
      <c r="AO775">
        <f>VLOOKUP(A775,ورقة4!A$3:A$788,1,0)</f>
        <v>815198</v>
      </c>
    </row>
    <row r="776" spans="1:41" customFormat="1" x14ac:dyDescent="0.25">
      <c r="A776">
        <v>815201</v>
      </c>
      <c r="B776" t="s">
        <v>1854</v>
      </c>
      <c r="C776" t="s">
        <v>462</v>
      </c>
      <c r="D776" t="s">
        <v>431</v>
      </c>
      <c r="E776" t="s">
        <v>132</v>
      </c>
      <c r="G776" t="s">
        <v>220</v>
      </c>
      <c r="H776" t="s">
        <v>569</v>
      </c>
      <c r="I776" t="s">
        <v>57</v>
      </c>
      <c r="K776" t="s">
        <v>1077</v>
      </c>
      <c r="L776">
        <v>2020</v>
      </c>
      <c r="M776" t="s">
        <v>220</v>
      </c>
      <c r="N776" t="s">
        <v>220</v>
      </c>
      <c r="P776" s="242"/>
      <c r="Q776">
        <v>0</v>
      </c>
      <c r="AN776" t="s">
        <v>1161</v>
      </c>
      <c r="AO776">
        <f>VLOOKUP(A776,ورقة4!A$3:A$788,1,0)</f>
        <v>815201</v>
      </c>
    </row>
    <row r="777" spans="1:41" customFormat="1" x14ac:dyDescent="0.25">
      <c r="A777">
        <v>815204</v>
      </c>
      <c r="B777" t="s">
        <v>1855</v>
      </c>
      <c r="C777" t="s">
        <v>72</v>
      </c>
      <c r="D777" t="s">
        <v>289</v>
      </c>
      <c r="E777" t="s">
        <v>131</v>
      </c>
      <c r="G777" t="s">
        <v>220</v>
      </c>
      <c r="H777" t="s">
        <v>569</v>
      </c>
      <c r="I777" t="s">
        <v>57</v>
      </c>
      <c r="K777">
        <v>2021</v>
      </c>
      <c r="L777" t="s">
        <v>1918</v>
      </c>
      <c r="M777" t="s">
        <v>231</v>
      </c>
      <c r="N777" t="s">
        <v>220</v>
      </c>
      <c r="P777" s="242"/>
      <c r="Q777">
        <v>0</v>
      </c>
      <c r="AN777" t="s">
        <v>1161</v>
      </c>
      <c r="AO777">
        <f>VLOOKUP(A777,ورقة4!A$3:A$788,1,0)</f>
        <v>815204</v>
      </c>
    </row>
    <row r="778" spans="1:41" customFormat="1" x14ac:dyDescent="0.25">
      <c r="A778">
        <v>815205</v>
      </c>
      <c r="B778" t="s">
        <v>1856</v>
      </c>
      <c r="C778" t="s">
        <v>88</v>
      </c>
      <c r="D778" t="s">
        <v>201</v>
      </c>
      <c r="E778" t="s">
        <v>131</v>
      </c>
      <c r="G778" t="s">
        <v>220</v>
      </c>
      <c r="H778" t="s">
        <v>569</v>
      </c>
      <c r="I778" t="s">
        <v>57</v>
      </c>
      <c r="K778" t="s">
        <v>1078</v>
      </c>
      <c r="L778">
        <v>2008</v>
      </c>
      <c r="M778" t="s">
        <v>231</v>
      </c>
      <c r="N778" t="s">
        <v>231</v>
      </c>
      <c r="P778" s="242"/>
      <c r="Q778">
        <v>0</v>
      </c>
      <c r="AN778" t="s">
        <v>1161</v>
      </c>
      <c r="AO778">
        <f>VLOOKUP(A778,ورقة4!A$3:A$788,1,0)</f>
        <v>815205</v>
      </c>
    </row>
    <row r="779" spans="1:41" customFormat="1" x14ac:dyDescent="0.25">
      <c r="A779">
        <v>815208</v>
      </c>
      <c r="B779" t="s">
        <v>1860</v>
      </c>
      <c r="C779" t="s">
        <v>85</v>
      </c>
      <c r="D779" t="s">
        <v>444</v>
      </c>
      <c r="E779" t="s">
        <v>1163</v>
      </c>
      <c r="G779" t="s">
        <v>220</v>
      </c>
      <c r="H779" t="s">
        <v>569</v>
      </c>
      <c r="I779" t="s">
        <v>57</v>
      </c>
      <c r="N779" t="s">
        <v>220</v>
      </c>
      <c r="P779" s="242"/>
      <c r="Q779">
        <v>0</v>
      </c>
      <c r="AN779" t="s">
        <v>1161</v>
      </c>
      <c r="AO779">
        <f>VLOOKUP(A779,ورقة4!A$3:A$788,1,0)</f>
        <v>815208</v>
      </c>
    </row>
    <row r="780" spans="1:41" customFormat="1" x14ac:dyDescent="0.25">
      <c r="A780">
        <v>815212</v>
      </c>
      <c r="B780" t="s">
        <v>1862</v>
      </c>
      <c r="C780" t="s">
        <v>64</v>
      </c>
      <c r="D780" t="s">
        <v>181</v>
      </c>
      <c r="E780" t="s">
        <v>131</v>
      </c>
      <c r="G780" t="s">
        <v>1961</v>
      </c>
      <c r="H780" t="s">
        <v>569</v>
      </c>
      <c r="I780" t="s">
        <v>57</v>
      </c>
      <c r="K780" t="s">
        <v>1077</v>
      </c>
      <c r="L780">
        <v>2007</v>
      </c>
      <c r="M780" t="s">
        <v>223</v>
      </c>
      <c r="N780" t="s">
        <v>223</v>
      </c>
      <c r="P780" s="242"/>
      <c r="Q780">
        <v>0</v>
      </c>
      <c r="AN780" t="s">
        <v>1161</v>
      </c>
      <c r="AO780">
        <f>VLOOKUP(A780,ورقة4!A$3:A$788,1,0)</f>
        <v>815212</v>
      </c>
    </row>
    <row r="781" spans="1:41" customFormat="1" x14ac:dyDescent="0.25">
      <c r="A781">
        <v>815214</v>
      </c>
      <c r="B781" t="s">
        <v>1864</v>
      </c>
      <c r="C781" t="s">
        <v>473</v>
      </c>
      <c r="D781" t="s">
        <v>188</v>
      </c>
      <c r="E781" t="s">
        <v>131</v>
      </c>
      <c r="G781" t="s">
        <v>220</v>
      </c>
      <c r="H781" t="s">
        <v>580</v>
      </c>
      <c r="I781" t="s">
        <v>57</v>
      </c>
      <c r="K781">
        <v>2023</v>
      </c>
      <c r="L781" t="s">
        <v>1918</v>
      </c>
      <c r="M781" t="s">
        <v>231</v>
      </c>
      <c r="N781" t="s">
        <v>555</v>
      </c>
      <c r="P781" s="242"/>
      <c r="Q781">
        <v>0</v>
      </c>
      <c r="AN781" t="s">
        <v>1161</v>
      </c>
      <c r="AO781">
        <f>VLOOKUP(A781,ورقة4!A$3:A$788,1,0)</f>
        <v>815214</v>
      </c>
    </row>
    <row r="782" spans="1:41" customFormat="1" x14ac:dyDescent="0.25">
      <c r="A782">
        <v>815215</v>
      </c>
      <c r="B782" t="s">
        <v>1865</v>
      </c>
      <c r="C782" t="s">
        <v>321</v>
      </c>
      <c r="D782" t="s">
        <v>1517</v>
      </c>
      <c r="E782" t="s">
        <v>131</v>
      </c>
      <c r="G782" t="s">
        <v>627</v>
      </c>
      <c r="H782" t="s">
        <v>569</v>
      </c>
      <c r="I782" t="s">
        <v>57</v>
      </c>
      <c r="K782" t="s">
        <v>235</v>
      </c>
      <c r="L782">
        <v>2022</v>
      </c>
      <c r="M782" t="s">
        <v>220</v>
      </c>
      <c r="N782" t="s">
        <v>225</v>
      </c>
      <c r="P782" s="242"/>
      <c r="Q782">
        <v>0</v>
      </c>
      <c r="AN782" t="s">
        <v>1161</v>
      </c>
      <c r="AO782">
        <f>VLOOKUP(A782,ورقة4!A$3:A$788,1,0)</f>
        <v>815215</v>
      </c>
    </row>
    <row r="783" spans="1:41" customFormat="1" x14ac:dyDescent="0.25">
      <c r="A783">
        <v>815217</v>
      </c>
      <c r="B783" t="s">
        <v>1866</v>
      </c>
      <c r="C783" t="s">
        <v>333</v>
      </c>
      <c r="D783" t="s">
        <v>1867</v>
      </c>
      <c r="E783" t="s">
        <v>131</v>
      </c>
      <c r="G783" t="s">
        <v>1962</v>
      </c>
      <c r="H783" t="s">
        <v>569</v>
      </c>
      <c r="I783" t="s">
        <v>57</v>
      </c>
      <c r="K783" t="s">
        <v>1077</v>
      </c>
      <c r="L783">
        <v>2004</v>
      </c>
      <c r="M783" t="s">
        <v>223</v>
      </c>
      <c r="N783" t="s">
        <v>223</v>
      </c>
      <c r="P783" s="242"/>
      <c r="Q783">
        <v>0</v>
      </c>
      <c r="AN783" t="s">
        <v>1161</v>
      </c>
      <c r="AO783">
        <f>VLOOKUP(A783,ورقة4!A$3:A$788,1,0)</f>
        <v>815217</v>
      </c>
    </row>
    <row r="784" spans="1:41" customFormat="1" x14ac:dyDescent="0.25">
      <c r="A784">
        <v>815218</v>
      </c>
      <c r="B784" t="s">
        <v>1868</v>
      </c>
      <c r="C784" t="s">
        <v>60</v>
      </c>
      <c r="D784" t="s">
        <v>180</v>
      </c>
      <c r="E784" t="s">
        <v>131</v>
      </c>
      <c r="G784" t="s">
        <v>220</v>
      </c>
      <c r="H784" t="s">
        <v>569</v>
      </c>
      <c r="I784" t="s">
        <v>57</v>
      </c>
      <c r="K784" t="s">
        <v>1077</v>
      </c>
      <c r="L784">
        <v>2018</v>
      </c>
      <c r="M784" t="s">
        <v>220</v>
      </c>
      <c r="N784" t="s">
        <v>220</v>
      </c>
      <c r="P784" s="242"/>
      <c r="Q784">
        <v>0</v>
      </c>
      <c r="AN784" t="s">
        <v>1161</v>
      </c>
      <c r="AO784">
        <f>VLOOKUP(A784,ورقة4!A$3:A$788,1,0)</f>
        <v>815218</v>
      </c>
    </row>
    <row r="785" spans="1:47" customFormat="1" x14ac:dyDescent="0.25">
      <c r="A785">
        <v>815220</v>
      </c>
      <c r="B785" t="s">
        <v>1869</v>
      </c>
      <c r="C785" t="s">
        <v>62</v>
      </c>
      <c r="D785" t="s">
        <v>167</v>
      </c>
      <c r="E785" t="s">
        <v>131</v>
      </c>
      <c r="G785" t="s">
        <v>222</v>
      </c>
      <c r="H785" t="s">
        <v>569</v>
      </c>
      <c r="I785" t="s">
        <v>57</v>
      </c>
      <c r="K785" t="s">
        <v>1077</v>
      </c>
      <c r="L785">
        <v>2013</v>
      </c>
      <c r="M785" t="s">
        <v>222</v>
      </c>
      <c r="N785" t="s">
        <v>222</v>
      </c>
      <c r="P785" s="242"/>
      <c r="Q785">
        <v>0</v>
      </c>
      <c r="AN785" t="s">
        <v>1161</v>
      </c>
      <c r="AO785">
        <f>VLOOKUP(A785,ورقة4!A$3:A$788,1,0)</f>
        <v>815220</v>
      </c>
    </row>
    <row r="786" spans="1:47" customFormat="1" x14ac:dyDescent="0.25">
      <c r="A786">
        <v>815221</v>
      </c>
      <c r="B786" t="s">
        <v>1870</v>
      </c>
      <c r="C786" t="s">
        <v>1554</v>
      </c>
      <c r="D786" t="s">
        <v>1523</v>
      </c>
      <c r="E786" t="s">
        <v>131</v>
      </c>
      <c r="G786" t="s">
        <v>629</v>
      </c>
      <c r="H786" t="s">
        <v>569</v>
      </c>
      <c r="I786" t="s">
        <v>57</v>
      </c>
      <c r="K786" t="s">
        <v>235</v>
      </c>
      <c r="L786">
        <v>2003</v>
      </c>
      <c r="M786" t="s">
        <v>225</v>
      </c>
      <c r="N786" t="s">
        <v>221</v>
      </c>
      <c r="P786" s="242"/>
      <c r="Q786">
        <v>0</v>
      </c>
      <c r="AN786" t="s">
        <v>1161</v>
      </c>
      <c r="AO786">
        <f>VLOOKUP(A786,ورقة4!A$3:A$788,1,0)</f>
        <v>815221</v>
      </c>
    </row>
    <row r="787" spans="1:47" customFormat="1" x14ac:dyDescent="0.25">
      <c r="A787">
        <v>815222</v>
      </c>
      <c r="B787" t="s">
        <v>1871</v>
      </c>
      <c r="C787" t="s">
        <v>75</v>
      </c>
      <c r="D787" t="s">
        <v>686</v>
      </c>
      <c r="E787" t="s">
        <v>131</v>
      </c>
      <c r="G787" t="s">
        <v>1963</v>
      </c>
      <c r="H787" t="s">
        <v>569</v>
      </c>
      <c r="I787" t="s">
        <v>57</v>
      </c>
      <c r="K787" t="s">
        <v>1077</v>
      </c>
      <c r="L787">
        <v>2009</v>
      </c>
      <c r="M787" t="s">
        <v>229</v>
      </c>
      <c r="N787" t="s">
        <v>229</v>
      </c>
      <c r="P787" s="242"/>
      <c r="Q787">
        <v>0</v>
      </c>
      <c r="AN787" t="s">
        <v>1161</v>
      </c>
      <c r="AO787">
        <f>VLOOKUP(A787,ورقة4!A$3:A$788,1,0)</f>
        <v>815222</v>
      </c>
    </row>
    <row r="788" spans="1:47" customFormat="1" x14ac:dyDescent="0.25">
      <c r="A788">
        <v>815227</v>
      </c>
      <c r="B788" t="s">
        <v>1874</v>
      </c>
      <c r="C788" t="s">
        <v>88</v>
      </c>
      <c r="D788" t="s">
        <v>181</v>
      </c>
      <c r="E788" t="s">
        <v>131</v>
      </c>
      <c r="G788" t="s">
        <v>609</v>
      </c>
      <c r="H788" t="s">
        <v>569</v>
      </c>
      <c r="I788" t="s">
        <v>57</v>
      </c>
      <c r="P788" s="242"/>
      <c r="Q788">
        <v>0</v>
      </c>
      <c r="AN788" t="s">
        <v>1161</v>
      </c>
      <c r="AO788">
        <f>VLOOKUP(A788,ورقة4!A$3:A$788,1,0)</f>
        <v>815227</v>
      </c>
    </row>
    <row r="789" spans="1:47" customFormat="1" x14ac:dyDescent="0.25">
      <c r="A789">
        <v>815228</v>
      </c>
      <c r="B789" t="s">
        <v>1875</v>
      </c>
      <c r="C789" t="s">
        <v>66</v>
      </c>
      <c r="D789" t="s">
        <v>1518</v>
      </c>
      <c r="E789" t="s">
        <v>131</v>
      </c>
      <c r="G789" t="s">
        <v>1964</v>
      </c>
      <c r="H789" t="s">
        <v>569</v>
      </c>
      <c r="I789" t="s">
        <v>57</v>
      </c>
      <c r="P789" s="242"/>
      <c r="Q789">
        <v>0</v>
      </c>
      <c r="AN789" t="s">
        <v>1161</v>
      </c>
      <c r="AO789">
        <f>VLOOKUP(A789,ورقة4!A$3:A$788,1,0)</f>
        <v>815228</v>
      </c>
    </row>
    <row r="790" spans="1:47" customFormat="1" x14ac:dyDescent="0.25">
      <c r="A790">
        <v>815229</v>
      </c>
      <c r="B790" t="s">
        <v>1876</v>
      </c>
      <c r="C790" t="s">
        <v>602</v>
      </c>
      <c r="D790" t="s">
        <v>182</v>
      </c>
      <c r="E790" t="s">
        <v>131</v>
      </c>
      <c r="G790" t="s">
        <v>1883</v>
      </c>
      <c r="H790" t="s">
        <v>569</v>
      </c>
      <c r="I790" t="s">
        <v>57</v>
      </c>
      <c r="P790" s="242"/>
      <c r="Q790">
        <v>0</v>
      </c>
      <c r="AN790" t="s">
        <v>1161</v>
      </c>
      <c r="AO790">
        <f>VLOOKUP(A790,ورقة4!A$3:A$788,1,0)</f>
        <v>815229</v>
      </c>
    </row>
    <row r="791" spans="1:47" customFormat="1" x14ac:dyDescent="0.25">
      <c r="A791">
        <v>815230</v>
      </c>
      <c r="B791" t="s">
        <v>1877</v>
      </c>
      <c r="C791" t="s">
        <v>100</v>
      </c>
      <c r="D791" t="s">
        <v>171</v>
      </c>
      <c r="E791" t="s">
        <v>131</v>
      </c>
      <c r="G791" t="s">
        <v>611</v>
      </c>
      <c r="H791" t="s">
        <v>569</v>
      </c>
      <c r="I791" t="s">
        <v>57</v>
      </c>
      <c r="P791" s="242"/>
      <c r="Q791">
        <v>0</v>
      </c>
      <c r="AN791" t="s">
        <v>1161</v>
      </c>
      <c r="AO791" t="e">
        <f>VLOOKUP(A791,ورقة4!A$3:A$788,1,0)</f>
        <v>#N/A</v>
      </c>
    </row>
    <row r="792" spans="1:47" customFormat="1" x14ac:dyDescent="0.25">
      <c r="A792">
        <v>815236</v>
      </c>
      <c r="B792" t="s">
        <v>1879</v>
      </c>
      <c r="C792" t="s">
        <v>328</v>
      </c>
      <c r="D792" t="s">
        <v>389</v>
      </c>
      <c r="E792" t="s">
        <v>131</v>
      </c>
      <c r="G792" t="s">
        <v>1902</v>
      </c>
      <c r="H792" t="s">
        <v>569</v>
      </c>
      <c r="I792" t="s">
        <v>57</v>
      </c>
      <c r="P792" s="242"/>
      <c r="Q792">
        <v>0</v>
      </c>
      <c r="AN792" t="s">
        <v>1161</v>
      </c>
      <c r="AO792" t="e">
        <f>VLOOKUP(A792,ورقة4!A$3:A$788,1,0)</f>
        <v>#N/A</v>
      </c>
    </row>
    <row r="793" spans="1:47" ht="14.4" x14ac:dyDescent="0.3">
      <c r="A793" s="214">
        <v>811948</v>
      </c>
      <c r="B793" s="215" t="s">
        <v>1994</v>
      </c>
      <c r="C793" s="215"/>
      <c r="D793" s="215"/>
      <c r="E793" s="215"/>
      <c r="F793" s="221"/>
      <c r="G793" s="215"/>
      <c r="H793" s="215"/>
      <c r="I793" t="s">
        <v>57</v>
      </c>
      <c r="J793" s="215"/>
      <c r="K793" s="214"/>
      <c r="L793" s="215"/>
      <c r="M793" s="156"/>
      <c r="N793" s="214"/>
      <c r="O793" s="214">
        <v>908</v>
      </c>
      <c r="P793" s="242"/>
      <c r="Q793" s="215">
        <v>70000</v>
      </c>
      <c r="R793" s="215"/>
      <c r="S793" s="215"/>
      <c r="T793" s="215"/>
      <c r="AP793"/>
      <c r="AQ793"/>
    </row>
    <row r="794" spans="1:47" ht="14.4" x14ac:dyDescent="0.3">
      <c r="A794" s="214"/>
      <c r="B794" s="215"/>
      <c r="C794" s="215"/>
      <c r="D794" s="215"/>
      <c r="E794" s="215"/>
      <c r="F794" s="221"/>
      <c r="G794" s="215"/>
      <c r="H794" s="215"/>
      <c r="I794" s="215"/>
      <c r="J794" s="215"/>
      <c r="K794" s="214"/>
      <c r="L794" s="215"/>
      <c r="M794" s="156"/>
      <c r="N794" s="214"/>
      <c r="O794" s="214"/>
      <c r="P794" s="242"/>
      <c r="Q794" s="215"/>
      <c r="R794" s="215"/>
      <c r="S794" s="215"/>
      <c r="T794" s="215"/>
      <c r="AP794"/>
      <c r="AQ794"/>
    </row>
    <row r="795" spans="1:47" ht="14.4" x14ac:dyDescent="0.3">
      <c r="A795" s="214"/>
      <c r="B795" s="215"/>
      <c r="C795" s="215"/>
      <c r="D795" s="215"/>
      <c r="E795" s="215"/>
      <c r="F795" s="221"/>
      <c r="G795" s="215"/>
      <c r="H795" s="215"/>
      <c r="I795" s="215"/>
      <c r="J795" s="215"/>
      <c r="K795" s="214"/>
      <c r="L795" s="215"/>
      <c r="M795" s="156"/>
      <c r="N795" s="214"/>
      <c r="O795" s="214"/>
      <c r="P795" s="242"/>
      <c r="Q795" s="215"/>
      <c r="R795" s="215"/>
      <c r="S795" s="215"/>
      <c r="T795" s="215"/>
      <c r="AP795"/>
      <c r="AQ795"/>
    </row>
    <row r="796" spans="1:47" ht="14.4" x14ac:dyDescent="0.3">
      <c r="A796" s="214"/>
      <c r="B796" s="215"/>
      <c r="C796" s="215"/>
      <c r="D796" s="215"/>
      <c r="E796" s="215"/>
      <c r="F796" s="222"/>
      <c r="G796" s="215"/>
      <c r="H796" s="215"/>
      <c r="I796" s="215"/>
      <c r="J796" s="224"/>
      <c r="K796" s="215"/>
      <c r="L796" s="215"/>
      <c r="M796" s="160"/>
      <c r="N796" s="215"/>
      <c r="O796" s="222"/>
      <c r="P796" s="242"/>
      <c r="Q796" s="222"/>
      <c r="R796" s="215"/>
      <c r="S796" s="215"/>
      <c r="T796" s="215"/>
      <c r="U796" s="160"/>
      <c r="V796" s="160"/>
      <c r="W796" s="160"/>
      <c r="X796" s="160"/>
      <c r="Y796" s="160"/>
      <c r="Z796" s="160"/>
      <c r="AA796" s="160"/>
      <c r="AB796" s="160"/>
      <c r="AC796" s="160"/>
      <c r="AD796" s="160"/>
      <c r="AE796" s="160"/>
      <c r="AF796" s="160"/>
      <c r="AG796" s="160"/>
      <c r="AH796" s="156"/>
      <c r="AI796" s="160"/>
      <c r="AJ796" s="160"/>
      <c r="AK796" s="160"/>
      <c r="AL796" s="160"/>
      <c r="AM796" s="225"/>
      <c r="AN796" s="160"/>
      <c r="AO796" s="160"/>
      <c r="AP796"/>
      <c r="AQ796"/>
      <c r="AR796" s="160"/>
      <c r="AS796" s="156"/>
      <c r="AT796" s="159"/>
      <c r="AU796" s="156"/>
    </row>
    <row r="797" spans="1:47" ht="14.4" x14ac:dyDescent="0.3">
      <c r="A797" s="214"/>
      <c r="B797" s="215"/>
      <c r="C797" s="215"/>
      <c r="D797" s="215"/>
      <c r="E797" s="215"/>
      <c r="F797" s="222"/>
      <c r="G797" s="215"/>
      <c r="H797" s="215"/>
      <c r="I797" s="215"/>
      <c r="J797" s="224"/>
      <c r="K797" s="215"/>
      <c r="L797" s="215"/>
      <c r="M797" s="160"/>
      <c r="N797" s="215"/>
      <c r="O797" s="222"/>
      <c r="P797" s="242"/>
      <c r="Q797" s="222"/>
      <c r="R797" s="215"/>
      <c r="S797" s="215"/>
      <c r="T797" s="215"/>
      <c r="U797" s="160"/>
      <c r="V797" s="160"/>
      <c r="W797" s="160"/>
      <c r="X797" s="160"/>
      <c r="Y797" s="160"/>
      <c r="Z797" s="160"/>
      <c r="AA797" s="160"/>
      <c r="AB797" s="160"/>
      <c r="AC797" s="160"/>
      <c r="AD797" s="160"/>
      <c r="AE797" s="160"/>
      <c r="AF797" s="160"/>
      <c r="AG797" s="160"/>
      <c r="AH797" s="156"/>
      <c r="AI797" s="160"/>
      <c r="AJ797" s="160"/>
      <c r="AK797" s="160"/>
      <c r="AL797" s="160"/>
      <c r="AM797" s="225"/>
      <c r="AN797" s="160"/>
      <c r="AO797" s="160"/>
      <c r="AP797"/>
      <c r="AQ797"/>
      <c r="AR797" s="160"/>
      <c r="AS797" s="156"/>
      <c r="AT797" s="159"/>
      <c r="AU797" s="156"/>
    </row>
    <row r="798" spans="1:47" ht="14.4" x14ac:dyDescent="0.3">
      <c r="A798" s="214"/>
      <c r="B798" s="215"/>
      <c r="C798" s="215"/>
      <c r="D798" s="215"/>
      <c r="E798" s="215"/>
      <c r="F798" s="222"/>
      <c r="G798" s="215"/>
      <c r="H798" s="215"/>
      <c r="I798" s="215"/>
      <c r="J798" s="224"/>
      <c r="K798" s="215"/>
      <c r="L798" s="215"/>
      <c r="M798" s="160"/>
      <c r="N798" s="215"/>
      <c r="O798" s="222"/>
      <c r="P798" s="242"/>
      <c r="Q798" s="222"/>
      <c r="R798" s="215"/>
      <c r="S798" s="215"/>
      <c r="T798" s="215"/>
      <c r="U798" s="160"/>
      <c r="V798" s="160"/>
      <c r="W798" s="160"/>
      <c r="X798" s="160"/>
      <c r="Y798" s="160"/>
      <c r="Z798" s="160"/>
      <c r="AA798" s="160"/>
      <c r="AB798" s="160"/>
      <c r="AC798" s="160"/>
      <c r="AD798" s="160"/>
      <c r="AE798" s="160"/>
      <c r="AF798" s="160"/>
      <c r="AG798" s="160"/>
      <c r="AH798" s="156"/>
      <c r="AI798" s="160"/>
      <c r="AJ798" s="160"/>
      <c r="AK798" s="160"/>
      <c r="AL798" s="160"/>
      <c r="AM798" s="225"/>
      <c r="AN798" s="160"/>
      <c r="AO798" s="160"/>
      <c r="AP798"/>
      <c r="AQ798"/>
      <c r="AR798" s="160"/>
      <c r="AS798" s="156"/>
      <c r="AT798" s="159"/>
      <c r="AU798" s="156"/>
    </row>
    <row r="799" spans="1:47" ht="14.4" x14ac:dyDescent="0.3">
      <c r="A799" s="214"/>
      <c r="B799" s="215"/>
      <c r="C799" s="215"/>
      <c r="D799" s="215"/>
      <c r="E799" s="215"/>
      <c r="F799" s="221"/>
      <c r="G799" s="215"/>
      <c r="H799" s="215"/>
      <c r="I799" s="215"/>
      <c r="J799" s="215"/>
      <c r="K799" s="214"/>
      <c r="L799" s="215"/>
      <c r="M799" s="156"/>
      <c r="N799" s="214"/>
      <c r="O799" s="214"/>
      <c r="P799" s="242"/>
      <c r="Q799" s="215"/>
      <c r="R799" s="215"/>
      <c r="S799" s="215"/>
      <c r="T799" s="215"/>
      <c r="AP799"/>
      <c r="AQ799"/>
    </row>
    <row r="800" spans="1:47" ht="14.4" x14ac:dyDescent="0.3">
      <c r="A800" s="214"/>
      <c r="B800" s="215"/>
      <c r="C800" s="215"/>
      <c r="D800" s="215"/>
      <c r="E800" s="215"/>
      <c r="F800" s="220"/>
      <c r="G800" s="215"/>
      <c r="H800" s="215"/>
      <c r="I800" s="215"/>
      <c r="J800" s="224"/>
      <c r="K800" s="215"/>
      <c r="L800" s="215"/>
      <c r="M800" s="160"/>
      <c r="N800" s="215"/>
      <c r="O800" s="222"/>
      <c r="P800" s="242"/>
      <c r="Q800" s="222"/>
      <c r="R800" s="215"/>
      <c r="S800" s="215"/>
      <c r="T800" s="215"/>
      <c r="U800" s="160"/>
      <c r="V800" s="160"/>
      <c r="W800" s="160"/>
      <c r="X800" s="160"/>
      <c r="Y800" s="160"/>
      <c r="Z800" s="160"/>
      <c r="AA800" s="160"/>
      <c r="AB800" s="160"/>
      <c r="AC800" s="160"/>
      <c r="AD800" s="160"/>
      <c r="AE800" s="160"/>
      <c r="AF800" s="160"/>
      <c r="AG800" s="160"/>
      <c r="AH800" s="156"/>
      <c r="AI800" s="160"/>
      <c r="AJ800" s="160"/>
      <c r="AK800" s="160"/>
      <c r="AL800" s="160"/>
      <c r="AM800" s="225"/>
      <c r="AN800" s="160"/>
      <c r="AO800" s="160"/>
      <c r="AP800"/>
      <c r="AQ800"/>
      <c r="AR800" s="160"/>
      <c r="AS800" s="156"/>
      <c r="AT800" s="159"/>
      <c r="AU800" s="156"/>
    </row>
    <row r="801" spans="1:47" ht="14.4" x14ac:dyDescent="0.3">
      <c r="A801" s="214"/>
      <c r="B801" s="215"/>
      <c r="C801" s="215"/>
      <c r="D801" s="215"/>
      <c r="E801" s="215"/>
      <c r="F801" s="221"/>
      <c r="G801" s="215"/>
      <c r="H801" s="215"/>
      <c r="I801" s="215"/>
      <c r="J801" s="215"/>
      <c r="K801" s="214"/>
      <c r="L801" s="215"/>
      <c r="M801" s="156"/>
      <c r="N801" s="214"/>
      <c r="O801" s="214"/>
      <c r="P801" s="242"/>
      <c r="Q801" s="215"/>
      <c r="R801" s="215"/>
      <c r="S801" s="215"/>
      <c r="T801" s="215"/>
      <c r="AP801"/>
      <c r="AQ801"/>
    </row>
    <row r="802" spans="1:47" ht="14.4" x14ac:dyDescent="0.3">
      <c r="A802" s="214"/>
      <c r="B802" s="215"/>
      <c r="C802" s="215"/>
      <c r="D802" s="215"/>
      <c r="E802" s="215"/>
      <c r="F802" s="221"/>
      <c r="G802" s="215"/>
      <c r="H802" s="215"/>
      <c r="I802" s="215"/>
      <c r="J802" s="215"/>
      <c r="K802" s="214"/>
      <c r="L802" s="215"/>
      <c r="M802" s="226"/>
      <c r="N802" s="214"/>
      <c r="O802" s="214"/>
      <c r="P802" s="242"/>
      <c r="Q802" s="215"/>
      <c r="R802" s="215"/>
      <c r="S802" s="215"/>
      <c r="T802" s="215"/>
      <c r="AP802"/>
      <c r="AQ802"/>
    </row>
    <row r="803" spans="1:47" ht="14.4" x14ac:dyDescent="0.3">
      <c r="A803" s="214"/>
      <c r="B803" s="215"/>
      <c r="C803" s="215"/>
      <c r="D803" s="215"/>
      <c r="E803" s="215"/>
      <c r="F803" s="221"/>
      <c r="G803" s="215"/>
      <c r="H803" s="215"/>
      <c r="I803" s="215"/>
      <c r="J803" s="215"/>
      <c r="K803" s="214"/>
      <c r="L803" s="215"/>
      <c r="M803" s="156"/>
      <c r="N803" s="214"/>
      <c r="O803" s="214"/>
      <c r="P803" s="242"/>
      <c r="Q803" s="215"/>
      <c r="R803" s="215"/>
      <c r="S803" s="215"/>
      <c r="T803" s="215"/>
      <c r="AP803"/>
      <c r="AQ803"/>
    </row>
    <row r="804" spans="1:47" ht="14.4" x14ac:dyDescent="0.3">
      <c r="A804" s="214"/>
      <c r="B804" s="215"/>
      <c r="C804" s="215"/>
      <c r="D804" s="215"/>
      <c r="E804" s="215"/>
      <c r="F804" s="220"/>
      <c r="G804" s="215"/>
      <c r="H804" s="215"/>
      <c r="I804" s="215"/>
      <c r="J804" s="224"/>
      <c r="K804" s="215"/>
      <c r="L804" s="215"/>
      <c r="M804" s="160"/>
      <c r="N804" s="215"/>
      <c r="O804" s="222"/>
      <c r="P804" s="242"/>
      <c r="Q804" s="222"/>
      <c r="R804" s="215"/>
      <c r="S804" s="215"/>
      <c r="T804" s="215"/>
      <c r="U804" s="160"/>
      <c r="V804" s="160"/>
      <c r="W804" s="160"/>
      <c r="X804" s="160"/>
      <c r="Y804" s="160"/>
      <c r="Z804" s="160"/>
      <c r="AA804" s="160"/>
      <c r="AB804" s="160"/>
      <c r="AC804" s="160"/>
      <c r="AD804" s="160"/>
      <c r="AE804" s="160"/>
      <c r="AF804" s="160"/>
      <c r="AG804" s="160"/>
      <c r="AH804" s="156"/>
      <c r="AI804" s="160"/>
      <c r="AJ804" s="160"/>
      <c r="AK804" s="160"/>
      <c r="AL804" s="160"/>
      <c r="AM804" s="225"/>
      <c r="AN804" s="160"/>
      <c r="AO804" s="160"/>
      <c r="AP804"/>
      <c r="AQ804"/>
      <c r="AR804" s="160"/>
      <c r="AS804" s="156"/>
      <c r="AT804" s="159"/>
      <c r="AU804" s="156"/>
    </row>
    <row r="805" spans="1:47" ht="14.4" x14ac:dyDescent="0.3">
      <c r="A805" s="214"/>
      <c r="B805" s="215"/>
      <c r="C805" s="215"/>
      <c r="D805" s="215"/>
      <c r="E805" s="215"/>
      <c r="F805" s="221"/>
      <c r="G805" s="215"/>
      <c r="H805" s="215"/>
      <c r="I805" s="215"/>
      <c r="J805" s="215"/>
      <c r="K805" s="214"/>
      <c r="L805" s="215"/>
      <c r="M805" s="156"/>
      <c r="N805" s="214"/>
      <c r="O805" s="214"/>
      <c r="P805" s="242"/>
      <c r="Q805" s="215"/>
      <c r="R805" s="215"/>
      <c r="S805" s="215"/>
      <c r="T805" s="215"/>
      <c r="AP805"/>
      <c r="AQ805"/>
    </row>
    <row r="806" spans="1:47" ht="14.4" x14ac:dyDescent="0.3">
      <c r="A806" s="214"/>
      <c r="B806" s="215"/>
      <c r="C806" s="215"/>
      <c r="D806" s="215"/>
      <c r="E806" s="215"/>
      <c r="F806" s="221"/>
      <c r="G806" s="215"/>
      <c r="H806" s="215"/>
      <c r="I806" s="215"/>
      <c r="J806" s="215"/>
      <c r="K806" s="214"/>
      <c r="L806" s="215"/>
      <c r="M806" s="156"/>
      <c r="N806" s="214"/>
      <c r="O806" s="214"/>
      <c r="P806" s="242"/>
      <c r="Q806" s="215"/>
      <c r="R806" s="215"/>
      <c r="S806" s="215"/>
      <c r="T806" s="215"/>
      <c r="AP806"/>
      <c r="AQ806"/>
    </row>
    <row r="807" spans="1:47" ht="14.4" x14ac:dyDescent="0.3">
      <c r="A807" s="214"/>
      <c r="B807" s="215"/>
      <c r="C807" s="215"/>
      <c r="D807" s="215"/>
      <c r="E807" s="215"/>
      <c r="F807" s="222"/>
      <c r="G807" s="215"/>
      <c r="H807" s="215"/>
      <c r="I807" s="215"/>
      <c r="J807" s="224"/>
      <c r="K807" s="215"/>
      <c r="L807" s="215"/>
      <c r="M807" s="160"/>
      <c r="N807" s="215"/>
      <c r="O807" s="222"/>
      <c r="P807" s="242"/>
      <c r="Q807" s="222"/>
      <c r="R807" s="215"/>
      <c r="S807" s="215"/>
      <c r="T807" s="215"/>
      <c r="U807" s="160"/>
      <c r="V807" s="160"/>
      <c r="W807" s="160"/>
      <c r="X807" s="160"/>
      <c r="Y807" s="160"/>
      <c r="Z807" s="160"/>
      <c r="AA807" s="160"/>
      <c r="AB807" s="160"/>
      <c r="AC807" s="160"/>
      <c r="AD807" s="160"/>
      <c r="AE807" s="160"/>
      <c r="AF807" s="160"/>
      <c r="AG807" s="160"/>
      <c r="AH807" s="156"/>
      <c r="AI807" s="160"/>
      <c r="AJ807" s="160"/>
      <c r="AK807" s="160"/>
      <c r="AL807" s="160"/>
      <c r="AM807" s="225"/>
      <c r="AN807" s="160"/>
      <c r="AO807" s="160"/>
      <c r="AP807"/>
      <c r="AQ807"/>
      <c r="AR807" s="160"/>
      <c r="AS807" s="156"/>
      <c r="AT807" s="159"/>
      <c r="AU807" s="156"/>
    </row>
    <row r="808" spans="1:47" ht="14.4" x14ac:dyDescent="0.3">
      <c r="A808" s="214"/>
      <c r="B808" s="215"/>
      <c r="C808" s="215"/>
      <c r="D808" s="215"/>
      <c r="E808" s="215"/>
      <c r="F808" s="222"/>
      <c r="G808" s="215"/>
      <c r="H808" s="215"/>
      <c r="I808" s="215"/>
      <c r="J808" s="224"/>
      <c r="K808" s="215"/>
      <c r="L808" s="215"/>
      <c r="M808" s="160"/>
      <c r="N808" s="215"/>
      <c r="O808" s="222"/>
      <c r="P808" s="242"/>
      <c r="Q808" s="222"/>
      <c r="R808" s="215"/>
      <c r="S808" s="215"/>
      <c r="T808" s="215"/>
      <c r="U808" s="160"/>
      <c r="V808" s="160"/>
      <c r="W808" s="160"/>
      <c r="X808" s="160"/>
      <c r="Y808" s="160"/>
      <c r="Z808" s="160"/>
      <c r="AA808" s="160"/>
      <c r="AB808" s="160"/>
      <c r="AC808" s="160"/>
      <c r="AD808" s="160"/>
      <c r="AE808" s="160"/>
      <c r="AF808" s="160"/>
      <c r="AG808" s="160"/>
      <c r="AH808" s="156"/>
      <c r="AI808" s="160"/>
      <c r="AJ808" s="160"/>
      <c r="AK808" s="160"/>
      <c r="AL808" s="160"/>
      <c r="AM808" s="225"/>
      <c r="AN808" s="160"/>
      <c r="AO808" s="160"/>
      <c r="AP808"/>
      <c r="AQ808"/>
      <c r="AR808" s="160"/>
      <c r="AS808" s="156"/>
      <c r="AT808" s="159"/>
      <c r="AU808" s="156"/>
    </row>
    <row r="809" spans="1:47" ht="14.4" x14ac:dyDescent="0.3">
      <c r="A809" s="214"/>
      <c r="B809" s="215"/>
      <c r="C809" s="215"/>
      <c r="D809" s="215"/>
      <c r="E809" s="215"/>
      <c r="F809" s="222"/>
      <c r="G809" s="215"/>
      <c r="H809" s="215"/>
      <c r="I809" s="215"/>
      <c r="J809" s="224"/>
      <c r="K809" s="215"/>
      <c r="L809" s="215"/>
      <c r="M809" s="160"/>
      <c r="N809" s="215"/>
      <c r="O809" s="222"/>
      <c r="P809" s="242"/>
      <c r="Q809" s="222"/>
      <c r="R809" s="215"/>
      <c r="S809" s="215"/>
      <c r="T809" s="215"/>
      <c r="U809" s="160"/>
      <c r="V809" s="160"/>
      <c r="W809" s="160"/>
      <c r="X809" s="160"/>
      <c r="Y809" s="160"/>
      <c r="Z809" s="160"/>
      <c r="AA809" s="160"/>
      <c r="AB809" s="160"/>
      <c r="AC809" s="160"/>
      <c r="AD809" s="160"/>
      <c r="AE809" s="160"/>
      <c r="AF809" s="160"/>
      <c r="AG809" s="160"/>
      <c r="AH809" s="156"/>
      <c r="AI809" s="160"/>
      <c r="AJ809" s="160"/>
      <c r="AK809" s="160"/>
      <c r="AL809" s="160"/>
      <c r="AM809" s="225"/>
      <c r="AN809" s="160"/>
      <c r="AO809" s="160"/>
      <c r="AP809"/>
      <c r="AQ809"/>
      <c r="AR809" s="160"/>
      <c r="AS809" s="156"/>
      <c r="AT809" s="159"/>
      <c r="AU809" s="156"/>
    </row>
    <row r="810" spans="1:47" ht="14.4" x14ac:dyDescent="0.3">
      <c r="A810" s="214"/>
      <c r="B810" s="215"/>
      <c r="C810" s="215"/>
      <c r="D810" s="215"/>
      <c r="E810" s="215"/>
      <c r="F810" s="221"/>
      <c r="G810" s="215"/>
      <c r="H810" s="215"/>
      <c r="I810" s="215"/>
      <c r="J810" s="215"/>
      <c r="K810" s="214"/>
      <c r="L810" s="215"/>
      <c r="M810" s="226"/>
      <c r="N810" s="214"/>
      <c r="O810" s="214"/>
      <c r="P810" s="242"/>
      <c r="Q810" s="215"/>
      <c r="R810" s="215"/>
      <c r="S810" s="215"/>
      <c r="T810" s="215"/>
      <c r="AP810"/>
      <c r="AQ810"/>
    </row>
    <row r="811" spans="1:47" ht="14.4" x14ac:dyDescent="0.3">
      <c r="A811" s="214"/>
      <c r="B811" s="215"/>
      <c r="C811" s="215"/>
      <c r="D811" s="215"/>
      <c r="E811" s="215"/>
      <c r="F811" s="221"/>
      <c r="G811" s="215"/>
      <c r="H811" s="215"/>
      <c r="I811" s="215"/>
      <c r="J811" s="215"/>
      <c r="K811" s="214"/>
      <c r="L811" s="215"/>
      <c r="M811" s="156"/>
      <c r="N811" s="214"/>
      <c r="O811" s="214"/>
      <c r="P811" s="242"/>
      <c r="Q811" s="215"/>
      <c r="R811" s="215"/>
      <c r="S811" s="215"/>
      <c r="T811" s="215"/>
      <c r="AP811"/>
      <c r="AQ811"/>
    </row>
    <row r="812" spans="1:47" ht="14.4" x14ac:dyDescent="0.3">
      <c r="A812" s="214"/>
      <c r="B812" s="215"/>
      <c r="C812" s="215"/>
      <c r="D812" s="215"/>
      <c r="E812" s="215"/>
      <c r="F812" s="220"/>
      <c r="G812" s="215"/>
      <c r="H812" s="215"/>
      <c r="I812" s="215"/>
      <c r="J812" s="224"/>
      <c r="K812" s="215"/>
      <c r="L812" s="215"/>
      <c r="M812" s="160"/>
      <c r="N812" s="215"/>
      <c r="O812" s="222"/>
      <c r="P812" s="242"/>
      <c r="Q812" s="222"/>
      <c r="R812" s="215"/>
      <c r="S812" s="215"/>
      <c r="T812" s="215"/>
      <c r="U812" s="160"/>
      <c r="V812" s="160"/>
      <c r="W812" s="160"/>
      <c r="X812" s="160"/>
      <c r="Y812" s="160"/>
      <c r="Z812" s="160"/>
      <c r="AA812" s="160"/>
      <c r="AB812" s="160"/>
      <c r="AC812" s="160"/>
      <c r="AD812" s="160"/>
      <c r="AE812" s="160"/>
      <c r="AF812" s="160"/>
      <c r="AG812" s="160"/>
      <c r="AH812" s="156"/>
      <c r="AI812" s="160"/>
      <c r="AJ812" s="160"/>
      <c r="AK812" s="160"/>
      <c r="AL812" s="160"/>
      <c r="AM812" s="225"/>
      <c r="AN812" s="160"/>
      <c r="AO812" s="160"/>
      <c r="AP812"/>
      <c r="AQ812"/>
      <c r="AR812" s="160"/>
      <c r="AS812" s="156"/>
      <c r="AT812" s="159"/>
      <c r="AU812" s="156"/>
    </row>
    <row r="813" spans="1:47" ht="14.4" x14ac:dyDescent="0.3">
      <c r="A813" s="214"/>
      <c r="B813" s="215"/>
      <c r="C813" s="215"/>
      <c r="D813" s="215"/>
      <c r="E813" s="215"/>
      <c r="F813" s="222"/>
      <c r="G813" s="215"/>
      <c r="H813" s="215"/>
      <c r="I813" s="215"/>
      <c r="J813" s="224"/>
      <c r="K813" s="215"/>
      <c r="L813" s="215"/>
      <c r="M813" s="160"/>
      <c r="N813" s="215"/>
      <c r="O813" s="222"/>
      <c r="P813" s="242"/>
      <c r="Q813" s="222"/>
      <c r="R813" s="215"/>
      <c r="S813" s="215"/>
      <c r="T813" s="215"/>
      <c r="U813" s="160"/>
      <c r="V813" s="160"/>
      <c r="W813" s="160"/>
      <c r="X813" s="160"/>
      <c r="Y813" s="160"/>
      <c r="Z813" s="160"/>
      <c r="AA813" s="160"/>
      <c r="AB813" s="160"/>
      <c r="AC813" s="160"/>
      <c r="AD813" s="160"/>
      <c r="AE813" s="160"/>
      <c r="AF813" s="160"/>
      <c r="AG813" s="160"/>
      <c r="AH813" s="156"/>
      <c r="AI813" s="160"/>
      <c r="AJ813" s="160"/>
      <c r="AK813" s="160"/>
      <c r="AL813" s="160"/>
      <c r="AM813" s="225"/>
      <c r="AN813" s="160"/>
      <c r="AO813" s="160"/>
      <c r="AP813"/>
      <c r="AQ813"/>
      <c r="AR813" s="160"/>
      <c r="AS813" s="156"/>
      <c r="AT813" s="159"/>
      <c r="AU813" s="156"/>
    </row>
    <row r="814" spans="1:47" ht="14.4" x14ac:dyDescent="0.3">
      <c r="A814" s="214"/>
      <c r="B814" s="215"/>
      <c r="C814" s="215"/>
      <c r="D814" s="215"/>
      <c r="E814" s="215"/>
      <c r="F814" s="220"/>
      <c r="G814" s="215"/>
      <c r="H814" s="215"/>
      <c r="I814" s="215"/>
      <c r="J814" s="224"/>
      <c r="K814" s="215"/>
      <c r="L814" s="215"/>
      <c r="M814" s="160"/>
      <c r="N814" s="215"/>
      <c r="O814" s="222"/>
      <c r="P814" s="242"/>
      <c r="Q814" s="222"/>
      <c r="R814" s="215"/>
      <c r="S814" s="215"/>
      <c r="T814" s="215"/>
      <c r="U814" s="160"/>
      <c r="V814" s="160"/>
      <c r="W814" s="160"/>
      <c r="X814" s="160"/>
      <c r="Y814" s="160"/>
      <c r="Z814" s="160"/>
      <c r="AA814" s="160"/>
      <c r="AB814" s="160"/>
      <c r="AC814" s="160"/>
      <c r="AD814" s="160"/>
      <c r="AE814" s="160"/>
      <c r="AF814" s="160"/>
      <c r="AG814" s="160"/>
      <c r="AH814" s="156"/>
      <c r="AI814" s="160"/>
      <c r="AJ814" s="160"/>
      <c r="AK814" s="160"/>
      <c r="AL814" s="160"/>
      <c r="AM814" s="225"/>
      <c r="AN814" s="160"/>
      <c r="AO814" s="160"/>
      <c r="AP814"/>
      <c r="AQ814"/>
      <c r="AR814" s="160"/>
      <c r="AS814" s="156"/>
      <c r="AT814" s="159"/>
      <c r="AU814" s="156"/>
    </row>
    <row r="815" spans="1:47" ht="14.4" x14ac:dyDescent="0.3">
      <c r="A815" s="214"/>
      <c r="B815" s="215"/>
      <c r="C815" s="215"/>
      <c r="D815" s="215"/>
      <c r="E815" s="215"/>
      <c r="F815" s="222"/>
      <c r="G815" s="215"/>
      <c r="H815" s="215"/>
      <c r="I815" s="215"/>
      <c r="J815" s="224"/>
      <c r="K815" s="215"/>
      <c r="L815" s="215"/>
      <c r="M815" s="160"/>
      <c r="N815" s="215"/>
      <c r="O815" s="222"/>
      <c r="P815" s="242"/>
      <c r="Q815" s="222"/>
      <c r="R815" s="215"/>
      <c r="S815" s="215"/>
      <c r="T815" s="215"/>
      <c r="U815" s="160"/>
      <c r="V815" s="160"/>
      <c r="W815" s="160"/>
      <c r="X815" s="160"/>
      <c r="Y815" s="160"/>
      <c r="Z815" s="160"/>
      <c r="AA815" s="160"/>
      <c r="AB815" s="160"/>
      <c r="AC815" s="160"/>
      <c r="AD815" s="160"/>
      <c r="AE815" s="160"/>
      <c r="AF815" s="160"/>
      <c r="AG815" s="160"/>
      <c r="AH815" s="156"/>
      <c r="AI815" s="160"/>
      <c r="AJ815" s="160"/>
      <c r="AK815" s="160"/>
      <c r="AL815" s="160"/>
      <c r="AM815" s="225"/>
      <c r="AN815" s="160"/>
      <c r="AO815" s="160"/>
      <c r="AP815"/>
      <c r="AQ815"/>
      <c r="AR815" s="160"/>
      <c r="AS815" s="156"/>
      <c r="AT815" s="159"/>
      <c r="AU815" s="156"/>
    </row>
    <row r="816" spans="1:47" ht="14.4" x14ac:dyDescent="0.3">
      <c r="A816" s="214"/>
      <c r="B816" s="215"/>
      <c r="C816" s="215"/>
      <c r="D816" s="215"/>
      <c r="E816" s="215"/>
      <c r="F816" s="221"/>
      <c r="G816" s="215"/>
      <c r="H816" s="215"/>
      <c r="I816" s="215"/>
      <c r="J816" s="215"/>
      <c r="K816" s="214"/>
      <c r="L816" s="215"/>
      <c r="M816" s="156"/>
      <c r="N816" s="214"/>
      <c r="O816" s="214"/>
      <c r="P816" s="242"/>
      <c r="Q816" s="215"/>
      <c r="R816" s="215"/>
      <c r="S816" s="215"/>
      <c r="T816" s="215"/>
      <c r="AP816"/>
      <c r="AQ816"/>
    </row>
    <row r="817" spans="1:47" ht="14.4" x14ac:dyDescent="0.3">
      <c r="A817" s="214"/>
      <c r="B817" s="215"/>
      <c r="C817" s="215"/>
      <c r="D817" s="215"/>
      <c r="E817" s="215"/>
      <c r="F817" s="222"/>
      <c r="G817" s="215"/>
      <c r="H817" s="215"/>
      <c r="I817" s="215"/>
      <c r="J817" s="224"/>
      <c r="K817" s="215"/>
      <c r="L817" s="215"/>
      <c r="M817" s="215"/>
      <c r="N817" s="215"/>
      <c r="O817" s="222"/>
      <c r="P817" s="242"/>
      <c r="Q817" s="222"/>
      <c r="R817" s="215"/>
      <c r="S817" s="215"/>
      <c r="T817" s="215"/>
      <c r="U817" s="160"/>
      <c r="V817" s="160"/>
      <c r="W817" s="160"/>
      <c r="X817" s="160"/>
      <c r="Y817" s="160"/>
      <c r="Z817" s="160"/>
      <c r="AA817" s="160"/>
      <c r="AB817" s="160"/>
      <c r="AC817" s="160"/>
      <c r="AD817" s="160"/>
      <c r="AE817" s="160"/>
      <c r="AF817" s="160"/>
      <c r="AG817" s="160"/>
      <c r="AH817" s="156"/>
      <c r="AI817" s="160"/>
      <c r="AJ817" s="160"/>
      <c r="AK817" s="160"/>
      <c r="AL817" s="160"/>
      <c r="AM817" s="225"/>
      <c r="AN817" s="160"/>
      <c r="AO817" s="160"/>
      <c r="AP817"/>
      <c r="AQ817"/>
      <c r="AR817" s="160"/>
      <c r="AS817" s="156"/>
      <c r="AT817" s="159"/>
      <c r="AU817" s="156"/>
    </row>
    <row r="818" spans="1:47" ht="14.4" x14ac:dyDescent="0.3">
      <c r="A818" s="214"/>
      <c r="B818" s="215"/>
      <c r="C818" s="215"/>
      <c r="D818" s="215"/>
      <c r="E818" s="215"/>
      <c r="F818" s="222"/>
      <c r="G818" s="215"/>
      <c r="H818" s="215"/>
      <c r="I818" s="215"/>
      <c r="J818" s="224"/>
      <c r="K818" s="215"/>
      <c r="L818" s="215"/>
      <c r="M818" s="160"/>
      <c r="N818" s="215"/>
      <c r="O818" s="222"/>
      <c r="P818" s="242"/>
      <c r="Q818" s="222"/>
      <c r="R818" s="215"/>
      <c r="S818" s="215"/>
      <c r="T818" s="215"/>
      <c r="U818" s="160"/>
      <c r="V818" s="160"/>
      <c r="W818" s="160"/>
      <c r="X818" s="160"/>
      <c r="Y818" s="160"/>
      <c r="Z818" s="160"/>
      <c r="AA818" s="160"/>
      <c r="AB818" s="160"/>
      <c r="AC818" s="160"/>
      <c r="AD818" s="160"/>
      <c r="AE818" s="160"/>
      <c r="AF818" s="160"/>
      <c r="AG818" s="160"/>
      <c r="AH818" s="156"/>
      <c r="AI818" s="160"/>
      <c r="AJ818" s="160"/>
      <c r="AK818" s="160"/>
      <c r="AL818" s="160"/>
      <c r="AM818" s="225"/>
      <c r="AN818" s="160"/>
      <c r="AO818" s="160"/>
      <c r="AP818"/>
      <c r="AQ818"/>
      <c r="AR818" s="160"/>
      <c r="AS818" s="156"/>
      <c r="AT818" s="159"/>
      <c r="AU818" s="156"/>
    </row>
    <row r="819" spans="1:47" ht="14.4" x14ac:dyDescent="0.3">
      <c r="A819" s="214"/>
      <c r="B819" s="215"/>
      <c r="C819" s="215"/>
      <c r="D819" s="215"/>
      <c r="E819" s="215"/>
      <c r="F819" s="220"/>
      <c r="G819" s="215"/>
      <c r="H819" s="215"/>
      <c r="I819" s="215"/>
      <c r="J819" s="224"/>
      <c r="K819" s="215"/>
      <c r="L819" s="215"/>
      <c r="M819" s="160"/>
      <c r="N819" s="215"/>
      <c r="O819" s="219"/>
      <c r="P819" s="242"/>
      <c r="Q819" s="219"/>
      <c r="R819" s="215"/>
      <c r="S819" s="215"/>
      <c r="T819" s="215"/>
      <c r="U819" s="160"/>
      <c r="V819" s="160"/>
      <c r="W819" s="160"/>
      <c r="X819" s="160"/>
      <c r="Y819" s="160"/>
      <c r="Z819" s="160"/>
      <c r="AA819" s="160"/>
      <c r="AB819" s="160"/>
      <c r="AC819" s="160"/>
      <c r="AD819" s="160"/>
      <c r="AE819" s="160"/>
      <c r="AF819" s="160"/>
      <c r="AG819" s="160"/>
      <c r="AH819" s="156"/>
      <c r="AI819" s="160"/>
      <c r="AJ819" s="160"/>
      <c r="AK819" s="160"/>
      <c r="AL819" s="160"/>
      <c r="AM819" s="225"/>
      <c r="AN819" s="160"/>
      <c r="AO819" s="160"/>
      <c r="AP819"/>
      <c r="AQ819"/>
      <c r="AR819" s="160"/>
      <c r="AS819" s="156"/>
      <c r="AT819" s="159"/>
      <c r="AU819" s="156"/>
    </row>
    <row r="820" spans="1:47" ht="14.4" x14ac:dyDescent="0.3">
      <c r="A820" s="214"/>
      <c r="B820" s="215"/>
      <c r="C820" s="215"/>
      <c r="D820" s="215"/>
      <c r="E820" s="215"/>
      <c r="F820" s="221"/>
      <c r="G820" s="215"/>
      <c r="H820" s="215"/>
      <c r="I820" s="215"/>
      <c r="J820" s="215"/>
      <c r="K820" s="214"/>
      <c r="L820" s="215"/>
      <c r="M820" s="222"/>
      <c r="N820" s="214"/>
      <c r="O820" s="214"/>
      <c r="P820" s="242"/>
      <c r="Q820" s="215"/>
      <c r="R820" s="215"/>
      <c r="S820" s="215"/>
      <c r="T820" s="215"/>
      <c r="AP820"/>
      <c r="AQ820"/>
    </row>
    <row r="821" spans="1:47" ht="14.4" x14ac:dyDescent="0.3">
      <c r="A821" s="214"/>
      <c r="B821" s="215"/>
      <c r="C821" s="215"/>
      <c r="D821" s="215"/>
      <c r="E821" s="215"/>
      <c r="F821" s="221"/>
      <c r="G821" s="215"/>
      <c r="H821" s="215"/>
      <c r="I821" s="215"/>
      <c r="J821" s="215"/>
      <c r="K821" s="214"/>
      <c r="L821" s="215"/>
      <c r="M821" s="156"/>
      <c r="N821" s="214"/>
      <c r="O821" s="214"/>
      <c r="P821" s="242"/>
      <c r="Q821" s="215"/>
      <c r="R821" s="215"/>
      <c r="S821" s="215"/>
      <c r="T821" s="215"/>
      <c r="AP821"/>
      <c r="AQ821"/>
    </row>
    <row r="822" spans="1:47" ht="14.4" x14ac:dyDescent="0.3">
      <c r="A822" s="214"/>
      <c r="B822" s="215"/>
      <c r="C822" s="215"/>
      <c r="D822" s="215"/>
      <c r="E822" s="215"/>
      <c r="F822" s="222"/>
      <c r="G822" s="215"/>
      <c r="H822" s="215"/>
      <c r="I822" s="215"/>
      <c r="J822" s="224"/>
      <c r="K822" s="215"/>
      <c r="L822" s="215"/>
      <c r="M822" s="160"/>
      <c r="N822" s="215"/>
      <c r="O822" s="222"/>
      <c r="P822" s="242"/>
      <c r="Q822" s="222"/>
      <c r="R822" s="215"/>
      <c r="S822" s="215"/>
      <c r="T822" s="215"/>
      <c r="U822" s="160"/>
      <c r="V822" s="160"/>
      <c r="W822" s="160"/>
      <c r="X822" s="160"/>
      <c r="Y822" s="160"/>
      <c r="Z822" s="160"/>
      <c r="AA822" s="160"/>
      <c r="AB822" s="160"/>
      <c r="AC822" s="160"/>
      <c r="AD822" s="160"/>
      <c r="AE822" s="160"/>
      <c r="AF822" s="160"/>
      <c r="AG822" s="160"/>
      <c r="AH822" s="156"/>
      <c r="AI822" s="160"/>
      <c r="AJ822" s="160"/>
      <c r="AK822" s="160"/>
      <c r="AL822" s="160"/>
      <c r="AM822" s="225"/>
      <c r="AN822" s="160"/>
      <c r="AO822" s="160"/>
      <c r="AP822"/>
      <c r="AQ822"/>
      <c r="AR822" s="160"/>
      <c r="AS822" s="156"/>
      <c r="AT822" s="159"/>
      <c r="AU822" s="156"/>
    </row>
    <row r="823" spans="1:47" ht="14.4" x14ac:dyDescent="0.3">
      <c r="A823" s="214"/>
      <c r="B823" s="215"/>
      <c r="C823" s="215"/>
      <c r="D823" s="215"/>
      <c r="E823" s="215"/>
      <c r="F823" s="221"/>
      <c r="G823" s="215"/>
      <c r="H823" s="215"/>
      <c r="I823" s="215"/>
      <c r="J823" s="215"/>
      <c r="K823" s="214"/>
      <c r="L823" s="215"/>
      <c r="M823" s="156"/>
      <c r="N823" s="214"/>
      <c r="O823" s="214"/>
      <c r="P823" s="242"/>
      <c r="Q823" s="215"/>
      <c r="R823" s="215"/>
      <c r="S823" s="215"/>
      <c r="T823" s="215"/>
      <c r="AP823"/>
      <c r="AQ823"/>
    </row>
    <row r="824" spans="1:47" ht="14.4" x14ac:dyDescent="0.3">
      <c r="A824" s="214"/>
      <c r="B824" s="215"/>
      <c r="C824" s="215"/>
      <c r="D824" s="215"/>
      <c r="E824" s="215"/>
      <c r="F824" s="221"/>
      <c r="G824" s="215"/>
      <c r="H824" s="215"/>
      <c r="I824" s="215"/>
      <c r="J824" s="215"/>
      <c r="K824" s="214"/>
      <c r="L824" s="215"/>
      <c r="M824" s="156"/>
      <c r="N824" s="214"/>
      <c r="O824" s="214"/>
      <c r="P824" s="242"/>
      <c r="Q824" s="215"/>
      <c r="R824" s="215"/>
      <c r="S824" s="215"/>
      <c r="T824" s="215"/>
      <c r="AP824"/>
      <c r="AQ824"/>
    </row>
    <row r="825" spans="1:47" ht="14.4" x14ac:dyDescent="0.3">
      <c r="A825" s="214"/>
      <c r="B825" s="215"/>
      <c r="C825" s="215"/>
      <c r="D825" s="215"/>
      <c r="E825" s="215"/>
      <c r="F825" s="221"/>
      <c r="G825" s="215"/>
      <c r="H825" s="215"/>
      <c r="I825" s="215"/>
      <c r="J825" s="215"/>
      <c r="K825" s="214"/>
      <c r="L825" s="215"/>
      <c r="M825" s="156"/>
      <c r="N825" s="214"/>
      <c r="O825" s="214"/>
      <c r="P825" s="242"/>
      <c r="Q825" s="215"/>
      <c r="R825" s="215"/>
      <c r="S825" s="215"/>
      <c r="T825" s="215"/>
      <c r="AP825"/>
      <c r="AQ825"/>
    </row>
    <row r="826" spans="1:47" ht="14.4" x14ac:dyDescent="0.3">
      <c r="A826" s="214"/>
      <c r="B826" s="215"/>
      <c r="C826" s="215"/>
      <c r="D826" s="215"/>
      <c r="E826" s="215"/>
      <c r="F826" s="222"/>
      <c r="G826" s="215"/>
      <c r="H826" s="215"/>
      <c r="I826" s="215"/>
      <c r="J826" s="224"/>
      <c r="K826" s="215"/>
      <c r="L826" s="215"/>
      <c r="M826" s="160"/>
      <c r="N826" s="215"/>
      <c r="O826" s="222"/>
      <c r="P826" s="242"/>
      <c r="Q826" s="222"/>
      <c r="R826" s="215"/>
      <c r="S826" s="215"/>
      <c r="T826" s="215"/>
      <c r="U826" s="160"/>
      <c r="V826" s="160"/>
      <c r="W826" s="160"/>
      <c r="X826" s="160"/>
      <c r="Y826" s="160"/>
      <c r="Z826" s="160"/>
      <c r="AA826" s="160"/>
      <c r="AB826" s="160"/>
      <c r="AC826" s="160"/>
      <c r="AD826" s="160"/>
      <c r="AE826" s="160"/>
      <c r="AF826" s="160"/>
      <c r="AG826" s="160"/>
      <c r="AH826" s="156"/>
      <c r="AI826" s="160"/>
      <c r="AJ826" s="160"/>
      <c r="AK826" s="160"/>
      <c r="AL826" s="160"/>
      <c r="AM826" s="225"/>
      <c r="AN826" s="160"/>
      <c r="AO826" s="160"/>
      <c r="AP826"/>
      <c r="AQ826"/>
    </row>
    <row r="827" spans="1:47" ht="14.4" x14ac:dyDescent="0.3">
      <c r="A827" s="214"/>
      <c r="B827" s="215"/>
      <c r="C827" s="215"/>
      <c r="D827" s="215"/>
      <c r="E827" s="215"/>
      <c r="F827" s="221"/>
      <c r="G827" s="215"/>
      <c r="H827" s="215"/>
      <c r="I827" s="215"/>
      <c r="J827" s="215"/>
      <c r="K827" s="214"/>
      <c r="L827" s="215"/>
      <c r="M827" s="156"/>
      <c r="N827" s="214"/>
      <c r="O827" s="214"/>
      <c r="P827" s="242"/>
      <c r="Q827" s="215"/>
      <c r="R827" s="215"/>
      <c r="S827" s="215"/>
      <c r="T827" s="215"/>
      <c r="AP827"/>
      <c r="AQ827"/>
    </row>
    <row r="828" spans="1:47" ht="14.4" x14ac:dyDescent="0.3">
      <c r="A828" s="214"/>
      <c r="B828" s="215"/>
      <c r="C828" s="215"/>
      <c r="D828" s="215"/>
      <c r="E828" s="215"/>
      <c r="F828" s="222"/>
      <c r="G828" s="215"/>
      <c r="H828" s="215"/>
      <c r="I828" s="215"/>
      <c r="J828" s="224"/>
      <c r="K828" s="215"/>
      <c r="L828" s="215"/>
      <c r="M828" s="160"/>
      <c r="N828" s="215"/>
      <c r="O828" s="222"/>
      <c r="P828" s="242"/>
      <c r="Q828" s="222"/>
      <c r="R828" s="215"/>
      <c r="S828" s="215"/>
      <c r="T828" s="215"/>
      <c r="U828" s="160"/>
      <c r="V828" s="160"/>
      <c r="W828" s="160"/>
      <c r="X828" s="160"/>
      <c r="Y828" s="160"/>
      <c r="Z828" s="160"/>
      <c r="AA828" s="160"/>
      <c r="AB828" s="160"/>
      <c r="AC828" s="160"/>
      <c r="AD828" s="160"/>
      <c r="AE828" s="160"/>
      <c r="AF828" s="160"/>
      <c r="AG828" s="160"/>
      <c r="AH828" s="156"/>
      <c r="AI828" s="160"/>
      <c r="AJ828" s="160"/>
      <c r="AK828" s="160"/>
      <c r="AL828" s="160"/>
      <c r="AM828" s="225"/>
      <c r="AN828" s="160"/>
      <c r="AO828" s="160"/>
      <c r="AP828"/>
      <c r="AQ828"/>
      <c r="AR828" s="160"/>
      <c r="AS828" s="156"/>
      <c r="AT828" s="159"/>
      <c r="AU828" s="156"/>
    </row>
    <row r="829" spans="1:47" ht="14.4" x14ac:dyDescent="0.3">
      <c r="A829" s="214"/>
      <c r="B829" s="215"/>
      <c r="C829" s="215"/>
      <c r="D829" s="215"/>
      <c r="E829" s="215"/>
      <c r="F829" s="222"/>
      <c r="G829" s="215"/>
      <c r="H829" s="215"/>
      <c r="I829" s="215"/>
      <c r="J829" s="224"/>
      <c r="K829" s="215"/>
      <c r="L829" s="215"/>
      <c r="M829" s="160"/>
      <c r="N829" s="215"/>
      <c r="O829" s="222"/>
      <c r="P829" s="242"/>
      <c r="Q829" s="222"/>
      <c r="R829" s="215"/>
      <c r="S829" s="215"/>
      <c r="T829" s="215"/>
      <c r="U829" s="160"/>
      <c r="V829" s="160"/>
      <c r="W829" s="160"/>
      <c r="X829" s="160"/>
      <c r="Y829" s="160"/>
      <c r="Z829" s="160"/>
      <c r="AA829" s="160"/>
      <c r="AB829" s="160"/>
      <c r="AC829" s="160"/>
      <c r="AD829" s="160"/>
      <c r="AE829" s="160"/>
      <c r="AF829" s="160"/>
      <c r="AG829" s="160"/>
      <c r="AH829" s="156"/>
      <c r="AI829" s="160"/>
      <c r="AJ829" s="160"/>
      <c r="AK829" s="160"/>
      <c r="AL829" s="160"/>
      <c r="AM829" s="225"/>
      <c r="AN829" s="160"/>
      <c r="AO829" s="160"/>
      <c r="AP829"/>
      <c r="AQ829"/>
      <c r="AR829" s="160"/>
      <c r="AS829" s="156"/>
      <c r="AT829" s="159"/>
      <c r="AU829" s="156"/>
    </row>
    <row r="830" spans="1:47" ht="14.4" x14ac:dyDescent="0.3">
      <c r="A830" s="214"/>
      <c r="B830" s="215"/>
      <c r="C830" s="215"/>
      <c r="D830" s="215"/>
      <c r="E830" s="215"/>
      <c r="F830" s="220"/>
      <c r="G830" s="215"/>
      <c r="H830" s="215"/>
      <c r="I830" s="215"/>
      <c r="J830" s="224"/>
      <c r="K830" s="215"/>
      <c r="L830" s="215"/>
      <c r="M830" s="160"/>
      <c r="N830" s="215"/>
      <c r="O830" s="219"/>
      <c r="P830" s="242"/>
      <c r="Q830" s="219"/>
      <c r="R830" s="215"/>
      <c r="S830" s="215"/>
      <c r="T830" s="215"/>
      <c r="U830" s="160"/>
      <c r="V830" s="160"/>
      <c r="W830" s="160"/>
      <c r="X830" s="160"/>
      <c r="Y830" s="160"/>
      <c r="Z830" s="160"/>
      <c r="AA830" s="160"/>
      <c r="AB830" s="160"/>
      <c r="AC830" s="160"/>
      <c r="AD830" s="160"/>
      <c r="AE830" s="160"/>
      <c r="AF830" s="160"/>
      <c r="AG830" s="160"/>
      <c r="AH830" s="156"/>
      <c r="AI830" s="160"/>
      <c r="AJ830" s="160"/>
      <c r="AK830" s="160"/>
      <c r="AL830" s="160"/>
      <c r="AM830" s="225"/>
      <c r="AN830" s="160"/>
      <c r="AO830" s="160"/>
      <c r="AP830"/>
      <c r="AQ830"/>
      <c r="AR830" s="160"/>
      <c r="AS830" s="156"/>
      <c r="AT830" s="159"/>
      <c r="AU830" s="156"/>
    </row>
    <row r="831" spans="1:47" ht="14.4" x14ac:dyDescent="0.3">
      <c r="A831" s="214"/>
      <c r="B831" s="215"/>
      <c r="C831" s="215"/>
      <c r="D831" s="215"/>
      <c r="E831" s="215"/>
      <c r="F831" s="221"/>
      <c r="G831" s="215"/>
      <c r="H831" s="215"/>
      <c r="I831" s="215"/>
      <c r="J831" s="215"/>
      <c r="K831" s="214"/>
      <c r="L831" s="215"/>
      <c r="M831" s="156"/>
      <c r="N831" s="214"/>
      <c r="O831" s="214"/>
      <c r="P831" s="242"/>
      <c r="Q831" s="215"/>
      <c r="R831" s="215"/>
      <c r="S831" s="215"/>
      <c r="T831" s="215"/>
      <c r="AP831"/>
      <c r="AQ831"/>
    </row>
    <row r="832" spans="1:47" ht="14.4" x14ac:dyDescent="0.3">
      <c r="A832" s="214"/>
      <c r="B832" s="215"/>
      <c r="C832" s="215"/>
      <c r="D832" s="215"/>
      <c r="E832" s="215"/>
      <c r="F832" s="222"/>
      <c r="G832" s="215"/>
      <c r="H832" s="215"/>
      <c r="I832" s="215"/>
      <c r="J832" s="224"/>
      <c r="K832" s="215"/>
      <c r="L832" s="215"/>
      <c r="M832" s="160"/>
      <c r="N832" s="215"/>
      <c r="O832" s="222"/>
      <c r="P832" s="242"/>
      <c r="Q832" s="222"/>
      <c r="R832" s="215"/>
      <c r="S832" s="215"/>
      <c r="T832" s="215"/>
      <c r="U832" s="160"/>
      <c r="V832" s="160"/>
      <c r="W832" s="160"/>
      <c r="X832" s="160"/>
      <c r="Y832" s="160"/>
      <c r="Z832" s="160"/>
      <c r="AA832" s="160"/>
      <c r="AB832" s="160"/>
      <c r="AC832" s="160"/>
      <c r="AD832" s="160"/>
      <c r="AE832" s="160"/>
      <c r="AF832" s="160"/>
      <c r="AG832" s="160"/>
      <c r="AH832" s="156"/>
      <c r="AI832" s="160"/>
      <c r="AJ832" s="160"/>
      <c r="AK832" s="160"/>
      <c r="AL832" s="160"/>
      <c r="AM832" s="225"/>
      <c r="AN832" s="160"/>
      <c r="AO832" s="160"/>
      <c r="AP832"/>
      <c r="AQ832"/>
      <c r="AR832" s="160"/>
      <c r="AS832" s="156"/>
      <c r="AT832" s="159"/>
      <c r="AU832" s="156"/>
    </row>
    <row r="833" spans="1:47" ht="14.4" x14ac:dyDescent="0.3">
      <c r="A833" s="214"/>
      <c r="B833" s="215"/>
      <c r="C833" s="215"/>
      <c r="D833" s="215"/>
      <c r="E833" s="215"/>
      <c r="F833" s="222"/>
      <c r="G833" s="215"/>
      <c r="H833" s="215"/>
      <c r="I833" s="215"/>
      <c r="J833" s="224"/>
      <c r="K833" s="215"/>
      <c r="L833" s="215"/>
      <c r="M833" s="160"/>
      <c r="N833" s="215"/>
      <c r="O833" s="222"/>
      <c r="P833" s="242"/>
      <c r="Q833" s="222"/>
      <c r="R833" s="215"/>
      <c r="S833" s="215"/>
      <c r="T833" s="215"/>
      <c r="U833" s="160"/>
      <c r="V833" s="160"/>
      <c r="W833" s="160"/>
      <c r="X833" s="160"/>
      <c r="Y833" s="160"/>
      <c r="Z833" s="160"/>
      <c r="AA833" s="160"/>
      <c r="AB833" s="160"/>
      <c r="AC833" s="160"/>
      <c r="AD833" s="160"/>
      <c r="AE833" s="160"/>
      <c r="AF833" s="160"/>
      <c r="AG833" s="160"/>
      <c r="AH833" s="156"/>
      <c r="AI833" s="160"/>
      <c r="AJ833" s="160"/>
      <c r="AK833" s="160"/>
      <c r="AL833" s="160"/>
      <c r="AM833" s="225"/>
      <c r="AN833" s="160"/>
      <c r="AO833" s="160"/>
      <c r="AP833"/>
      <c r="AQ833"/>
      <c r="AR833" s="160"/>
      <c r="AS833" s="156"/>
      <c r="AT833" s="159"/>
      <c r="AU833" s="156"/>
    </row>
    <row r="834" spans="1:47" ht="14.4" x14ac:dyDescent="0.3">
      <c r="A834" s="214"/>
      <c r="B834" s="215"/>
      <c r="C834" s="215"/>
      <c r="D834" s="215"/>
      <c r="E834" s="215"/>
      <c r="F834" s="220"/>
      <c r="G834" s="215"/>
      <c r="H834" s="215"/>
      <c r="I834" s="215"/>
      <c r="J834" s="224"/>
      <c r="K834" s="215"/>
      <c r="L834" s="215"/>
      <c r="M834" s="160"/>
      <c r="N834" s="215"/>
      <c r="O834" s="222"/>
      <c r="P834" s="242"/>
      <c r="Q834" s="222"/>
      <c r="R834" s="215"/>
      <c r="S834" s="215"/>
      <c r="T834" s="215"/>
      <c r="U834" s="160"/>
      <c r="V834" s="160"/>
      <c r="W834" s="160"/>
      <c r="X834" s="160"/>
      <c r="Y834" s="160"/>
      <c r="Z834" s="160"/>
      <c r="AA834" s="160"/>
      <c r="AB834" s="160"/>
      <c r="AC834" s="160"/>
      <c r="AD834" s="160"/>
      <c r="AE834" s="160"/>
      <c r="AF834" s="160"/>
      <c r="AG834" s="160"/>
      <c r="AH834" s="156"/>
      <c r="AI834" s="160"/>
      <c r="AJ834" s="160"/>
      <c r="AK834" s="160"/>
      <c r="AL834" s="160"/>
      <c r="AM834" s="225"/>
      <c r="AN834" s="160"/>
      <c r="AO834" s="160"/>
      <c r="AP834"/>
      <c r="AQ834"/>
      <c r="AR834" s="160"/>
      <c r="AS834" s="156"/>
      <c r="AT834" s="159"/>
      <c r="AU834" s="156"/>
    </row>
    <row r="835" spans="1:47" ht="14.4" x14ac:dyDescent="0.3">
      <c r="A835" s="214"/>
      <c r="B835" s="215"/>
      <c r="C835" s="215"/>
      <c r="D835" s="215"/>
      <c r="E835" s="215"/>
      <c r="F835" s="221"/>
      <c r="G835" s="215"/>
      <c r="H835" s="215"/>
      <c r="I835" s="215"/>
      <c r="J835" s="215"/>
      <c r="K835" s="214"/>
      <c r="L835" s="215"/>
      <c r="M835" s="156"/>
      <c r="N835" s="214"/>
      <c r="O835" s="214"/>
      <c r="P835" s="242"/>
      <c r="Q835" s="215"/>
      <c r="R835" s="215"/>
      <c r="S835" s="215"/>
      <c r="T835" s="215"/>
      <c r="AP835"/>
      <c r="AQ835"/>
    </row>
    <row r="836" spans="1:47" ht="14.4" x14ac:dyDescent="0.3">
      <c r="A836" s="214"/>
      <c r="B836" s="215"/>
      <c r="C836" s="215"/>
      <c r="D836" s="215"/>
      <c r="E836" s="215"/>
      <c r="F836" s="222"/>
      <c r="G836" s="215"/>
      <c r="H836" s="215"/>
      <c r="I836" s="215"/>
      <c r="J836" s="224"/>
      <c r="K836" s="215"/>
      <c r="L836" s="215"/>
      <c r="M836" s="160"/>
      <c r="N836" s="215"/>
      <c r="O836" s="222"/>
      <c r="P836" s="242"/>
      <c r="Q836" s="222"/>
      <c r="R836" s="215"/>
      <c r="S836" s="215"/>
      <c r="T836" s="215"/>
      <c r="U836" s="160"/>
      <c r="V836" s="160"/>
      <c r="W836" s="160"/>
      <c r="X836" s="160"/>
      <c r="Y836" s="160"/>
      <c r="Z836" s="160"/>
      <c r="AA836" s="160"/>
      <c r="AB836" s="160"/>
      <c r="AC836" s="160"/>
      <c r="AD836" s="160"/>
      <c r="AE836" s="160"/>
      <c r="AF836" s="160"/>
      <c r="AG836" s="160"/>
      <c r="AH836" s="156"/>
      <c r="AI836" s="160"/>
      <c r="AJ836" s="160"/>
      <c r="AK836" s="160"/>
      <c r="AL836" s="160"/>
      <c r="AM836" s="225"/>
      <c r="AN836" s="160"/>
      <c r="AO836" s="160"/>
      <c r="AP836"/>
      <c r="AQ836"/>
      <c r="AR836" s="160"/>
      <c r="AS836" s="156"/>
      <c r="AT836" s="159"/>
      <c r="AU836" s="156"/>
    </row>
    <row r="837" spans="1:47" ht="14.4" x14ac:dyDescent="0.3">
      <c r="A837" s="214"/>
      <c r="B837" s="215"/>
      <c r="C837" s="215"/>
      <c r="D837" s="215"/>
      <c r="E837" s="215"/>
      <c r="F837" s="222"/>
      <c r="G837" s="215"/>
      <c r="H837" s="215"/>
      <c r="I837" s="215"/>
      <c r="J837" s="224"/>
      <c r="K837" s="215"/>
      <c r="L837" s="215"/>
      <c r="M837" s="215"/>
      <c r="N837" s="215"/>
      <c r="O837" s="222"/>
      <c r="P837" s="242"/>
      <c r="Q837" s="222"/>
      <c r="R837" s="215"/>
      <c r="S837" s="215"/>
      <c r="T837" s="215"/>
      <c r="U837" s="160"/>
      <c r="V837" s="160"/>
      <c r="W837" s="160"/>
      <c r="X837" s="160"/>
      <c r="Y837" s="160"/>
      <c r="Z837" s="160"/>
      <c r="AA837" s="160"/>
      <c r="AB837" s="160"/>
      <c r="AC837" s="160"/>
      <c r="AD837" s="160"/>
      <c r="AE837" s="160"/>
      <c r="AF837" s="160"/>
      <c r="AG837" s="160"/>
      <c r="AH837" s="156"/>
      <c r="AI837" s="160"/>
      <c r="AJ837" s="160"/>
      <c r="AK837" s="160"/>
      <c r="AL837" s="160"/>
      <c r="AM837" s="225"/>
      <c r="AN837" s="160"/>
      <c r="AO837" s="160"/>
      <c r="AP837"/>
      <c r="AQ837"/>
      <c r="AR837" s="160"/>
      <c r="AS837" s="156"/>
      <c r="AT837" s="159"/>
      <c r="AU837" s="156"/>
    </row>
    <row r="838" spans="1:47" ht="14.4" x14ac:dyDescent="0.3">
      <c r="A838" s="214"/>
      <c r="B838" s="215"/>
      <c r="C838" s="215"/>
      <c r="D838" s="215"/>
      <c r="E838" s="215"/>
      <c r="F838" s="222"/>
      <c r="G838" s="215"/>
      <c r="H838" s="215"/>
      <c r="I838" s="215"/>
      <c r="J838" s="224"/>
      <c r="K838" s="215"/>
      <c r="L838" s="215"/>
      <c r="M838" s="160"/>
      <c r="N838" s="215"/>
      <c r="O838" s="222"/>
      <c r="P838" s="242"/>
      <c r="Q838" s="222"/>
      <c r="R838" s="215"/>
      <c r="S838" s="215"/>
      <c r="T838" s="215"/>
      <c r="U838" s="160"/>
      <c r="V838" s="160"/>
      <c r="W838" s="160"/>
      <c r="X838" s="160"/>
      <c r="Y838" s="160"/>
      <c r="Z838" s="160"/>
      <c r="AA838" s="160"/>
      <c r="AB838" s="160"/>
      <c r="AC838" s="160"/>
      <c r="AD838" s="160"/>
      <c r="AE838" s="160"/>
      <c r="AF838" s="160"/>
      <c r="AG838" s="160"/>
      <c r="AH838" s="156"/>
      <c r="AI838" s="160"/>
      <c r="AJ838" s="160"/>
      <c r="AK838" s="160"/>
      <c r="AL838" s="160"/>
      <c r="AM838" s="225"/>
      <c r="AN838" s="160"/>
      <c r="AO838" s="160"/>
      <c r="AP838"/>
      <c r="AQ838"/>
      <c r="AR838" s="160"/>
      <c r="AS838" s="156"/>
      <c r="AT838" s="159"/>
      <c r="AU838" s="156"/>
    </row>
    <row r="839" spans="1:47" ht="14.4" x14ac:dyDescent="0.3">
      <c r="A839" s="214"/>
      <c r="B839" s="215"/>
      <c r="C839" s="215"/>
      <c r="D839" s="215"/>
      <c r="E839" s="215"/>
      <c r="F839" s="221"/>
      <c r="G839" s="215"/>
      <c r="H839" s="215"/>
      <c r="I839" s="215"/>
      <c r="J839" s="215"/>
      <c r="K839" s="214"/>
      <c r="L839" s="215"/>
      <c r="M839" s="156"/>
      <c r="N839" s="214"/>
      <c r="O839" s="214"/>
      <c r="P839" s="242"/>
      <c r="Q839" s="215"/>
      <c r="R839" s="215"/>
      <c r="S839" s="215"/>
      <c r="T839" s="215"/>
      <c r="AP839"/>
      <c r="AQ839"/>
    </row>
    <row r="840" spans="1:47" ht="14.4" x14ac:dyDescent="0.3">
      <c r="A840" s="214"/>
      <c r="B840" s="215"/>
      <c r="C840" s="215"/>
      <c r="D840" s="215"/>
      <c r="E840" s="215"/>
      <c r="F840" s="222"/>
      <c r="G840" s="215"/>
      <c r="H840" s="215"/>
      <c r="I840" s="215"/>
      <c r="J840" s="224"/>
      <c r="K840" s="215"/>
      <c r="L840" s="215"/>
      <c r="M840" s="160"/>
      <c r="N840" s="215"/>
      <c r="O840" s="222"/>
      <c r="P840" s="242"/>
      <c r="Q840" s="222"/>
      <c r="R840" s="215"/>
      <c r="S840" s="215"/>
      <c r="T840" s="215"/>
      <c r="U840" s="160"/>
      <c r="V840" s="160"/>
      <c r="W840" s="160"/>
      <c r="X840" s="160"/>
      <c r="Y840" s="160"/>
      <c r="Z840" s="160"/>
      <c r="AA840" s="160"/>
      <c r="AB840" s="160"/>
      <c r="AC840" s="160"/>
      <c r="AD840" s="160"/>
      <c r="AE840" s="160"/>
      <c r="AF840" s="160"/>
      <c r="AG840" s="160"/>
      <c r="AH840" s="156"/>
      <c r="AI840" s="160"/>
      <c r="AJ840" s="160"/>
      <c r="AK840" s="160"/>
      <c r="AL840" s="160"/>
      <c r="AM840" s="225"/>
      <c r="AN840" s="160"/>
      <c r="AO840" s="160"/>
      <c r="AP840"/>
      <c r="AQ840"/>
      <c r="AR840" s="160"/>
      <c r="AS840" s="156"/>
      <c r="AT840" s="159"/>
      <c r="AU840" s="156"/>
    </row>
    <row r="841" spans="1:47" ht="14.4" x14ac:dyDescent="0.3">
      <c r="A841" s="214"/>
      <c r="B841" s="215"/>
      <c r="C841" s="215"/>
      <c r="D841" s="215"/>
      <c r="E841" s="215"/>
      <c r="F841" s="221"/>
      <c r="G841" s="215"/>
      <c r="H841" s="215"/>
      <c r="I841" s="215"/>
      <c r="J841" s="215"/>
      <c r="K841" s="214"/>
      <c r="L841" s="215"/>
      <c r="M841" s="156"/>
      <c r="N841" s="214"/>
      <c r="O841" s="214"/>
      <c r="P841" s="242"/>
      <c r="Q841" s="215"/>
      <c r="R841" s="215"/>
      <c r="S841" s="215"/>
      <c r="T841" s="215"/>
      <c r="AP841"/>
      <c r="AQ841"/>
    </row>
    <row r="842" spans="1:47" ht="14.4" x14ac:dyDescent="0.3">
      <c r="A842" s="214"/>
      <c r="B842" s="215"/>
      <c r="C842" s="215"/>
      <c r="D842" s="215"/>
      <c r="E842" s="215"/>
      <c r="F842" s="221"/>
      <c r="G842" s="215"/>
      <c r="H842" s="215"/>
      <c r="I842" s="215"/>
      <c r="J842" s="215"/>
      <c r="K842" s="214"/>
      <c r="L842" s="215"/>
      <c r="M842" s="156"/>
      <c r="N842" s="214"/>
      <c r="O842" s="214"/>
      <c r="P842" s="242"/>
      <c r="Q842" s="215"/>
      <c r="R842" s="215"/>
      <c r="S842" s="215"/>
      <c r="T842" s="215"/>
      <c r="AP842"/>
      <c r="AQ842"/>
    </row>
    <row r="843" spans="1:47" ht="14.4" x14ac:dyDescent="0.3">
      <c r="A843" s="214"/>
      <c r="B843" s="215"/>
      <c r="C843" s="215"/>
      <c r="D843" s="215"/>
      <c r="E843" s="215"/>
      <c r="F843" s="222"/>
      <c r="G843" s="215"/>
      <c r="H843" s="215"/>
      <c r="I843" s="215"/>
      <c r="J843" s="224"/>
      <c r="K843" s="215"/>
      <c r="L843" s="215"/>
      <c r="M843" s="160"/>
      <c r="N843" s="215"/>
      <c r="O843" s="222"/>
      <c r="P843" s="242"/>
      <c r="Q843" s="222"/>
      <c r="R843" s="215"/>
      <c r="S843" s="215"/>
      <c r="T843" s="215"/>
      <c r="U843" s="160"/>
      <c r="V843" s="160"/>
      <c r="W843" s="160"/>
      <c r="X843" s="160"/>
      <c r="Y843" s="160"/>
      <c r="Z843" s="160"/>
      <c r="AA843" s="160"/>
      <c r="AB843" s="160"/>
      <c r="AC843" s="160"/>
      <c r="AD843" s="160"/>
      <c r="AE843" s="160"/>
      <c r="AF843" s="160"/>
      <c r="AG843" s="160"/>
      <c r="AH843" s="156"/>
      <c r="AI843" s="160"/>
      <c r="AJ843" s="160"/>
      <c r="AK843" s="160"/>
      <c r="AL843" s="160"/>
      <c r="AM843" s="225"/>
      <c r="AN843" s="160"/>
      <c r="AO843" s="160"/>
      <c r="AP843"/>
      <c r="AQ843"/>
      <c r="AR843" s="160"/>
      <c r="AS843" s="156"/>
      <c r="AT843" s="159"/>
      <c r="AU843" s="156"/>
    </row>
    <row r="844" spans="1:47" ht="14.4" x14ac:dyDescent="0.3">
      <c r="A844" s="214"/>
      <c r="B844" s="215"/>
      <c r="C844" s="215"/>
      <c r="D844" s="215"/>
      <c r="E844" s="215"/>
      <c r="F844" s="221"/>
      <c r="G844" s="215"/>
      <c r="H844" s="215"/>
      <c r="I844" s="215"/>
      <c r="J844" s="215"/>
      <c r="K844" s="214"/>
      <c r="L844" s="215"/>
      <c r="M844" s="222"/>
      <c r="N844" s="214"/>
      <c r="O844" s="214"/>
      <c r="P844" s="242"/>
      <c r="Q844" s="215"/>
      <c r="R844" s="215"/>
      <c r="S844" s="215"/>
      <c r="T844" s="215"/>
      <c r="AP844"/>
      <c r="AQ844"/>
    </row>
    <row r="845" spans="1:47" ht="14.4" x14ac:dyDescent="0.3">
      <c r="A845" s="214"/>
      <c r="B845" s="215"/>
      <c r="C845" s="215"/>
      <c r="D845" s="215"/>
      <c r="E845" s="215"/>
      <c r="F845" s="220"/>
      <c r="G845" s="215"/>
      <c r="H845" s="215"/>
      <c r="I845" s="215"/>
      <c r="J845" s="224"/>
      <c r="K845" s="215"/>
      <c r="L845" s="215"/>
      <c r="M845" s="160"/>
      <c r="N845" s="215"/>
      <c r="O845" s="222"/>
      <c r="P845" s="242"/>
      <c r="Q845" s="222"/>
      <c r="R845" s="215"/>
      <c r="S845" s="215"/>
      <c r="T845" s="215"/>
      <c r="U845" s="160"/>
      <c r="V845" s="160"/>
      <c r="W845" s="160"/>
      <c r="X845" s="160"/>
      <c r="Y845" s="160"/>
      <c r="Z845" s="160"/>
      <c r="AA845" s="160"/>
      <c r="AB845" s="160"/>
      <c r="AC845" s="160"/>
      <c r="AD845" s="160"/>
      <c r="AE845" s="160"/>
      <c r="AF845" s="160"/>
      <c r="AG845" s="160"/>
      <c r="AH845" s="156"/>
      <c r="AI845" s="160"/>
      <c r="AJ845" s="160"/>
      <c r="AK845" s="160"/>
      <c r="AL845" s="160"/>
      <c r="AM845" s="225"/>
      <c r="AN845" s="160"/>
      <c r="AO845" s="160"/>
      <c r="AP845"/>
      <c r="AQ845"/>
      <c r="AR845" s="160"/>
      <c r="AS845" s="156"/>
      <c r="AT845" s="159"/>
      <c r="AU845" s="156"/>
    </row>
    <row r="846" spans="1:47" ht="14.4" x14ac:dyDescent="0.3">
      <c r="A846" s="214"/>
      <c r="B846" s="215"/>
      <c r="C846" s="215"/>
      <c r="D846" s="215"/>
      <c r="E846" s="215"/>
      <c r="F846" s="221"/>
      <c r="G846" s="215"/>
      <c r="H846" s="215"/>
      <c r="I846" s="215"/>
      <c r="J846" s="215"/>
      <c r="K846" s="214"/>
      <c r="L846" s="215"/>
      <c r="M846" s="222"/>
      <c r="N846" s="214"/>
      <c r="O846" s="214"/>
      <c r="P846" s="242"/>
      <c r="Q846" s="215"/>
      <c r="R846" s="215"/>
      <c r="S846" s="215"/>
      <c r="T846" s="215"/>
      <c r="AP846"/>
      <c r="AQ846"/>
    </row>
    <row r="847" spans="1:47" ht="14.4" x14ac:dyDescent="0.3">
      <c r="A847" s="214"/>
      <c r="B847" s="215"/>
      <c r="C847" s="215"/>
      <c r="D847" s="215"/>
      <c r="E847" s="215"/>
      <c r="F847" s="221"/>
      <c r="G847" s="215"/>
      <c r="H847" s="215"/>
      <c r="I847" s="215"/>
      <c r="J847" s="215"/>
      <c r="K847" s="214"/>
      <c r="L847" s="215"/>
      <c r="M847" s="156"/>
      <c r="N847" s="214"/>
      <c r="O847" s="214"/>
      <c r="P847" s="242"/>
      <c r="Q847" s="215"/>
      <c r="R847" s="215"/>
      <c r="S847" s="215"/>
      <c r="T847" s="215"/>
      <c r="AP847"/>
      <c r="AQ847"/>
    </row>
    <row r="848" spans="1:47" ht="14.4" x14ac:dyDescent="0.3">
      <c r="A848" s="214"/>
      <c r="B848" s="215"/>
      <c r="C848" s="215"/>
      <c r="D848" s="215"/>
      <c r="E848" s="215"/>
      <c r="F848" s="222"/>
      <c r="G848" s="215"/>
      <c r="H848" s="215"/>
      <c r="I848" s="215"/>
      <c r="J848" s="224"/>
      <c r="K848" s="215"/>
      <c r="L848" s="215"/>
      <c r="M848" s="160"/>
      <c r="N848" s="215"/>
      <c r="O848" s="222"/>
      <c r="P848" s="242"/>
      <c r="Q848" s="222"/>
      <c r="R848" s="215"/>
      <c r="S848" s="215"/>
      <c r="T848" s="215"/>
      <c r="U848" s="160"/>
      <c r="V848" s="160"/>
      <c r="W848" s="160"/>
      <c r="X848" s="160"/>
      <c r="Y848" s="160"/>
      <c r="Z848" s="160"/>
      <c r="AA848" s="160"/>
      <c r="AB848" s="160"/>
      <c r="AC848" s="160"/>
      <c r="AD848" s="160"/>
      <c r="AE848" s="160"/>
      <c r="AF848" s="160"/>
      <c r="AG848" s="160"/>
      <c r="AH848" s="156"/>
      <c r="AI848" s="160"/>
      <c r="AJ848" s="160"/>
      <c r="AK848" s="160"/>
      <c r="AL848" s="160"/>
      <c r="AM848" s="225"/>
      <c r="AN848" s="160"/>
      <c r="AO848" s="160"/>
      <c r="AP848"/>
      <c r="AQ848"/>
      <c r="AR848" s="160"/>
      <c r="AS848" s="156"/>
      <c r="AT848" s="159"/>
      <c r="AU848" s="156"/>
    </row>
    <row r="849" spans="1:47" ht="14.4" x14ac:dyDescent="0.3">
      <c r="A849" s="214"/>
      <c r="B849" s="215"/>
      <c r="C849" s="215"/>
      <c r="D849" s="215"/>
      <c r="E849" s="215"/>
      <c r="F849" s="221"/>
      <c r="G849" s="215"/>
      <c r="H849" s="215"/>
      <c r="I849" s="215"/>
      <c r="J849" s="215"/>
      <c r="K849" s="214"/>
      <c r="L849" s="215"/>
      <c r="M849" s="156"/>
      <c r="N849" s="214"/>
      <c r="O849" s="214"/>
      <c r="P849" s="242"/>
      <c r="Q849" s="215"/>
      <c r="R849" s="215"/>
      <c r="S849" s="215"/>
      <c r="T849" s="215"/>
      <c r="AP849"/>
      <c r="AQ849"/>
    </row>
    <row r="850" spans="1:47" ht="14.4" x14ac:dyDescent="0.3">
      <c r="A850" s="214"/>
      <c r="B850" s="215"/>
      <c r="C850" s="215"/>
      <c r="D850" s="215"/>
      <c r="E850" s="215"/>
      <c r="F850" s="222"/>
      <c r="G850" s="215"/>
      <c r="H850" s="215"/>
      <c r="I850" s="215"/>
      <c r="J850" s="224"/>
      <c r="K850" s="215"/>
      <c r="L850" s="215"/>
      <c r="M850" s="160"/>
      <c r="N850" s="215"/>
      <c r="O850" s="222"/>
      <c r="P850" s="242"/>
      <c r="Q850" s="222"/>
      <c r="R850" s="215"/>
      <c r="S850" s="215"/>
      <c r="T850" s="215"/>
      <c r="U850" s="160"/>
      <c r="V850" s="160"/>
      <c r="W850" s="160"/>
      <c r="X850" s="160"/>
      <c r="Y850" s="160"/>
      <c r="Z850" s="160"/>
      <c r="AA850" s="160"/>
      <c r="AB850" s="160"/>
      <c r="AC850" s="160"/>
      <c r="AD850" s="160"/>
      <c r="AE850" s="160"/>
      <c r="AF850" s="160"/>
      <c r="AG850" s="160"/>
      <c r="AH850" s="156"/>
      <c r="AI850" s="160"/>
      <c r="AJ850" s="160"/>
      <c r="AK850" s="160"/>
      <c r="AL850" s="160"/>
      <c r="AM850" s="225"/>
      <c r="AN850" s="160"/>
      <c r="AO850" s="160"/>
      <c r="AP850"/>
      <c r="AQ850"/>
      <c r="AR850" s="160"/>
      <c r="AS850" s="156"/>
      <c r="AT850" s="159"/>
      <c r="AU850" s="156"/>
    </row>
    <row r="851" spans="1:47" ht="14.4" x14ac:dyDescent="0.3">
      <c r="A851" s="214"/>
      <c r="B851" s="215"/>
      <c r="C851" s="215"/>
      <c r="D851" s="215"/>
      <c r="E851" s="215"/>
      <c r="F851" s="221"/>
      <c r="G851" s="215"/>
      <c r="H851" s="215"/>
      <c r="I851" s="215"/>
      <c r="J851" s="215"/>
      <c r="K851" s="214"/>
      <c r="L851" s="215"/>
      <c r="M851" s="156"/>
      <c r="N851" s="214"/>
      <c r="O851" s="214"/>
      <c r="P851" s="242"/>
      <c r="Q851" s="215"/>
      <c r="R851" s="215"/>
      <c r="S851" s="215"/>
      <c r="T851" s="215"/>
      <c r="AP851"/>
      <c r="AQ851"/>
    </row>
    <row r="852" spans="1:47" ht="14.4" x14ac:dyDescent="0.3">
      <c r="A852" s="214"/>
      <c r="B852" s="215"/>
      <c r="C852" s="215"/>
      <c r="D852" s="215"/>
      <c r="E852" s="215"/>
      <c r="F852" s="222"/>
      <c r="G852" s="215"/>
      <c r="H852" s="215"/>
      <c r="I852" s="215"/>
      <c r="J852" s="224"/>
      <c r="K852" s="215"/>
      <c r="L852" s="215"/>
      <c r="M852" s="160"/>
      <c r="N852" s="215"/>
      <c r="O852" s="222"/>
      <c r="P852" s="242"/>
      <c r="Q852" s="222"/>
      <c r="R852" s="215"/>
      <c r="S852" s="215"/>
      <c r="T852" s="215"/>
      <c r="U852" s="160"/>
      <c r="V852" s="160"/>
      <c r="W852" s="160"/>
      <c r="X852" s="160"/>
      <c r="Y852" s="160"/>
      <c r="Z852" s="160"/>
      <c r="AA852" s="160"/>
      <c r="AB852" s="160"/>
      <c r="AC852" s="160"/>
      <c r="AD852" s="160"/>
      <c r="AE852" s="160"/>
      <c r="AF852" s="160"/>
      <c r="AG852" s="160"/>
      <c r="AH852" s="156"/>
      <c r="AI852" s="160"/>
      <c r="AJ852" s="160"/>
      <c r="AK852" s="160"/>
      <c r="AL852" s="160"/>
      <c r="AM852" s="225"/>
      <c r="AN852" s="160"/>
      <c r="AO852" s="160"/>
      <c r="AP852"/>
      <c r="AQ852"/>
      <c r="AR852" s="160"/>
      <c r="AS852" s="156"/>
      <c r="AT852" s="159"/>
      <c r="AU852" s="156"/>
    </row>
    <row r="853" spans="1:47" ht="14.4" x14ac:dyDescent="0.3">
      <c r="A853" s="214"/>
      <c r="B853" s="215"/>
      <c r="C853" s="215"/>
      <c r="D853" s="215"/>
      <c r="E853" s="215"/>
      <c r="F853" s="222"/>
      <c r="G853" s="215"/>
      <c r="H853" s="215"/>
      <c r="I853" s="215"/>
      <c r="J853" s="224"/>
      <c r="K853" s="215"/>
      <c r="L853" s="215"/>
      <c r="M853" s="160"/>
      <c r="N853" s="215"/>
      <c r="O853" s="222"/>
      <c r="P853" s="242"/>
      <c r="Q853" s="222"/>
      <c r="R853" s="215"/>
      <c r="S853" s="215"/>
      <c r="T853" s="215"/>
      <c r="U853" s="160"/>
      <c r="V853" s="160"/>
      <c r="W853" s="160"/>
      <c r="X853" s="160"/>
      <c r="Y853" s="160"/>
      <c r="Z853" s="160"/>
      <c r="AA853" s="160"/>
      <c r="AB853" s="160"/>
      <c r="AC853" s="160"/>
      <c r="AD853" s="160"/>
      <c r="AE853" s="160"/>
      <c r="AF853" s="160"/>
      <c r="AG853" s="160"/>
      <c r="AH853" s="156"/>
      <c r="AI853" s="160"/>
      <c r="AJ853" s="160"/>
      <c r="AK853" s="160"/>
      <c r="AL853" s="160"/>
      <c r="AM853" s="225"/>
      <c r="AN853" s="160"/>
      <c r="AO853" s="160"/>
      <c r="AP853"/>
      <c r="AQ853"/>
      <c r="AR853" s="160"/>
      <c r="AS853" s="156"/>
      <c r="AT853" s="159"/>
      <c r="AU853" s="156"/>
    </row>
    <row r="854" spans="1:47" ht="14.4" x14ac:dyDescent="0.3">
      <c r="A854" s="214"/>
      <c r="B854" s="215"/>
      <c r="C854" s="215"/>
      <c r="D854" s="215"/>
      <c r="E854" s="215"/>
      <c r="F854" s="221"/>
      <c r="G854" s="215"/>
      <c r="H854" s="215"/>
      <c r="I854" s="215"/>
      <c r="J854" s="215"/>
      <c r="K854" s="214"/>
      <c r="L854" s="215"/>
      <c r="M854" s="222"/>
      <c r="N854" s="214"/>
      <c r="O854" s="214"/>
      <c r="P854" s="242"/>
      <c r="Q854" s="215"/>
      <c r="R854" s="215"/>
      <c r="S854" s="215"/>
      <c r="T854" s="215"/>
      <c r="AP854"/>
      <c r="AQ854"/>
    </row>
    <row r="855" spans="1:47" ht="14.4" x14ac:dyDescent="0.3">
      <c r="A855" s="214"/>
      <c r="B855" s="215"/>
      <c r="C855" s="215"/>
      <c r="D855" s="215"/>
      <c r="E855" s="215"/>
      <c r="F855" s="222"/>
      <c r="G855" s="215"/>
      <c r="H855" s="215"/>
      <c r="I855" s="215"/>
      <c r="J855" s="224"/>
      <c r="K855" s="215"/>
      <c r="L855" s="215"/>
      <c r="M855" s="160"/>
      <c r="N855" s="215"/>
      <c r="O855" s="222"/>
      <c r="P855" s="242"/>
      <c r="Q855" s="222"/>
      <c r="R855" s="215"/>
      <c r="S855" s="215"/>
      <c r="T855" s="215"/>
      <c r="U855" s="160"/>
      <c r="V855" s="160"/>
      <c r="W855" s="160"/>
      <c r="X855" s="160"/>
      <c r="Y855" s="160"/>
      <c r="Z855" s="160"/>
      <c r="AA855" s="160"/>
      <c r="AB855" s="160"/>
      <c r="AC855" s="160"/>
      <c r="AD855" s="160"/>
      <c r="AE855" s="160"/>
      <c r="AF855" s="160"/>
      <c r="AG855" s="160"/>
      <c r="AH855" s="156"/>
      <c r="AI855" s="160"/>
      <c r="AJ855" s="160"/>
      <c r="AK855" s="160"/>
      <c r="AL855" s="160"/>
      <c r="AM855" s="225"/>
      <c r="AN855" s="160"/>
      <c r="AO855" s="160"/>
      <c r="AP855"/>
      <c r="AQ855"/>
      <c r="AR855" s="160"/>
      <c r="AS855" s="156"/>
      <c r="AT855" s="159"/>
      <c r="AU855" s="156"/>
    </row>
    <row r="856" spans="1:47" ht="14.4" x14ac:dyDescent="0.3">
      <c r="A856" s="214"/>
      <c r="B856" s="215"/>
      <c r="C856" s="215"/>
      <c r="D856" s="215"/>
      <c r="E856" s="215"/>
      <c r="F856" s="221"/>
      <c r="G856" s="215"/>
      <c r="H856" s="215"/>
      <c r="I856" s="215"/>
      <c r="J856" s="215"/>
      <c r="K856" s="214"/>
      <c r="L856" s="215"/>
      <c r="M856" s="156"/>
      <c r="N856" s="214"/>
      <c r="O856" s="214"/>
      <c r="P856" s="242"/>
      <c r="Q856" s="215"/>
      <c r="R856" s="215"/>
      <c r="S856" s="215"/>
      <c r="T856" s="215"/>
      <c r="AP856"/>
      <c r="AQ856"/>
    </row>
    <row r="857" spans="1:47" ht="14.4" x14ac:dyDescent="0.3">
      <c r="A857" s="214"/>
      <c r="B857" s="215"/>
      <c r="C857" s="215"/>
      <c r="D857" s="215"/>
      <c r="E857" s="215"/>
      <c r="F857" s="222"/>
      <c r="G857" s="215"/>
      <c r="H857" s="215"/>
      <c r="I857" s="215"/>
      <c r="J857" s="224"/>
      <c r="K857" s="215"/>
      <c r="L857" s="215"/>
      <c r="M857" s="160"/>
      <c r="N857" s="215"/>
      <c r="O857" s="222"/>
      <c r="P857" s="242"/>
      <c r="Q857" s="222"/>
      <c r="R857" s="215"/>
      <c r="S857" s="215"/>
      <c r="T857" s="215"/>
      <c r="U857" s="160"/>
      <c r="V857" s="160"/>
      <c r="W857" s="160"/>
      <c r="X857" s="160"/>
      <c r="Y857" s="160"/>
      <c r="Z857" s="160"/>
      <c r="AA857" s="160"/>
      <c r="AB857" s="160"/>
      <c r="AC857" s="160"/>
      <c r="AD857" s="160"/>
      <c r="AE857" s="160"/>
      <c r="AF857" s="160"/>
      <c r="AG857" s="160"/>
      <c r="AH857" s="156"/>
      <c r="AI857" s="160"/>
      <c r="AJ857" s="160"/>
      <c r="AK857" s="160"/>
      <c r="AL857" s="160"/>
      <c r="AM857" s="225"/>
      <c r="AN857" s="160"/>
      <c r="AO857" s="160"/>
      <c r="AP857"/>
      <c r="AQ857"/>
      <c r="AR857" s="160"/>
      <c r="AS857" s="156"/>
      <c r="AT857" s="159"/>
      <c r="AU857" s="156"/>
    </row>
    <row r="858" spans="1:47" ht="14.4" x14ac:dyDescent="0.3">
      <c r="A858" s="214"/>
      <c r="B858" s="215"/>
      <c r="C858" s="215"/>
      <c r="D858" s="215"/>
      <c r="E858" s="215"/>
      <c r="F858" s="222"/>
      <c r="G858" s="215"/>
      <c r="H858" s="215"/>
      <c r="I858" s="215"/>
      <c r="J858" s="224"/>
      <c r="K858" s="215"/>
      <c r="L858" s="215"/>
      <c r="M858" s="215"/>
      <c r="N858" s="215"/>
      <c r="O858" s="222"/>
      <c r="P858" s="242"/>
      <c r="Q858" s="222"/>
      <c r="R858" s="215"/>
      <c r="S858" s="215"/>
      <c r="T858" s="215"/>
      <c r="U858" s="160"/>
      <c r="V858" s="160"/>
      <c r="W858" s="160"/>
      <c r="X858" s="160"/>
      <c r="Y858" s="160"/>
      <c r="Z858" s="160"/>
      <c r="AA858" s="160"/>
      <c r="AB858" s="160"/>
      <c r="AC858" s="160"/>
      <c r="AD858" s="160"/>
      <c r="AE858" s="160"/>
      <c r="AF858" s="160"/>
      <c r="AG858" s="160"/>
      <c r="AH858" s="156"/>
      <c r="AI858" s="160"/>
      <c r="AJ858" s="160"/>
      <c r="AK858" s="160"/>
      <c r="AL858" s="160"/>
      <c r="AM858" s="225"/>
      <c r="AN858" s="160"/>
      <c r="AO858" s="160"/>
      <c r="AP858"/>
      <c r="AQ858"/>
      <c r="AR858" s="160"/>
      <c r="AS858" s="156"/>
      <c r="AT858" s="159"/>
      <c r="AU858" s="156"/>
    </row>
    <row r="859" spans="1:47" ht="14.4" x14ac:dyDescent="0.3">
      <c r="A859" s="214"/>
      <c r="B859" s="215"/>
      <c r="C859" s="215"/>
      <c r="D859" s="215"/>
      <c r="E859" s="215"/>
      <c r="F859" s="222"/>
      <c r="G859" s="215"/>
      <c r="H859" s="215"/>
      <c r="I859" s="215"/>
      <c r="J859" s="224"/>
      <c r="K859" s="215"/>
      <c r="L859" s="215"/>
      <c r="M859" s="160"/>
      <c r="N859" s="215"/>
      <c r="O859" s="222"/>
      <c r="P859" s="242"/>
      <c r="Q859" s="222"/>
      <c r="R859" s="215"/>
      <c r="S859" s="215"/>
      <c r="T859" s="215"/>
      <c r="U859" s="160"/>
      <c r="V859" s="160"/>
      <c r="W859" s="160"/>
      <c r="X859" s="160"/>
      <c r="Y859" s="160"/>
      <c r="Z859" s="160"/>
      <c r="AA859" s="160"/>
      <c r="AB859" s="160"/>
      <c r="AC859" s="160"/>
      <c r="AD859" s="160"/>
      <c r="AE859" s="160"/>
      <c r="AF859" s="160"/>
      <c r="AG859" s="160"/>
      <c r="AH859" s="156"/>
      <c r="AI859" s="160"/>
      <c r="AJ859" s="160"/>
      <c r="AK859" s="160"/>
      <c r="AL859" s="160"/>
      <c r="AM859" s="225"/>
      <c r="AN859" s="160"/>
      <c r="AO859" s="160"/>
      <c r="AP859"/>
      <c r="AQ859"/>
      <c r="AR859" s="160"/>
      <c r="AS859" s="156"/>
      <c r="AT859" s="159"/>
      <c r="AU859" s="156"/>
    </row>
    <row r="860" spans="1:47" ht="14.4" x14ac:dyDescent="0.3">
      <c r="A860" s="214"/>
      <c r="B860" s="215"/>
      <c r="C860" s="215"/>
      <c r="D860" s="215"/>
      <c r="E860" s="215"/>
      <c r="F860" s="221"/>
      <c r="G860" s="215"/>
      <c r="H860" s="215"/>
      <c r="I860" s="215"/>
      <c r="J860" s="215"/>
      <c r="K860" s="214"/>
      <c r="L860" s="215"/>
      <c r="M860" s="156"/>
      <c r="N860" s="214"/>
      <c r="O860" s="214"/>
      <c r="P860" s="242"/>
      <c r="Q860" s="215"/>
      <c r="R860" s="215"/>
      <c r="S860" s="215"/>
      <c r="T860" s="215"/>
      <c r="AP860"/>
      <c r="AQ860"/>
    </row>
    <row r="861" spans="1:47" ht="14.4" x14ac:dyDescent="0.3">
      <c r="A861" s="214"/>
      <c r="B861" s="215"/>
      <c r="C861" s="215"/>
      <c r="D861" s="215"/>
      <c r="E861" s="215"/>
      <c r="F861" s="222"/>
      <c r="G861" s="215"/>
      <c r="H861" s="215"/>
      <c r="I861" s="215"/>
      <c r="J861" s="224"/>
      <c r="K861" s="215"/>
      <c r="L861" s="215"/>
      <c r="M861" s="160"/>
      <c r="N861" s="215"/>
      <c r="O861" s="222"/>
      <c r="P861" s="242"/>
      <c r="Q861" s="222"/>
      <c r="R861" s="215"/>
      <c r="S861" s="215"/>
      <c r="T861" s="215"/>
      <c r="U861" s="160"/>
      <c r="V861" s="160"/>
      <c r="W861" s="160"/>
      <c r="X861" s="160"/>
      <c r="Y861" s="160"/>
      <c r="Z861" s="160"/>
      <c r="AA861" s="160"/>
      <c r="AB861" s="160"/>
      <c r="AC861" s="160"/>
      <c r="AD861" s="160"/>
      <c r="AE861" s="160"/>
      <c r="AF861" s="160"/>
      <c r="AG861" s="160"/>
      <c r="AH861" s="156"/>
      <c r="AI861" s="160"/>
      <c r="AJ861" s="160"/>
      <c r="AK861" s="160"/>
      <c r="AL861" s="160"/>
      <c r="AM861" s="225"/>
      <c r="AN861" s="160"/>
      <c r="AO861" s="160"/>
      <c r="AP861"/>
      <c r="AQ861"/>
      <c r="AR861" s="160"/>
      <c r="AS861" s="156"/>
      <c r="AT861" s="159"/>
      <c r="AU861" s="156"/>
    </row>
    <row r="862" spans="1:47" ht="14.4" x14ac:dyDescent="0.3">
      <c r="A862" s="214"/>
      <c r="B862" s="215"/>
      <c r="C862" s="215"/>
      <c r="D862" s="215"/>
      <c r="E862" s="215"/>
      <c r="F862" s="222"/>
      <c r="G862" s="215"/>
      <c r="H862" s="215"/>
      <c r="I862" s="215"/>
      <c r="J862" s="224"/>
      <c r="K862" s="215"/>
      <c r="L862" s="215"/>
      <c r="M862" s="160"/>
      <c r="N862" s="215"/>
      <c r="O862" s="222"/>
      <c r="P862" s="242"/>
      <c r="Q862" s="222"/>
      <c r="R862" s="215"/>
      <c r="S862" s="215"/>
      <c r="T862" s="215"/>
      <c r="U862" s="160"/>
      <c r="V862" s="160"/>
      <c r="W862" s="160"/>
      <c r="X862" s="160"/>
      <c r="Y862" s="160"/>
      <c r="Z862" s="160"/>
      <c r="AA862" s="160"/>
      <c r="AB862" s="160"/>
      <c r="AC862" s="160"/>
      <c r="AD862" s="160"/>
      <c r="AE862" s="160"/>
      <c r="AF862" s="160"/>
      <c r="AG862" s="160"/>
      <c r="AH862" s="156"/>
      <c r="AI862" s="160"/>
      <c r="AJ862" s="160"/>
      <c r="AK862" s="160"/>
      <c r="AL862" s="160"/>
      <c r="AM862" s="225"/>
      <c r="AN862" s="160"/>
      <c r="AO862" s="160"/>
      <c r="AP862"/>
      <c r="AQ862"/>
      <c r="AR862" s="160"/>
      <c r="AS862" s="156"/>
      <c r="AT862" s="159"/>
      <c r="AU862" s="156"/>
    </row>
    <row r="863" spans="1:47" ht="14.4" x14ac:dyDescent="0.3">
      <c r="A863" s="214"/>
      <c r="B863" s="215"/>
      <c r="C863" s="215"/>
      <c r="D863" s="215"/>
      <c r="E863" s="215"/>
      <c r="F863" s="221"/>
      <c r="G863" s="215"/>
      <c r="H863" s="215"/>
      <c r="I863" s="215"/>
      <c r="J863" s="215"/>
      <c r="K863" s="214"/>
      <c r="L863" s="215"/>
      <c r="M863" s="226"/>
      <c r="N863" s="214"/>
      <c r="O863" s="214"/>
      <c r="P863" s="242"/>
      <c r="Q863" s="215"/>
      <c r="R863" s="215"/>
      <c r="S863" s="215"/>
      <c r="T863" s="215"/>
      <c r="AP863"/>
      <c r="AQ863"/>
    </row>
    <row r="864" spans="1:47" ht="14.4" x14ac:dyDescent="0.3">
      <c r="A864" s="214"/>
      <c r="B864" s="215"/>
      <c r="C864" s="215"/>
      <c r="D864" s="215"/>
      <c r="E864" s="215"/>
      <c r="F864" s="220"/>
      <c r="G864" s="215"/>
      <c r="H864" s="215"/>
      <c r="I864" s="215"/>
      <c r="J864" s="224"/>
      <c r="K864" s="215"/>
      <c r="L864" s="215"/>
      <c r="M864" s="215"/>
      <c r="N864" s="215"/>
      <c r="O864" s="222"/>
      <c r="P864" s="242"/>
      <c r="Q864" s="222"/>
      <c r="R864" s="215"/>
      <c r="S864" s="215"/>
      <c r="T864" s="215"/>
      <c r="U864" s="160"/>
      <c r="V864" s="160"/>
      <c r="W864" s="160"/>
      <c r="X864" s="160"/>
      <c r="Y864" s="160"/>
      <c r="Z864" s="160"/>
      <c r="AA864" s="160"/>
      <c r="AB864" s="160"/>
      <c r="AC864" s="160"/>
      <c r="AD864" s="160"/>
      <c r="AE864" s="160"/>
      <c r="AF864" s="160"/>
      <c r="AG864" s="160"/>
      <c r="AH864" s="156"/>
      <c r="AI864" s="160"/>
      <c r="AJ864" s="160"/>
      <c r="AK864" s="160"/>
      <c r="AL864" s="160"/>
      <c r="AM864" s="225"/>
      <c r="AN864" s="160"/>
      <c r="AO864" s="160"/>
      <c r="AP864"/>
      <c r="AQ864"/>
      <c r="AR864" s="160"/>
      <c r="AS864" s="156"/>
      <c r="AT864" s="159"/>
      <c r="AU864" s="156"/>
    </row>
    <row r="865" spans="1:47" ht="14.4" x14ac:dyDescent="0.3">
      <c r="A865" s="214"/>
      <c r="B865" s="215"/>
      <c r="C865" s="215"/>
      <c r="D865" s="215"/>
      <c r="E865" s="215"/>
      <c r="F865" s="221"/>
      <c r="G865" s="215"/>
      <c r="H865" s="215"/>
      <c r="I865" s="215"/>
      <c r="J865" s="215"/>
      <c r="K865" s="214"/>
      <c r="L865" s="215"/>
      <c r="M865" s="156"/>
      <c r="N865" s="214"/>
      <c r="O865" s="214"/>
      <c r="P865" s="242"/>
      <c r="Q865" s="215"/>
      <c r="R865" s="215"/>
      <c r="S865" s="215"/>
      <c r="T865" s="215"/>
      <c r="AP865"/>
      <c r="AQ865"/>
    </row>
    <row r="866" spans="1:47" ht="14.4" x14ac:dyDescent="0.3">
      <c r="A866" s="214"/>
      <c r="B866" s="215"/>
      <c r="C866" s="215"/>
      <c r="D866" s="215"/>
      <c r="E866" s="215"/>
      <c r="F866" s="221"/>
      <c r="G866" s="215"/>
      <c r="H866" s="215"/>
      <c r="I866" s="215"/>
      <c r="J866" s="215"/>
      <c r="K866" s="214"/>
      <c r="L866" s="215"/>
      <c r="M866" s="156"/>
      <c r="N866" s="214"/>
      <c r="O866" s="214"/>
      <c r="P866" s="242"/>
      <c r="Q866" s="215"/>
      <c r="R866" s="215"/>
      <c r="S866" s="215"/>
      <c r="T866" s="215"/>
      <c r="AP866"/>
      <c r="AQ866"/>
    </row>
    <row r="867" spans="1:47" ht="14.4" x14ac:dyDescent="0.3">
      <c r="A867" s="214"/>
      <c r="B867" s="215"/>
      <c r="C867" s="215"/>
      <c r="D867" s="215"/>
      <c r="E867" s="215"/>
      <c r="F867" s="221"/>
      <c r="G867" s="215"/>
      <c r="H867" s="215"/>
      <c r="I867" s="215"/>
      <c r="J867" s="215"/>
      <c r="K867" s="214"/>
      <c r="L867" s="215"/>
      <c r="M867" s="156"/>
      <c r="N867" s="214"/>
      <c r="O867" s="214"/>
      <c r="P867" s="242"/>
      <c r="Q867" s="215"/>
      <c r="R867" s="215"/>
      <c r="S867" s="215"/>
      <c r="T867" s="215"/>
      <c r="AP867"/>
      <c r="AQ867"/>
    </row>
    <row r="868" spans="1:47" ht="14.4" x14ac:dyDescent="0.3">
      <c r="A868" s="214"/>
      <c r="B868" s="215"/>
      <c r="C868" s="215"/>
      <c r="D868" s="215"/>
      <c r="E868" s="215"/>
      <c r="F868" s="221"/>
      <c r="G868" s="215"/>
      <c r="H868" s="215"/>
      <c r="I868" s="215"/>
      <c r="J868" s="215"/>
      <c r="K868" s="214"/>
      <c r="L868" s="215"/>
      <c r="M868" s="156"/>
      <c r="N868" s="214"/>
      <c r="O868" s="214"/>
      <c r="P868" s="242"/>
      <c r="Q868" s="215"/>
      <c r="R868" s="215"/>
      <c r="S868" s="215"/>
      <c r="T868" s="215"/>
      <c r="AP868"/>
      <c r="AQ868"/>
    </row>
    <row r="869" spans="1:47" ht="14.4" x14ac:dyDescent="0.3">
      <c r="A869" s="214"/>
      <c r="B869" s="215"/>
      <c r="C869" s="215"/>
      <c r="D869" s="215"/>
      <c r="E869" s="215"/>
      <c r="F869" s="221"/>
      <c r="G869" s="215"/>
      <c r="H869" s="215"/>
      <c r="I869" s="215"/>
      <c r="J869" s="215"/>
      <c r="K869" s="214"/>
      <c r="L869" s="215"/>
      <c r="M869" s="226"/>
      <c r="N869" s="214"/>
      <c r="O869" s="214"/>
      <c r="P869" s="242"/>
      <c r="Q869" s="215"/>
      <c r="R869" s="215"/>
      <c r="S869" s="215"/>
      <c r="T869" s="215"/>
      <c r="AP869"/>
      <c r="AQ869"/>
    </row>
    <row r="870" spans="1:47" ht="14.4" x14ac:dyDescent="0.3">
      <c r="A870" s="214"/>
      <c r="B870" s="215"/>
      <c r="C870" s="215"/>
      <c r="D870" s="215"/>
      <c r="E870" s="215"/>
      <c r="F870" s="222"/>
      <c r="G870" s="215"/>
      <c r="H870" s="215"/>
      <c r="I870" s="215"/>
      <c r="J870" s="224"/>
      <c r="K870" s="215"/>
      <c r="L870" s="215"/>
      <c r="M870" s="215"/>
      <c r="N870" s="215"/>
      <c r="O870" s="222"/>
      <c r="P870" s="242"/>
      <c r="Q870" s="222"/>
      <c r="R870" s="215"/>
      <c r="S870" s="215"/>
      <c r="T870" s="215"/>
      <c r="U870" s="160"/>
      <c r="V870" s="160"/>
      <c r="W870" s="160"/>
      <c r="X870" s="160"/>
      <c r="Y870" s="160"/>
      <c r="Z870" s="160"/>
      <c r="AA870" s="160"/>
      <c r="AB870" s="160"/>
      <c r="AC870" s="160"/>
      <c r="AD870" s="160"/>
      <c r="AE870" s="160"/>
      <c r="AF870" s="160"/>
      <c r="AG870" s="160"/>
      <c r="AH870" s="156"/>
      <c r="AI870" s="160"/>
      <c r="AJ870" s="160"/>
      <c r="AK870" s="160"/>
      <c r="AL870" s="160"/>
      <c r="AM870" s="225"/>
      <c r="AN870" s="160"/>
      <c r="AO870" s="160"/>
      <c r="AP870"/>
      <c r="AQ870"/>
      <c r="AR870" s="160"/>
      <c r="AS870" s="156"/>
      <c r="AT870" s="159"/>
      <c r="AU870" s="156"/>
    </row>
    <row r="871" spans="1:47" ht="14.4" x14ac:dyDescent="0.3">
      <c r="A871" s="214"/>
      <c r="B871" s="215"/>
      <c r="C871" s="215"/>
      <c r="D871" s="215"/>
      <c r="E871" s="215"/>
      <c r="F871" s="222"/>
      <c r="G871" s="215"/>
      <c r="H871" s="215"/>
      <c r="I871" s="215"/>
      <c r="J871" s="224"/>
      <c r="K871" s="215"/>
      <c r="L871" s="215"/>
      <c r="M871" s="160"/>
      <c r="N871" s="215"/>
      <c r="O871" s="222"/>
      <c r="P871" s="242"/>
      <c r="Q871" s="222"/>
      <c r="R871" s="215"/>
      <c r="S871" s="215"/>
      <c r="T871" s="215"/>
      <c r="U871" s="160"/>
      <c r="V871" s="160"/>
      <c r="W871" s="160"/>
      <c r="X871" s="160"/>
      <c r="Y871" s="160"/>
      <c r="Z871" s="160"/>
      <c r="AA871" s="160"/>
      <c r="AB871" s="160"/>
      <c r="AC871" s="160"/>
      <c r="AD871" s="160"/>
      <c r="AE871" s="160"/>
      <c r="AF871" s="160"/>
      <c r="AG871" s="160"/>
      <c r="AH871" s="156"/>
      <c r="AI871" s="160"/>
      <c r="AJ871" s="160"/>
      <c r="AK871" s="160"/>
      <c r="AL871" s="160"/>
      <c r="AM871" s="225"/>
      <c r="AN871" s="160"/>
      <c r="AO871" s="160"/>
      <c r="AP871"/>
      <c r="AQ871"/>
      <c r="AR871" s="160"/>
      <c r="AS871" s="156"/>
      <c r="AT871" s="159"/>
      <c r="AU871" s="156"/>
    </row>
    <row r="872" spans="1:47" ht="14.4" x14ac:dyDescent="0.3">
      <c r="A872" s="214"/>
      <c r="B872" s="215"/>
      <c r="C872" s="215"/>
      <c r="D872" s="215"/>
      <c r="E872" s="215"/>
      <c r="F872" s="222"/>
      <c r="G872" s="215"/>
      <c r="H872" s="215"/>
      <c r="I872" s="215"/>
      <c r="J872" s="224"/>
      <c r="K872" s="215"/>
      <c r="L872" s="215"/>
      <c r="M872" s="160"/>
      <c r="N872" s="215"/>
      <c r="O872" s="222"/>
      <c r="P872" s="242"/>
      <c r="Q872" s="222"/>
      <c r="R872" s="215"/>
      <c r="S872" s="215"/>
      <c r="T872" s="215"/>
      <c r="U872" s="160"/>
      <c r="V872" s="160"/>
      <c r="W872" s="160"/>
      <c r="X872" s="160"/>
      <c r="Y872" s="160"/>
      <c r="Z872" s="160"/>
      <c r="AA872" s="160"/>
      <c r="AB872" s="160"/>
      <c r="AC872" s="160"/>
      <c r="AD872" s="160"/>
      <c r="AE872" s="160"/>
      <c r="AF872" s="160"/>
      <c r="AG872" s="160"/>
      <c r="AH872" s="156"/>
      <c r="AI872" s="160"/>
      <c r="AJ872" s="160"/>
      <c r="AK872" s="160"/>
      <c r="AL872" s="160"/>
      <c r="AM872" s="225"/>
      <c r="AN872" s="160"/>
      <c r="AO872" s="160"/>
      <c r="AP872"/>
      <c r="AQ872"/>
      <c r="AR872" s="160"/>
      <c r="AS872" s="156"/>
      <c r="AT872" s="159"/>
      <c r="AU872" s="156"/>
    </row>
    <row r="873" spans="1:47" ht="14.4" x14ac:dyDescent="0.3">
      <c r="A873" s="214"/>
      <c r="B873" s="215"/>
      <c r="C873" s="215"/>
      <c r="D873" s="215"/>
      <c r="E873" s="215"/>
      <c r="F873" s="221"/>
      <c r="G873" s="215"/>
      <c r="H873" s="215"/>
      <c r="I873" s="215"/>
      <c r="J873" s="215"/>
      <c r="K873" s="214"/>
      <c r="L873" s="215"/>
      <c r="M873" s="226"/>
      <c r="N873" s="214"/>
      <c r="O873" s="214"/>
      <c r="P873" s="242"/>
      <c r="Q873" s="215"/>
      <c r="R873" s="215"/>
      <c r="S873" s="215"/>
      <c r="T873" s="215"/>
      <c r="AP873"/>
      <c r="AQ873"/>
    </row>
    <row r="874" spans="1:47" ht="14.4" x14ac:dyDescent="0.3">
      <c r="A874" s="214"/>
      <c r="B874" s="215"/>
      <c r="C874" s="215"/>
      <c r="D874" s="215"/>
      <c r="E874" s="215"/>
      <c r="F874" s="222"/>
      <c r="G874" s="215"/>
      <c r="H874" s="215"/>
      <c r="I874" s="215"/>
      <c r="J874" s="224"/>
      <c r="K874" s="215"/>
      <c r="L874" s="215"/>
      <c r="M874" s="160"/>
      <c r="N874" s="215"/>
      <c r="O874" s="222"/>
      <c r="P874" s="242"/>
      <c r="Q874" s="222"/>
      <c r="R874" s="215"/>
      <c r="S874" s="215"/>
      <c r="T874" s="215"/>
      <c r="U874" s="160"/>
      <c r="V874" s="160"/>
      <c r="W874" s="160"/>
      <c r="X874" s="160"/>
      <c r="Y874" s="160"/>
      <c r="Z874" s="160"/>
      <c r="AA874" s="160"/>
      <c r="AB874" s="160"/>
      <c r="AC874" s="160"/>
      <c r="AD874" s="160"/>
      <c r="AE874" s="160"/>
      <c r="AF874" s="160"/>
      <c r="AG874" s="160"/>
      <c r="AH874" s="156"/>
      <c r="AI874" s="160"/>
      <c r="AJ874" s="160"/>
      <c r="AK874" s="160"/>
      <c r="AL874" s="160"/>
      <c r="AM874" s="225"/>
      <c r="AN874" s="160"/>
      <c r="AO874" s="160"/>
      <c r="AP874"/>
      <c r="AQ874"/>
      <c r="AR874" s="160"/>
      <c r="AS874" s="156"/>
      <c r="AT874" s="159"/>
      <c r="AU874" s="156"/>
    </row>
    <row r="875" spans="1:47" ht="14.4" x14ac:dyDescent="0.3">
      <c r="A875" s="214"/>
      <c r="B875" s="215"/>
      <c r="C875" s="215"/>
      <c r="D875" s="215"/>
      <c r="E875" s="215"/>
      <c r="F875" s="222"/>
      <c r="G875" s="215"/>
      <c r="H875" s="215"/>
      <c r="I875" s="215"/>
      <c r="J875" s="224"/>
      <c r="K875" s="215"/>
      <c r="L875" s="215"/>
      <c r="M875" s="160"/>
      <c r="N875" s="215"/>
      <c r="O875" s="222"/>
      <c r="P875" s="242"/>
      <c r="Q875" s="222"/>
      <c r="R875" s="215"/>
      <c r="S875" s="215"/>
      <c r="T875" s="215"/>
      <c r="U875" s="160"/>
      <c r="V875" s="160"/>
      <c r="W875" s="160"/>
      <c r="X875" s="160"/>
      <c r="Y875" s="160"/>
      <c r="Z875" s="160"/>
      <c r="AA875" s="160"/>
      <c r="AB875" s="160"/>
      <c r="AC875" s="160"/>
      <c r="AD875" s="160"/>
      <c r="AE875" s="160"/>
      <c r="AF875" s="160"/>
      <c r="AG875" s="160"/>
      <c r="AH875" s="156"/>
      <c r="AI875" s="160"/>
      <c r="AJ875" s="160"/>
      <c r="AK875" s="160"/>
      <c r="AL875" s="160"/>
      <c r="AM875" s="225"/>
      <c r="AN875" s="160"/>
      <c r="AO875" s="160"/>
      <c r="AP875"/>
      <c r="AQ875"/>
      <c r="AR875" s="160"/>
      <c r="AS875" s="156"/>
      <c r="AT875" s="159"/>
      <c r="AU875" s="156"/>
    </row>
    <row r="876" spans="1:47" ht="14.4" x14ac:dyDescent="0.3">
      <c r="A876" s="214"/>
      <c r="B876" s="215"/>
      <c r="C876" s="215"/>
      <c r="D876" s="215"/>
      <c r="E876" s="215"/>
      <c r="F876" s="222"/>
      <c r="G876" s="215"/>
      <c r="H876" s="215"/>
      <c r="I876" s="215"/>
      <c r="J876" s="224"/>
      <c r="K876" s="215"/>
      <c r="L876" s="215"/>
      <c r="M876" s="160"/>
      <c r="N876" s="215"/>
      <c r="O876" s="222"/>
      <c r="P876" s="242"/>
      <c r="Q876" s="222"/>
      <c r="R876" s="215"/>
      <c r="S876" s="215"/>
      <c r="T876" s="215"/>
      <c r="U876" s="160"/>
      <c r="V876" s="160"/>
      <c r="W876" s="160"/>
      <c r="X876" s="160"/>
      <c r="Y876" s="160"/>
      <c r="Z876" s="160"/>
      <c r="AA876" s="160"/>
      <c r="AB876" s="160"/>
      <c r="AC876" s="160"/>
      <c r="AD876" s="160"/>
      <c r="AE876" s="160"/>
      <c r="AF876" s="160"/>
      <c r="AG876" s="160"/>
      <c r="AH876" s="156"/>
      <c r="AI876" s="160"/>
      <c r="AJ876" s="160"/>
      <c r="AK876" s="160"/>
      <c r="AL876" s="160"/>
      <c r="AM876" s="225"/>
      <c r="AN876" s="160"/>
      <c r="AO876" s="160"/>
      <c r="AP876"/>
      <c r="AQ876"/>
      <c r="AR876" s="160"/>
      <c r="AS876" s="156"/>
      <c r="AT876" s="159"/>
      <c r="AU876" s="156"/>
    </row>
    <row r="877" spans="1:47" ht="14.4" x14ac:dyDescent="0.3">
      <c r="A877" s="214"/>
      <c r="B877" s="215"/>
      <c r="C877" s="215"/>
      <c r="D877" s="215"/>
      <c r="E877" s="215"/>
      <c r="F877" s="222"/>
      <c r="G877" s="215"/>
      <c r="H877" s="215"/>
      <c r="I877" s="215"/>
      <c r="J877" s="224"/>
      <c r="K877" s="215"/>
      <c r="L877" s="215"/>
      <c r="M877" s="160"/>
      <c r="N877" s="215"/>
      <c r="O877" s="222"/>
      <c r="P877" s="242"/>
      <c r="Q877" s="222"/>
      <c r="R877" s="215"/>
      <c r="S877" s="215"/>
      <c r="T877" s="215"/>
      <c r="U877" s="160"/>
      <c r="V877" s="160"/>
      <c r="W877" s="160"/>
      <c r="X877" s="160"/>
      <c r="Y877" s="160"/>
      <c r="Z877" s="160"/>
      <c r="AA877" s="160"/>
      <c r="AB877" s="160"/>
      <c r="AC877" s="160"/>
      <c r="AD877" s="160"/>
      <c r="AE877" s="160"/>
      <c r="AF877" s="160"/>
      <c r="AG877" s="160"/>
      <c r="AH877" s="156"/>
      <c r="AI877" s="160"/>
      <c r="AJ877" s="160"/>
      <c r="AK877" s="160"/>
      <c r="AL877" s="160"/>
      <c r="AM877" s="225"/>
      <c r="AN877" s="160"/>
      <c r="AO877" s="160"/>
      <c r="AP877"/>
      <c r="AQ877"/>
      <c r="AR877" s="160"/>
      <c r="AS877" s="156"/>
      <c r="AT877" s="159"/>
      <c r="AU877" s="156"/>
    </row>
    <row r="878" spans="1:47" ht="14.4" x14ac:dyDescent="0.3">
      <c r="A878" s="214"/>
      <c r="B878" s="215"/>
      <c r="C878" s="215"/>
      <c r="D878" s="215"/>
      <c r="E878" s="215"/>
      <c r="F878" s="220"/>
      <c r="G878" s="215"/>
      <c r="H878" s="215"/>
      <c r="I878" s="215"/>
      <c r="J878" s="224"/>
      <c r="K878" s="215"/>
      <c r="L878" s="215"/>
      <c r="M878" s="160"/>
      <c r="N878" s="215"/>
      <c r="O878" s="222"/>
      <c r="P878" s="242"/>
      <c r="Q878" s="222"/>
      <c r="R878" s="215"/>
      <c r="S878" s="215"/>
      <c r="T878" s="215"/>
      <c r="U878" s="160"/>
      <c r="V878" s="160"/>
      <c r="W878" s="160"/>
      <c r="X878" s="160"/>
      <c r="Y878" s="160"/>
      <c r="Z878" s="160"/>
      <c r="AA878" s="160"/>
      <c r="AB878" s="160"/>
      <c r="AC878" s="160"/>
      <c r="AD878" s="160"/>
      <c r="AE878" s="160"/>
      <c r="AF878" s="160"/>
      <c r="AG878" s="160"/>
      <c r="AH878" s="156"/>
      <c r="AI878" s="160"/>
      <c r="AJ878" s="160"/>
      <c r="AK878" s="160"/>
      <c r="AL878" s="160"/>
      <c r="AM878" s="225"/>
      <c r="AN878" s="160"/>
      <c r="AO878" s="160"/>
      <c r="AP878"/>
      <c r="AQ878"/>
      <c r="AR878" s="160"/>
      <c r="AS878" s="156"/>
      <c r="AT878" s="159"/>
      <c r="AU878" s="156"/>
    </row>
    <row r="879" spans="1:47" ht="14.4" x14ac:dyDescent="0.3">
      <c r="A879" s="214"/>
      <c r="B879" s="215"/>
      <c r="C879" s="215"/>
      <c r="D879" s="215"/>
      <c r="E879" s="215"/>
      <c r="F879" s="222"/>
      <c r="G879" s="215"/>
      <c r="H879" s="215"/>
      <c r="I879" s="215"/>
      <c r="J879" s="224"/>
      <c r="K879" s="215"/>
      <c r="L879" s="215"/>
      <c r="M879" s="160"/>
      <c r="N879" s="215"/>
      <c r="O879" s="222"/>
      <c r="P879" s="242"/>
      <c r="Q879" s="222"/>
      <c r="R879" s="215"/>
      <c r="S879" s="215"/>
      <c r="T879" s="215"/>
      <c r="U879" s="160"/>
      <c r="V879" s="160"/>
      <c r="W879" s="160"/>
      <c r="X879" s="160"/>
      <c r="Y879" s="160"/>
      <c r="Z879" s="160"/>
      <c r="AA879" s="160"/>
      <c r="AB879" s="160"/>
      <c r="AC879" s="160"/>
      <c r="AD879" s="160"/>
      <c r="AE879" s="160"/>
      <c r="AF879" s="160"/>
      <c r="AG879" s="160"/>
      <c r="AH879" s="156"/>
      <c r="AI879" s="160"/>
      <c r="AJ879" s="160"/>
      <c r="AK879" s="160"/>
      <c r="AL879" s="160"/>
      <c r="AM879" s="225"/>
      <c r="AN879" s="160"/>
      <c r="AO879" s="160"/>
      <c r="AP879"/>
      <c r="AQ879"/>
      <c r="AR879" s="160"/>
      <c r="AS879" s="156"/>
      <c r="AT879" s="159"/>
      <c r="AU879" s="156"/>
    </row>
    <row r="880" spans="1:47" ht="14.4" x14ac:dyDescent="0.3">
      <c r="A880" s="214"/>
      <c r="B880" s="215"/>
      <c r="C880" s="215"/>
      <c r="D880" s="215"/>
      <c r="E880" s="215"/>
      <c r="F880" s="223"/>
      <c r="G880" s="215"/>
      <c r="H880" s="215"/>
      <c r="I880" s="215"/>
      <c r="J880" s="215"/>
      <c r="K880" s="214"/>
      <c r="L880" s="215"/>
      <c r="M880" s="156"/>
      <c r="N880" s="214"/>
      <c r="O880" s="214"/>
      <c r="P880" s="242"/>
      <c r="Q880" s="215"/>
      <c r="R880" s="215"/>
      <c r="S880" s="215"/>
      <c r="T880" s="215"/>
      <c r="AP880"/>
      <c r="AQ880"/>
    </row>
    <row r="881" spans="1:47" ht="14.4" x14ac:dyDescent="0.3">
      <c r="A881" s="214"/>
      <c r="B881" s="215"/>
      <c r="C881" s="215"/>
      <c r="D881" s="215"/>
      <c r="E881" s="215"/>
      <c r="F881" s="221"/>
      <c r="G881" s="215"/>
      <c r="H881" s="215"/>
      <c r="I881" s="215"/>
      <c r="J881" s="215"/>
      <c r="K881" s="214"/>
      <c r="L881" s="215"/>
      <c r="M881" s="156"/>
      <c r="N881" s="214"/>
      <c r="O881" s="214"/>
      <c r="P881" s="242"/>
      <c r="Q881" s="215"/>
      <c r="R881" s="215"/>
      <c r="S881" s="215"/>
      <c r="T881" s="215"/>
      <c r="AP881"/>
      <c r="AQ881"/>
    </row>
    <row r="882" spans="1:47" ht="14.4" x14ac:dyDescent="0.3">
      <c r="A882" s="214"/>
      <c r="B882" s="215"/>
      <c r="C882" s="215"/>
      <c r="D882" s="215"/>
      <c r="E882" s="215"/>
      <c r="F882" s="221"/>
      <c r="G882" s="215"/>
      <c r="H882" s="215"/>
      <c r="I882" s="215"/>
      <c r="J882" s="215"/>
      <c r="K882" s="214"/>
      <c r="L882" s="215"/>
      <c r="M882" s="156"/>
      <c r="N882" s="214"/>
      <c r="O882" s="214"/>
      <c r="P882" s="242"/>
      <c r="Q882" s="215"/>
      <c r="R882" s="215"/>
      <c r="S882" s="215"/>
      <c r="T882" s="215"/>
      <c r="AP882"/>
      <c r="AQ882"/>
    </row>
    <row r="883" spans="1:47" ht="14.4" x14ac:dyDescent="0.3">
      <c r="A883" s="214"/>
      <c r="B883" s="215"/>
      <c r="C883" s="215"/>
      <c r="D883" s="215"/>
      <c r="E883" s="215"/>
      <c r="F883" s="221"/>
      <c r="G883" s="215"/>
      <c r="H883" s="215"/>
      <c r="I883" s="215"/>
      <c r="J883" s="215"/>
      <c r="K883" s="214"/>
      <c r="L883" s="215"/>
      <c r="M883" s="156"/>
      <c r="N883" s="214"/>
      <c r="O883" s="214"/>
      <c r="P883" s="242"/>
      <c r="Q883" s="215"/>
      <c r="R883" s="215"/>
      <c r="S883" s="215"/>
      <c r="T883" s="215"/>
      <c r="AP883"/>
      <c r="AQ883"/>
    </row>
    <row r="884" spans="1:47" ht="14.4" x14ac:dyDescent="0.3">
      <c r="A884" s="214"/>
      <c r="B884" s="215"/>
      <c r="C884" s="215"/>
      <c r="D884" s="215"/>
      <c r="E884" s="215"/>
      <c r="F884" s="222"/>
      <c r="G884" s="215"/>
      <c r="H884" s="215"/>
      <c r="I884" s="215"/>
      <c r="J884" s="224"/>
      <c r="K884" s="215"/>
      <c r="L884" s="215"/>
      <c r="M884" s="160"/>
      <c r="N884" s="215"/>
      <c r="O884" s="222"/>
      <c r="P884" s="242"/>
      <c r="Q884" s="222"/>
      <c r="R884" s="215"/>
      <c r="S884" s="215"/>
      <c r="T884" s="215"/>
      <c r="U884" s="160"/>
      <c r="V884" s="160"/>
      <c r="W884" s="160"/>
      <c r="X884" s="160"/>
      <c r="Y884" s="160"/>
      <c r="Z884" s="160"/>
      <c r="AA884" s="160"/>
      <c r="AB884" s="160"/>
      <c r="AC884" s="160"/>
      <c r="AD884" s="160"/>
      <c r="AE884" s="160"/>
      <c r="AF884" s="160"/>
      <c r="AG884" s="160"/>
      <c r="AH884" s="156"/>
      <c r="AI884" s="160"/>
      <c r="AJ884" s="160"/>
      <c r="AK884" s="160"/>
      <c r="AL884" s="160"/>
      <c r="AM884" s="225"/>
      <c r="AN884" s="160"/>
      <c r="AO884" s="160"/>
      <c r="AP884"/>
      <c r="AQ884"/>
      <c r="AR884" s="160"/>
      <c r="AS884" s="156"/>
      <c r="AT884" s="159"/>
      <c r="AU884" s="156"/>
    </row>
    <row r="885" spans="1:47" ht="14.4" x14ac:dyDescent="0.3">
      <c r="A885" s="214"/>
      <c r="B885" s="215"/>
      <c r="C885" s="215"/>
      <c r="D885" s="215"/>
      <c r="E885" s="215"/>
      <c r="F885" s="222"/>
      <c r="G885" s="215"/>
      <c r="H885" s="215"/>
      <c r="I885" s="215"/>
      <c r="J885" s="224"/>
      <c r="K885" s="215"/>
      <c r="L885" s="215"/>
      <c r="M885" s="160"/>
      <c r="N885" s="215"/>
      <c r="O885" s="222"/>
      <c r="P885" s="242"/>
      <c r="Q885" s="222"/>
      <c r="R885" s="215"/>
      <c r="S885" s="215"/>
      <c r="T885" s="215"/>
      <c r="U885" s="160"/>
      <c r="V885" s="160"/>
      <c r="W885" s="160"/>
      <c r="X885" s="160"/>
      <c r="Y885" s="160"/>
      <c r="Z885" s="160"/>
      <c r="AA885" s="160"/>
      <c r="AB885" s="160"/>
      <c r="AC885" s="160"/>
      <c r="AD885" s="160"/>
      <c r="AE885" s="160"/>
      <c r="AF885" s="160"/>
      <c r="AG885" s="160"/>
      <c r="AH885" s="156"/>
      <c r="AI885" s="160"/>
      <c r="AJ885" s="160"/>
      <c r="AK885" s="160"/>
      <c r="AL885" s="160"/>
      <c r="AM885" s="225"/>
      <c r="AN885" s="160"/>
      <c r="AO885" s="160"/>
      <c r="AP885"/>
      <c r="AQ885"/>
      <c r="AR885" s="160"/>
      <c r="AS885" s="156"/>
      <c r="AT885" s="159"/>
      <c r="AU885" s="156"/>
    </row>
    <row r="886" spans="1:47" ht="14.4" x14ac:dyDescent="0.3">
      <c r="A886" s="214"/>
      <c r="B886" s="215"/>
      <c r="C886" s="215"/>
      <c r="D886" s="215"/>
      <c r="E886" s="215"/>
      <c r="F886" s="221"/>
      <c r="G886" s="215"/>
      <c r="H886" s="215"/>
      <c r="I886" s="215"/>
      <c r="J886" s="215"/>
      <c r="K886" s="214"/>
      <c r="L886" s="215"/>
      <c r="M886" s="156"/>
      <c r="N886" s="214"/>
      <c r="O886" s="214"/>
      <c r="P886" s="242"/>
      <c r="Q886" s="215"/>
      <c r="R886" s="215"/>
      <c r="S886" s="215"/>
      <c r="T886" s="215"/>
      <c r="AP886"/>
      <c r="AQ886"/>
    </row>
    <row r="887" spans="1:47" ht="14.4" x14ac:dyDescent="0.3">
      <c r="A887" s="214"/>
      <c r="B887" s="215"/>
      <c r="C887" s="215"/>
      <c r="D887" s="215"/>
      <c r="E887" s="215"/>
      <c r="F887" s="221"/>
      <c r="G887" s="215"/>
      <c r="H887" s="215"/>
      <c r="I887" s="215"/>
      <c r="J887" s="215"/>
      <c r="K887" s="214"/>
      <c r="L887" s="215"/>
      <c r="M887" s="156"/>
      <c r="N887" s="214"/>
      <c r="O887" s="214"/>
      <c r="P887" s="242"/>
      <c r="Q887" s="215"/>
      <c r="R887" s="215"/>
      <c r="S887" s="215"/>
      <c r="T887" s="215"/>
      <c r="AP887"/>
      <c r="AQ887"/>
    </row>
    <row r="888" spans="1:47" ht="14.4" x14ac:dyDescent="0.3">
      <c r="A888" s="214"/>
      <c r="B888" s="215"/>
      <c r="C888" s="215"/>
      <c r="D888" s="215"/>
      <c r="E888" s="215"/>
      <c r="F888" s="221"/>
      <c r="G888" s="215"/>
      <c r="H888" s="215"/>
      <c r="I888" s="215"/>
      <c r="J888" s="215"/>
      <c r="K888" s="214"/>
      <c r="L888" s="215"/>
      <c r="M888" s="156"/>
      <c r="N888" s="214"/>
      <c r="O888" s="214"/>
      <c r="P888" s="242"/>
      <c r="Q888" s="215"/>
      <c r="R888" s="215"/>
      <c r="S888" s="215"/>
      <c r="T888" s="215"/>
      <c r="AP888"/>
      <c r="AQ888"/>
    </row>
    <row r="889" spans="1:47" ht="14.4" x14ac:dyDescent="0.3">
      <c r="A889" s="214"/>
      <c r="B889" s="215"/>
      <c r="C889" s="215"/>
      <c r="D889" s="215"/>
      <c r="E889" s="215"/>
      <c r="F889" s="221"/>
      <c r="G889" s="215"/>
      <c r="H889" s="215"/>
      <c r="I889" s="215"/>
      <c r="J889" s="215"/>
      <c r="K889" s="214"/>
      <c r="L889" s="215"/>
      <c r="M889" s="156"/>
      <c r="N889" s="214"/>
      <c r="O889" s="214"/>
      <c r="P889" s="242"/>
      <c r="Q889" s="215"/>
      <c r="R889" s="215"/>
      <c r="S889" s="215"/>
      <c r="T889" s="215"/>
      <c r="AP889"/>
      <c r="AQ889"/>
    </row>
    <row r="890" spans="1:47" ht="14.4" x14ac:dyDescent="0.3">
      <c r="A890" s="214"/>
      <c r="B890" s="215"/>
      <c r="C890" s="215"/>
      <c r="D890" s="215"/>
      <c r="E890" s="215"/>
      <c r="F890" s="221"/>
      <c r="G890" s="215"/>
      <c r="H890" s="215"/>
      <c r="I890" s="215"/>
      <c r="J890" s="215"/>
      <c r="K890" s="214"/>
      <c r="L890" s="215"/>
      <c r="M890" s="222"/>
      <c r="N890" s="214"/>
      <c r="O890" s="214"/>
      <c r="P890" s="242"/>
      <c r="Q890" s="215"/>
      <c r="R890" s="215"/>
      <c r="S890" s="215"/>
      <c r="T890" s="215"/>
      <c r="AP890"/>
      <c r="AQ890"/>
    </row>
    <row r="891" spans="1:47" ht="14.4" x14ac:dyDescent="0.3">
      <c r="A891" s="214"/>
      <c r="B891" s="215"/>
      <c r="C891" s="215"/>
      <c r="D891" s="215"/>
      <c r="E891" s="215"/>
      <c r="F891" s="221"/>
      <c r="G891" s="215"/>
      <c r="H891" s="215"/>
      <c r="I891" s="215"/>
      <c r="J891" s="215"/>
      <c r="K891" s="214"/>
      <c r="L891" s="215"/>
      <c r="M891" s="156"/>
      <c r="N891" s="214"/>
      <c r="O891" s="214"/>
      <c r="P891" s="242"/>
      <c r="Q891" s="215"/>
      <c r="R891" s="215"/>
      <c r="S891" s="215"/>
      <c r="T891" s="215"/>
      <c r="AP891"/>
      <c r="AQ891"/>
    </row>
    <row r="892" spans="1:47" ht="14.4" x14ac:dyDescent="0.3">
      <c r="A892" s="214"/>
      <c r="B892" s="215"/>
      <c r="C892" s="215"/>
      <c r="D892" s="215"/>
      <c r="E892" s="215"/>
      <c r="F892" s="222"/>
      <c r="G892" s="215"/>
      <c r="H892" s="215"/>
      <c r="I892" s="215"/>
      <c r="J892" s="224"/>
      <c r="K892" s="215"/>
      <c r="L892" s="215"/>
      <c r="M892" s="160"/>
      <c r="N892" s="215"/>
      <c r="O892" s="222"/>
      <c r="P892" s="242"/>
      <c r="Q892" s="222"/>
      <c r="R892" s="215"/>
      <c r="S892" s="215"/>
      <c r="T892" s="215"/>
      <c r="U892" s="160"/>
      <c r="V892" s="160"/>
      <c r="W892" s="160"/>
      <c r="X892" s="160"/>
      <c r="Y892" s="160"/>
      <c r="Z892" s="160"/>
      <c r="AA892" s="160"/>
      <c r="AB892" s="160"/>
      <c r="AC892" s="160"/>
      <c r="AD892" s="160"/>
      <c r="AE892" s="160"/>
      <c r="AF892" s="160"/>
      <c r="AG892" s="160"/>
      <c r="AH892" s="156"/>
      <c r="AI892" s="160"/>
      <c r="AJ892" s="160"/>
      <c r="AK892" s="160"/>
      <c r="AL892" s="160"/>
      <c r="AM892" s="225"/>
      <c r="AN892" s="160"/>
      <c r="AO892" s="160"/>
      <c r="AP892"/>
      <c r="AQ892"/>
      <c r="AR892" s="160"/>
      <c r="AS892" s="156"/>
      <c r="AT892" s="159"/>
      <c r="AU892" s="156"/>
    </row>
    <row r="893" spans="1:47" ht="14.4" x14ac:dyDescent="0.3">
      <c r="A893" s="214"/>
      <c r="B893" s="215"/>
      <c r="C893" s="215"/>
      <c r="D893" s="215"/>
      <c r="E893" s="215"/>
      <c r="F893" s="221"/>
      <c r="G893" s="215"/>
      <c r="H893" s="215"/>
      <c r="I893" s="215"/>
      <c r="J893" s="215"/>
      <c r="K893" s="214"/>
      <c r="L893" s="215"/>
      <c r="M893" s="156"/>
      <c r="N893" s="214"/>
      <c r="O893" s="214"/>
      <c r="P893" s="242"/>
      <c r="Q893" s="215"/>
      <c r="R893" s="215"/>
      <c r="S893" s="215"/>
      <c r="T893" s="215"/>
      <c r="AP893"/>
      <c r="AQ893"/>
    </row>
    <row r="894" spans="1:47" ht="14.4" x14ac:dyDescent="0.3">
      <c r="A894" s="214"/>
      <c r="B894" s="215"/>
      <c r="C894" s="215"/>
      <c r="D894" s="215"/>
      <c r="E894" s="215"/>
      <c r="F894" s="221"/>
      <c r="G894" s="215"/>
      <c r="H894" s="215"/>
      <c r="I894" s="215"/>
      <c r="J894" s="215"/>
      <c r="K894" s="214"/>
      <c r="L894" s="215"/>
      <c r="M894" s="156"/>
      <c r="N894" s="214"/>
      <c r="O894" s="214"/>
      <c r="P894" s="242"/>
      <c r="Q894" s="215"/>
      <c r="R894" s="215"/>
      <c r="S894" s="215"/>
      <c r="T894" s="215"/>
      <c r="AP894"/>
      <c r="AQ894"/>
    </row>
    <row r="895" spans="1:47" ht="14.4" x14ac:dyDescent="0.3">
      <c r="A895" s="214"/>
      <c r="B895" s="215"/>
      <c r="C895" s="215"/>
      <c r="D895" s="215"/>
      <c r="E895" s="215"/>
      <c r="F895" s="222"/>
      <c r="G895" s="215"/>
      <c r="H895" s="215"/>
      <c r="I895" s="215"/>
      <c r="J895" s="224"/>
      <c r="K895" s="215"/>
      <c r="L895" s="215"/>
      <c r="M895" s="160"/>
      <c r="N895" s="215"/>
      <c r="O895" s="222"/>
      <c r="P895" s="242"/>
      <c r="Q895" s="222"/>
      <c r="R895" s="215"/>
      <c r="S895" s="215"/>
      <c r="T895" s="215"/>
      <c r="U895" s="160"/>
      <c r="V895" s="160"/>
      <c r="W895" s="160"/>
      <c r="X895" s="160"/>
      <c r="Y895" s="160"/>
      <c r="Z895" s="160"/>
      <c r="AA895" s="160"/>
      <c r="AB895" s="160"/>
      <c r="AC895" s="160"/>
      <c r="AD895" s="160"/>
      <c r="AE895" s="160"/>
      <c r="AF895" s="160"/>
      <c r="AG895" s="160"/>
      <c r="AH895" s="156"/>
      <c r="AI895" s="160"/>
      <c r="AJ895" s="160"/>
      <c r="AK895" s="160"/>
      <c r="AL895" s="160"/>
      <c r="AM895" s="225"/>
      <c r="AN895" s="160"/>
      <c r="AO895" s="160"/>
      <c r="AP895"/>
      <c r="AQ895"/>
      <c r="AR895" s="160"/>
      <c r="AS895" s="156"/>
      <c r="AT895" s="159"/>
      <c r="AU895" s="156"/>
    </row>
    <row r="896" spans="1:47" ht="14.4" x14ac:dyDescent="0.3">
      <c r="A896" s="214"/>
      <c r="B896" s="215"/>
      <c r="C896" s="215"/>
      <c r="D896" s="215"/>
      <c r="E896" s="215"/>
      <c r="F896" s="222"/>
      <c r="G896" s="215"/>
      <c r="H896" s="215"/>
      <c r="I896" s="215"/>
      <c r="J896" s="224"/>
      <c r="K896" s="215"/>
      <c r="L896" s="215"/>
      <c r="M896" s="160"/>
      <c r="N896" s="215"/>
      <c r="O896" s="222"/>
      <c r="P896" s="242"/>
      <c r="Q896" s="222"/>
      <c r="R896" s="215"/>
      <c r="S896" s="215"/>
      <c r="T896" s="215"/>
      <c r="U896" s="160"/>
      <c r="V896" s="160"/>
      <c r="W896" s="160"/>
      <c r="X896" s="160"/>
      <c r="Y896" s="160"/>
      <c r="Z896" s="160"/>
      <c r="AA896" s="160"/>
      <c r="AB896" s="160"/>
      <c r="AC896" s="160"/>
      <c r="AD896" s="160"/>
      <c r="AE896" s="160"/>
      <c r="AF896" s="160"/>
      <c r="AG896" s="160"/>
      <c r="AH896" s="156"/>
      <c r="AI896" s="160"/>
      <c r="AJ896" s="160"/>
      <c r="AK896" s="160"/>
      <c r="AL896" s="160"/>
      <c r="AM896" s="225"/>
      <c r="AN896" s="160"/>
      <c r="AO896" s="160"/>
      <c r="AP896"/>
      <c r="AQ896"/>
      <c r="AR896" s="160"/>
      <c r="AS896" s="156"/>
      <c r="AT896" s="159"/>
      <c r="AU896" s="156"/>
    </row>
    <row r="897" spans="1:47" ht="14.4" x14ac:dyDescent="0.3">
      <c r="A897" s="214"/>
      <c r="B897" s="215"/>
      <c r="C897" s="215"/>
      <c r="D897" s="215"/>
      <c r="E897" s="215"/>
      <c r="F897" s="222"/>
      <c r="G897" s="215"/>
      <c r="H897" s="215"/>
      <c r="I897" s="215"/>
      <c r="J897" s="224"/>
      <c r="K897" s="215"/>
      <c r="L897" s="215"/>
      <c r="M897" s="160"/>
      <c r="N897" s="215"/>
      <c r="O897" s="222"/>
      <c r="P897" s="242"/>
      <c r="Q897" s="222"/>
      <c r="R897" s="215"/>
      <c r="S897" s="215"/>
      <c r="T897" s="215"/>
      <c r="U897" s="160"/>
      <c r="V897" s="160"/>
      <c r="W897" s="160"/>
      <c r="X897" s="160"/>
      <c r="Y897" s="160"/>
      <c r="Z897" s="160"/>
      <c r="AA897" s="160"/>
      <c r="AB897" s="160"/>
      <c r="AC897" s="160"/>
      <c r="AD897" s="160"/>
      <c r="AE897" s="160"/>
      <c r="AF897" s="160"/>
      <c r="AG897" s="160"/>
      <c r="AH897" s="156"/>
      <c r="AI897" s="160"/>
      <c r="AJ897" s="160"/>
      <c r="AK897" s="160"/>
      <c r="AL897" s="160"/>
      <c r="AM897" s="225"/>
      <c r="AN897" s="160"/>
      <c r="AO897" s="160"/>
      <c r="AP897"/>
      <c r="AQ897"/>
      <c r="AR897" s="160"/>
      <c r="AS897" s="156"/>
      <c r="AT897" s="159"/>
      <c r="AU897" s="156"/>
    </row>
    <row r="898" spans="1:47" ht="14.4" x14ac:dyDescent="0.3">
      <c r="A898" s="214"/>
      <c r="B898" s="215"/>
      <c r="C898" s="215"/>
      <c r="D898" s="215"/>
      <c r="E898" s="215"/>
      <c r="F898" s="221"/>
      <c r="G898" s="215"/>
      <c r="H898" s="215"/>
      <c r="I898" s="215"/>
      <c r="J898" s="215"/>
      <c r="K898" s="214"/>
      <c r="L898" s="215"/>
      <c r="M898" s="156"/>
      <c r="N898" s="214"/>
      <c r="O898" s="214"/>
      <c r="P898" s="242"/>
      <c r="Q898" s="215"/>
      <c r="R898" s="215"/>
      <c r="S898" s="215"/>
      <c r="T898" s="215"/>
      <c r="AP898"/>
      <c r="AQ898"/>
    </row>
    <row r="899" spans="1:47" ht="14.4" x14ac:dyDescent="0.3">
      <c r="A899" s="214"/>
      <c r="B899" s="215"/>
      <c r="C899" s="215"/>
      <c r="D899" s="215"/>
      <c r="E899" s="215"/>
      <c r="F899" s="221"/>
      <c r="G899" s="215"/>
      <c r="H899" s="215"/>
      <c r="I899" s="215"/>
      <c r="J899" s="215"/>
      <c r="K899" s="214"/>
      <c r="L899" s="215"/>
      <c r="M899" s="156"/>
      <c r="N899" s="214"/>
      <c r="O899" s="214"/>
      <c r="P899" s="242"/>
      <c r="Q899" s="215"/>
      <c r="R899" s="215"/>
      <c r="S899" s="215"/>
      <c r="T899" s="215"/>
      <c r="AP899"/>
      <c r="AQ899"/>
    </row>
    <row r="900" spans="1:47" ht="14.4" x14ac:dyDescent="0.3">
      <c r="A900" s="216"/>
      <c r="B900" s="217"/>
      <c r="C900" s="217"/>
      <c r="D900" s="217"/>
      <c r="E900" s="217"/>
      <c r="F900" s="217"/>
      <c r="G900" s="217"/>
      <c r="H900" s="217"/>
      <c r="I900" s="215"/>
      <c r="J900" s="217"/>
      <c r="K900" s="217"/>
      <c r="L900" s="217"/>
      <c r="M900" s="225"/>
      <c r="N900" s="217"/>
      <c r="O900" s="227"/>
      <c r="P900" s="242"/>
      <c r="Q900" s="216"/>
      <c r="R900" s="217"/>
      <c r="S900" s="217"/>
      <c r="T900" s="217"/>
      <c r="U900" s="225"/>
      <c r="V900" s="225"/>
      <c r="W900" s="225"/>
      <c r="X900" s="225"/>
      <c r="Y900" s="225"/>
      <c r="Z900" s="225"/>
      <c r="AA900" s="225"/>
      <c r="AB900" s="225"/>
      <c r="AC900" s="225"/>
      <c r="AD900" s="225"/>
      <c r="AE900" s="225"/>
      <c r="AF900" s="225"/>
      <c r="AG900" s="225"/>
      <c r="AH900" s="225"/>
      <c r="AI900" s="225"/>
      <c r="AJ900" s="225"/>
      <c r="AK900" s="225"/>
      <c r="AL900" s="225"/>
      <c r="AM900" s="225"/>
      <c r="AN900" s="218"/>
      <c r="AO900" s="218"/>
      <c r="AP900"/>
      <c r="AQ900"/>
      <c r="AR900" s="218"/>
      <c r="AS900" s="218"/>
      <c r="AT900" s="218"/>
      <c r="AU900" s="218"/>
    </row>
    <row r="901" spans="1:47" ht="14.4" x14ac:dyDescent="0.3">
      <c r="A901" s="214"/>
      <c r="B901" s="215"/>
      <c r="C901" s="215"/>
      <c r="D901" s="215"/>
      <c r="E901" s="215"/>
      <c r="F901" s="221"/>
      <c r="G901" s="215"/>
      <c r="H901" s="215"/>
      <c r="I901" s="215"/>
      <c r="J901" s="215"/>
      <c r="K901" s="214"/>
      <c r="L901" s="215"/>
      <c r="M901" s="222"/>
      <c r="N901" s="214"/>
      <c r="O901" s="214"/>
      <c r="P901" s="242"/>
      <c r="Q901" s="215"/>
      <c r="R901" s="215"/>
      <c r="S901" s="215"/>
      <c r="T901" s="215"/>
      <c r="AP901"/>
      <c r="AQ901"/>
    </row>
    <row r="902" spans="1:47" ht="14.4" x14ac:dyDescent="0.3">
      <c r="A902" s="214"/>
      <c r="B902" s="215"/>
      <c r="C902" s="215"/>
      <c r="D902" s="215"/>
      <c r="E902" s="215"/>
      <c r="F902" s="222"/>
      <c r="G902" s="215"/>
      <c r="H902" s="215"/>
      <c r="I902" s="215"/>
      <c r="J902" s="224"/>
      <c r="K902" s="215"/>
      <c r="L902" s="215"/>
      <c r="M902" s="160"/>
      <c r="N902" s="215"/>
      <c r="O902" s="222"/>
      <c r="P902" s="242"/>
      <c r="Q902" s="222"/>
      <c r="R902" s="215"/>
      <c r="S902" s="215"/>
      <c r="T902" s="215"/>
      <c r="U902" s="160"/>
      <c r="V902" s="160"/>
      <c r="W902" s="160"/>
      <c r="X902" s="160"/>
      <c r="Y902" s="160"/>
      <c r="Z902" s="160"/>
      <c r="AA902" s="160"/>
      <c r="AB902" s="160"/>
      <c r="AC902" s="160"/>
      <c r="AD902" s="160"/>
      <c r="AE902" s="160"/>
      <c r="AF902" s="160"/>
      <c r="AG902" s="160"/>
      <c r="AH902" s="156"/>
      <c r="AI902" s="160"/>
      <c r="AJ902" s="160"/>
      <c r="AK902" s="160"/>
      <c r="AL902" s="160"/>
      <c r="AM902" s="225"/>
      <c r="AN902" s="160"/>
      <c r="AO902" s="160"/>
      <c r="AP902"/>
      <c r="AQ902"/>
      <c r="AR902" s="160"/>
      <c r="AS902" s="156"/>
      <c r="AT902" s="159"/>
      <c r="AU902" s="156"/>
    </row>
    <row r="903" spans="1:47" ht="14.4" x14ac:dyDescent="0.3">
      <c r="A903" s="214"/>
      <c r="B903" s="215"/>
      <c r="C903" s="215"/>
      <c r="D903" s="215"/>
      <c r="E903" s="215"/>
      <c r="F903" s="222"/>
      <c r="G903" s="215"/>
      <c r="H903" s="215"/>
      <c r="I903" s="215"/>
      <c r="J903" s="224"/>
      <c r="K903" s="215"/>
      <c r="L903" s="215"/>
      <c r="M903" s="160"/>
      <c r="N903" s="215"/>
      <c r="O903" s="222"/>
      <c r="P903" s="242"/>
      <c r="Q903" s="222"/>
      <c r="R903" s="215"/>
      <c r="S903" s="215"/>
      <c r="T903" s="215"/>
      <c r="U903" s="160"/>
      <c r="V903" s="160"/>
      <c r="W903" s="160"/>
      <c r="X903" s="160"/>
      <c r="Y903" s="160"/>
      <c r="Z903" s="160"/>
      <c r="AA903" s="160"/>
      <c r="AB903" s="160"/>
      <c r="AC903" s="160"/>
      <c r="AD903" s="160"/>
      <c r="AE903" s="160"/>
      <c r="AF903" s="160"/>
      <c r="AG903" s="160"/>
      <c r="AH903" s="156"/>
      <c r="AI903" s="160"/>
      <c r="AJ903" s="160"/>
      <c r="AK903" s="160"/>
      <c r="AL903" s="160"/>
      <c r="AM903" s="225"/>
      <c r="AN903" s="160"/>
      <c r="AO903" s="160"/>
      <c r="AP903"/>
      <c r="AQ903"/>
      <c r="AR903" s="160"/>
      <c r="AS903" s="156"/>
      <c r="AT903" s="159"/>
      <c r="AU903" s="156"/>
    </row>
    <row r="904" spans="1:47" ht="14.4" x14ac:dyDescent="0.3">
      <c r="A904" s="214"/>
      <c r="B904" s="215"/>
      <c r="C904" s="215"/>
      <c r="D904" s="215"/>
      <c r="E904" s="215"/>
      <c r="F904" s="221"/>
      <c r="G904" s="215"/>
      <c r="H904" s="215"/>
      <c r="I904" s="215"/>
      <c r="J904" s="215"/>
      <c r="K904" s="214"/>
      <c r="L904" s="215"/>
      <c r="M904" s="222"/>
      <c r="N904" s="214"/>
      <c r="O904" s="214"/>
      <c r="P904" s="242"/>
      <c r="Q904" s="215"/>
      <c r="R904" s="215"/>
      <c r="S904" s="215"/>
      <c r="T904" s="215"/>
      <c r="AP904"/>
      <c r="AQ904"/>
    </row>
    <row r="905" spans="1:47" ht="14.4" x14ac:dyDescent="0.3">
      <c r="A905" s="214"/>
      <c r="B905" s="215"/>
      <c r="C905" s="215"/>
      <c r="D905" s="215"/>
      <c r="E905" s="215"/>
      <c r="F905" s="221"/>
      <c r="G905" s="215"/>
      <c r="H905" s="215"/>
      <c r="I905" s="215"/>
      <c r="J905" s="215"/>
      <c r="K905" s="214"/>
      <c r="L905" s="215"/>
      <c r="M905" s="226"/>
      <c r="N905" s="214"/>
      <c r="O905" s="214"/>
      <c r="P905" s="242"/>
      <c r="Q905" s="215"/>
      <c r="R905" s="215"/>
      <c r="S905" s="215"/>
      <c r="T905" s="215"/>
      <c r="AP905"/>
      <c r="AQ905"/>
    </row>
    <row r="906" spans="1:47" ht="14.4" x14ac:dyDescent="0.3">
      <c r="A906" s="214"/>
      <c r="B906" s="215"/>
      <c r="C906" s="215"/>
      <c r="D906" s="215"/>
      <c r="E906" s="215"/>
      <c r="F906" s="222"/>
      <c r="G906" s="215"/>
      <c r="H906" s="215"/>
      <c r="I906" s="215"/>
      <c r="J906" s="224"/>
      <c r="K906" s="215"/>
      <c r="L906" s="215"/>
      <c r="M906" s="215"/>
      <c r="N906" s="215"/>
      <c r="O906" s="222"/>
      <c r="P906" s="242"/>
      <c r="Q906" s="222"/>
      <c r="R906" s="215"/>
      <c r="S906" s="215"/>
      <c r="T906" s="215"/>
      <c r="U906" s="160"/>
      <c r="V906" s="160"/>
      <c r="W906" s="160"/>
      <c r="X906" s="160"/>
      <c r="Y906" s="160"/>
      <c r="Z906" s="160"/>
      <c r="AA906" s="160"/>
      <c r="AB906" s="160"/>
      <c r="AC906" s="160"/>
      <c r="AD906" s="160"/>
      <c r="AE906" s="160"/>
      <c r="AF906" s="160"/>
      <c r="AG906" s="160"/>
      <c r="AH906" s="156"/>
      <c r="AI906" s="160"/>
      <c r="AJ906" s="160"/>
      <c r="AK906" s="160"/>
      <c r="AL906" s="160"/>
      <c r="AM906" s="225"/>
      <c r="AN906" s="160"/>
      <c r="AO906" s="160"/>
      <c r="AP906"/>
      <c r="AQ906"/>
      <c r="AR906" s="160"/>
      <c r="AS906" s="156"/>
      <c r="AT906" s="159"/>
      <c r="AU906" s="156"/>
    </row>
    <row r="907" spans="1:47" ht="14.4" x14ac:dyDescent="0.3">
      <c r="A907" s="214"/>
      <c r="B907" s="215"/>
      <c r="C907" s="215"/>
      <c r="D907" s="215"/>
      <c r="E907" s="215"/>
      <c r="F907" s="222"/>
      <c r="G907" s="215"/>
      <c r="H907" s="215"/>
      <c r="I907" s="215"/>
      <c r="J907" s="224"/>
      <c r="K907" s="215"/>
      <c r="L907" s="215"/>
      <c r="M907" s="160"/>
      <c r="N907" s="215"/>
      <c r="O907" s="222"/>
      <c r="P907" s="242"/>
      <c r="Q907" s="222"/>
      <c r="R907" s="215"/>
      <c r="S907" s="215"/>
      <c r="T907" s="215"/>
      <c r="U907" s="160"/>
      <c r="V907" s="160"/>
      <c r="W907" s="160"/>
      <c r="X907" s="160"/>
      <c r="Y907" s="160"/>
      <c r="Z907" s="160"/>
      <c r="AA907" s="160"/>
      <c r="AB907" s="160"/>
      <c r="AC907" s="160"/>
      <c r="AD907" s="160"/>
      <c r="AE907" s="160"/>
      <c r="AF907" s="160"/>
      <c r="AG907" s="160"/>
      <c r="AH907" s="156"/>
      <c r="AI907" s="160"/>
      <c r="AJ907" s="160"/>
      <c r="AK907" s="160"/>
      <c r="AL907" s="160"/>
      <c r="AM907" s="225"/>
      <c r="AN907" s="160"/>
      <c r="AO907" s="160"/>
      <c r="AP907"/>
      <c r="AQ907"/>
      <c r="AR907" s="160"/>
      <c r="AS907" s="156"/>
      <c r="AT907" s="159"/>
      <c r="AU907" s="156"/>
    </row>
    <row r="908" spans="1:47" ht="14.4" x14ac:dyDescent="0.3">
      <c r="A908" s="214"/>
      <c r="B908" s="215"/>
      <c r="C908" s="215"/>
      <c r="D908" s="215"/>
      <c r="E908" s="215"/>
      <c r="F908" s="221"/>
      <c r="G908" s="215"/>
      <c r="H908" s="215"/>
      <c r="I908" s="215"/>
      <c r="J908" s="215"/>
      <c r="K908" s="214"/>
      <c r="L908" s="215"/>
      <c r="M908" s="156"/>
      <c r="N908" s="214"/>
      <c r="O908" s="214"/>
      <c r="P908" s="242"/>
      <c r="Q908" s="215"/>
      <c r="R908" s="215"/>
      <c r="S908" s="215"/>
      <c r="T908" s="215"/>
      <c r="AP908"/>
      <c r="AQ908"/>
    </row>
    <row r="909" spans="1:47" ht="14.4" x14ac:dyDescent="0.3">
      <c r="A909" s="214"/>
      <c r="B909" s="215"/>
      <c r="C909" s="215"/>
      <c r="D909" s="215"/>
      <c r="E909" s="215"/>
      <c r="F909" s="222"/>
      <c r="G909" s="215"/>
      <c r="H909" s="215"/>
      <c r="I909" s="215"/>
      <c r="J909" s="224"/>
      <c r="K909" s="215"/>
      <c r="L909" s="215"/>
      <c r="M909" s="160"/>
      <c r="N909" s="215"/>
      <c r="O909" s="222"/>
      <c r="P909" s="242"/>
      <c r="Q909" s="222"/>
      <c r="R909" s="215"/>
      <c r="S909" s="215"/>
      <c r="T909" s="215"/>
      <c r="U909" s="160"/>
      <c r="V909" s="160"/>
      <c r="W909" s="160"/>
      <c r="X909" s="160"/>
      <c r="Y909" s="160"/>
      <c r="Z909" s="160"/>
      <c r="AA909" s="160"/>
      <c r="AB909" s="160"/>
      <c r="AC909" s="160"/>
      <c r="AD909" s="160"/>
      <c r="AE909" s="160"/>
      <c r="AF909" s="160"/>
      <c r="AG909" s="160"/>
      <c r="AH909" s="156"/>
      <c r="AI909" s="160"/>
      <c r="AJ909" s="160"/>
      <c r="AK909" s="160"/>
      <c r="AL909" s="160"/>
      <c r="AM909" s="225"/>
      <c r="AN909" s="160"/>
      <c r="AO909" s="160"/>
      <c r="AP909"/>
      <c r="AQ909"/>
      <c r="AR909" s="160"/>
      <c r="AS909" s="156"/>
      <c r="AT909" s="159"/>
      <c r="AU909" s="156"/>
    </row>
    <row r="910" spans="1:47" ht="14.4" x14ac:dyDescent="0.3">
      <c r="A910" s="214"/>
      <c r="B910" s="215"/>
      <c r="C910" s="215"/>
      <c r="D910" s="215"/>
      <c r="E910" s="215"/>
      <c r="F910" s="222"/>
      <c r="G910" s="215"/>
      <c r="H910" s="215"/>
      <c r="I910" s="215"/>
      <c r="J910" s="224"/>
      <c r="K910" s="215"/>
      <c r="L910" s="215"/>
      <c r="M910" s="160"/>
      <c r="N910" s="215"/>
      <c r="O910" s="222"/>
      <c r="P910" s="242"/>
      <c r="Q910" s="222"/>
      <c r="R910" s="215"/>
      <c r="S910" s="215"/>
      <c r="T910" s="215"/>
      <c r="U910" s="160"/>
      <c r="V910" s="160"/>
      <c r="W910" s="160"/>
      <c r="X910" s="160"/>
      <c r="Y910" s="160"/>
      <c r="Z910" s="160"/>
      <c r="AA910" s="160"/>
      <c r="AB910" s="160"/>
      <c r="AC910" s="160"/>
      <c r="AD910" s="160"/>
      <c r="AE910" s="160"/>
      <c r="AF910" s="160"/>
      <c r="AG910" s="160"/>
      <c r="AH910" s="156"/>
      <c r="AI910" s="160"/>
      <c r="AJ910" s="160"/>
      <c r="AK910" s="160"/>
      <c r="AL910" s="160"/>
      <c r="AM910" s="225"/>
      <c r="AN910" s="160"/>
      <c r="AO910" s="160"/>
      <c r="AP910"/>
      <c r="AQ910"/>
      <c r="AR910" s="160"/>
      <c r="AS910" s="156"/>
      <c r="AT910" s="159"/>
      <c r="AU910" s="156"/>
    </row>
    <row r="911" spans="1:47" ht="14.4" x14ac:dyDescent="0.3">
      <c r="A911" s="214"/>
      <c r="B911" s="215"/>
      <c r="C911" s="215"/>
      <c r="D911" s="215"/>
      <c r="E911" s="215"/>
      <c r="F911" s="221"/>
      <c r="G911" s="215"/>
      <c r="H911" s="215"/>
      <c r="I911" s="215"/>
      <c r="J911" s="215"/>
      <c r="K911" s="214"/>
      <c r="L911" s="215"/>
      <c r="M911" s="226"/>
      <c r="N911" s="214"/>
      <c r="O911" s="214"/>
      <c r="P911" s="242"/>
      <c r="Q911" s="215"/>
      <c r="R911" s="215"/>
      <c r="S911" s="215"/>
      <c r="T911" s="215"/>
      <c r="AP911"/>
      <c r="AQ911"/>
    </row>
    <row r="912" spans="1:47" ht="14.4" x14ac:dyDescent="0.3">
      <c r="A912" s="214"/>
      <c r="B912" s="215"/>
      <c r="C912" s="215"/>
      <c r="D912" s="215"/>
      <c r="E912" s="215"/>
      <c r="F912" s="222"/>
      <c r="G912" s="215"/>
      <c r="H912" s="215"/>
      <c r="I912" s="215"/>
      <c r="J912" s="224"/>
      <c r="K912" s="215"/>
      <c r="L912" s="215"/>
      <c r="M912" s="160"/>
      <c r="N912" s="215"/>
      <c r="O912" s="222"/>
      <c r="P912" s="242"/>
      <c r="Q912" s="222"/>
      <c r="R912" s="215"/>
      <c r="S912" s="215"/>
      <c r="T912" s="215"/>
      <c r="U912" s="160"/>
      <c r="V912" s="160"/>
      <c r="W912" s="160"/>
      <c r="X912" s="160"/>
      <c r="Y912" s="160"/>
      <c r="Z912" s="160"/>
      <c r="AA912" s="160"/>
      <c r="AB912" s="160"/>
      <c r="AC912" s="160"/>
      <c r="AD912" s="160"/>
      <c r="AE912" s="160"/>
      <c r="AF912" s="160"/>
      <c r="AG912" s="160"/>
      <c r="AH912" s="156"/>
      <c r="AI912" s="160"/>
      <c r="AJ912" s="160"/>
      <c r="AK912" s="160"/>
      <c r="AL912" s="160"/>
      <c r="AM912" s="225"/>
      <c r="AN912" s="160"/>
      <c r="AO912" s="160"/>
      <c r="AP912"/>
      <c r="AQ912"/>
      <c r="AR912" s="160"/>
      <c r="AS912" s="156"/>
      <c r="AT912" s="159"/>
      <c r="AU912" s="156"/>
    </row>
    <row r="913" spans="1:47" ht="14.4" x14ac:dyDescent="0.3">
      <c r="A913" s="214"/>
      <c r="B913" s="215"/>
      <c r="C913" s="215"/>
      <c r="D913" s="215"/>
      <c r="E913" s="215"/>
      <c r="F913" s="222"/>
      <c r="G913" s="215"/>
      <c r="H913" s="215"/>
      <c r="I913" s="215"/>
      <c r="J913" s="224"/>
      <c r="K913" s="215"/>
      <c r="L913" s="215"/>
      <c r="M913" s="160"/>
      <c r="N913" s="215"/>
      <c r="O913" s="222"/>
      <c r="P913" s="242"/>
      <c r="Q913" s="222"/>
      <c r="R913" s="215"/>
      <c r="S913" s="215"/>
      <c r="T913" s="215"/>
      <c r="U913" s="160"/>
      <c r="V913" s="160"/>
      <c r="W913" s="160"/>
      <c r="X913" s="160"/>
      <c r="Y913" s="160"/>
      <c r="Z913" s="160"/>
      <c r="AA913" s="160"/>
      <c r="AB913" s="160"/>
      <c r="AC913" s="160"/>
      <c r="AD913" s="160"/>
      <c r="AE913" s="160"/>
      <c r="AF913" s="160"/>
      <c r="AG913" s="160"/>
      <c r="AH913" s="156"/>
      <c r="AI913" s="160"/>
      <c r="AJ913" s="160"/>
      <c r="AK913" s="160"/>
      <c r="AL913" s="160"/>
      <c r="AM913" s="225"/>
      <c r="AN913" s="160"/>
      <c r="AO913" s="160"/>
      <c r="AP913"/>
      <c r="AQ913"/>
      <c r="AR913" s="160"/>
      <c r="AS913" s="156"/>
      <c r="AT913" s="159"/>
      <c r="AU913" s="156"/>
    </row>
    <row r="914" spans="1:47" ht="14.4" x14ac:dyDescent="0.3">
      <c r="A914" s="214"/>
      <c r="B914" s="215"/>
      <c r="C914" s="215"/>
      <c r="D914" s="215"/>
      <c r="E914" s="215"/>
      <c r="F914" s="222"/>
      <c r="G914" s="215"/>
      <c r="H914" s="215"/>
      <c r="I914" s="215"/>
      <c r="J914" s="224"/>
      <c r="K914" s="215"/>
      <c r="L914" s="215"/>
      <c r="M914" s="160"/>
      <c r="N914" s="215"/>
      <c r="O914" s="222"/>
      <c r="P914" s="242"/>
      <c r="Q914" s="222"/>
      <c r="R914" s="215"/>
      <c r="S914" s="215"/>
      <c r="T914" s="215"/>
      <c r="U914" s="160"/>
      <c r="V914" s="160"/>
      <c r="W914" s="160"/>
      <c r="X914" s="160"/>
      <c r="Y914" s="160"/>
      <c r="Z914" s="160"/>
      <c r="AA914" s="160"/>
      <c r="AB914" s="160"/>
      <c r="AC914" s="160"/>
      <c r="AD914" s="160"/>
      <c r="AE914" s="160"/>
      <c r="AF914" s="160"/>
      <c r="AG914" s="160"/>
      <c r="AH914" s="156"/>
      <c r="AI914" s="160"/>
      <c r="AJ914" s="160"/>
      <c r="AK914" s="160"/>
      <c r="AL914" s="160"/>
      <c r="AM914" s="225"/>
      <c r="AN914" s="160"/>
      <c r="AO914" s="160"/>
      <c r="AP914"/>
      <c r="AQ914"/>
      <c r="AR914" s="160"/>
      <c r="AS914" s="156"/>
      <c r="AT914" s="159"/>
      <c r="AU914" s="156"/>
    </row>
    <row r="915" spans="1:47" ht="14.4" x14ac:dyDescent="0.3">
      <c r="A915" s="214"/>
      <c r="B915" s="215"/>
      <c r="C915" s="215"/>
      <c r="D915" s="215"/>
      <c r="E915" s="215"/>
      <c r="F915" s="220"/>
      <c r="G915" s="215"/>
      <c r="H915" s="215"/>
      <c r="I915" s="215"/>
      <c r="J915" s="224"/>
      <c r="K915" s="215"/>
      <c r="L915" s="215"/>
      <c r="M915" s="160"/>
      <c r="N915" s="215"/>
      <c r="O915" s="219"/>
      <c r="P915" s="242"/>
      <c r="Q915" s="219"/>
      <c r="R915" s="215"/>
      <c r="S915" s="215"/>
      <c r="T915" s="215"/>
      <c r="U915" s="160"/>
      <c r="V915" s="160"/>
      <c r="W915" s="160"/>
      <c r="X915" s="160"/>
      <c r="Y915" s="160"/>
      <c r="Z915" s="160"/>
      <c r="AA915" s="160"/>
      <c r="AB915" s="160"/>
      <c r="AC915" s="160"/>
      <c r="AD915" s="160"/>
      <c r="AE915" s="160"/>
      <c r="AF915" s="160"/>
      <c r="AG915" s="160"/>
      <c r="AH915" s="156"/>
      <c r="AI915" s="160"/>
      <c r="AJ915" s="160"/>
      <c r="AK915" s="160"/>
      <c r="AL915" s="160"/>
      <c r="AM915" s="225"/>
      <c r="AN915" s="160"/>
      <c r="AO915" s="160"/>
      <c r="AP915"/>
      <c r="AQ915"/>
      <c r="AR915" s="160"/>
      <c r="AS915" s="156"/>
      <c r="AT915" s="159"/>
      <c r="AU915" s="156"/>
    </row>
    <row r="916" spans="1:47" ht="14.4" x14ac:dyDescent="0.3">
      <c r="A916" s="214"/>
      <c r="B916" s="215"/>
      <c r="C916" s="215"/>
      <c r="D916" s="215"/>
      <c r="E916" s="215"/>
      <c r="F916" s="221"/>
      <c r="G916" s="215"/>
      <c r="H916" s="215"/>
      <c r="I916" s="215"/>
      <c r="J916" s="215"/>
      <c r="K916" s="214"/>
      <c r="L916" s="215"/>
      <c r="M916" s="156"/>
      <c r="N916" s="214"/>
      <c r="O916" s="214"/>
      <c r="P916" s="242"/>
      <c r="Q916" s="215"/>
      <c r="R916" s="215"/>
      <c r="S916" s="215"/>
      <c r="T916" s="215"/>
      <c r="AP916"/>
      <c r="AQ916"/>
    </row>
    <row r="917" spans="1:47" ht="14.4" x14ac:dyDescent="0.3">
      <c r="A917" s="214"/>
      <c r="B917" s="215"/>
      <c r="C917" s="215"/>
      <c r="D917" s="215"/>
      <c r="E917" s="215"/>
      <c r="F917" s="221"/>
      <c r="G917" s="215"/>
      <c r="H917" s="215"/>
      <c r="I917" s="215"/>
      <c r="J917" s="215"/>
      <c r="K917" s="214"/>
      <c r="L917" s="215"/>
      <c r="M917" s="156"/>
      <c r="N917" s="214"/>
      <c r="O917" s="214"/>
      <c r="P917" s="242"/>
      <c r="Q917" s="215"/>
      <c r="R917" s="215"/>
      <c r="S917" s="215"/>
      <c r="T917" s="215"/>
      <c r="AP917"/>
      <c r="AQ917"/>
    </row>
    <row r="918" spans="1:47" ht="14.4" x14ac:dyDescent="0.3">
      <c r="A918" s="214"/>
      <c r="B918" s="215"/>
      <c r="C918" s="215"/>
      <c r="D918" s="215"/>
      <c r="E918" s="215"/>
      <c r="F918" s="221"/>
      <c r="G918" s="215"/>
      <c r="H918" s="215"/>
      <c r="I918" s="215"/>
      <c r="J918" s="215"/>
      <c r="K918" s="214"/>
      <c r="L918" s="215"/>
      <c r="M918" s="156"/>
      <c r="N918" s="214"/>
      <c r="O918" s="214"/>
      <c r="P918" s="242"/>
      <c r="Q918" s="215"/>
      <c r="R918" s="215"/>
      <c r="S918" s="215"/>
      <c r="T918" s="215"/>
      <c r="AP918"/>
      <c r="AQ918"/>
    </row>
    <row r="919" spans="1:47" ht="14.4" x14ac:dyDescent="0.3">
      <c r="A919" s="214"/>
      <c r="B919" s="215"/>
      <c r="C919" s="215"/>
      <c r="D919" s="215"/>
      <c r="E919" s="215"/>
      <c r="F919" s="220"/>
      <c r="G919" s="215"/>
      <c r="H919" s="215"/>
      <c r="I919" s="215"/>
      <c r="J919" s="224"/>
      <c r="K919" s="215"/>
      <c r="L919" s="215"/>
      <c r="M919" s="160"/>
      <c r="N919" s="215"/>
      <c r="O919" s="219"/>
      <c r="P919" s="242"/>
      <c r="Q919" s="219"/>
      <c r="R919" s="215"/>
      <c r="S919" s="215"/>
      <c r="T919" s="215"/>
      <c r="U919" s="160"/>
      <c r="V919" s="160"/>
      <c r="W919" s="160"/>
      <c r="X919" s="160"/>
      <c r="Y919" s="160"/>
      <c r="Z919" s="160"/>
      <c r="AA919" s="160"/>
      <c r="AB919" s="160"/>
      <c r="AC919" s="160"/>
      <c r="AD919" s="160"/>
      <c r="AE919" s="160"/>
      <c r="AF919" s="160"/>
      <c r="AG919" s="160"/>
      <c r="AH919" s="156"/>
      <c r="AI919" s="160"/>
      <c r="AJ919" s="160"/>
      <c r="AK919" s="160"/>
      <c r="AL919" s="160"/>
      <c r="AM919" s="225"/>
      <c r="AN919" s="160"/>
      <c r="AO919" s="160"/>
      <c r="AP919"/>
      <c r="AQ919"/>
      <c r="AR919" s="160"/>
      <c r="AS919" s="156"/>
      <c r="AT919" s="159"/>
      <c r="AU919" s="156"/>
    </row>
    <row r="920" spans="1:47" ht="14.4" x14ac:dyDescent="0.3">
      <c r="A920" s="214"/>
      <c r="B920" s="215"/>
      <c r="C920" s="215"/>
      <c r="D920" s="215"/>
      <c r="E920" s="215"/>
      <c r="F920" s="220"/>
      <c r="G920" s="215"/>
      <c r="H920" s="215"/>
      <c r="I920" s="215"/>
      <c r="J920" s="224"/>
      <c r="K920" s="215"/>
      <c r="L920" s="215"/>
      <c r="M920" s="160"/>
      <c r="N920" s="215"/>
      <c r="O920" s="222"/>
      <c r="P920" s="242"/>
      <c r="Q920" s="222"/>
      <c r="R920" s="215"/>
      <c r="S920" s="215"/>
      <c r="T920" s="215"/>
      <c r="U920" s="160"/>
      <c r="V920" s="160"/>
      <c r="W920" s="160"/>
      <c r="X920" s="160"/>
      <c r="Y920" s="160"/>
      <c r="Z920" s="160"/>
      <c r="AA920" s="160"/>
      <c r="AB920" s="160"/>
      <c r="AC920" s="160"/>
      <c r="AD920" s="160"/>
      <c r="AE920" s="160"/>
      <c r="AF920" s="160"/>
      <c r="AG920" s="160"/>
      <c r="AH920" s="156"/>
      <c r="AI920" s="160"/>
      <c r="AJ920" s="160"/>
      <c r="AK920" s="160"/>
      <c r="AL920" s="160"/>
      <c r="AM920" s="225"/>
      <c r="AN920" s="160"/>
      <c r="AO920" s="160"/>
      <c r="AP920"/>
      <c r="AQ920"/>
      <c r="AR920" s="160"/>
      <c r="AS920" s="156"/>
      <c r="AT920" s="159"/>
      <c r="AU920" s="156"/>
    </row>
    <row r="921" spans="1:47" ht="14.4" x14ac:dyDescent="0.3">
      <c r="A921" s="214"/>
      <c r="B921" s="215"/>
      <c r="C921" s="215"/>
      <c r="D921" s="215"/>
      <c r="E921" s="215"/>
      <c r="F921" s="221"/>
      <c r="G921" s="215"/>
      <c r="H921" s="215"/>
      <c r="I921" s="215"/>
      <c r="J921" s="215"/>
      <c r="K921" s="214"/>
      <c r="L921" s="215"/>
      <c r="M921" s="156"/>
      <c r="N921" s="214"/>
      <c r="O921" s="214"/>
      <c r="P921" s="242"/>
      <c r="Q921" s="215"/>
      <c r="R921" s="215"/>
      <c r="S921" s="215"/>
      <c r="T921" s="215"/>
      <c r="AP921"/>
      <c r="AQ921"/>
    </row>
    <row r="922" spans="1:47" ht="14.4" x14ac:dyDescent="0.3">
      <c r="A922" s="214"/>
      <c r="B922" s="215"/>
      <c r="C922" s="215"/>
      <c r="D922" s="215"/>
      <c r="E922" s="215"/>
      <c r="F922" s="220"/>
      <c r="G922" s="215"/>
      <c r="H922" s="215"/>
      <c r="I922" s="215"/>
      <c r="J922" s="224"/>
      <c r="K922" s="215"/>
      <c r="L922" s="215"/>
      <c r="M922" s="160"/>
      <c r="N922" s="215"/>
      <c r="O922" s="222"/>
      <c r="P922" s="242"/>
      <c r="Q922" s="222"/>
      <c r="R922" s="215"/>
      <c r="S922" s="215"/>
      <c r="T922" s="215"/>
      <c r="U922" s="160"/>
      <c r="V922" s="160"/>
      <c r="W922" s="160"/>
      <c r="X922" s="160"/>
      <c r="Y922" s="160"/>
      <c r="Z922" s="160"/>
      <c r="AA922" s="160"/>
      <c r="AB922" s="160"/>
      <c r="AC922" s="160"/>
      <c r="AD922" s="160"/>
      <c r="AE922" s="160"/>
      <c r="AF922" s="160"/>
      <c r="AG922" s="160"/>
      <c r="AH922" s="156"/>
      <c r="AI922" s="160"/>
      <c r="AJ922" s="160"/>
      <c r="AK922" s="160"/>
      <c r="AL922" s="160"/>
      <c r="AM922" s="225"/>
      <c r="AN922" s="160"/>
      <c r="AO922" s="160"/>
      <c r="AP922"/>
      <c r="AQ922"/>
      <c r="AR922" s="160"/>
      <c r="AS922" s="156"/>
      <c r="AT922" s="159"/>
      <c r="AU922" s="156"/>
    </row>
    <row r="923" spans="1:47" ht="14.4" x14ac:dyDescent="0.3">
      <c r="A923" s="214"/>
      <c r="B923" s="215"/>
      <c r="C923" s="215"/>
      <c r="D923" s="215"/>
      <c r="E923" s="215"/>
      <c r="F923" s="222"/>
      <c r="G923" s="215"/>
      <c r="H923" s="215"/>
      <c r="I923" s="215"/>
      <c r="J923" s="224"/>
      <c r="K923" s="215"/>
      <c r="L923" s="215"/>
      <c r="M923" s="160"/>
      <c r="N923" s="215"/>
      <c r="O923" s="222"/>
      <c r="P923" s="242"/>
      <c r="Q923" s="222"/>
      <c r="R923" s="215"/>
      <c r="S923" s="215"/>
      <c r="T923" s="215"/>
      <c r="U923" s="160"/>
      <c r="V923" s="160"/>
      <c r="W923" s="160"/>
      <c r="X923" s="160"/>
      <c r="Y923" s="160"/>
      <c r="Z923" s="160"/>
      <c r="AA923" s="160"/>
      <c r="AB923" s="160"/>
      <c r="AC923" s="160"/>
      <c r="AD923" s="160"/>
      <c r="AE923" s="160"/>
      <c r="AF923" s="160"/>
      <c r="AG923" s="160"/>
      <c r="AH923" s="156"/>
      <c r="AI923" s="160"/>
      <c r="AJ923" s="160"/>
      <c r="AK923" s="160"/>
      <c r="AL923" s="160"/>
      <c r="AM923" s="225"/>
      <c r="AN923" s="160"/>
      <c r="AO923" s="160"/>
      <c r="AP923"/>
      <c r="AQ923"/>
      <c r="AR923" s="160"/>
      <c r="AS923" s="156"/>
      <c r="AT923" s="159"/>
      <c r="AU923" s="156"/>
    </row>
    <row r="924" spans="1:47" ht="14.4" x14ac:dyDescent="0.3">
      <c r="A924" s="214"/>
      <c r="B924" s="215"/>
      <c r="C924" s="215"/>
      <c r="D924" s="215"/>
      <c r="E924" s="215"/>
      <c r="F924" s="222"/>
      <c r="G924" s="215"/>
      <c r="H924" s="215"/>
      <c r="I924" s="215"/>
      <c r="J924" s="224"/>
      <c r="K924" s="215"/>
      <c r="L924" s="215"/>
      <c r="M924" s="160"/>
      <c r="N924" s="215"/>
      <c r="O924" s="222"/>
      <c r="P924" s="242"/>
      <c r="Q924" s="222"/>
      <c r="R924" s="215"/>
      <c r="S924" s="215"/>
      <c r="T924" s="215"/>
      <c r="U924" s="160"/>
      <c r="V924" s="160"/>
      <c r="W924" s="160"/>
      <c r="X924" s="160"/>
      <c r="Y924" s="160"/>
      <c r="Z924" s="160"/>
      <c r="AA924" s="160"/>
      <c r="AB924" s="160"/>
      <c r="AC924" s="160"/>
      <c r="AD924" s="160"/>
      <c r="AE924" s="160"/>
      <c r="AF924" s="160"/>
      <c r="AG924" s="160"/>
      <c r="AH924" s="156"/>
      <c r="AI924" s="160"/>
      <c r="AJ924" s="160"/>
      <c r="AK924" s="160"/>
      <c r="AL924" s="160"/>
      <c r="AM924" s="225"/>
      <c r="AN924" s="160"/>
      <c r="AO924" s="160"/>
      <c r="AP924"/>
      <c r="AQ924"/>
      <c r="AR924" s="160"/>
      <c r="AS924" s="156"/>
      <c r="AT924" s="159"/>
      <c r="AU924" s="156"/>
    </row>
    <row r="925" spans="1:47" ht="14.4" x14ac:dyDescent="0.3">
      <c r="A925" s="214"/>
      <c r="B925" s="215"/>
      <c r="C925" s="215"/>
      <c r="D925" s="215"/>
      <c r="E925" s="215"/>
      <c r="F925" s="222"/>
      <c r="G925" s="215"/>
      <c r="H925" s="215"/>
      <c r="I925" s="215"/>
      <c r="J925" s="224"/>
      <c r="K925" s="215"/>
      <c r="L925" s="215"/>
      <c r="M925" s="160"/>
      <c r="N925" s="215"/>
      <c r="O925" s="222"/>
      <c r="P925" s="242"/>
      <c r="Q925" s="222"/>
      <c r="R925" s="215"/>
      <c r="S925" s="215"/>
      <c r="T925" s="215"/>
      <c r="U925" s="160"/>
      <c r="V925" s="160"/>
      <c r="W925" s="160"/>
      <c r="X925" s="160"/>
      <c r="Y925" s="160"/>
      <c r="Z925" s="160"/>
      <c r="AA925" s="160"/>
      <c r="AB925" s="160"/>
      <c r="AC925" s="160"/>
      <c r="AD925" s="160"/>
      <c r="AE925" s="160"/>
      <c r="AF925" s="160"/>
      <c r="AG925" s="160"/>
      <c r="AH925" s="156"/>
      <c r="AI925" s="160"/>
      <c r="AJ925" s="160"/>
      <c r="AK925" s="160"/>
      <c r="AL925" s="160"/>
      <c r="AM925" s="225"/>
      <c r="AN925" s="160"/>
      <c r="AO925" s="160"/>
      <c r="AP925"/>
      <c r="AQ925"/>
      <c r="AR925" s="160"/>
      <c r="AS925" s="156"/>
      <c r="AT925" s="159"/>
      <c r="AU925" s="156"/>
    </row>
    <row r="926" spans="1:47" ht="14.4" x14ac:dyDescent="0.3">
      <c r="A926" s="214"/>
      <c r="B926" s="215"/>
      <c r="C926" s="215"/>
      <c r="D926" s="215"/>
      <c r="E926" s="215"/>
      <c r="F926" s="221"/>
      <c r="G926" s="215"/>
      <c r="H926" s="215"/>
      <c r="I926" s="215"/>
      <c r="J926" s="215"/>
      <c r="K926" s="214"/>
      <c r="L926" s="215"/>
      <c r="M926" s="156"/>
      <c r="N926" s="214"/>
      <c r="O926" s="214"/>
      <c r="P926" s="242"/>
      <c r="Q926" s="215"/>
      <c r="R926" s="215"/>
      <c r="S926" s="215"/>
      <c r="T926" s="215"/>
      <c r="AP926"/>
      <c r="AQ926"/>
    </row>
    <row r="927" spans="1:47" ht="14.4" x14ac:dyDescent="0.3">
      <c r="A927" s="214"/>
      <c r="B927" s="215"/>
      <c r="C927" s="215"/>
      <c r="D927" s="215"/>
      <c r="E927" s="215"/>
      <c r="F927" s="222"/>
      <c r="G927" s="215"/>
      <c r="H927" s="215"/>
      <c r="I927" s="215"/>
      <c r="J927" s="224"/>
      <c r="K927" s="215"/>
      <c r="L927" s="215"/>
      <c r="M927" s="160"/>
      <c r="N927" s="215"/>
      <c r="O927" s="222"/>
      <c r="P927" s="242"/>
      <c r="Q927" s="222"/>
      <c r="R927" s="215"/>
      <c r="S927" s="215"/>
      <c r="T927" s="215"/>
      <c r="U927" s="160"/>
      <c r="V927" s="160"/>
      <c r="W927" s="160"/>
      <c r="X927" s="160"/>
      <c r="Y927" s="160"/>
      <c r="Z927" s="160"/>
      <c r="AA927" s="160"/>
      <c r="AB927" s="160"/>
      <c r="AC927" s="160"/>
      <c r="AD927" s="160"/>
      <c r="AE927" s="160"/>
      <c r="AF927" s="160"/>
      <c r="AG927" s="160"/>
      <c r="AH927" s="156"/>
      <c r="AI927" s="160"/>
      <c r="AJ927" s="160"/>
      <c r="AK927" s="160"/>
      <c r="AL927" s="160"/>
      <c r="AM927" s="225"/>
      <c r="AN927" s="160"/>
      <c r="AO927" s="160"/>
      <c r="AP927"/>
      <c r="AQ927"/>
      <c r="AR927" s="160"/>
      <c r="AS927" s="156"/>
      <c r="AT927" s="159"/>
      <c r="AU927" s="156"/>
    </row>
    <row r="928" spans="1:47" ht="14.4" x14ac:dyDescent="0.3">
      <c r="A928" s="214"/>
      <c r="B928" s="215"/>
      <c r="C928" s="215"/>
      <c r="D928" s="215"/>
      <c r="E928" s="215"/>
      <c r="F928" s="222"/>
      <c r="G928" s="215"/>
      <c r="H928" s="215"/>
      <c r="I928" s="215"/>
      <c r="J928" s="224"/>
      <c r="K928" s="215"/>
      <c r="L928" s="215"/>
      <c r="M928" s="160"/>
      <c r="N928" s="215"/>
      <c r="O928" s="222"/>
      <c r="P928" s="242"/>
      <c r="Q928" s="222"/>
      <c r="R928" s="215"/>
      <c r="S928" s="215"/>
      <c r="T928" s="215"/>
      <c r="U928" s="160"/>
      <c r="V928" s="160"/>
      <c r="W928" s="160"/>
      <c r="X928" s="160"/>
      <c r="Y928" s="160"/>
      <c r="Z928" s="160"/>
      <c r="AA928" s="160"/>
      <c r="AB928" s="160"/>
      <c r="AC928" s="160"/>
      <c r="AD928" s="160"/>
      <c r="AE928" s="160"/>
      <c r="AF928" s="160"/>
      <c r="AG928" s="160"/>
      <c r="AH928" s="156"/>
      <c r="AI928" s="160"/>
      <c r="AJ928" s="160"/>
      <c r="AK928" s="160"/>
      <c r="AL928" s="160"/>
      <c r="AM928" s="225"/>
      <c r="AN928" s="160"/>
      <c r="AO928" s="160"/>
      <c r="AP928"/>
      <c r="AQ928"/>
      <c r="AR928" s="160"/>
      <c r="AS928" s="156"/>
      <c r="AT928" s="159"/>
      <c r="AU928" s="156"/>
    </row>
    <row r="929" spans="1:47" ht="14.4" x14ac:dyDescent="0.3">
      <c r="A929" s="214"/>
      <c r="B929" s="215"/>
      <c r="C929" s="215"/>
      <c r="D929" s="215"/>
      <c r="E929" s="215"/>
      <c r="F929" s="222"/>
      <c r="G929" s="215"/>
      <c r="H929" s="215"/>
      <c r="I929" s="215"/>
      <c r="J929" s="224"/>
      <c r="K929" s="215"/>
      <c r="L929" s="215"/>
      <c r="M929" s="160"/>
      <c r="N929" s="215"/>
      <c r="O929" s="222"/>
      <c r="P929" s="242"/>
      <c r="Q929" s="222"/>
      <c r="R929" s="215"/>
      <c r="S929" s="215"/>
      <c r="T929" s="215"/>
      <c r="U929" s="160"/>
      <c r="V929" s="160"/>
      <c r="W929" s="160"/>
      <c r="X929" s="160"/>
      <c r="Y929" s="160"/>
      <c r="Z929" s="160"/>
      <c r="AA929" s="160"/>
      <c r="AB929" s="160"/>
      <c r="AC929" s="160"/>
      <c r="AD929" s="160"/>
      <c r="AE929" s="160"/>
      <c r="AF929" s="160"/>
      <c r="AG929" s="160"/>
      <c r="AH929" s="156"/>
      <c r="AI929" s="160"/>
      <c r="AJ929" s="160"/>
      <c r="AK929" s="160"/>
      <c r="AL929" s="160"/>
      <c r="AM929" s="225"/>
      <c r="AN929" s="160"/>
      <c r="AO929" s="160"/>
      <c r="AP929"/>
      <c r="AQ929"/>
      <c r="AR929" s="160"/>
      <c r="AS929" s="156"/>
      <c r="AT929" s="159"/>
      <c r="AU929" s="156"/>
    </row>
    <row r="930" spans="1:47" ht="14.4" x14ac:dyDescent="0.3">
      <c r="A930" s="214"/>
      <c r="B930" s="215"/>
      <c r="C930" s="215"/>
      <c r="D930" s="215"/>
      <c r="E930" s="215"/>
      <c r="F930" s="222"/>
      <c r="G930" s="215"/>
      <c r="H930" s="215"/>
      <c r="I930" s="215"/>
      <c r="J930" s="224"/>
      <c r="K930" s="215"/>
      <c r="L930" s="215"/>
      <c r="M930" s="160"/>
      <c r="N930" s="215"/>
      <c r="O930" s="222"/>
      <c r="P930" s="242"/>
      <c r="Q930" s="222"/>
      <c r="R930" s="215"/>
      <c r="S930" s="215"/>
      <c r="T930" s="215"/>
      <c r="U930" s="160"/>
      <c r="V930" s="160"/>
      <c r="W930" s="160"/>
      <c r="X930" s="160"/>
      <c r="Y930" s="160"/>
      <c r="Z930" s="160"/>
      <c r="AA930" s="160"/>
      <c r="AB930" s="160"/>
      <c r="AC930" s="160"/>
      <c r="AD930" s="160"/>
      <c r="AE930" s="160"/>
      <c r="AF930" s="160"/>
      <c r="AG930" s="160"/>
      <c r="AH930" s="156"/>
      <c r="AI930" s="160"/>
      <c r="AJ930" s="160"/>
      <c r="AK930" s="160"/>
      <c r="AL930" s="160"/>
      <c r="AM930" s="225"/>
      <c r="AN930" s="160"/>
      <c r="AO930" s="160"/>
      <c r="AP930"/>
      <c r="AQ930"/>
      <c r="AR930" s="160"/>
      <c r="AS930" s="156"/>
      <c r="AT930" s="159"/>
      <c r="AU930" s="156"/>
    </row>
    <row r="931" spans="1:47" ht="14.4" x14ac:dyDescent="0.3">
      <c r="A931" s="214"/>
      <c r="B931" s="215"/>
      <c r="C931" s="215"/>
      <c r="D931" s="215"/>
      <c r="E931" s="215"/>
      <c r="F931" s="222"/>
      <c r="G931" s="215"/>
      <c r="H931" s="215"/>
      <c r="I931" s="215"/>
      <c r="J931" s="224"/>
      <c r="K931" s="215"/>
      <c r="L931" s="215"/>
      <c r="M931" s="160"/>
      <c r="N931" s="215"/>
      <c r="O931" s="222"/>
      <c r="P931" s="242"/>
      <c r="Q931" s="222"/>
      <c r="R931" s="215"/>
      <c r="S931" s="215"/>
      <c r="T931" s="215"/>
      <c r="U931" s="160"/>
      <c r="V931" s="160"/>
      <c r="W931" s="160"/>
      <c r="X931" s="160"/>
      <c r="Y931" s="160"/>
      <c r="Z931" s="160"/>
      <c r="AA931" s="160"/>
      <c r="AB931" s="160"/>
      <c r="AC931" s="160"/>
      <c r="AD931" s="160"/>
      <c r="AE931" s="160"/>
      <c r="AF931" s="160"/>
      <c r="AG931" s="160"/>
      <c r="AH931" s="156"/>
      <c r="AI931" s="160"/>
      <c r="AJ931" s="160"/>
      <c r="AK931" s="160"/>
      <c r="AL931" s="160"/>
      <c r="AM931" s="225"/>
      <c r="AN931" s="160"/>
      <c r="AO931" s="160"/>
      <c r="AP931"/>
      <c r="AQ931"/>
      <c r="AR931" s="160"/>
      <c r="AS931" s="156"/>
      <c r="AT931" s="159"/>
      <c r="AU931" s="156"/>
    </row>
    <row r="932" spans="1:47" ht="14.4" x14ac:dyDescent="0.3">
      <c r="A932" s="214"/>
      <c r="B932" s="215"/>
      <c r="C932" s="215"/>
      <c r="D932" s="215"/>
      <c r="E932" s="215"/>
      <c r="F932" s="222"/>
      <c r="G932" s="215"/>
      <c r="H932" s="215"/>
      <c r="I932" s="215"/>
      <c r="J932" s="224"/>
      <c r="K932" s="215"/>
      <c r="L932" s="215"/>
      <c r="M932" s="160"/>
      <c r="N932" s="215"/>
      <c r="O932" s="222"/>
      <c r="P932" s="242"/>
      <c r="Q932" s="222"/>
      <c r="R932" s="215"/>
      <c r="S932" s="215"/>
      <c r="T932" s="215"/>
      <c r="U932" s="160"/>
      <c r="V932" s="160"/>
      <c r="W932" s="160"/>
      <c r="X932" s="160"/>
      <c r="Y932" s="160"/>
      <c r="Z932" s="160"/>
      <c r="AA932" s="160"/>
      <c r="AB932" s="160"/>
      <c r="AC932" s="160"/>
      <c r="AD932" s="160"/>
      <c r="AE932" s="160"/>
      <c r="AF932" s="160"/>
      <c r="AG932" s="160"/>
      <c r="AH932" s="156"/>
      <c r="AI932" s="160"/>
      <c r="AJ932" s="160"/>
      <c r="AK932" s="160"/>
      <c r="AL932" s="160"/>
      <c r="AM932" s="225"/>
      <c r="AN932" s="160"/>
      <c r="AO932" s="160"/>
      <c r="AP932"/>
      <c r="AQ932"/>
      <c r="AR932" s="160"/>
      <c r="AS932" s="156"/>
      <c r="AT932" s="159"/>
      <c r="AU932" s="156"/>
    </row>
    <row r="933" spans="1:47" ht="14.4" x14ac:dyDescent="0.3">
      <c r="A933" s="214"/>
      <c r="B933" s="215"/>
      <c r="C933" s="215"/>
      <c r="D933" s="215"/>
      <c r="E933" s="215"/>
      <c r="F933" s="221"/>
      <c r="G933" s="215"/>
      <c r="H933" s="215"/>
      <c r="I933" s="215"/>
      <c r="J933" s="215"/>
      <c r="K933" s="214"/>
      <c r="L933" s="215"/>
      <c r="M933" s="156"/>
      <c r="N933" s="214"/>
      <c r="O933" s="214"/>
      <c r="P933" s="242"/>
      <c r="Q933" s="215"/>
      <c r="R933" s="215"/>
      <c r="S933" s="215"/>
      <c r="T933" s="215"/>
      <c r="AP933"/>
      <c r="AQ933"/>
    </row>
    <row r="934" spans="1:47" ht="14.4" x14ac:dyDescent="0.3">
      <c r="A934" s="214"/>
      <c r="B934" s="215"/>
      <c r="C934" s="215"/>
      <c r="D934" s="215"/>
      <c r="E934" s="215"/>
      <c r="F934" s="222"/>
      <c r="G934" s="215"/>
      <c r="H934" s="215"/>
      <c r="I934" s="215"/>
      <c r="J934" s="224"/>
      <c r="K934" s="215"/>
      <c r="L934" s="215"/>
      <c r="M934" s="160"/>
      <c r="N934" s="215"/>
      <c r="O934" s="222"/>
      <c r="P934" s="242"/>
      <c r="Q934" s="222"/>
      <c r="R934" s="215"/>
      <c r="S934" s="215"/>
      <c r="T934" s="215"/>
      <c r="U934" s="160"/>
      <c r="V934" s="160"/>
      <c r="W934" s="160"/>
      <c r="X934" s="160"/>
      <c r="Y934" s="160"/>
      <c r="Z934" s="160"/>
      <c r="AA934" s="160"/>
      <c r="AB934" s="160"/>
      <c r="AC934" s="160"/>
      <c r="AD934" s="160"/>
      <c r="AE934" s="160"/>
      <c r="AF934" s="160"/>
      <c r="AG934" s="160"/>
      <c r="AH934" s="156"/>
      <c r="AI934" s="160"/>
      <c r="AJ934" s="160"/>
      <c r="AK934" s="160"/>
      <c r="AL934" s="160"/>
      <c r="AM934" s="225"/>
      <c r="AN934" s="160"/>
      <c r="AO934" s="160"/>
      <c r="AP934"/>
      <c r="AQ934"/>
      <c r="AR934" s="160"/>
      <c r="AS934" s="156"/>
      <c r="AT934" s="159"/>
      <c r="AU934" s="156"/>
    </row>
    <row r="935" spans="1:47" ht="14.4" x14ac:dyDescent="0.3">
      <c r="A935" s="214"/>
      <c r="B935" s="215"/>
      <c r="C935" s="215"/>
      <c r="D935" s="215"/>
      <c r="E935" s="215"/>
      <c r="F935" s="222"/>
      <c r="G935" s="215"/>
      <c r="H935" s="215"/>
      <c r="I935" s="215"/>
      <c r="J935" s="224"/>
      <c r="K935" s="215"/>
      <c r="L935" s="215"/>
      <c r="M935" s="215"/>
      <c r="N935" s="215"/>
      <c r="O935" s="222"/>
      <c r="P935" s="242"/>
      <c r="Q935" s="222"/>
      <c r="R935" s="215"/>
      <c r="S935" s="215"/>
      <c r="T935" s="215"/>
      <c r="U935" s="160"/>
      <c r="V935" s="160"/>
      <c r="W935" s="160"/>
      <c r="X935" s="160"/>
      <c r="Y935" s="160"/>
      <c r="Z935" s="160"/>
      <c r="AA935" s="160"/>
      <c r="AB935" s="160"/>
      <c r="AC935" s="160"/>
      <c r="AD935" s="160"/>
      <c r="AE935" s="160"/>
      <c r="AF935" s="160"/>
      <c r="AG935" s="160"/>
      <c r="AH935" s="156"/>
      <c r="AI935" s="160"/>
      <c r="AJ935" s="160"/>
      <c r="AK935" s="160"/>
      <c r="AL935" s="160"/>
      <c r="AM935" s="225"/>
      <c r="AN935" s="160"/>
      <c r="AO935" s="160"/>
      <c r="AP935"/>
      <c r="AQ935"/>
      <c r="AR935" s="160"/>
      <c r="AS935" s="156"/>
      <c r="AT935" s="159"/>
      <c r="AU935" s="156"/>
    </row>
    <row r="936" spans="1:47" ht="14.4" x14ac:dyDescent="0.3">
      <c r="A936" s="214"/>
      <c r="B936" s="215"/>
      <c r="C936" s="215"/>
      <c r="D936" s="215"/>
      <c r="E936" s="215"/>
      <c r="F936" s="221"/>
      <c r="G936" s="215"/>
      <c r="H936" s="215"/>
      <c r="I936" s="215"/>
      <c r="J936" s="215"/>
      <c r="K936" s="214"/>
      <c r="L936" s="215"/>
      <c r="M936" s="156"/>
      <c r="N936" s="214"/>
      <c r="O936" s="214"/>
      <c r="P936" s="242"/>
      <c r="Q936" s="215"/>
      <c r="R936" s="215"/>
      <c r="S936" s="215"/>
      <c r="T936" s="215"/>
      <c r="AP936"/>
      <c r="AQ936"/>
    </row>
    <row r="937" spans="1:47" ht="14.4" x14ac:dyDescent="0.3">
      <c r="A937" s="214"/>
      <c r="B937" s="215"/>
      <c r="C937" s="215"/>
      <c r="D937" s="215"/>
      <c r="E937" s="215"/>
      <c r="F937" s="222"/>
      <c r="G937" s="215"/>
      <c r="H937" s="215"/>
      <c r="I937" s="215"/>
      <c r="J937" s="224"/>
      <c r="K937" s="215"/>
      <c r="L937" s="215"/>
      <c r="M937" s="160"/>
      <c r="N937" s="215"/>
      <c r="O937" s="222"/>
      <c r="P937" s="242"/>
      <c r="Q937" s="222"/>
      <c r="R937" s="215"/>
      <c r="S937" s="215"/>
      <c r="T937" s="215"/>
      <c r="U937" s="160"/>
      <c r="V937" s="160"/>
      <c r="W937" s="160"/>
      <c r="X937" s="160"/>
      <c r="Y937" s="160"/>
      <c r="Z937" s="160"/>
      <c r="AA937" s="160"/>
      <c r="AB937" s="160"/>
      <c r="AC937" s="160"/>
      <c r="AD937" s="160"/>
      <c r="AE937" s="160"/>
      <c r="AF937" s="160"/>
      <c r="AG937" s="160"/>
      <c r="AH937" s="156"/>
      <c r="AI937" s="160"/>
      <c r="AJ937" s="160"/>
      <c r="AK937" s="160"/>
      <c r="AL937" s="160"/>
      <c r="AM937" s="225"/>
      <c r="AN937" s="160"/>
      <c r="AO937" s="160"/>
      <c r="AP937"/>
      <c r="AQ937"/>
      <c r="AR937" s="160"/>
      <c r="AS937" s="156"/>
      <c r="AT937" s="159"/>
      <c r="AU937" s="156"/>
    </row>
    <row r="938" spans="1:47" ht="14.4" x14ac:dyDescent="0.3">
      <c r="A938" s="214"/>
      <c r="B938" s="215"/>
      <c r="C938" s="215"/>
      <c r="D938" s="215"/>
      <c r="E938" s="215"/>
      <c r="F938" s="221"/>
      <c r="G938" s="215"/>
      <c r="H938" s="215"/>
      <c r="I938" s="215"/>
      <c r="J938" s="215"/>
      <c r="K938" s="214"/>
      <c r="L938" s="215"/>
      <c r="M938" s="222"/>
      <c r="N938" s="214"/>
      <c r="O938" s="214"/>
      <c r="P938" s="242"/>
      <c r="Q938" s="215"/>
      <c r="R938" s="215"/>
      <c r="S938" s="215"/>
      <c r="T938" s="215"/>
      <c r="AP938"/>
      <c r="AQ938"/>
    </row>
    <row r="939" spans="1:47" ht="14.4" x14ac:dyDescent="0.3">
      <c r="A939" s="214"/>
      <c r="B939" s="215"/>
      <c r="C939" s="215"/>
      <c r="D939" s="215"/>
      <c r="E939" s="215"/>
      <c r="F939" s="220"/>
      <c r="G939" s="215"/>
      <c r="H939" s="215"/>
      <c r="I939" s="215"/>
      <c r="J939" s="224"/>
      <c r="K939" s="215"/>
      <c r="L939" s="215"/>
      <c r="M939" s="160"/>
      <c r="N939" s="215"/>
      <c r="O939" s="222"/>
      <c r="P939" s="242"/>
      <c r="Q939" s="222"/>
      <c r="R939" s="215"/>
      <c r="S939" s="215"/>
      <c r="T939" s="215"/>
      <c r="U939" s="160"/>
      <c r="V939" s="160"/>
      <c r="W939" s="160"/>
      <c r="X939" s="160"/>
      <c r="Y939" s="160"/>
      <c r="Z939" s="160"/>
      <c r="AA939" s="160"/>
      <c r="AB939" s="160"/>
      <c r="AC939" s="160"/>
      <c r="AD939" s="160"/>
      <c r="AE939" s="160"/>
      <c r="AF939" s="160"/>
      <c r="AG939" s="160"/>
      <c r="AH939" s="156"/>
      <c r="AI939" s="160"/>
      <c r="AJ939" s="160"/>
      <c r="AK939" s="160"/>
      <c r="AL939" s="160"/>
      <c r="AM939" s="225"/>
      <c r="AN939" s="160"/>
      <c r="AO939" s="160"/>
      <c r="AP939"/>
      <c r="AQ939"/>
      <c r="AR939" s="160"/>
      <c r="AS939" s="156"/>
      <c r="AT939" s="159"/>
      <c r="AU939" s="156"/>
    </row>
    <row r="940" spans="1:47" ht="14.4" x14ac:dyDescent="0.3">
      <c r="A940" s="214"/>
      <c r="B940" s="215"/>
      <c r="C940" s="215"/>
      <c r="D940" s="215"/>
      <c r="E940" s="215"/>
      <c r="F940" s="221"/>
      <c r="G940" s="215"/>
      <c r="H940" s="215"/>
      <c r="I940" s="215"/>
      <c r="J940" s="215"/>
      <c r="K940" s="214"/>
      <c r="L940" s="215"/>
      <c r="M940" s="156"/>
      <c r="N940" s="214"/>
      <c r="O940" s="214"/>
      <c r="P940" s="242"/>
      <c r="Q940" s="215"/>
      <c r="R940" s="215"/>
      <c r="S940" s="215"/>
      <c r="T940" s="215"/>
      <c r="AP940"/>
      <c r="AQ940"/>
    </row>
    <row r="941" spans="1:47" ht="14.4" x14ac:dyDescent="0.3">
      <c r="A941" s="214"/>
      <c r="B941" s="215"/>
      <c r="C941" s="215"/>
      <c r="D941" s="215"/>
      <c r="E941" s="215"/>
      <c r="F941" s="222"/>
      <c r="G941" s="215"/>
      <c r="H941" s="215"/>
      <c r="I941" s="215"/>
      <c r="J941" s="224"/>
      <c r="K941" s="215"/>
      <c r="L941" s="215"/>
      <c r="M941" s="160"/>
      <c r="N941" s="215"/>
      <c r="O941" s="222"/>
      <c r="P941" s="242"/>
      <c r="Q941" s="222"/>
      <c r="R941" s="215"/>
      <c r="S941" s="215"/>
      <c r="T941" s="215"/>
      <c r="U941" s="160"/>
      <c r="V941" s="160"/>
      <c r="W941" s="160"/>
      <c r="X941" s="160"/>
      <c r="Y941" s="160"/>
      <c r="Z941" s="160"/>
      <c r="AA941" s="160"/>
      <c r="AB941" s="160"/>
      <c r="AC941" s="160"/>
      <c r="AD941" s="160"/>
      <c r="AE941" s="160"/>
      <c r="AF941" s="160"/>
      <c r="AG941" s="160"/>
      <c r="AH941" s="156"/>
      <c r="AI941" s="160"/>
      <c r="AJ941" s="160"/>
      <c r="AK941" s="160"/>
      <c r="AL941" s="160"/>
      <c r="AM941" s="225"/>
      <c r="AN941" s="160"/>
      <c r="AO941" s="160"/>
      <c r="AP941"/>
      <c r="AQ941"/>
      <c r="AR941" s="160"/>
      <c r="AS941" s="156"/>
      <c r="AT941" s="159"/>
      <c r="AU941" s="156"/>
    </row>
    <row r="942" spans="1:47" ht="14.4" x14ac:dyDescent="0.3">
      <c r="A942" s="214"/>
      <c r="B942" s="215"/>
      <c r="C942" s="215"/>
      <c r="D942" s="215"/>
      <c r="E942" s="215"/>
      <c r="F942" s="222"/>
      <c r="G942" s="215"/>
      <c r="H942" s="215"/>
      <c r="I942" s="215"/>
      <c r="J942" s="224"/>
      <c r="K942" s="215"/>
      <c r="L942" s="215"/>
      <c r="M942" s="160"/>
      <c r="N942" s="215"/>
      <c r="O942" s="222"/>
      <c r="P942" s="242"/>
      <c r="Q942" s="222"/>
      <c r="R942" s="215"/>
      <c r="S942" s="215"/>
      <c r="T942" s="215"/>
      <c r="U942" s="160"/>
      <c r="V942" s="160"/>
      <c r="W942" s="160"/>
      <c r="X942" s="160"/>
      <c r="Y942" s="160"/>
      <c r="Z942" s="160"/>
      <c r="AA942" s="160"/>
      <c r="AB942" s="160"/>
      <c r="AC942" s="160"/>
      <c r="AD942" s="160"/>
      <c r="AE942" s="160"/>
      <c r="AF942" s="160"/>
      <c r="AG942" s="160"/>
      <c r="AH942" s="156"/>
      <c r="AI942" s="160"/>
      <c r="AJ942" s="160"/>
      <c r="AK942" s="160"/>
      <c r="AL942" s="160"/>
      <c r="AM942" s="225"/>
      <c r="AN942" s="160"/>
      <c r="AO942" s="160"/>
      <c r="AP942"/>
      <c r="AQ942"/>
      <c r="AR942" s="160"/>
      <c r="AS942" s="156"/>
      <c r="AT942" s="159"/>
      <c r="AU942" s="156"/>
    </row>
    <row r="943" spans="1:47" ht="14.4" x14ac:dyDescent="0.3">
      <c r="A943" s="214"/>
      <c r="B943" s="215"/>
      <c r="C943" s="215"/>
      <c r="D943" s="215"/>
      <c r="E943" s="215"/>
      <c r="F943" s="221"/>
      <c r="G943" s="215"/>
      <c r="H943" s="215"/>
      <c r="I943" s="215"/>
      <c r="J943" s="215"/>
      <c r="K943" s="214"/>
      <c r="L943" s="215"/>
      <c r="M943" s="156"/>
      <c r="N943" s="214"/>
      <c r="O943" s="214"/>
      <c r="P943" s="242"/>
      <c r="Q943" s="215"/>
      <c r="R943" s="215"/>
      <c r="S943" s="215"/>
      <c r="T943" s="215"/>
      <c r="AP943"/>
      <c r="AQ943"/>
    </row>
    <row r="944" spans="1:47" ht="14.4" x14ac:dyDescent="0.3">
      <c r="A944" s="214"/>
      <c r="B944" s="215"/>
      <c r="C944" s="215"/>
      <c r="D944" s="215"/>
      <c r="E944" s="215"/>
      <c r="F944" s="220"/>
      <c r="G944" s="215"/>
      <c r="H944" s="215"/>
      <c r="I944" s="215"/>
      <c r="J944" s="224"/>
      <c r="K944" s="215"/>
      <c r="L944" s="215"/>
      <c r="M944" s="160"/>
      <c r="N944" s="215"/>
      <c r="O944" s="219"/>
      <c r="P944" s="242"/>
      <c r="Q944" s="219"/>
      <c r="R944" s="215"/>
      <c r="S944" s="215"/>
      <c r="T944" s="215"/>
      <c r="U944" s="160"/>
      <c r="V944" s="160"/>
      <c r="W944" s="160"/>
      <c r="X944" s="160"/>
      <c r="Y944" s="160"/>
      <c r="Z944" s="160"/>
      <c r="AA944" s="160"/>
      <c r="AB944" s="160"/>
      <c r="AC944" s="160"/>
      <c r="AD944" s="160"/>
      <c r="AE944" s="160"/>
      <c r="AF944" s="160"/>
      <c r="AG944" s="160"/>
      <c r="AH944" s="156"/>
      <c r="AI944" s="160"/>
      <c r="AJ944" s="160"/>
      <c r="AK944" s="160"/>
      <c r="AL944" s="160"/>
      <c r="AM944" s="225"/>
      <c r="AN944" s="160"/>
      <c r="AO944" s="160"/>
      <c r="AP944"/>
      <c r="AQ944"/>
      <c r="AR944" s="160"/>
      <c r="AS944" s="156"/>
      <c r="AT944" s="159"/>
      <c r="AU944" s="156"/>
    </row>
    <row r="945" spans="1:47" ht="14.4" x14ac:dyDescent="0.3">
      <c r="A945" s="214"/>
      <c r="B945" s="215"/>
      <c r="C945" s="215"/>
      <c r="D945" s="215"/>
      <c r="E945" s="215"/>
      <c r="F945" s="221"/>
      <c r="G945" s="215"/>
      <c r="H945" s="215"/>
      <c r="I945" s="215"/>
      <c r="J945" s="215"/>
      <c r="K945" s="214"/>
      <c r="L945" s="215"/>
      <c r="M945" s="156"/>
      <c r="N945" s="214"/>
      <c r="O945" s="214"/>
      <c r="P945" s="242"/>
      <c r="Q945" s="215"/>
      <c r="R945" s="215"/>
      <c r="S945" s="215"/>
      <c r="T945" s="215"/>
      <c r="AP945"/>
      <c r="AQ945"/>
    </row>
    <row r="946" spans="1:47" ht="14.4" x14ac:dyDescent="0.3">
      <c r="A946" s="214"/>
      <c r="B946" s="215"/>
      <c r="C946" s="215"/>
      <c r="D946" s="215"/>
      <c r="E946" s="215"/>
      <c r="F946" s="222"/>
      <c r="G946" s="215"/>
      <c r="H946" s="215"/>
      <c r="I946" s="215"/>
      <c r="J946" s="224"/>
      <c r="K946" s="215"/>
      <c r="L946" s="215"/>
      <c r="M946" s="160"/>
      <c r="N946" s="215"/>
      <c r="O946" s="222"/>
      <c r="P946" s="242"/>
      <c r="Q946" s="222"/>
      <c r="R946" s="215"/>
      <c r="S946" s="215"/>
      <c r="T946" s="215"/>
      <c r="U946" s="160"/>
      <c r="V946" s="160"/>
      <c r="W946" s="160"/>
      <c r="X946" s="160"/>
      <c r="Y946" s="160"/>
      <c r="Z946" s="160"/>
      <c r="AA946" s="160"/>
      <c r="AB946" s="160"/>
      <c r="AC946" s="160"/>
      <c r="AD946" s="160"/>
      <c r="AE946" s="160"/>
      <c r="AF946" s="160"/>
      <c r="AG946" s="160"/>
      <c r="AH946" s="156"/>
      <c r="AI946" s="160"/>
      <c r="AJ946" s="160"/>
      <c r="AK946" s="160"/>
      <c r="AL946" s="160"/>
      <c r="AM946" s="225"/>
      <c r="AN946" s="160"/>
      <c r="AO946" s="160"/>
      <c r="AP946"/>
      <c r="AQ946"/>
      <c r="AR946" s="160"/>
      <c r="AS946" s="156"/>
      <c r="AT946" s="159"/>
      <c r="AU946" s="156"/>
    </row>
    <row r="947" spans="1:47" ht="14.4" x14ac:dyDescent="0.3">
      <c r="A947" s="214"/>
      <c r="B947" s="215"/>
      <c r="C947" s="215"/>
      <c r="D947" s="215"/>
      <c r="E947" s="215"/>
      <c r="F947" s="222"/>
      <c r="G947" s="215"/>
      <c r="H947" s="215"/>
      <c r="I947" s="215"/>
      <c r="J947" s="224"/>
      <c r="K947" s="215"/>
      <c r="L947" s="215"/>
      <c r="M947" s="215"/>
      <c r="N947" s="215"/>
      <c r="O947" s="222"/>
      <c r="P947" s="242"/>
      <c r="Q947" s="222"/>
      <c r="R947" s="215"/>
      <c r="S947" s="215"/>
      <c r="T947" s="215"/>
      <c r="U947" s="160"/>
      <c r="V947" s="160"/>
      <c r="W947" s="160"/>
      <c r="X947" s="160"/>
      <c r="Y947" s="160"/>
      <c r="Z947" s="160"/>
      <c r="AA947" s="160"/>
      <c r="AB947" s="160"/>
      <c r="AC947" s="160"/>
      <c r="AD947" s="160"/>
      <c r="AE947" s="160"/>
      <c r="AF947" s="160"/>
      <c r="AG947" s="160"/>
      <c r="AH947" s="156"/>
      <c r="AI947" s="160"/>
      <c r="AJ947" s="160"/>
      <c r="AK947" s="160"/>
      <c r="AL947" s="160"/>
      <c r="AM947" s="225"/>
      <c r="AN947" s="160"/>
      <c r="AO947" s="160"/>
      <c r="AP947"/>
      <c r="AQ947"/>
      <c r="AR947" s="160"/>
      <c r="AS947" s="156"/>
      <c r="AT947" s="159"/>
      <c r="AU947" s="156"/>
    </row>
    <row r="948" spans="1:47" ht="14.4" x14ac:dyDescent="0.3">
      <c r="A948" s="214"/>
      <c r="B948" s="215"/>
      <c r="C948" s="215"/>
      <c r="D948" s="215"/>
      <c r="E948" s="215"/>
      <c r="F948" s="222"/>
      <c r="G948" s="215"/>
      <c r="H948" s="215"/>
      <c r="I948" s="215"/>
      <c r="J948" s="224"/>
      <c r="K948" s="215"/>
      <c r="L948" s="215"/>
      <c r="M948" s="160"/>
      <c r="N948" s="215"/>
      <c r="O948" s="222"/>
      <c r="P948" s="242"/>
      <c r="Q948" s="222"/>
      <c r="R948" s="215"/>
      <c r="S948" s="215"/>
      <c r="T948" s="215"/>
      <c r="U948" s="160"/>
      <c r="V948" s="160"/>
      <c r="W948" s="160"/>
      <c r="X948" s="160"/>
      <c r="Y948" s="160"/>
      <c r="Z948" s="160"/>
      <c r="AA948" s="160"/>
      <c r="AB948" s="160"/>
      <c r="AC948" s="160"/>
      <c r="AD948" s="160"/>
      <c r="AE948" s="160"/>
      <c r="AF948" s="160"/>
      <c r="AG948" s="160"/>
      <c r="AH948" s="156"/>
      <c r="AI948" s="160"/>
      <c r="AJ948" s="160"/>
      <c r="AK948" s="160"/>
      <c r="AL948" s="160"/>
      <c r="AM948" s="225"/>
      <c r="AN948" s="160"/>
      <c r="AO948" s="160"/>
      <c r="AP948"/>
      <c r="AQ948"/>
      <c r="AR948" s="160"/>
      <c r="AS948" s="156"/>
      <c r="AT948" s="159"/>
      <c r="AU948" s="156"/>
    </row>
    <row r="949" spans="1:47" ht="14.4" x14ac:dyDescent="0.3">
      <c r="A949" s="214"/>
      <c r="B949" s="215"/>
      <c r="C949" s="215"/>
      <c r="D949" s="215"/>
      <c r="E949" s="215"/>
      <c r="F949" s="222"/>
      <c r="G949" s="215"/>
      <c r="H949" s="215"/>
      <c r="I949" s="215"/>
      <c r="J949" s="224"/>
      <c r="K949" s="215"/>
      <c r="L949" s="215"/>
      <c r="M949" s="160"/>
      <c r="N949" s="215"/>
      <c r="O949" s="222"/>
      <c r="P949" s="242"/>
      <c r="Q949" s="222"/>
      <c r="R949" s="215"/>
      <c r="S949" s="215"/>
      <c r="T949" s="215"/>
      <c r="U949" s="160"/>
      <c r="V949" s="160"/>
      <c r="W949" s="160"/>
      <c r="X949" s="160"/>
      <c r="Y949" s="160"/>
      <c r="Z949" s="160"/>
      <c r="AA949" s="160"/>
      <c r="AB949" s="160"/>
      <c r="AC949" s="160"/>
      <c r="AD949" s="160"/>
      <c r="AE949" s="160"/>
      <c r="AF949" s="160"/>
      <c r="AG949" s="160"/>
      <c r="AH949" s="156"/>
      <c r="AI949" s="160"/>
      <c r="AJ949" s="160"/>
      <c r="AK949" s="160"/>
      <c r="AL949" s="160"/>
      <c r="AM949" s="225"/>
      <c r="AN949" s="160"/>
      <c r="AO949" s="160"/>
      <c r="AP949"/>
      <c r="AQ949"/>
      <c r="AR949" s="160"/>
      <c r="AS949" s="156"/>
      <c r="AT949" s="159"/>
      <c r="AU949" s="156"/>
    </row>
    <row r="950" spans="1:47" ht="14.4" x14ac:dyDescent="0.3">
      <c r="A950" s="214"/>
      <c r="B950" s="215"/>
      <c r="C950" s="215"/>
      <c r="D950" s="215"/>
      <c r="E950" s="215"/>
      <c r="F950" s="220"/>
      <c r="G950" s="215"/>
      <c r="H950" s="215"/>
      <c r="I950" s="215"/>
      <c r="J950" s="224"/>
      <c r="K950" s="215"/>
      <c r="L950" s="215"/>
      <c r="M950" s="160"/>
      <c r="N950" s="215"/>
      <c r="O950" s="222"/>
      <c r="P950" s="242"/>
      <c r="Q950" s="222"/>
      <c r="R950" s="215"/>
      <c r="S950" s="215"/>
      <c r="T950" s="215"/>
      <c r="U950" s="160"/>
      <c r="V950" s="160"/>
      <c r="W950" s="160"/>
      <c r="X950" s="160"/>
      <c r="Y950" s="160"/>
      <c r="Z950" s="160"/>
      <c r="AA950" s="160"/>
      <c r="AB950" s="160"/>
      <c r="AC950" s="160"/>
      <c r="AD950" s="160"/>
      <c r="AE950" s="160"/>
      <c r="AF950" s="160"/>
      <c r="AG950" s="160"/>
      <c r="AH950" s="156"/>
      <c r="AI950" s="160"/>
      <c r="AJ950" s="160"/>
      <c r="AK950" s="160"/>
      <c r="AL950" s="160"/>
      <c r="AM950" s="225"/>
      <c r="AN950" s="160"/>
      <c r="AO950" s="160"/>
      <c r="AP950"/>
      <c r="AQ950"/>
      <c r="AR950" s="160"/>
      <c r="AS950" s="156"/>
      <c r="AT950" s="159"/>
      <c r="AU950" s="156"/>
    </row>
    <row r="951" spans="1:47" ht="14.4" x14ac:dyDescent="0.3">
      <c r="A951" s="214"/>
      <c r="B951" s="215"/>
      <c r="C951" s="215"/>
      <c r="D951" s="215"/>
      <c r="E951" s="215"/>
      <c r="F951" s="222"/>
      <c r="G951" s="215"/>
      <c r="H951" s="215"/>
      <c r="I951" s="215"/>
      <c r="J951" s="224"/>
      <c r="K951" s="215"/>
      <c r="L951" s="215"/>
      <c r="M951" s="160"/>
      <c r="N951" s="215"/>
      <c r="O951" s="222"/>
      <c r="P951" s="242"/>
      <c r="Q951" s="222"/>
      <c r="R951" s="215"/>
      <c r="S951" s="215"/>
      <c r="T951" s="215"/>
      <c r="U951" s="160"/>
      <c r="V951" s="160"/>
      <c r="W951" s="160"/>
      <c r="X951" s="160"/>
      <c r="Y951" s="160"/>
      <c r="Z951" s="160"/>
      <c r="AA951" s="160"/>
      <c r="AB951" s="160"/>
      <c r="AC951" s="160"/>
      <c r="AD951" s="160"/>
      <c r="AE951" s="160"/>
      <c r="AF951" s="160"/>
      <c r="AG951" s="160"/>
      <c r="AH951" s="156"/>
      <c r="AI951" s="160"/>
      <c r="AJ951" s="160"/>
      <c r="AK951" s="160"/>
      <c r="AL951" s="160"/>
      <c r="AM951" s="225"/>
      <c r="AN951" s="160"/>
      <c r="AO951" s="160"/>
      <c r="AP951"/>
      <c r="AQ951"/>
      <c r="AR951" s="160"/>
      <c r="AS951" s="156"/>
      <c r="AT951" s="159"/>
      <c r="AU951" s="156"/>
    </row>
    <row r="952" spans="1:47" ht="14.4" x14ac:dyDescent="0.3">
      <c r="A952" s="214"/>
      <c r="B952" s="215"/>
      <c r="C952" s="215"/>
      <c r="D952" s="215"/>
      <c r="E952" s="215"/>
      <c r="F952" s="220"/>
      <c r="G952" s="215"/>
      <c r="H952" s="215"/>
      <c r="I952" s="215"/>
      <c r="J952" s="224"/>
      <c r="K952" s="215"/>
      <c r="L952" s="215"/>
      <c r="M952" s="160"/>
      <c r="N952" s="215"/>
      <c r="O952" s="222"/>
      <c r="P952" s="242"/>
      <c r="Q952" s="222"/>
      <c r="R952" s="215"/>
      <c r="S952" s="215"/>
      <c r="T952" s="215"/>
      <c r="U952" s="160"/>
      <c r="V952" s="160"/>
      <c r="W952" s="160"/>
      <c r="X952" s="160"/>
      <c r="Y952" s="160"/>
      <c r="Z952" s="160"/>
      <c r="AA952" s="160"/>
      <c r="AB952" s="160"/>
      <c r="AC952" s="160"/>
      <c r="AD952" s="160"/>
      <c r="AE952" s="160"/>
      <c r="AF952" s="160"/>
      <c r="AG952" s="160"/>
      <c r="AH952" s="156"/>
      <c r="AI952" s="160"/>
      <c r="AJ952" s="160"/>
      <c r="AK952" s="160"/>
      <c r="AL952" s="160"/>
      <c r="AM952" s="225"/>
      <c r="AN952" s="160"/>
      <c r="AO952" s="160"/>
      <c r="AP952"/>
      <c r="AQ952"/>
      <c r="AR952" s="160"/>
      <c r="AS952" s="156"/>
      <c r="AT952" s="159"/>
      <c r="AU952" s="156"/>
    </row>
    <row r="953" spans="1:47" ht="14.4" x14ac:dyDescent="0.3">
      <c r="A953" s="214"/>
      <c r="B953" s="215"/>
      <c r="C953" s="215"/>
      <c r="D953" s="215"/>
      <c r="E953" s="215"/>
      <c r="F953" s="221"/>
      <c r="G953" s="215"/>
      <c r="H953" s="215"/>
      <c r="I953" s="215"/>
      <c r="J953" s="215"/>
      <c r="K953" s="214"/>
      <c r="L953" s="215"/>
      <c r="M953" s="156"/>
      <c r="N953" s="214"/>
      <c r="O953" s="214"/>
      <c r="P953" s="242"/>
      <c r="Q953" s="215"/>
      <c r="R953" s="215"/>
      <c r="S953" s="215"/>
      <c r="T953" s="215"/>
      <c r="AP953"/>
      <c r="AQ953"/>
    </row>
    <row r="954" spans="1:47" ht="14.4" x14ac:dyDescent="0.3">
      <c r="A954" s="214"/>
      <c r="B954" s="215"/>
      <c r="C954" s="215"/>
      <c r="D954" s="215"/>
      <c r="E954" s="215"/>
      <c r="F954" s="222"/>
      <c r="G954" s="215"/>
      <c r="H954" s="215"/>
      <c r="I954" s="215"/>
      <c r="J954" s="224"/>
      <c r="K954" s="215"/>
      <c r="L954" s="215"/>
      <c r="M954" s="160"/>
      <c r="N954" s="215"/>
      <c r="O954" s="222"/>
      <c r="P954" s="242"/>
      <c r="Q954" s="222"/>
      <c r="R954" s="215"/>
      <c r="S954" s="215"/>
      <c r="T954" s="215"/>
      <c r="U954" s="160"/>
      <c r="V954" s="160"/>
      <c r="W954" s="160"/>
      <c r="X954" s="160"/>
      <c r="Y954" s="160"/>
      <c r="Z954" s="160"/>
      <c r="AA954" s="160"/>
      <c r="AB954" s="160"/>
      <c r="AC954" s="160"/>
      <c r="AD954" s="160"/>
      <c r="AE954" s="160"/>
      <c r="AF954" s="160"/>
      <c r="AG954" s="160"/>
      <c r="AH954" s="156"/>
      <c r="AI954" s="160"/>
      <c r="AJ954" s="160"/>
      <c r="AK954" s="160"/>
      <c r="AL954" s="160"/>
      <c r="AM954" s="225"/>
      <c r="AN954" s="160"/>
      <c r="AO954" s="160"/>
      <c r="AP954"/>
      <c r="AQ954"/>
      <c r="AR954" s="160"/>
      <c r="AS954" s="156"/>
      <c r="AT954" s="159"/>
      <c r="AU954" s="156"/>
    </row>
    <row r="955" spans="1:47" ht="14.4" x14ac:dyDescent="0.3">
      <c r="A955" s="214"/>
      <c r="B955" s="215"/>
      <c r="C955" s="215"/>
      <c r="D955" s="215"/>
      <c r="E955" s="215"/>
      <c r="F955" s="222"/>
      <c r="G955" s="215"/>
      <c r="H955" s="215"/>
      <c r="I955" s="215"/>
      <c r="J955" s="224"/>
      <c r="K955" s="215"/>
      <c r="L955" s="215"/>
      <c r="M955" s="160"/>
      <c r="N955" s="215"/>
      <c r="O955" s="222"/>
      <c r="P955" s="242"/>
      <c r="Q955" s="222"/>
      <c r="R955" s="215"/>
      <c r="S955" s="215"/>
      <c r="T955" s="215"/>
      <c r="U955" s="160"/>
      <c r="V955" s="160"/>
      <c r="W955" s="160"/>
      <c r="X955" s="160"/>
      <c r="Y955" s="160"/>
      <c r="Z955" s="160"/>
      <c r="AA955" s="160"/>
      <c r="AB955" s="160"/>
      <c r="AC955" s="160"/>
      <c r="AD955" s="160"/>
      <c r="AE955" s="160"/>
      <c r="AF955" s="160"/>
      <c r="AG955" s="160"/>
      <c r="AH955" s="156"/>
      <c r="AI955" s="160"/>
      <c r="AJ955" s="160"/>
      <c r="AK955" s="160"/>
      <c r="AL955" s="160"/>
      <c r="AM955" s="225"/>
      <c r="AN955" s="160"/>
      <c r="AO955" s="160"/>
      <c r="AP955"/>
      <c r="AQ955"/>
      <c r="AR955" s="160"/>
      <c r="AS955" s="156"/>
      <c r="AT955" s="159"/>
      <c r="AU955" s="156"/>
    </row>
    <row r="956" spans="1:47" ht="14.4" x14ac:dyDescent="0.3">
      <c r="A956" s="214"/>
      <c r="B956" s="215"/>
      <c r="C956" s="215"/>
      <c r="D956" s="215"/>
      <c r="E956" s="215"/>
      <c r="F956" s="221"/>
      <c r="G956" s="215"/>
      <c r="H956" s="215"/>
      <c r="I956" s="215"/>
      <c r="J956" s="215"/>
      <c r="K956" s="214"/>
      <c r="L956" s="215"/>
      <c r="M956" s="222"/>
      <c r="N956" s="214"/>
      <c r="O956" s="214"/>
      <c r="P956" s="242"/>
      <c r="Q956" s="215"/>
      <c r="R956" s="215"/>
      <c r="S956" s="215"/>
      <c r="T956" s="215"/>
      <c r="AP956"/>
      <c r="AQ956"/>
    </row>
    <row r="957" spans="1:47" ht="14.4" x14ac:dyDescent="0.3">
      <c r="A957" s="214"/>
      <c r="B957" s="215"/>
      <c r="C957" s="215"/>
      <c r="D957" s="215"/>
      <c r="E957" s="215"/>
      <c r="F957" s="222"/>
      <c r="G957" s="215"/>
      <c r="H957" s="215"/>
      <c r="I957" s="215"/>
      <c r="J957" s="224"/>
      <c r="K957" s="215"/>
      <c r="L957" s="215"/>
      <c r="M957" s="160"/>
      <c r="N957" s="215"/>
      <c r="O957" s="222"/>
      <c r="P957" s="242"/>
      <c r="Q957" s="222"/>
      <c r="R957" s="215"/>
      <c r="S957" s="215"/>
      <c r="T957" s="215"/>
      <c r="U957" s="160"/>
      <c r="V957" s="160"/>
      <c r="W957" s="160"/>
      <c r="X957" s="160"/>
      <c r="Y957" s="160"/>
      <c r="Z957" s="160"/>
      <c r="AA957" s="160"/>
      <c r="AB957" s="160"/>
      <c r="AC957" s="160"/>
      <c r="AD957" s="160"/>
      <c r="AE957" s="160"/>
      <c r="AF957" s="160"/>
      <c r="AG957" s="160"/>
      <c r="AH957" s="156"/>
      <c r="AI957" s="160"/>
      <c r="AJ957" s="160"/>
      <c r="AK957" s="160"/>
      <c r="AL957" s="160"/>
      <c r="AM957" s="225"/>
      <c r="AN957" s="160"/>
      <c r="AO957" s="160"/>
      <c r="AP957"/>
      <c r="AQ957"/>
      <c r="AR957" s="160"/>
      <c r="AS957" s="156"/>
      <c r="AT957" s="159"/>
      <c r="AU957" s="156"/>
    </row>
    <row r="958" spans="1:47" ht="14.4" x14ac:dyDescent="0.3">
      <c r="A958" s="214"/>
      <c r="B958" s="215"/>
      <c r="C958" s="215"/>
      <c r="D958" s="215"/>
      <c r="E958" s="215"/>
      <c r="F958" s="222"/>
      <c r="G958" s="215"/>
      <c r="H958" s="215"/>
      <c r="I958" s="215"/>
      <c r="J958" s="224"/>
      <c r="K958" s="215"/>
      <c r="L958" s="215"/>
      <c r="M958" s="160"/>
      <c r="N958" s="215"/>
      <c r="O958" s="222"/>
      <c r="P958" s="242"/>
      <c r="Q958" s="222"/>
      <c r="R958" s="215"/>
      <c r="S958" s="215"/>
      <c r="T958" s="215"/>
      <c r="U958" s="160"/>
      <c r="V958" s="160"/>
      <c r="W958" s="160"/>
      <c r="X958" s="160"/>
      <c r="Y958" s="160"/>
      <c r="Z958" s="160"/>
      <c r="AA958" s="160"/>
      <c r="AB958" s="160"/>
      <c r="AC958" s="160"/>
      <c r="AD958" s="160"/>
      <c r="AE958" s="160"/>
      <c r="AF958" s="160"/>
      <c r="AG958" s="160"/>
      <c r="AH958" s="156"/>
      <c r="AI958" s="160"/>
      <c r="AJ958" s="160"/>
      <c r="AK958" s="160"/>
      <c r="AL958" s="160"/>
      <c r="AM958" s="225"/>
      <c r="AN958" s="160"/>
      <c r="AO958" s="160"/>
      <c r="AP958"/>
      <c r="AQ958"/>
      <c r="AR958" s="160"/>
      <c r="AS958" s="156"/>
      <c r="AT958" s="159"/>
      <c r="AU958" s="156"/>
    </row>
    <row r="959" spans="1:47" ht="14.4" x14ac:dyDescent="0.3">
      <c r="A959" s="214"/>
      <c r="B959" s="215"/>
      <c r="C959" s="215"/>
      <c r="D959" s="215"/>
      <c r="E959" s="215"/>
      <c r="F959" s="221"/>
      <c r="G959" s="215"/>
      <c r="H959" s="215"/>
      <c r="I959" s="215"/>
      <c r="J959" s="215"/>
      <c r="K959" s="214"/>
      <c r="L959" s="215"/>
      <c r="M959" s="156"/>
      <c r="N959" s="214"/>
      <c r="O959" s="214"/>
      <c r="P959" s="242"/>
      <c r="Q959" s="215"/>
      <c r="R959" s="215"/>
      <c r="S959" s="215"/>
      <c r="T959" s="215"/>
      <c r="AP959"/>
      <c r="AQ959"/>
    </row>
    <row r="960" spans="1:47" ht="14.4" x14ac:dyDescent="0.3">
      <c r="A960" s="214"/>
      <c r="B960" s="215"/>
      <c r="C960" s="215"/>
      <c r="D960" s="215"/>
      <c r="E960" s="215"/>
      <c r="F960" s="222"/>
      <c r="G960" s="215"/>
      <c r="H960" s="215"/>
      <c r="I960" s="215"/>
      <c r="J960" s="224"/>
      <c r="K960" s="215"/>
      <c r="L960" s="215"/>
      <c r="M960" s="160"/>
      <c r="N960" s="215"/>
      <c r="O960" s="222"/>
      <c r="P960" s="242"/>
      <c r="Q960" s="222"/>
      <c r="R960" s="215"/>
      <c r="S960" s="215"/>
      <c r="T960" s="215"/>
      <c r="U960" s="160"/>
      <c r="V960" s="160"/>
      <c r="W960" s="160"/>
      <c r="X960" s="160"/>
      <c r="Y960" s="160"/>
      <c r="Z960" s="160"/>
      <c r="AA960" s="160"/>
      <c r="AB960" s="160"/>
      <c r="AC960" s="160"/>
      <c r="AD960" s="160"/>
      <c r="AE960" s="160"/>
      <c r="AF960" s="160"/>
      <c r="AG960" s="160"/>
      <c r="AH960" s="156"/>
      <c r="AI960" s="160"/>
      <c r="AJ960" s="160"/>
      <c r="AK960" s="160"/>
      <c r="AL960" s="160"/>
      <c r="AM960" s="225"/>
      <c r="AN960" s="160"/>
      <c r="AO960" s="160"/>
      <c r="AP960"/>
      <c r="AQ960"/>
      <c r="AR960" s="160"/>
      <c r="AS960" s="156"/>
      <c r="AT960" s="159"/>
      <c r="AU960" s="156"/>
    </row>
    <row r="961" spans="1:47" ht="14.4" x14ac:dyDescent="0.3">
      <c r="A961" s="214"/>
      <c r="B961" s="215"/>
      <c r="C961" s="215"/>
      <c r="D961" s="215"/>
      <c r="E961" s="215"/>
      <c r="F961" s="221"/>
      <c r="G961" s="215"/>
      <c r="H961" s="215"/>
      <c r="I961" s="215"/>
      <c r="J961" s="215"/>
      <c r="K961" s="214"/>
      <c r="L961" s="215"/>
      <c r="M961" s="156"/>
      <c r="N961" s="214"/>
      <c r="O961" s="214"/>
      <c r="P961" s="242"/>
      <c r="Q961" s="215"/>
      <c r="R961" s="215"/>
      <c r="S961" s="215"/>
      <c r="T961" s="215"/>
      <c r="AP961"/>
      <c r="AQ961"/>
    </row>
    <row r="962" spans="1:47" ht="14.4" x14ac:dyDescent="0.3">
      <c r="A962" s="214"/>
      <c r="B962" s="215"/>
      <c r="C962" s="215"/>
      <c r="D962" s="215"/>
      <c r="E962" s="215"/>
      <c r="F962" s="222"/>
      <c r="G962" s="215"/>
      <c r="H962" s="215"/>
      <c r="I962" s="215"/>
      <c r="J962" s="224"/>
      <c r="K962" s="215"/>
      <c r="L962" s="215"/>
      <c r="M962" s="160"/>
      <c r="N962" s="215"/>
      <c r="O962" s="222"/>
      <c r="P962" s="242"/>
      <c r="Q962" s="222"/>
      <c r="R962" s="215"/>
      <c r="S962" s="215"/>
      <c r="T962" s="215"/>
      <c r="U962" s="160"/>
      <c r="V962" s="160"/>
      <c r="W962" s="160"/>
      <c r="X962" s="160"/>
      <c r="Y962" s="160"/>
      <c r="Z962" s="160"/>
      <c r="AA962" s="160"/>
      <c r="AB962" s="160"/>
      <c r="AC962" s="160"/>
      <c r="AD962" s="160"/>
      <c r="AE962" s="160"/>
      <c r="AF962" s="160"/>
      <c r="AG962" s="160"/>
      <c r="AH962" s="156"/>
      <c r="AI962" s="160"/>
      <c r="AJ962" s="160"/>
      <c r="AK962" s="160"/>
      <c r="AL962" s="160"/>
      <c r="AM962" s="225"/>
      <c r="AN962" s="160"/>
      <c r="AO962" s="160"/>
      <c r="AP962"/>
      <c r="AQ962"/>
      <c r="AR962" s="160"/>
      <c r="AS962" s="156"/>
      <c r="AT962" s="159"/>
      <c r="AU962" s="156"/>
    </row>
    <row r="963" spans="1:47" ht="14.4" x14ac:dyDescent="0.3">
      <c r="A963" s="214"/>
      <c r="B963" s="215"/>
      <c r="C963" s="215"/>
      <c r="D963" s="215"/>
      <c r="E963" s="215"/>
      <c r="F963" s="221"/>
      <c r="G963" s="215"/>
      <c r="H963" s="215"/>
      <c r="I963" s="215"/>
      <c r="J963" s="215"/>
      <c r="K963" s="214"/>
      <c r="L963" s="215"/>
      <c r="M963" s="226"/>
      <c r="N963" s="214"/>
      <c r="O963" s="214"/>
      <c r="P963" s="242"/>
      <c r="Q963" s="215"/>
      <c r="R963" s="215"/>
      <c r="S963" s="215"/>
      <c r="T963" s="215"/>
      <c r="AP963"/>
      <c r="AQ963"/>
    </row>
    <row r="964" spans="1:47" ht="14.4" x14ac:dyDescent="0.3">
      <c r="A964" s="214"/>
      <c r="B964" s="215"/>
      <c r="C964" s="215"/>
      <c r="D964" s="215"/>
      <c r="E964" s="215"/>
      <c r="F964" s="222"/>
      <c r="G964" s="215"/>
      <c r="H964" s="215"/>
      <c r="I964" s="215"/>
      <c r="J964" s="224"/>
      <c r="K964" s="215"/>
      <c r="L964" s="215"/>
      <c r="M964" s="160"/>
      <c r="N964" s="215"/>
      <c r="O964" s="222"/>
      <c r="P964" s="242"/>
      <c r="Q964" s="222"/>
      <c r="R964" s="215"/>
      <c r="S964" s="215"/>
      <c r="T964" s="215"/>
      <c r="U964" s="160"/>
      <c r="V964" s="160"/>
      <c r="W964" s="160"/>
      <c r="X964" s="160"/>
      <c r="Y964" s="160"/>
      <c r="Z964" s="160"/>
      <c r="AA964" s="160"/>
      <c r="AB964" s="160"/>
      <c r="AC964" s="160"/>
      <c r="AD964" s="160"/>
      <c r="AE964" s="160"/>
      <c r="AF964" s="160"/>
      <c r="AG964" s="160"/>
      <c r="AH964" s="156"/>
      <c r="AI964" s="160"/>
      <c r="AJ964" s="160"/>
      <c r="AK964" s="160"/>
      <c r="AL964" s="160"/>
      <c r="AM964" s="225"/>
      <c r="AN964" s="160"/>
      <c r="AO964" s="160"/>
      <c r="AP964"/>
      <c r="AQ964"/>
      <c r="AR964" s="160"/>
      <c r="AS964" s="156"/>
      <c r="AT964" s="159"/>
      <c r="AU964" s="156"/>
    </row>
    <row r="965" spans="1:47" ht="14.4" x14ac:dyDescent="0.3">
      <c r="A965" s="214"/>
      <c r="B965" s="215"/>
      <c r="C965" s="215"/>
      <c r="D965" s="215"/>
      <c r="E965" s="215"/>
      <c r="F965" s="222"/>
      <c r="G965" s="215"/>
      <c r="H965" s="215"/>
      <c r="I965" s="215"/>
      <c r="J965" s="224"/>
      <c r="K965" s="215"/>
      <c r="L965" s="215"/>
      <c r="M965" s="160"/>
      <c r="N965" s="215"/>
      <c r="O965" s="222"/>
      <c r="P965" s="242"/>
      <c r="Q965" s="222"/>
      <c r="R965" s="215"/>
      <c r="S965" s="215"/>
      <c r="T965" s="215"/>
      <c r="U965" s="160"/>
      <c r="V965" s="160"/>
      <c r="W965" s="160"/>
      <c r="X965" s="160"/>
      <c r="Y965" s="160"/>
      <c r="Z965" s="160"/>
      <c r="AA965" s="160"/>
      <c r="AB965" s="160"/>
      <c r="AC965" s="160"/>
      <c r="AD965" s="160"/>
      <c r="AE965" s="160"/>
      <c r="AF965" s="160"/>
      <c r="AG965" s="160"/>
      <c r="AH965" s="156"/>
      <c r="AI965" s="160"/>
      <c r="AJ965" s="160"/>
      <c r="AK965" s="160"/>
      <c r="AL965" s="160"/>
      <c r="AM965" s="225"/>
      <c r="AN965" s="160"/>
      <c r="AO965" s="160"/>
      <c r="AP965"/>
      <c r="AQ965"/>
      <c r="AR965" s="160"/>
      <c r="AS965" s="156"/>
      <c r="AT965" s="159"/>
      <c r="AU965" s="156"/>
    </row>
    <row r="966" spans="1:47" ht="14.4" x14ac:dyDescent="0.3">
      <c r="A966" s="214"/>
      <c r="B966" s="215"/>
      <c r="C966" s="215"/>
      <c r="D966" s="215"/>
      <c r="E966" s="215"/>
      <c r="F966" s="221"/>
      <c r="G966" s="215"/>
      <c r="H966" s="215"/>
      <c r="I966" s="215"/>
      <c r="J966" s="215"/>
      <c r="K966" s="214"/>
      <c r="L966" s="215"/>
      <c r="M966" s="156"/>
      <c r="N966" s="214"/>
      <c r="O966" s="214"/>
      <c r="P966" s="242"/>
      <c r="Q966" s="215"/>
      <c r="R966" s="215"/>
      <c r="S966" s="215"/>
      <c r="T966" s="215"/>
      <c r="AP966"/>
      <c r="AQ966"/>
    </row>
    <row r="967" spans="1:47" ht="14.4" x14ac:dyDescent="0.3">
      <c r="A967" s="214"/>
      <c r="B967" s="215"/>
      <c r="C967" s="215"/>
      <c r="D967" s="215"/>
      <c r="E967" s="215"/>
      <c r="F967" s="220"/>
      <c r="G967" s="215"/>
      <c r="H967" s="215"/>
      <c r="I967" s="215"/>
      <c r="J967" s="224"/>
      <c r="K967" s="215"/>
      <c r="L967" s="215"/>
      <c r="M967" s="160"/>
      <c r="N967" s="215"/>
      <c r="O967" s="222"/>
      <c r="P967" s="242"/>
      <c r="Q967" s="222"/>
      <c r="R967" s="215"/>
      <c r="S967" s="215"/>
      <c r="T967" s="215"/>
      <c r="U967" s="160"/>
      <c r="V967" s="160"/>
      <c r="W967" s="160"/>
      <c r="X967" s="160"/>
      <c r="Y967" s="160"/>
      <c r="Z967" s="160"/>
      <c r="AA967" s="160"/>
      <c r="AB967" s="160"/>
      <c r="AC967" s="160"/>
      <c r="AD967" s="160"/>
      <c r="AE967" s="160"/>
      <c r="AF967" s="160"/>
      <c r="AG967" s="160"/>
      <c r="AH967" s="156"/>
      <c r="AI967" s="160"/>
      <c r="AJ967" s="160"/>
      <c r="AK967" s="160"/>
      <c r="AL967" s="160"/>
      <c r="AM967" s="225"/>
      <c r="AN967" s="160"/>
      <c r="AO967" s="160"/>
      <c r="AP967"/>
      <c r="AQ967"/>
      <c r="AR967" s="160"/>
      <c r="AS967" s="156"/>
      <c r="AT967" s="159"/>
      <c r="AU967" s="156"/>
    </row>
    <row r="968" spans="1:47" ht="14.4" x14ac:dyDescent="0.3">
      <c r="A968" s="214"/>
      <c r="B968" s="215"/>
      <c r="C968" s="215"/>
      <c r="D968" s="215"/>
      <c r="E968" s="215"/>
      <c r="F968" s="222"/>
      <c r="G968" s="215"/>
      <c r="H968" s="215"/>
      <c r="I968" s="215"/>
      <c r="J968" s="224"/>
      <c r="K968" s="215"/>
      <c r="L968" s="215"/>
      <c r="M968" s="160"/>
      <c r="N968" s="215"/>
      <c r="O968" s="222"/>
      <c r="P968" s="242"/>
      <c r="Q968" s="222"/>
      <c r="R968" s="215"/>
      <c r="S968" s="215"/>
      <c r="T968" s="215"/>
      <c r="U968" s="160"/>
      <c r="V968" s="160"/>
      <c r="W968" s="160"/>
      <c r="X968" s="160"/>
      <c r="Y968" s="160"/>
      <c r="Z968" s="160"/>
      <c r="AA968" s="160"/>
      <c r="AB968" s="160"/>
      <c r="AC968" s="160"/>
      <c r="AD968" s="160"/>
      <c r="AE968" s="160"/>
      <c r="AF968" s="160"/>
      <c r="AG968" s="160"/>
      <c r="AH968" s="156"/>
      <c r="AI968" s="160"/>
      <c r="AJ968" s="160"/>
      <c r="AK968" s="160"/>
      <c r="AL968" s="160"/>
      <c r="AM968" s="225"/>
      <c r="AN968" s="160"/>
      <c r="AO968" s="160"/>
      <c r="AP968"/>
      <c r="AQ968"/>
      <c r="AR968" s="160"/>
      <c r="AS968" s="156"/>
      <c r="AT968" s="159"/>
      <c r="AU968" s="156"/>
    </row>
    <row r="969" spans="1:47" ht="14.4" x14ac:dyDescent="0.3">
      <c r="A969" s="214"/>
      <c r="B969" s="215"/>
      <c r="C969" s="215"/>
      <c r="D969" s="215"/>
      <c r="E969" s="215"/>
      <c r="F969" s="222"/>
      <c r="G969" s="215"/>
      <c r="H969" s="215"/>
      <c r="I969" s="215"/>
      <c r="J969" s="224"/>
      <c r="K969" s="215"/>
      <c r="L969" s="215"/>
      <c r="M969" s="160"/>
      <c r="N969" s="215"/>
      <c r="O969" s="222"/>
      <c r="P969" s="242"/>
      <c r="Q969" s="222"/>
      <c r="R969" s="215"/>
      <c r="S969" s="215"/>
      <c r="T969" s="215"/>
      <c r="U969" s="160"/>
      <c r="V969" s="160"/>
      <c r="W969" s="160"/>
      <c r="X969" s="160"/>
      <c r="Y969" s="160"/>
      <c r="Z969" s="160"/>
      <c r="AA969" s="160"/>
      <c r="AB969" s="160"/>
      <c r="AC969" s="160"/>
      <c r="AD969" s="160"/>
      <c r="AE969" s="160"/>
      <c r="AF969" s="160"/>
      <c r="AG969" s="160"/>
      <c r="AH969" s="156"/>
      <c r="AI969" s="160"/>
      <c r="AJ969" s="160"/>
      <c r="AK969" s="160"/>
      <c r="AL969" s="160"/>
      <c r="AM969" s="225"/>
      <c r="AN969" s="160"/>
      <c r="AO969" s="160"/>
      <c r="AP969"/>
      <c r="AQ969"/>
      <c r="AR969" s="160"/>
      <c r="AS969" s="156"/>
      <c r="AT969" s="159"/>
      <c r="AU969" s="156"/>
    </row>
    <row r="970" spans="1:47" ht="14.4" x14ac:dyDescent="0.3">
      <c r="A970" s="214"/>
      <c r="B970" s="215"/>
      <c r="C970" s="215"/>
      <c r="D970" s="215"/>
      <c r="E970" s="215"/>
      <c r="F970" s="222"/>
      <c r="G970" s="215"/>
      <c r="H970" s="215"/>
      <c r="I970" s="215"/>
      <c r="J970" s="224"/>
      <c r="K970" s="215"/>
      <c r="L970" s="215"/>
      <c r="M970" s="215"/>
      <c r="N970" s="215"/>
      <c r="O970" s="222"/>
      <c r="P970" s="242"/>
      <c r="Q970" s="222"/>
      <c r="R970" s="215"/>
      <c r="S970" s="215"/>
      <c r="T970" s="215"/>
      <c r="U970" s="160"/>
      <c r="V970" s="160"/>
      <c r="W970" s="160"/>
      <c r="X970" s="160"/>
      <c r="Y970" s="160"/>
      <c r="Z970" s="160"/>
      <c r="AA970" s="160"/>
      <c r="AB970" s="160"/>
      <c r="AC970" s="160"/>
      <c r="AD970" s="160"/>
      <c r="AE970" s="160"/>
      <c r="AF970" s="160"/>
      <c r="AG970" s="160"/>
      <c r="AH970" s="156"/>
      <c r="AI970" s="160"/>
      <c r="AJ970" s="160"/>
      <c r="AK970" s="160"/>
      <c r="AL970" s="160"/>
      <c r="AM970" s="225"/>
      <c r="AN970" s="160"/>
      <c r="AO970" s="160"/>
      <c r="AP970"/>
      <c r="AQ970"/>
      <c r="AR970" s="160"/>
      <c r="AS970" s="156"/>
      <c r="AT970" s="159"/>
      <c r="AU970" s="156"/>
    </row>
    <row r="971" spans="1:47" ht="14.4" x14ac:dyDescent="0.3">
      <c r="A971" s="214"/>
      <c r="B971" s="215"/>
      <c r="C971" s="215"/>
      <c r="D971" s="215"/>
      <c r="E971" s="215"/>
      <c r="F971" s="222"/>
      <c r="G971" s="215"/>
      <c r="H971" s="215"/>
      <c r="I971" s="215"/>
      <c r="J971" s="224"/>
      <c r="K971" s="215"/>
      <c r="L971" s="215"/>
      <c r="M971" s="160"/>
      <c r="N971" s="215"/>
      <c r="O971" s="222"/>
      <c r="P971" s="242"/>
      <c r="Q971" s="222"/>
      <c r="R971" s="215"/>
      <c r="S971" s="215"/>
      <c r="T971" s="215"/>
      <c r="U971" s="160"/>
      <c r="V971" s="160"/>
      <c r="W971" s="160"/>
      <c r="X971" s="160"/>
      <c r="Y971" s="160"/>
      <c r="Z971" s="160"/>
      <c r="AA971" s="160"/>
      <c r="AB971" s="160"/>
      <c r="AC971" s="160"/>
      <c r="AD971" s="160"/>
      <c r="AE971" s="160"/>
      <c r="AF971" s="160"/>
      <c r="AG971" s="160"/>
      <c r="AH971" s="156"/>
      <c r="AI971" s="160"/>
      <c r="AJ971" s="160"/>
      <c r="AK971" s="160"/>
      <c r="AL971" s="160"/>
      <c r="AM971" s="225"/>
      <c r="AN971" s="160"/>
      <c r="AO971" s="160"/>
      <c r="AP971"/>
      <c r="AQ971"/>
      <c r="AR971" s="160"/>
      <c r="AS971" s="156"/>
      <c r="AT971" s="159"/>
      <c r="AU971" s="156"/>
    </row>
    <row r="972" spans="1:47" ht="14.4" x14ac:dyDescent="0.3">
      <c r="A972" s="214"/>
      <c r="B972" s="215"/>
      <c r="C972" s="215"/>
      <c r="D972" s="215"/>
      <c r="E972" s="215"/>
      <c r="F972" s="222"/>
      <c r="G972" s="215"/>
      <c r="H972" s="215"/>
      <c r="I972" s="215"/>
      <c r="J972" s="224"/>
      <c r="K972" s="215"/>
      <c r="L972" s="215"/>
      <c r="M972" s="160"/>
      <c r="N972" s="215"/>
      <c r="O972" s="222"/>
      <c r="P972" s="242"/>
      <c r="Q972" s="222"/>
      <c r="R972" s="215"/>
      <c r="S972" s="215"/>
      <c r="T972" s="215"/>
      <c r="U972" s="160"/>
      <c r="V972" s="160"/>
      <c r="W972" s="160"/>
      <c r="X972" s="160"/>
      <c r="Y972" s="160"/>
      <c r="Z972" s="160"/>
      <c r="AA972" s="160"/>
      <c r="AB972" s="160"/>
      <c r="AC972" s="160"/>
      <c r="AD972" s="160"/>
      <c r="AE972" s="160"/>
      <c r="AF972" s="160"/>
      <c r="AG972" s="160"/>
      <c r="AH972" s="156"/>
      <c r="AI972" s="160"/>
      <c r="AJ972" s="160"/>
      <c r="AK972" s="160"/>
      <c r="AL972" s="160"/>
      <c r="AM972" s="225"/>
      <c r="AN972" s="160"/>
      <c r="AO972" s="160"/>
      <c r="AP972"/>
      <c r="AQ972"/>
      <c r="AR972" s="160"/>
      <c r="AS972" s="156"/>
      <c r="AT972" s="159"/>
      <c r="AU972" s="156"/>
    </row>
    <row r="973" spans="1:47" ht="14.4" x14ac:dyDescent="0.3">
      <c r="A973" s="214"/>
      <c r="B973" s="215"/>
      <c r="C973" s="215"/>
      <c r="D973" s="215"/>
      <c r="E973" s="215"/>
      <c r="F973" s="222"/>
      <c r="G973" s="215"/>
      <c r="H973" s="215"/>
      <c r="I973" s="215"/>
      <c r="J973" s="224"/>
      <c r="K973" s="215"/>
      <c r="L973" s="215"/>
      <c r="M973" s="160"/>
      <c r="N973" s="215"/>
      <c r="O973" s="222"/>
      <c r="P973" s="242"/>
      <c r="Q973" s="222"/>
      <c r="R973" s="215"/>
      <c r="S973" s="215"/>
      <c r="T973" s="215"/>
      <c r="U973" s="160"/>
      <c r="V973" s="160"/>
      <c r="W973" s="160"/>
      <c r="X973" s="160"/>
      <c r="Y973" s="160"/>
      <c r="Z973" s="160"/>
      <c r="AA973" s="160"/>
      <c r="AB973" s="160"/>
      <c r="AC973" s="160"/>
      <c r="AD973" s="160"/>
      <c r="AE973" s="160"/>
      <c r="AF973" s="160"/>
      <c r="AG973" s="160"/>
      <c r="AH973" s="156"/>
      <c r="AI973" s="160"/>
      <c r="AJ973" s="160"/>
      <c r="AK973" s="160"/>
      <c r="AL973" s="160"/>
      <c r="AM973" s="225"/>
      <c r="AN973" s="160"/>
      <c r="AO973" s="160"/>
      <c r="AP973"/>
      <c r="AQ973"/>
      <c r="AR973" s="160"/>
      <c r="AS973" s="156"/>
      <c r="AT973" s="159"/>
      <c r="AU973" s="156"/>
    </row>
    <row r="974" spans="1:47" ht="14.4" x14ac:dyDescent="0.3">
      <c r="A974" s="214"/>
      <c r="B974" s="215"/>
      <c r="C974" s="215"/>
      <c r="D974" s="215"/>
      <c r="E974" s="215"/>
      <c r="F974" s="222"/>
      <c r="G974" s="215"/>
      <c r="H974" s="215"/>
      <c r="I974" s="215"/>
      <c r="J974" s="224"/>
      <c r="K974" s="215"/>
      <c r="L974" s="215"/>
      <c r="M974" s="160"/>
      <c r="N974" s="215"/>
      <c r="O974" s="222"/>
      <c r="P974" s="242"/>
      <c r="Q974" s="222"/>
      <c r="R974" s="215"/>
      <c r="S974" s="215"/>
      <c r="T974" s="215"/>
      <c r="U974" s="160"/>
      <c r="V974" s="160"/>
      <c r="W974" s="160"/>
      <c r="X974" s="160"/>
      <c r="Y974" s="160"/>
      <c r="Z974" s="160"/>
      <c r="AA974" s="160"/>
      <c r="AB974" s="160"/>
      <c r="AC974" s="160"/>
      <c r="AD974" s="160"/>
      <c r="AE974" s="160"/>
      <c r="AF974" s="160"/>
      <c r="AG974" s="160"/>
      <c r="AH974" s="156"/>
      <c r="AI974" s="160"/>
      <c r="AJ974" s="160"/>
      <c r="AK974" s="160"/>
      <c r="AL974" s="160"/>
      <c r="AM974" s="225"/>
      <c r="AN974" s="160"/>
      <c r="AO974" s="160"/>
      <c r="AP974"/>
      <c r="AQ974"/>
      <c r="AR974" s="160"/>
      <c r="AS974" s="156"/>
      <c r="AT974" s="159"/>
      <c r="AU974" s="156"/>
    </row>
    <row r="975" spans="1:47" ht="14.4" x14ac:dyDescent="0.3">
      <c r="A975" s="214"/>
      <c r="B975" s="215"/>
      <c r="C975" s="215"/>
      <c r="D975" s="215"/>
      <c r="E975" s="215"/>
      <c r="F975" s="221"/>
      <c r="G975" s="215"/>
      <c r="H975" s="215"/>
      <c r="I975" s="215"/>
      <c r="J975" s="215"/>
      <c r="K975" s="214"/>
      <c r="L975" s="215"/>
      <c r="M975" s="156"/>
      <c r="N975" s="214"/>
      <c r="O975" s="214"/>
      <c r="P975" s="242"/>
      <c r="Q975" s="215"/>
      <c r="R975" s="215"/>
      <c r="S975" s="215"/>
      <c r="T975" s="215"/>
      <c r="AP975"/>
      <c r="AQ975"/>
    </row>
    <row r="976" spans="1:47" ht="14.4" x14ac:dyDescent="0.3">
      <c r="A976" s="214"/>
      <c r="B976" s="215"/>
      <c r="C976" s="215"/>
      <c r="D976" s="215"/>
      <c r="E976" s="215"/>
      <c r="F976" s="221"/>
      <c r="G976" s="215"/>
      <c r="H976" s="215"/>
      <c r="I976" s="215"/>
      <c r="J976" s="215"/>
      <c r="K976" s="214"/>
      <c r="L976" s="215"/>
      <c r="M976" s="156"/>
      <c r="N976" s="214"/>
      <c r="O976" s="214"/>
      <c r="P976" s="242"/>
      <c r="Q976" s="215"/>
      <c r="R976" s="215"/>
      <c r="S976" s="215"/>
      <c r="T976" s="215"/>
      <c r="AP976"/>
      <c r="AQ976"/>
    </row>
    <row r="977" spans="1:47" ht="14.4" x14ac:dyDescent="0.3">
      <c r="A977" s="214"/>
      <c r="B977" s="215"/>
      <c r="C977" s="215"/>
      <c r="D977" s="215"/>
      <c r="E977" s="215"/>
      <c r="F977" s="156"/>
      <c r="G977" s="215"/>
      <c r="H977" s="215"/>
      <c r="I977" s="215"/>
      <c r="J977" s="224"/>
      <c r="K977" s="215"/>
      <c r="L977" s="215"/>
      <c r="M977" s="160"/>
      <c r="N977" s="215"/>
      <c r="O977" s="222"/>
      <c r="P977" s="242"/>
      <c r="Q977" s="222"/>
      <c r="R977" s="215"/>
      <c r="S977" s="215"/>
      <c r="T977" s="215"/>
      <c r="U977" s="160"/>
      <c r="V977" s="160"/>
      <c r="W977" s="160"/>
      <c r="X977" s="160"/>
      <c r="Y977" s="160"/>
      <c r="Z977" s="160"/>
      <c r="AA977" s="160"/>
      <c r="AB977" s="160"/>
      <c r="AC977" s="160"/>
      <c r="AD977" s="160"/>
      <c r="AE977" s="160"/>
      <c r="AF977" s="160"/>
      <c r="AG977" s="160"/>
      <c r="AH977" s="156"/>
      <c r="AI977" s="160"/>
      <c r="AJ977" s="160"/>
      <c r="AK977" s="160"/>
      <c r="AL977" s="160"/>
      <c r="AM977" s="225"/>
      <c r="AN977" s="160"/>
      <c r="AO977" s="160"/>
      <c r="AP977"/>
      <c r="AQ977"/>
      <c r="AR977" s="160"/>
      <c r="AS977" s="156"/>
      <c r="AT977" s="159"/>
      <c r="AU977" s="156"/>
    </row>
    <row r="978" spans="1:47" ht="14.4" x14ac:dyDescent="0.3">
      <c r="A978" s="214"/>
      <c r="B978" s="215"/>
      <c r="C978" s="215"/>
      <c r="D978" s="215"/>
      <c r="E978" s="215"/>
      <c r="F978" s="221"/>
      <c r="G978" s="215"/>
      <c r="H978" s="215"/>
      <c r="I978" s="215"/>
      <c r="J978" s="215"/>
      <c r="K978" s="214"/>
      <c r="L978" s="215"/>
      <c r="M978" s="222"/>
      <c r="N978" s="214"/>
      <c r="O978" s="214"/>
      <c r="P978" s="242"/>
      <c r="Q978" s="215"/>
      <c r="R978" s="215"/>
      <c r="S978" s="215"/>
      <c r="T978" s="215"/>
      <c r="AP978"/>
      <c r="AQ978"/>
    </row>
    <row r="979" spans="1:47" ht="14.4" x14ac:dyDescent="0.3">
      <c r="A979" s="214"/>
      <c r="B979" s="215"/>
      <c r="C979" s="215"/>
      <c r="D979" s="215"/>
      <c r="E979" s="215"/>
      <c r="F979" s="222"/>
      <c r="G979" s="215"/>
      <c r="H979" s="215"/>
      <c r="I979" s="215"/>
      <c r="J979" s="224"/>
      <c r="K979" s="215"/>
      <c r="L979" s="215"/>
      <c r="M979" s="160"/>
      <c r="N979" s="215"/>
      <c r="O979" s="222"/>
      <c r="P979" s="242"/>
      <c r="Q979" s="222"/>
      <c r="R979" s="215"/>
      <c r="S979" s="215"/>
      <c r="T979" s="215"/>
      <c r="U979" s="160"/>
      <c r="V979" s="160"/>
      <c r="W979" s="160"/>
      <c r="X979" s="160"/>
      <c r="Y979" s="160"/>
      <c r="Z979" s="160"/>
      <c r="AA979" s="160"/>
      <c r="AB979" s="160"/>
      <c r="AC979" s="160"/>
      <c r="AD979" s="160"/>
      <c r="AE979" s="160"/>
      <c r="AF979" s="160"/>
      <c r="AG979" s="160"/>
      <c r="AH979" s="156"/>
      <c r="AI979" s="160"/>
      <c r="AJ979" s="160"/>
      <c r="AK979" s="160"/>
      <c r="AL979" s="160"/>
      <c r="AM979" s="225"/>
      <c r="AN979" s="160"/>
      <c r="AO979" s="160"/>
      <c r="AP979"/>
      <c r="AQ979"/>
      <c r="AR979" s="160"/>
      <c r="AS979" s="156"/>
      <c r="AT979" s="159"/>
      <c r="AU979" s="156"/>
    </row>
    <row r="980" spans="1:47" ht="14.4" x14ac:dyDescent="0.3">
      <c r="A980" s="214"/>
      <c r="B980" s="215"/>
      <c r="C980" s="215"/>
      <c r="D980" s="215"/>
      <c r="E980" s="215"/>
      <c r="F980" s="221"/>
      <c r="G980" s="215"/>
      <c r="H980" s="215"/>
      <c r="I980" s="215"/>
      <c r="J980" s="215"/>
      <c r="K980" s="214"/>
      <c r="L980" s="215"/>
      <c r="M980" s="156"/>
      <c r="N980" s="214"/>
      <c r="O980" s="214"/>
      <c r="P980" s="242"/>
      <c r="Q980" s="215"/>
      <c r="R980" s="215"/>
      <c r="S980" s="215"/>
      <c r="T980" s="215"/>
      <c r="AP980"/>
      <c r="AQ980"/>
    </row>
    <row r="981" spans="1:47" ht="14.4" x14ac:dyDescent="0.3">
      <c r="A981" s="214"/>
      <c r="B981" s="215"/>
      <c r="C981" s="215"/>
      <c r="D981" s="215"/>
      <c r="E981" s="215"/>
      <c r="F981" s="222"/>
      <c r="G981" s="215"/>
      <c r="H981" s="215"/>
      <c r="I981" s="215"/>
      <c r="J981" s="224"/>
      <c r="K981" s="215"/>
      <c r="L981" s="215"/>
      <c r="M981" s="215"/>
      <c r="N981" s="215"/>
      <c r="O981" s="222"/>
      <c r="P981" s="242"/>
      <c r="Q981" s="222"/>
      <c r="R981" s="215"/>
      <c r="S981" s="215"/>
      <c r="T981" s="215"/>
      <c r="U981" s="160"/>
      <c r="V981" s="160"/>
      <c r="W981" s="160"/>
      <c r="X981" s="160"/>
      <c r="Y981" s="160"/>
      <c r="Z981" s="160"/>
      <c r="AA981" s="160"/>
      <c r="AB981" s="160"/>
      <c r="AC981" s="160"/>
      <c r="AD981" s="160"/>
      <c r="AE981" s="160"/>
      <c r="AF981" s="160"/>
      <c r="AG981" s="160"/>
      <c r="AH981" s="156"/>
      <c r="AI981" s="160"/>
      <c r="AJ981" s="160"/>
      <c r="AK981" s="160"/>
      <c r="AL981" s="160"/>
      <c r="AM981" s="225"/>
      <c r="AN981" s="160"/>
      <c r="AO981" s="160"/>
      <c r="AP981"/>
      <c r="AQ981"/>
      <c r="AR981" s="160"/>
      <c r="AS981" s="156"/>
      <c r="AT981" s="159"/>
      <c r="AU981" s="156"/>
    </row>
    <row r="982" spans="1:47" ht="14.4" x14ac:dyDescent="0.3">
      <c r="A982" s="214"/>
      <c r="B982" s="215"/>
      <c r="C982" s="215"/>
      <c r="D982" s="215"/>
      <c r="E982" s="215"/>
      <c r="F982" s="222"/>
      <c r="G982" s="215"/>
      <c r="H982" s="215"/>
      <c r="I982" s="215"/>
      <c r="J982" s="224"/>
      <c r="K982" s="215"/>
      <c r="L982" s="215"/>
      <c r="M982" s="160"/>
      <c r="N982" s="215"/>
      <c r="O982" s="222"/>
      <c r="P982" s="242"/>
      <c r="Q982" s="222"/>
      <c r="R982" s="215"/>
      <c r="S982" s="215"/>
      <c r="T982" s="215"/>
      <c r="U982" s="160"/>
      <c r="V982" s="160"/>
      <c r="W982" s="160"/>
      <c r="X982" s="160"/>
      <c r="Y982" s="160"/>
      <c r="Z982" s="160"/>
      <c r="AA982" s="160"/>
      <c r="AB982" s="160"/>
      <c r="AC982" s="160"/>
      <c r="AD982" s="160"/>
      <c r="AE982" s="160"/>
      <c r="AF982" s="160"/>
      <c r="AG982" s="160"/>
      <c r="AH982" s="156"/>
      <c r="AI982" s="160"/>
      <c r="AJ982" s="160"/>
      <c r="AK982" s="160"/>
      <c r="AL982" s="160"/>
      <c r="AM982" s="225"/>
      <c r="AN982" s="160"/>
      <c r="AO982" s="160"/>
      <c r="AP982"/>
      <c r="AQ982"/>
      <c r="AR982" s="160"/>
      <c r="AS982" s="156"/>
      <c r="AT982" s="159"/>
      <c r="AU982" s="156"/>
    </row>
    <row r="983" spans="1:47" ht="14.4" x14ac:dyDescent="0.3">
      <c r="A983" s="214"/>
      <c r="B983" s="215"/>
      <c r="C983" s="215"/>
      <c r="D983" s="215"/>
      <c r="E983" s="215"/>
      <c r="F983" s="222"/>
      <c r="G983" s="215"/>
      <c r="H983" s="215"/>
      <c r="I983" s="215"/>
      <c r="J983" s="224"/>
      <c r="K983" s="215"/>
      <c r="L983" s="215"/>
      <c r="M983" s="160"/>
      <c r="N983" s="215"/>
      <c r="O983" s="222"/>
      <c r="P983" s="242"/>
      <c r="Q983" s="222"/>
      <c r="R983" s="215"/>
      <c r="S983" s="215"/>
      <c r="T983" s="215"/>
      <c r="U983" s="160"/>
      <c r="V983" s="160"/>
      <c r="W983" s="160"/>
      <c r="X983" s="160"/>
      <c r="Y983" s="160"/>
      <c r="Z983" s="160"/>
      <c r="AA983" s="160"/>
      <c r="AB983" s="160"/>
      <c r="AC983" s="160"/>
      <c r="AD983" s="160"/>
      <c r="AE983" s="160"/>
      <c r="AF983" s="160"/>
      <c r="AG983" s="160"/>
      <c r="AH983" s="156"/>
      <c r="AI983" s="160"/>
      <c r="AJ983" s="160"/>
      <c r="AK983" s="160"/>
      <c r="AL983" s="160"/>
      <c r="AM983" s="225"/>
      <c r="AN983" s="160"/>
      <c r="AO983" s="160"/>
      <c r="AP983"/>
      <c r="AQ983"/>
      <c r="AR983" s="160"/>
      <c r="AS983" s="156"/>
      <c r="AT983" s="159"/>
      <c r="AU983" s="156"/>
    </row>
    <row r="984" spans="1:47" ht="14.4" x14ac:dyDescent="0.3">
      <c r="A984" s="214"/>
      <c r="B984" s="215"/>
      <c r="C984" s="215"/>
      <c r="D984" s="215"/>
      <c r="E984" s="215"/>
      <c r="F984" s="221"/>
      <c r="G984" s="215"/>
      <c r="H984" s="215"/>
      <c r="I984" s="215"/>
      <c r="J984" s="215"/>
      <c r="K984" s="214"/>
      <c r="L984" s="215"/>
      <c r="M984" s="156"/>
      <c r="N984" s="214"/>
      <c r="O984" s="214"/>
      <c r="P984" s="242"/>
      <c r="Q984" s="215"/>
      <c r="R984" s="215"/>
      <c r="S984" s="215"/>
      <c r="T984" s="215"/>
      <c r="AP984"/>
      <c r="AQ984"/>
    </row>
    <row r="985" spans="1:47" ht="14.4" x14ac:dyDescent="0.3">
      <c r="A985" s="214"/>
      <c r="B985" s="215"/>
      <c r="C985" s="215"/>
      <c r="D985" s="215"/>
      <c r="E985" s="215"/>
      <c r="F985" s="222"/>
      <c r="G985" s="215"/>
      <c r="H985" s="215"/>
      <c r="I985" s="215"/>
      <c r="J985" s="224"/>
      <c r="K985" s="215"/>
      <c r="L985" s="215"/>
      <c r="M985" s="160"/>
      <c r="N985" s="215"/>
      <c r="O985" s="222"/>
      <c r="P985" s="242"/>
      <c r="Q985" s="222"/>
      <c r="R985" s="215"/>
      <c r="S985" s="215"/>
      <c r="T985" s="215"/>
      <c r="U985" s="160"/>
      <c r="V985" s="160"/>
      <c r="W985" s="160"/>
      <c r="X985" s="160"/>
      <c r="Y985" s="160"/>
      <c r="Z985" s="160"/>
      <c r="AA985" s="160"/>
      <c r="AB985" s="160"/>
      <c r="AC985" s="160"/>
      <c r="AD985" s="160"/>
      <c r="AE985" s="160"/>
      <c r="AF985" s="160"/>
      <c r="AG985" s="160"/>
      <c r="AH985" s="156"/>
      <c r="AI985" s="160"/>
      <c r="AJ985" s="160"/>
      <c r="AK985" s="160"/>
      <c r="AL985" s="160"/>
      <c r="AM985" s="225"/>
      <c r="AN985" s="160"/>
      <c r="AO985" s="160"/>
      <c r="AP985"/>
      <c r="AQ985"/>
      <c r="AR985" s="160"/>
      <c r="AS985" s="156"/>
      <c r="AT985" s="159"/>
      <c r="AU985" s="156"/>
    </row>
    <row r="986" spans="1:47" ht="14.4" x14ac:dyDescent="0.3">
      <c r="A986" s="214"/>
      <c r="B986" s="215"/>
      <c r="C986" s="215"/>
      <c r="D986" s="215"/>
      <c r="E986" s="215"/>
      <c r="F986" s="222"/>
      <c r="G986" s="215"/>
      <c r="H986" s="215"/>
      <c r="I986" s="215"/>
      <c r="J986" s="224"/>
      <c r="K986" s="215"/>
      <c r="L986" s="215"/>
      <c r="M986" s="160"/>
      <c r="N986" s="215"/>
      <c r="O986" s="222"/>
      <c r="P986" s="242"/>
      <c r="Q986" s="222"/>
      <c r="R986" s="215"/>
      <c r="S986" s="215"/>
      <c r="T986" s="215"/>
      <c r="U986" s="160"/>
      <c r="V986" s="160"/>
      <c r="W986" s="160"/>
      <c r="X986" s="160"/>
      <c r="Y986" s="160"/>
      <c r="Z986" s="160"/>
      <c r="AA986" s="160"/>
      <c r="AB986" s="160"/>
      <c r="AC986" s="160"/>
      <c r="AD986" s="160"/>
      <c r="AE986" s="160"/>
      <c r="AF986" s="160"/>
      <c r="AG986" s="160"/>
      <c r="AH986" s="156"/>
      <c r="AI986" s="160"/>
      <c r="AJ986" s="160"/>
      <c r="AK986" s="160"/>
      <c r="AL986" s="160"/>
      <c r="AM986" s="225"/>
      <c r="AN986" s="160"/>
      <c r="AO986" s="160"/>
      <c r="AP986"/>
      <c r="AQ986"/>
      <c r="AR986" s="160"/>
      <c r="AS986" s="156"/>
      <c r="AT986" s="159"/>
      <c r="AU986" s="156"/>
    </row>
    <row r="987" spans="1:47" ht="14.4" x14ac:dyDescent="0.3">
      <c r="A987" s="214"/>
      <c r="B987" s="215"/>
      <c r="C987" s="215"/>
      <c r="D987" s="215"/>
      <c r="E987" s="215"/>
      <c r="F987" s="222"/>
      <c r="G987" s="215"/>
      <c r="H987" s="215"/>
      <c r="I987" s="215"/>
      <c r="J987" s="224"/>
      <c r="K987" s="215"/>
      <c r="L987" s="215"/>
      <c r="M987" s="160"/>
      <c r="N987" s="215"/>
      <c r="O987" s="222"/>
      <c r="P987" s="242"/>
      <c r="Q987" s="222"/>
      <c r="R987" s="215"/>
      <c r="S987" s="215"/>
      <c r="T987" s="215"/>
      <c r="U987" s="160"/>
      <c r="V987" s="160"/>
      <c r="W987" s="160"/>
      <c r="X987" s="160"/>
      <c r="Y987" s="160"/>
      <c r="Z987" s="160"/>
      <c r="AA987" s="160"/>
      <c r="AB987" s="160"/>
      <c r="AC987" s="160"/>
      <c r="AD987" s="160"/>
      <c r="AE987" s="160"/>
      <c r="AF987" s="160"/>
      <c r="AG987" s="160"/>
      <c r="AH987" s="156"/>
      <c r="AI987" s="160"/>
      <c r="AJ987" s="160"/>
      <c r="AK987" s="160"/>
      <c r="AL987" s="160"/>
      <c r="AM987" s="225"/>
      <c r="AN987" s="160"/>
      <c r="AO987" s="160"/>
      <c r="AP987"/>
      <c r="AQ987"/>
      <c r="AR987" s="160"/>
      <c r="AS987" s="156"/>
      <c r="AT987" s="159"/>
      <c r="AU987" s="156"/>
    </row>
    <row r="988" spans="1:47" ht="14.4" x14ac:dyDescent="0.3">
      <c r="A988" s="214"/>
      <c r="B988" s="215"/>
      <c r="C988" s="215"/>
      <c r="D988" s="215"/>
      <c r="E988" s="215"/>
      <c r="F988" s="221"/>
      <c r="G988" s="215"/>
      <c r="H988" s="215"/>
      <c r="I988" s="215"/>
      <c r="J988" s="215"/>
      <c r="K988" s="214"/>
      <c r="L988" s="215"/>
      <c r="M988" s="156"/>
      <c r="N988" s="214"/>
      <c r="O988" s="214"/>
      <c r="P988" s="242"/>
      <c r="Q988" s="215"/>
      <c r="R988" s="215"/>
      <c r="S988" s="215"/>
      <c r="T988" s="215"/>
      <c r="AP988"/>
      <c r="AQ988"/>
    </row>
    <row r="989" spans="1:47" ht="14.4" x14ac:dyDescent="0.3">
      <c r="A989" s="214"/>
      <c r="B989" s="215"/>
      <c r="C989" s="215"/>
      <c r="D989" s="215"/>
      <c r="E989" s="215"/>
      <c r="F989" s="222"/>
      <c r="G989" s="215"/>
      <c r="H989" s="215"/>
      <c r="I989" s="215"/>
      <c r="J989" s="224"/>
      <c r="K989" s="215"/>
      <c r="L989" s="215"/>
      <c r="M989" s="160"/>
      <c r="N989" s="215"/>
      <c r="O989" s="222"/>
      <c r="P989" s="242"/>
      <c r="Q989" s="222"/>
      <c r="R989" s="215"/>
      <c r="S989" s="215"/>
      <c r="T989" s="215"/>
      <c r="U989" s="160"/>
      <c r="V989" s="160"/>
      <c r="W989" s="160"/>
      <c r="X989" s="160"/>
      <c r="Y989" s="160"/>
      <c r="Z989" s="160"/>
      <c r="AA989" s="160"/>
      <c r="AB989" s="160"/>
      <c r="AC989" s="160"/>
      <c r="AD989" s="160"/>
      <c r="AE989" s="160"/>
      <c r="AF989" s="160"/>
      <c r="AG989" s="160"/>
      <c r="AH989" s="156"/>
      <c r="AI989" s="160"/>
      <c r="AJ989" s="160"/>
      <c r="AK989" s="160"/>
      <c r="AL989" s="160"/>
      <c r="AM989" s="225"/>
      <c r="AN989" s="160"/>
      <c r="AO989" s="160"/>
      <c r="AP989"/>
      <c r="AQ989"/>
      <c r="AR989" s="160"/>
      <c r="AS989" s="156"/>
      <c r="AT989" s="159"/>
      <c r="AU989" s="156"/>
    </row>
    <row r="990" spans="1:47" ht="14.4" x14ac:dyDescent="0.3">
      <c r="A990" s="214"/>
      <c r="B990" s="215"/>
      <c r="C990" s="215"/>
      <c r="D990" s="215"/>
      <c r="E990" s="215"/>
      <c r="F990" s="221"/>
      <c r="G990" s="215"/>
      <c r="H990" s="215"/>
      <c r="I990" s="215"/>
      <c r="J990" s="215"/>
      <c r="K990" s="214"/>
      <c r="L990" s="215"/>
      <c r="M990" s="156"/>
      <c r="N990" s="214"/>
      <c r="O990" s="214"/>
      <c r="P990" s="242"/>
      <c r="Q990" s="215"/>
      <c r="R990" s="215"/>
      <c r="S990" s="215"/>
      <c r="T990" s="215"/>
      <c r="AP990"/>
      <c r="AQ990"/>
    </row>
    <row r="991" spans="1:47" ht="14.4" x14ac:dyDescent="0.3">
      <c r="A991" s="214"/>
      <c r="B991" s="215"/>
      <c r="C991" s="215"/>
      <c r="D991" s="215"/>
      <c r="E991" s="215"/>
      <c r="F991" s="221"/>
      <c r="G991" s="215"/>
      <c r="H991" s="215"/>
      <c r="I991" s="215"/>
      <c r="J991" s="215"/>
      <c r="K991" s="214"/>
      <c r="L991" s="215"/>
      <c r="M991" s="156"/>
      <c r="N991" s="214"/>
      <c r="O991" s="214"/>
      <c r="P991" s="242"/>
      <c r="Q991" s="215"/>
      <c r="R991" s="215"/>
      <c r="S991" s="215"/>
      <c r="T991" s="215"/>
      <c r="AP991"/>
      <c r="AQ991"/>
    </row>
    <row r="992" spans="1:47" ht="14.4" x14ac:dyDescent="0.3">
      <c r="A992" s="214"/>
      <c r="B992" s="215"/>
      <c r="C992" s="215"/>
      <c r="D992" s="215"/>
      <c r="E992" s="215"/>
      <c r="F992" s="221"/>
      <c r="G992" s="215"/>
      <c r="H992" s="215"/>
      <c r="I992" s="215"/>
      <c r="J992" s="215"/>
      <c r="K992" s="214"/>
      <c r="L992" s="215"/>
      <c r="M992" s="226"/>
      <c r="N992" s="214"/>
      <c r="O992" s="214"/>
      <c r="P992" s="242"/>
      <c r="Q992" s="215"/>
      <c r="R992" s="215"/>
      <c r="S992" s="215"/>
      <c r="T992" s="215"/>
      <c r="AP992"/>
      <c r="AQ992"/>
    </row>
    <row r="993" spans="1:47" ht="14.4" x14ac:dyDescent="0.3">
      <c r="A993" s="214"/>
      <c r="B993" s="215"/>
      <c r="C993" s="215"/>
      <c r="D993" s="215"/>
      <c r="E993" s="215"/>
      <c r="F993" s="221"/>
      <c r="G993" s="215"/>
      <c r="H993" s="215"/>
      <c r="I993" s="215"/>
      <c r="J993" s="215"/>
      <c r="K993" s="214"/>
      <c r="L993" s="215"/>
      <c r="M993" s="222"/>
      <c r="N993" s="214"/>
      <c r="O993" s="214"/>
      <c r="P993" s="242"/>
      <c r="Q993" s="215"/>
      <c r="R993" s="215"/>
      <c r="S993" s="215"/>
      <c r="T993" s="215"/>
      <c r="AP993"/>
      <c r="AQ993"/>
    </row>
    <row r="994" spans="1:47" ht="14.4" x14ac:dyDescent="0.3">
      <c r="A994" s="214"/>
      <c r="B994" s="215"/>
      <c r="C994" s="215"/>
      <c r="D994" s="215"/>
      <c r="E994" s="215"/>
      <c r="F994" s="222"/>
      <c r="G994" s="215"/>
      <c r="H994" s="215"/>
      <c r="I994" s="215"/>
      <c r="J994" s="224"/>
      <c r="K994" s="215"/>
      <c r="L994" s="215"/>
      <c r="M994" s="160"/>
      <c r="N994" s="215"/>
      <c r="O994" s="222"/>
      <c r="P994" s="242"/>
      <c r="Q994" s="222"/>
      <c r="R994" s="215"/>
      <c r="S994" s="215"/>
      <c r="T994" s="215"/>
      <c r="U994" s="160"/>
      <c r="V994" s="160"/>
      <c r="W994" s="160"/>
      <c r="X994" s="160"/>
      <c r="Y994" s="160"/>
      <c r="Z994" s="160"/>
      <c r="AA994" s="160"/>
      <c r="AB994" s="160"/>
      <c r="AC994" s="160"/>
      <c r="AD994" s="160"/>
      <c r="AE994" s="160"/>
      <c r="AF994" s="160"/>
      <c r="AG994" s="160"/>
      <c r="AH994" s="156"/>
      <c r="AI994" s="160"/>
      <c r="AJ994" s="160"/>
      <c r="AK994" s="160"/>
      <c r="AL994" s="160"/>
      <c r="AM994" s="225"/>
      <c r="AN994" s="160"/>
      <c r="AO994" s="160"/>
      <c r="AP994"/>
      <c r="AQ994"/>
      <c r="AR994" s="160"/>
      <c r="AS994" s="156"/>
      <c r="AT994" s="159"/>
      <c r="AU994" s="156"/>
    </row>
    <row r="995" spans="1:47" ht="14.4" x14ac:dyDescent="0.3">
      <c r="A995" s="214"/>
      <c r="B995" s="215"/>
      <c r="C995" s="215"/>
      <c r="D995" s="215"/>
      <c r="E995" s="215"/>
      <c r="F995" s="221"/>
      <c r="G995" s="215"/>
      <c r="H995" s="215"/>
      <c r="I995" s="215"/>
      <c r="J995" s="215"/>
      <c r="K995" s="214"/>
      <c r="L995" s="215"/>
      <c r="M995" s="156"/>
      <c r="N995" s="214"/>
      <c r="O995" s="214"/>
      <c r="P995" s="242"/>
      <c r="Q995" s="215"/>
      <c r="R995" s="215"/>
      <c r="S995" s="215"/>
      <c r="T995" s="215"/>
      <c r="AP995"/>
      <c r="AQ995"/>
    </row>
    <row r="996" spans="1:47" ht="14.4" x14ac:dyDescent="0.3">
      <c r="A996" s="214"/>
      <c r="B996" s="215"/>
      <c r="C996" s="215"/>
      <c r="D996" s="215"/>
      <c r="E996" s="215"/>
      <c r="F996" s="222"/>
      <c r="G996" s="215"/>
      <c r="H996" s="215"/>
      <c r="I996" s="215"/>
      <c r="J996" s="224"/>
      <c r="K996" s="215"/>
      <c r="L996" s="215"/>
      <c r="M996" s="160"/>
      <c r="N996" s="215"/>
      <c r="O996" s="222"/>
      <c r="P996" s="242"/>
      <c r="Q996" s="222"/>
      <c r="R996" s="215"/>
      <c r="S996" s="215"/>
      <c r="T996" s="215"/>
      <c r="U996" s="160"/>
      <c r="V996" s="160"/>
      <c r="W996" s="160"/>
      <c r="X996" s="160"/>
      <c r="Y996" s="160"/>
      <c r="Z996" s="160"/>
      <c r="AA996" s="160"/>
      <c r="AB996" s="160"/>
      <c r="AC996" s="160"/>
      <c r="AD996" s="160"/>
      <c r="AE996" s="160"/>
      <c r="AF996" s="160"/>
      <c r="AG996" s="160"/>
      <c r="AH996" s="156"/>
      <c r="AI996" s="160"/>
      <c r="AJ996" s="160"/>
      <c r="AK996" s="160"/>
      <c r="AL996" s="160"/>
      <c r="AM996" s="225"/>
      <c r="AN996" s="160"/>
      <c r="AO996" s="160"/>
      <c r="AP996"/>
      <c r="AQ996"/>
      <c r="AR996" s="160"/>
      <c r="AS996" s="156"/>
      <c r="AT996" s="159"/>
      <c r="AU996" s="156"/>
    </row>
    <row r="997" spans="1:47" ht="14.4" x14ac:dyDescent="0.3">
      <c r="A997" s="214"/>
      <c r="B997" s="215"/>
      <c r="C997" s="215"/>
      <c r="D997" s="215"/>
      <c r="E997" s="215"/>
      <c r="F997" s="221"/>
      <c r="G997" s="215"/>
      <c r="H997" s="215"/>
      <c r="I997" s="215"/>
      <c r="J997" s="215"/>
      <c r="K997" s="214"/>
      <c r="L997" s="215"/>
      <c r="M997" s="156"/>
      <c r="N997" s="214"/>
      <c r="O997" s="214"/>
      <c r="P997" s="242"/>
      <c r="Q997" s="215"/>
      <c r="R997" s="215"/>
      <c r="S997" s="215"/>
      <c r="T997" s="215"/>
      <c r="AP997"/>
      <c r="AQ997"/>
    </row>
    <row r="998" spans="1:47" ht="14.4" x14ac:dyDescent="0.3">
      <c r="A998" s="214"/>
      <c r="B998" s="215"/>
      <c r="C998" s="215"/>
      <c r="D998" s="215"/>
      <c r="E998" s="215"/>
      <c r="F998" s="221"/>
      <c r="G998" s="215"/>
      <c r="H998" s="215"/>
      <c r="I998" s="215"/>
      <c r="J998" s="215"/>
      <c r="K998" s="214"/>
      <c r="L998" s="215"/>
      <c r="M998" s="156"/>
      <c r="N998" s="214"/>
      <c r="O998" s="214"/>
      <c r="P998" s="242"/>
      <c r="Q998" s="215"/>
      <c r="R998" s="215"/>
      <c r="S998" s="215"/>
      <c r="T998" s="215"/>
      <c r="AP998"/>
      <c r="AQ998"/>
    </row>
    <row r="999" spans="1:47" ht="14.4" x14ac:dyDescent="0.3">
      <c r="A999" s="214"/>
      <c r="B999" s="215"/>
      <c r="C999" s="215"/>
      <c r="D999" s="215"/>
      <c r="E999" s="215"/>
      <c r="F999" s="221"/>
      <c r="G999" s="215"/>
      <c r="H999" s="215"/>
      <c r="I999" s="215"/>
      <c r="J999" s="215"/>
      <c r="K999" s="214"/>
      <c r="L999" s="215"/>
      <c r="M999" s="156"/>
      <c r="N999" s="214"/>
      <c r="O999" s="214"/>
      <c r="P999" s="242"/>
      <c r="Q999" s="215"/>
      <c r="R999" s="215"/>
      <c r="S999" s="215"/>
      <c r="T999" s="215"/>
      <c r="AP999"/>
      <c r="AQ999"/>
    </row>
    <row r="1000" spans="1:47" ht="14.4" x14ac:dyDescent="0.3">
      <c r="A1000" s="214"/>
      <c r="B1000" s="215"/>
      <c r="C1000" s="215"/>
      <c r="D1000" s="215"/>
      <c r="E1000" s="215"/>
      <c r="F1000" s="221"/>
      <c r="G1000" s="215"/>
      <c r="H1000" s="215"/>
      <c r="I1000" s="215"/>
      <c r="J1000" s="215"/>
      <c r="K1000" s="214"/>
      <c r="L1000" s="215"/>
      <c r="M1000" s="226"/>
      <c r="N1000" s="214"/>
      <c r="O1000" s="214"/>
      <c r="P1000" s="242"/>
      <c r="Q1000" s="215"/>
      <c r="R1000" s="215"/>
      <c r="S1000" s="215"/>
      <c r="T1000" s="215"/>
      <c r="AP1000"/>
      <c r="AQ1000"/>
    </row>
    <row r="1001" spans="1:47" ht="14.4" x14ac:dyDescent="0.3">
      <c r="A1001" s="214"/>
      <c r="B1001" s="215"/>
      <c r="C1001" s="215"/>
      <c r="D1001" s="215"/>
      <c r="E1001" s="215"/>
      <c r="F1001" s="221"/>
      <c r="G1001" s="215"/>
      <c r="H1001" s="215"/>
      <c r="I1001" s="215"/>
      <c r="J1001" s="215"/>
      <c r="K1001" s="214"/>
      <c r="L1001" s="215"/>
      <c r="M1001" s="156"/>
      <c r="N1001" s="214"/>
      <c r="O1001" s="214"/>
      <c r="P1001" s="242"/>
      <c r="Q1001" s="215"/>
      <c r="R1001" s="215"/>
      <c r="S1001" s="215"/>
      <c r="T1001" s="215"/>
      <c r="AP1001"/>
      <c r="AQ1001"/>
    </row>
    <row r="1002" spans="1:47" ht="14.4" x14ac:dyDescent="0.3">
      <c r="A1002" s="214"/>
      <c r="B1002" s="215"/>
      <c r="C1002" s="215"/>
      <c r="D1002" s="215"/>
      <c r="E1002" s="215"/>
      <c r="F1002" s="222"/>
      <c r="G1002" s="215"/>
      <c r="H1002" s="215"/>
      <c r="I1002" s="215"/>
      <c r="J1002" s="224"/>
      <c r="K1002" s="215"/>
      <c r="L1002" s="215"/>
      <c r="M1002" s="160"/>
      <c r="N1002" s="215"/>
      <c r="O1002" s="222"/>
      <c r="P1002" s="242"/>
      <c r="Q1002" s="222"/>
      <c r="R1002" s="215"/>
      <c r="S1002" s="215"/>
      <c r="T1002" s="215"/>
      <c r="U1002" s="160"/>
      <c r="V1002" s="160"/>
      <c r="W1002" s="160"/>
      <c r="X1002" s="160"/>
      <c r="Y1002" s="160"/>
      <c r="Z1002" s="160"/>
      <c r="AA1002" s="160"/>
      <c r="AB1002" s="160"/>
      <c r="AC1002" s="160"/>
      <c r="AD1002" s="160"/>
      <c r="AE1002" s="160"/>
      <c r="AF1002" s="160"/>
      <c r="AG1002" s="160"/>
      <c r="AH1002" s="156"/>
      <c r="AI1002" s="160"/>
      <c r="AJ1002" s="160"/>
      <c r="AK1002" s="160"/>
      <c r="AL1002" s="160"/>
      <c r="AM1002" s="225"/>
      <c r="AN1002" s="160"/>
      <c r="AO1002" s="160"/>
      <c r="AP1002"/>
      <c r="AQ1002"/>
      <c r="AR1002" s="160"/>
      <c r="AS1002" s="156"/>
      <c r="AT1002" s="159"/>
      <c r="AU1002" s="156"/>
    </row>
    <row r="1003" spans="1:47" ht="14.4" x14ac:dyDescent="0.3">
      <c r="A1003" s="214"/>
      <c r="B1003" s="215"/>
      <c r="C1003" s="215"/>
      <c r="D1003" s="215"/>
      <c r="E1003" s="215"/>
      <c r="F1003" s="221"/>
      <c r="G1003" s="215"/>
      <c r="H1003" s="215"/>
      <c r="I1003" s="215"/>
      <c r="J1003" s="215"/>
      <c r="K1003" s="214"/>
      <c r="L1003" s="215"/>
      <c r="M1003" s="226"/>
      <c r="N1003" s="214"/>
      <c r="O1003" s="214"/>
      <c r="P1003" s="242"/>
      <c r="Q1003" s="215"/>
      <c r="R1003" s="215"/>
      <c r="S1003" s="215"/>
      <c r="T1003" s="215"/>
      <c r="AP1003"/>
      <c r="AQ1003"/>
    </row>
    <row r="1004" spans="1:47" ht="14.4" x14ac:dyDescent="0.3">
      <c r="A1004" s="214"/>
      <c r="B1004" s="215"/>
      <c r="C1004" s="215"/>
      <c r="D1004" s="215"/>
      <c r="E1004" s="215"/>
      <c r="F1004" s="222"/>
      <c r="G1004" s="215"/>
      <c r="H1004" s="215"/>
      <c r="I1004" s="215"/>
      <c r="J1004" s="224"/>
      <c r="K1004" s="215"/>
      <c r="L1004" s="215"/>
      <c r="M1004" s="160"/>
      <c r="N1004" s="215"/>
      <c r="O1004" s="222"/>
      <c r="P1004" s="242"/>
      <c r="Q1004" s="222"/>
      <c r="R1004" s="215"/>
      <c r="S1004" s="215"/>
      <c r="T1004" s="215"/>
      <c r="U1004" s="160"/>
      <c r="V1004" s="160"/>
      <c r="W1004" s="160"/>
      <c r="X1004" s="160"/>
      <c r="Y1004" s="160"/>
      <c r="Z1004" s="160"/>
      <c r="AA1004" s="160"/>
      <c r="AB1004" s="160"/>
      <c r="AC1004" s="160"/>
      <c r="AD1004" s="160"/>
      <c r="AE1004" s="160"/>
      <c r="AF1004" s="160"/>
      <c r="AG1004" s="160"/>
      <c r="AH1004" s="156"/>
      <c r="AI1004" s="160"/>
      <c r="AJ1004" s="160"/>
      <c r="AK1004" s="160"/>
      <c r="AL1004" s="160"/>
      <c r="AM1004" s="225"/>
      <c r="AN1004" s="160"/>
      <c r="AO1004" s="160"/>
      <c r="AP1004"/>
      <c r="AQ1004"/>
      <c r="AR1004" s="160"/>
      <c r="AS1004" s="156"/>
      <c r="AT1004" s="159"/>
      <c r="AU1004" s="156"/>
    </row>
    <row r="1005" spans="1:47" ht="14.4" x14ac:dyDescent="0.3">
      <c r="A1005" s="214"/>
      <c r="B1005" s="215"/>
      <c r="C1005" s="215"/>
      <c r="D1005" s="215"/>
      <c r="E1005" s="215"/>
      <c r="F1005" s="222"/>
      <c r="G1005" s="215"/>
      <c r="H1005" s="215"/>
      <c r="I1005" s="215"/>
      <c r="J1005" s="224"/>
      <c r="K1005" s="215"/>
      <c r="L1005" s="215"/>
      <c r="M1005" s="160"/>
      <c r="N1005" s="215"/>
      <c r="O1005" s="222"/>
      <c r="P1005" s="242"/>
      <c r="Q1005" s="222"/>
      <c r="R1005" s="215"/>
      <c r="S1005" s="215"/>
      <c r="T1005" s="215"/>
      <c r="U1005" s="160"/>
      <c r="V1005" s="160"/>
      <c r="W1005" s="160"/>
      <c r="X1005" s="160"/>
      <c r="Y1005" s="160"/>
      <c r="Z1005" s="160"/>
      <c r="AA1005" s="160"/>
      <c r="AB1005" s="160"/>
      <c r="AC1005" s="160"/>
      <c r="AD1005" s="160"/>
      <c r="AE1005" s="160"/>
      <c r="AF1005" s="160"/>
      <c r="AG1005" s="160"/>
      <c r="AH1005" s="156"/>
      <c r="AI1005" s="160"/>
      <c r="AJ1005" s="160"/>
      <c r="AK1005" s="160"/>
      <c r="AL1005" s="160"/>
      <c r="AM1005" s="225"/>
      <c r="AN1005" s="160"/>
      <c r="AO1005" s="160"/>
      <c r="AP1005"/>
      <c r="AQ1005"/>
      <c r="AR1005" s="160"/>
      <c r="AS1005" s="156"/>
      <c r="AT1005" s="159"/>
      <c r="AU1005" s="156"/>
    </row>
    <row r="1006" spans="1:47" ht="14.4" x14ac:dyDescent="0.3">
      <c r="A1006" s="214"/>
      <c r="B1006" s="215"/>
      <c r="C1006" s="215"/>
      <c r="D1006" s="215"/>
      <c r="E1006" s="215"/>
      <c r="F1006" s="222"/>
      <c r="G1006" s="215"/>
      <c r="H1006" s="215"/>
      <c r="I1006" s="215"/>
      <c r="J1006" s="224"/>
      <c r="K1006" s="215"/>
      <c r="L1006" s="215"/>
      <c r="M1006" s="160"/>
      <c r="N1006" s="215"/>
      <c r="O1006" s="222"/>
      <c r="P1006" s="242"/>
      <c r="Q1006" s="222"/>
      <c r="R1006" s="215"/>
      <c r="S1006" s="215"/>
      <c r="T1006" s="215"/>
      <c r="U1006" s="160"/>
      <c r="V1006" s="160"/>
      <c r="W1006" s="160"/>
      <c r="X1006" s="160"/>
      <c r="Y1006" s="160"/>
      <c r="Z1006" s="160"/>
      <c r="AA1006" s="160"/>
      <c r="AB1006" s="160"/>
      <c r="AC1006" s="160"/>
      <c r="AD1006" s="160"/>
      <c r="AE1006" s="160"/>
      <c r="AF1006" s="160"/>
      <c r="AG1006" s="160"/>
      <c r="AH1006" s="156"/>
      <c r="AI1006" s="160"/>
      <c r="AJ1006" s="160"/>
      <c r="AK1006" s="160"/>
      <c r="AL1006" s="160"/>
      <c r="AM1006" s="225"/>
      <c r="AN1006" s="160"/>
      <c r="AO1006" s="160"/>
      <c r="AP1006"/>
      <c r="AQ1006"/>
    </row>
    <row r="1007" spans="1:47" ht="14.4" x14ac:dyDescent="0.3">
      <c r="A1007" s="214"/>
      <c r="B1007" s="215"/>
      <c r="C1007" s="215"/>
      <c r="D1007" s="215"/>
      <c r="E1007" s="215"/>
      <c r="F1007" s="222"/>
      <c r="G1007" s="215"/>
      <c r="H1007" s="215"/>
      <c r="I1007" s="215"/>
      <c r="J1007" s="224"/>
      <c r="K1007" s="215"/>
      <c r="L1007" s="215"/>
      <c r="M1007" s="160"/>
      <c r="N1007" s="215"/>
      <c r="O1007" s="222"/>
      <c r="P1007" s="242"/>
      <c r="Q1007" s="222"/>
      <c r="R1007" s="215"/>
      <c r="S1007" s="215"/>
      <c r="T1007" s="215"/>
      <c r="U1007" s="160"/>
      <c r="V1007" s="160"/>
      <c r="W1007" s="160"/>
      <c r="X1007" s="160"/>
      <c r="Y1007" s="160"/>
      <c r="Z1007" s="160"/>
      <c r="AA1007" s="160"/>
      <c r="AB1007" s="160"/>
      <c r="AC1007" s="160"/>
      <c r="AD1007" s="160"/>
      <c r="AE1007" s="160"/>
      <c r="AF1007" s="160"/>
      <c r="AG1007" s="160"/>
      <c r="AH1007" s="156"/>
      <c r="AI1007" s="160"/>
      <c r="AJ1007" s="160"/>
      <c r="AK1007" s="160"/>
      <c r="AL1007" s="160"/>
      <c r="AM1007" s="225"/>
      <c r="AN1007" s="160"/>
      <c r="AO1007" s="160"/>
      <c r="AP1007"/>
      <c r="AQ1007"/>
      <c r="AR1007" s="160"/>
      <c r="AS1007" s="156"/>
      <c r="AT1007" s="159"/>
      <c r="AU1007" s="156"/>
    </row>
    <row r="1008" spans="1:47" ht="14.4" x14ac:dyDescent="0.3">
      <c r="A1008" s="214"/>
      <c r="B1008" s="215"/>
      <c r="C1008" s="215"/>
      <c r="D1008" s="215"/>
      <c r="E1008" s="215"/>
      <c r="F1008" s="221"/>
      <c r="G1008" s="215"/>
      <c r="H1008" s="215"/>
      <c r="I1008" s="215"/>
      <c r="J1008" s="215"/>
      <c r="K1008" s="214"/>
      <c r="L1008" s="215"/>
      <c r="M1008" s="156"/>
      <c r="N1008" s="214"/>
      <c r="O1008" s="214"/>
      <c r="P1008" s="242"/>
      <c r="Q1008" s="215"/>
      <c r="R1008" s="215"/>
      <c r="S1008" s="215"/>
      <c r="T1008" s="215"/>
      <c r="AP1008"/>
      <c r="AQ1008"/>
    </row>
    <row r="1009" spans="1:47" ht="14.4" x14ac:dyDescent="0.3">
      <c r="A1009" s="214"/>
      <c r="B1009" s="215"/>
      <c r="C1009" s="215"/>
      <c r="D1009" s="215"/>
      <c r="E1009" s="215"/>
      <c r="F1009" s="221"/>
      <c r="G1009" s="215"/>
      <c r="H1009" s="215"/>
      <c r="I1009" s="215"/>
      <c r="J1009" s="215"/>
      <c r="K1009" s="214"/>
      <c r="L1009" s="215"/>
      <c r="M1009" s="156"/>
      <c r="N1009" s="214"/>
      <c r="O1009" s="214"/>
      <c r="P1009" s="242"/>
      <c r="Q1009" s="215"/>
      <c r="R1009" s="215"/>
      <c r="S1009" s="215"/>
      <c r="T1009" s="215"/>
      <c r="AP1009"/>
      <c r="AQ1009"/>
    </row>
    <row r="1010" spans="1:47" ht="14.4" x14ac:dyDescent="0.3">
      <c r="A1010" s="214"/>
      <c r="B1010" s="215"/>
      <c r="C1010" s="215"/>
      <c r="D1010" s="215"/>
      <c r="E1010" s="215"/>
      <c r="F1010" s="221"/>
      <c r="G1010" s="215"/>
      <c r="H1010" s="215"/>
      <c r="I1010" s="215"/>
      <c r="J1010" s="215"/>
      <c r="K1010" s="214"/>
      <c r="L1010" s="215"/>
      <c r="M1010" s="156"/>
      <c r="N1010" s="214"/>
      <c r="O1010" s="214"/>
      <c r="P1010" s="242"/>
      <c r="Q1010" s="215"/>
      <c r="R1010" s="215"/>
      <c r="S1010" s="215"/>
      <c r="T1010" s="215"/>
      <c r="AP1010"/>
      <c r="AQ1010"/>
    </row>
    <row r="1011" spans="1:47" ht="14.4" x14ac:dyDescent="0.3">
      <c r="A1011" s="214"/>
      <c r="B1011" s="215"/>
      <c r="C1011" s="215"/>
      <c r="D1011" s="215"/>
      <c r="E1011" s="215"/>
      <c r="F1011" s="221"/>
      <c r="G1011" s="215"/>
      <c r="H1011" s="215"/>
      <c r="I1011" s="215"/>
      <c r="J1011" s="215"/>
      <c r="K1011" s="214"/>
      <c r="L1011" s="215"/>
      <c r="M1011" s="222"/>
      <c r="N1011" s="214"/>
      <c r="O1011" s="214"/>
      <c r="P1011" s="242"/>
      <c r="Q1011" s="215"/>
      <c r="R1011" s="215"/>
      <c r="S1011" s="215"/>
      <c r="T1011" s="215"/>
      <c r="AP1011"/>
      <c r="AQ1011"/>
    </row>
    <row r="1012" spans="1:47" ht="14.4" x14ac:dyDescent="0.3">
      <c r="A1012" s="214"/>
      <c r="B1012" s="215"/>
      <c r="C1012" s="215"/>
      <c r="D1012" s="215"/>
      <c r="E1012" s="215"/>
      <c r="F1012" s="222"/>
      <c r="G1012" s="215"/>
      <c r="H1012" s="215"/>
      <c r="I1012" s="215"/>
      <c r="J1012" s="224"/>
      <c r="K1012" s="215"/>
      <c r="L1012" s="215"/>
      <c r="M1012" s="160"/>
      <c r="N1012" s="215"/>
      <c r="O1012" s="222"/>
      <c r="P1012" s="242"/>
      <c r="Q1012" s="222"/>
      <c r="R1012" s="215"/>
      <c r="S1012" s="215"/>
      <c r="T1012" s="215"/>
      <c r="U1012" s="160"/>
      <c r="V1012" s="160"/>
      <c r="W1012" s="160"/>
      <c r="X1012" s="160"/>
      <c r="Y1012" s="160"/>
      <c r="Z1012" s="160"/>
      <c r="AA1012" s="160"/>
      <c r="AB1012" s="160"/>
      <c r="AC1012" s="160"/>
      <c r="AD1012" s="160"/>
      <c r="AE1012" s="160"/>
      <c r="AF1012" s="160"/>
      <c r="AG1012" s="160"/>
      <c r="AH1012" s="156"/>
      <c r="AI1012" s="160"/>
      <c r="AJ1012" s="160"/>
      <c r="AK1012" s="160"/>
      <c r="AL1012" s="160"/>
      <c r="AM1012" s="225"/>
      <c r="AN1012" s="160"/>
      <c r="AO1012" s="160"/>
      <c r="AP1012"/>
      <c r="AQ1012"/>
      <c r="AR1012" s="160"/>
      <c r="AS1012" s="156"/>
      <c r="AT1012" s="159"/>
      <c r="AU1012" s="156"/>
    </row>
    <row r="1013" spans="1:47" ht="14.4" x14ac:dyDescent="0.3">
      <c r="A1013" s="214"/>
      <c r="B1013" s="215"/>
      <c r="C1013" s="215"/>
      <c r="D1013" s="215"/>
      <c r="E1013" s="215"/>
      <c r="F1013" s="222"/>
      <c r="G1013" s="215"/>
      <c r="H1013" s="215"/>
      <c r="I1013" s="215"/>
      <c r="J1013" s="224"/>
      <c r="K1013" s="215"/>
      <c r="L1013" s="215"/>
      <c r="M1013" s="160"/>
      <c r="N1013" s="215"/>
      <c r="O1013" s="222"/>
      <c r="P1013" s="242"/>
      <c r="Q1013" s="222"/>
      <c r="R1013" s="215"/>
      <c r="S1013" s="215"/>
      <c r="T1013" s="215"/>
      <c r="U1013" s="160"/>
      <c r="V1013" s="160"/>
      <c r="W1013" s="160"/>
      <c r="X1013" s="160"/>
      <c r="Y1013" s="160"/>
      <c r="Z1013" s="160"/>
      <c r="AA1013" s="160"/>
      <c r="AB1013" s="160"/>
      <c r="AC1013" s="160"/>
      <c r="AD1013" s="160"/>
      <c r="AE1013" s="160"/>
      <c r="AF1013" s="160"/>
      <c r="AG1013" s="160"/>
      <c r="AH1013" s="156"/>
      <c r="AI1013" s="160"/>
      <c r="AJ1013" s="160"/>
      <c r="AK1013" s="160"/>
      <c r="AL1013" s="160"/>
      <c r="AM1013" s="225"/>
      <c r="AN1013" s="160"/>
      <c r="AO1013" s="160"/>
      <c r="AP1013"/>
      <c r="AQ1013"/>
      <c r="AR1013" s="160"/>
      <c r="AS1013" s="156"/>
      <c r="AT1013" s="159"/>
      <c r="AU1013" s="156"/>
    </row>
    <row r="1014" spans="1:47" ht="14.4" x14ac:dyDescent="0.3">
      <c r="A1014" s="214"/>
      <c r="B1014" s="215"/>
      <c r="C1014" s="215"/>
      <c r="D1014" s="215"/>
      <c r="E1014" s="215"/>
      <c r="F1014" s="222"/>
      <c r="G1014" s="215"/>
      <c r="H1014" s="215"/>
      <c r="I1014" s="215"/>
      <c r="J1014" s="224"/>
      <c r="K1014" s="215"/>
      <c r="L1014" s="215"/>
      <c r="M1014" s="160"/>
      <c r="N1014" s="215"/>
      <c r="O1014" s="222"/>
      <c r="P1014" s="242"/>
      <c r="Q1014" s="222"/>
      <c r="R1014" s="215"/>
      <c r="S1014" s="215"/>
      <c r="T1014" s="215"/>
      <c r="U1014" s="160"/>
      <c r="V1014" s="160"/>
      <c r="W1014" s="160"/>
      <c r="X1014" s="160"/>
      <c r="Y1014" s="160"/>
      <c r="Z1014" s="160"/>
      <c r="AA1014" s="160"/>
      <c r="AB1014" s="160"/>
      <c r="AC1014" s="160"/>
      <c r="AD1014" s="160"/>
      <c r="AE1014" s="160"/>
      <c r="AF1014" s="160"/>
      <c r="AG1014" s="160"/>
      <c r="AH1014" s="156"/>
      <c r="AI1014" s="160"/>
      <c r="AJ1014" s="160"/>
      <c r="AK1014" s="160"/>
      <c r="AL1014" s="160"/>
      <c r="AM1014" s="225"/>
      <c r="AN1014" s="160"/>
      <c r="AO1014" s="160"/>
      <c r="AP1014"/>
      <c r="AQ1014"/>
      <c r="AR1014" s="160"/>
      <c r="AS1014" s="156"/>
      <c r="AT1014" s="159"/>
      <c r="AU1014" s="156"/>
    </row>
    <row r="1015" spans="1:47" ht="14.4" x14ac:dyDescent="0.3">
      <c r="A1015" s="214"/>
      <c r="B1015" s="215"/>
      <c r="C1015" s="215"/>
      <c r="D1015" s="215"/>
      <c r="E1015" s="215"/>
      <c r="F1015" s="221"/>
      <c r="G1015" s="215"/>
      <c r="H1015" s="215"/>
      <c r="I1015" s="215"/>
      <c r="J1015" s="215"/>
      <c r="K1015" s="214"/>
      <c r="L1015" s="215"/>
      <c r="M1015" s="156"/>
      <c r="N1015" s="214"/>
      <c r="O1015" s="214"/>
      <c r="P1015" s="242"/>
      <c r="Q1015" s="215"/>
      <c r="R1015" s="215"/>
      <c r="S1015" s="215"/>
      <c r="T1015" s="215"/>
      <c r="AP1015"/>
      <c r="AQ1015"/>
    </row>
    <row r="1016" spans="1:47" ht="14.4" x14ac:dyDescent="0.3">
      <c r="A1016" s="214"/>
      <c r="B1016" s="215"/>
      <c r="C1016" s="215"/>
      <c r="D1016" s="215"/>
      <c r="E1016" s="215"/>
      <c r="F1016" s="222"/>
      <c r="G1016" s="215"/>
      <c r="H1016" s="215"/>
      <c r="I1016" s="215"/>
      <c r="J1016" s="224"/>
      <c r="K1016" s="215"/>
      <c r="L1016" s="215"/>
      <c r="M1016" s="160"/>
      <c r="N1016" s="215"/>
      <c r="O1016" s="222"/>
      <c r="P1016" s="242"/>
      <c r="Q1016" s="222"/>
      <c r="R1016" s="215"/>
      <c r="S1016" s="215"/>
      <c r="T1016" s="215"/>
      <c r="U1016" s="160"/>
      <c r="V1016" s="160"/>
      <c r="W1016" s="160"/>
      <c r="X1016" s="160"/>
      <c r="Y1016" s="160"/>
      <c r="Z1016" s="160"/>
      <c r="AA1016" s="160"/>
      <c r="AB1016" s="160"/>
      <c r="AC1016" s="160"/>
      <c r="AD1016" s="160"/>
      <c r="AE1016" s="160"/>
      <c r="AF1016" s="160"/>
      <c r="AG1016" s="160"/>
      <c r="AH1016" s="156"/>
      <c r="AI1016" s="160"/>
      <c r="AJ1016" s="160"/>
      <c r="AK1016" s="160"/>
      <c r="AL1016" s="160"/>
      <c r="AM1016" s="225"/>
      <c r="AN1016" s="160"/>
      <c r="AO1016" s="160"/>
      <c r="AP1016"/>
      <c r="AQ1016"/>
      <c r="AR1016" s="160"/>
      <c r="AS1016" s="156"/>
      <c r="AT1016" s="159"/>
      <c r="AU1016" s="156"/>
    </row>
    <row r="1017" spans="1:47" ht="14.4" x14ac:dyDescent="0.3">
      <c r="A1017" s="214"/>
      <c r="B1017" s="215"/>
      <c r="C1017" s="215"/>
      <c r="D1017" s="215"/>
      <c r="E1017" s="215"/>
      <c r="F1017" s="222"/>
      <c r="G1017" s="215"/>
      <c r="H1017" s="215"/>
      <c r="I1017" s="215"/>
      <c r="J1017" s="224"/>
      <c r="K1017" s="215"/>
      <c r="L1017" s="215"/>
      <c r="M1017" s="160"/>
      <c r="N1017" s="215"/>
      <c r="O1017" s="222"/>
      <c r="P1017" s="242"/>
      <c r="Q1017" s="222"/>
      <c r="R1017" s="215"/>
      <c r="S1017" s="215"/>
      <c r="T1017" s="215"/>
      <c r="U1017" s="160"/>
      <c r="V1017" s="160"/>
      <c r="W1017" s="160"/>
      <c r="X1017" s="160"/>
      <c r="Y1017" s="160"/>
      <c r="Z1017" s="160"/>
      <c r="AA1017" s="160"/>
      <c r="AB1017" s="160"/>
      <c r="AC1017" s="160"/>
      <c r="AD1017" s="160"/>
      <c r="AE1017" s="160"/>
      <c r="AF1017" s="160"/>
      <c r="AG1017" s="160"/>
      <c r="AH1017" s="156"/>
      <c r="AI1017" s="160"/>
      <c r="AJ1017" s="160"/>
      <c r="AK1017" s="160"/>
      <c r="AL1017" s="160"/>
      <c r="AM1017" s="225"/>
      <c r="AN1017" s="160"/>
      <c r="AO1017" s="160"/>
      <c r="AP1017"/>
      <c r="AQ1017"/>
      <c r="AR1017" s="160"/>
      <c r="AS1017" s="156"/>
      <c r="AT1017" s="159"/>
      <c r="AU1017" s="156"/>
    </row>
    <row r="1018" spans="1:47" ht="14.4" x14ac:dyDescent="0.3">
      <c r="A1018" s="214"/>
      <c r="B1018" s="215"/>
      <c r="C1018" s="215"/>
      <c r="D1018" s="215"/>
      <c r="E1018" s="215"/>
      <c r="F1018" s="222"/>
      <c r="G1018" s="215"/>
      <c r="H1018" s="215"/>
      <c r="I1018" s="215"/>
      <c r="J1018" s="224"/>
      <c r="K1018" s="215"/>
      <c r="L1018" s="215"/>
      <c r="M1018" s="160"/>
      <c r="N1018" s="215"/>
      <c r="O1018" s="222"/>
      <c r="P1018" s="242"/>
      <c r="Q1018" s="222"/>
      <c r="R1018" s="215"/>
      <c r="S1018" s="215"/>
      <c r="T1018" s="215"/>
      <c r="U1018" s="160"/>
      <c r="V1018" s="160"/>
      <c r="W1018" s="160"/>
      <c r="X1018" s="160"/>
      <c r="Y1018" s="160"/>
      <c r="Z1018" s="160"/>
      <c r="AA1018" s="160"/>
      <c r="AB1018" s="160"/>
      <c r="AC1018" s="160"/>
      <c r="AD1018" s="160"/>
      <c r="AE1018" s="160"/>
      <c r="AF1018" s="160"/>
      <c r="AG1018" s="160"/>
      <c r="AH1018" s="156"/>
      <c r="AI1018" s="160"/>
      <c r="AJ1018" s="160"/>
      <c r="AK1018" s="160"/>
      <c r="AL1018" s="160"/>
      <c r="AM1018" s="225"/>
      <c r="AN1018" s="160"/>
      <c r="AO1018" s="160"/>
      <c r="AP1018"/>
      <c r="AQ1018"/>
      <c r="AR1018" s="160"/>
      <c r="AS1018" s="156"/>
      <c r="AT1018" s="159"/>
      <c r="AU1018" s="156"/>
    </row>
    <row r="1019" spans="1:47" ht="14.4" x14ac:dyDescent="0.3">
      <c r="A1019" s="214"/>
      <c r="B1019" s="215"/>
      <c r="C1019" s="215"/>
      <c r="D1019" s="215"/>
      <c r="E1019" s="215"/>
      <c r="F1019" s="222"/>
      <c r="G1019" s="215"/>
      <c r="H1019" s="215"/>
      <c r="I1019" s="215"/>
      <c r="J1019" s="224"/>
      <c r="K1019" s="215"/>
      <c r="L1019" s="215"/>
      <c r="M1019" s="160"/>
      <c r="N1019" s="215"/>
      <c r="O1019" s="222"/>
      <c r="P1019" s="242"/>
      <c r="Q1019" s="222"/>
      <c r="R1019" s="215"/>
      <c r="S1019" s="215"/>
      <c r="T1019" s="215"/>
      <c r="U1019" s="160"/>
      <c r="V1019" s="160"/>
      <c r="W1019" s="160"/>
      <c r="X1019" s="160"/>
      <c r="Y1019" s="160"/>
      <c r="Z1019" s="160"/>
      <c r="AA1019" s="160"/>
      <c r="AB1019" s="160"/>
      <c r="AC1019" s="160"/>
      <c r="AD1019" s="160"/>
      <c r="AE1019" s="160"/>
      <c r="AF1019" s="160"/>
      <c r="AG1019" s="160"/>
      <c r="AH1019" s="156"/>
      <c r="AI1019" s="160"/>
      <c r="AJ1019" s="160"/>
      <c r="AK1019" s="160"/>
      <c r="AL1019" s="160"/>
      <c r="AM1019" s="225"/>
      <c r="AN1019" s="160"/>
      <c r="AO1019" s="160"/>
      <c r="AP1019"/>
      <c r="AQ1019"/>
      <c r="AR1019" s="160"/>
      <c r="AS1019" s="156"/>
      <c r="AT1019" s="159"/>
      <c r="AU1019" s="156"/>
    </row>
    <row r="1020" spans="1:47" ht="14.4" x14ac:dyDescent="0.3">
      <c r="A1020" s="214"/>
      <c r="B1020" s="215"/>
      <c r="C1020" s="215"/>
      <c r="D1020" s="215"/>
      <c r="E1020" s="215"/>
      <c r="F1020" s="221"/>
      <c r="G1020" s="215"/>
      <c r="H1020" s="215"/>
      <c r="I1020" s="215"/>
      <c r="J1020" s="215"/>
      <c r="K1020" s="214"/>
      <c r="L1020" s="215"/>
      <c r="M1020" s="156"/>
      <c r="N1020" s="214"/>
      <c r="O1020" s="214"/>
      <c r="P1020" s="242"/>
      <c r="Q1020" s="215"/>
      <c r="R1020" s="215"/>
      <c r="S1020" s="215"/>
      <c r="T1020" s="215"/>
      <c r="AP1020"/>
      <c r="AQ1020"/>
    </row>
    <row r="1021" spans="1:47" ht="14.4" x14ac:dyDescent="0.3">
      <c r="A1021" s="214"/>
      <c r="B1021" s="215"/>
      <c r="C1021" s="215"/>
      <c r="D1021" s="215"/>
      <c r="E1021" s="215"/>
      <c r="F1021" s="221"/>
      <c r="G1021" s="215"/>
      <c r="H1021" s="215"/>
      <c r="I1021" s="215"/>
      <c r="J1021" s="215"/>
      <c r="K1021" s="214"/>
      <c r="L1021" s="215"/>
      <c r="M1021" s="156"/>
      <c r="N1021" s="214"/>
      <c r="O1021" s="214"/>
      <c r="P1021" s="242"/>
      <c r="Q1021" s="215"/>
      <c r="R1021" s="215"/>
      <c r="S1021" s="215"/>
      <c r="T1021" s="215"/>
      <c r="AP1021"/>
      <c r="AQ1021"/>
    </row>
    <row r="1022" spans="1:47" ht="14.4" x14ac:dyDescent="0.3">
      <c r="A1022" s="214"/>
      <c r="B1022" s="215"/>
      <c r="C1022" s="215"/>
      <c r="D1022" s="215"/>
      <c r="E1022" s="215"/>
      <c r="F1022" s="221"/>
      <c r="G1022" s="215"/>
      <c r="H1022" s="215"/>
      <c r="I1022" s="215"/>
      <c r="J1022" s="215"/>
      <c r="K1022" s="214"/>
      <c r="L1022" s="215"/>
      <c r="M1022" s="156"/>
      <c r="N1022" s="214"/>
      <c r="O1022" s="214"/>
      <c r="P1022" s="242"/>
      <c r="Q1022" s="215"/>
      <c r="R1022" s="215"/>
      <c r="S1022" s="215"/>
      <c r="T1022" s="215"/>
      <c r="AP1022"/>
      <c r="AQ1022"/>
    </row>
    <row r="1023" spans="1:47" ht="14.4" x14ac:dyDescent="0.3">
      <c r="A1023" s="214"/>
      <c r="B1023" s="215"/>
      <c r="C1023" s="215"/>
      <c r="D1023" s="215"/>
      <c r="E1023" s="215"/>
      <c r="F1023" s="221"/>
      <c r="G1023" s="215"/>
      <c r="H1023" s="215"/>
      <c r="I1023" s="215"/>
      <c r="J1023" s="215"/>
      <c r="K1023" s="214"/>
      <c r="L1023" s="215"/>
      <c r="M1023" s="156"/>
      <c r="N1023" s="214"/>
      <c r="O1023" s="214"/>
      <c r="P1023" s="242"/>
      <c r="Q1023" s="215"/>
      <c r="R1023" s="215"/>
      <c r="S1023" s="215"/>
      <c r="T1023" s="215"/>
      <c r="AP1023"/>
      <c r="AQ1023"/>
    </row>
    <row r="1024" spans="1:47" ht="14.4" x14ac:dyDescent="0.3">
      <c r="A1024" s="214"/>
      <c r="B1024" s="215"/>
      <c r="C1024" s="215"/>
      <c r="D1024" s="215"/>
      <c r="E1024" s="215"/>
      <c r="F1024" s="221"/>
      <c r="G1024" s="215"/>
      <c r="H1024" s="215"/>
      <c r="I1024" s="215"/>
      <c r="J1024" s="215"/>
      <c r="K1024" s="214"/>
      <c r="L1024" s="215"/>
      <c r="M1024" s="156"/>
      <c r="N1024" s="214"/>
      <c r="O1024" s="214"/>
      <c r="P1024" s="242"/>
      <c r="Q1024" s="215"/>
      <c r="R1024" s="215"/>
      <c r="S1024" s="215"/>
      <c r="T1024" s="215"/>
      <c r="AP1024"/>
      <c r="AQ1024"/>
    </row>
    <row r="1025" spans="1:47" ht="14.4" x14ac:dyDescent="0.3">
      <c r="A1025" s="214"/>
      <c r="B1025" s="215"/>
      <c r="C1025" s="215"/>
      <c r="D1025" s="215"/>
      <c r="E1025" s="215"/>
      <c r="F1025" s="221"/>
      <c r="G1025" s="215"/>
      <c r="H1025" s="215"/>
      <c r="I1025" s="215"/>
      <c r="J1025" s="215"/>
      <c r="K1025" s="214"/>
      <c r="L1025" s="215"/>
      <c r="M1025" s="156"/>
      <c r="N1025" s="214"/>
      <c r="O1025" s="214"/>
      <c r="P1025" s="242"/>
      <c r="Q1025" s="215"/>
      <c r="R1025" s="215"/>
      <c r="S1025" s="215"/>
      <c r="T1025" s="215"/>
      <c r="AP1025"/>
      <c r="AQ1025"/>
    </row>
    <row r="1026" spans="1:47" ht="14.4" x14ac:dyDescent="0.3">
      <c r="A1026" s="214"/>
      <c r="B1026" s="215"/>
      <c r="C1026" s="215"/>
      <c r="D1026" s="215"/>
      <c r="E1026" s="215"/>
      <c r="F1026" s="222"/>
      <c r="G1026" s="215"/>
      <c r="H1026" s="215"/>
      <c r="I1026" s="215"/>
      <c r="J1026" s="224"/>
      <c r="K1026" s="215"/>
      <c r="L1026" s="215"/>
      <c r="M1026" s="215"/>
      <c r="N1026" s="215"/>
      <c r="O1026" s="222"/>
      <c r="P1026" s="242"/>
      <c r="Q1026" s="222"/>
      <c r="R1026" s="215"/>
      <c r="S1026" s="215"/>
      <c r="T1026" s="215"/>
      <c r="U1026" s="160"/>
      <c r="V1026" s="160"/>
      <c r="W1026" s="160"/>
      <c r="X1026" s="160"/>
      <c r="Y1026" s="160"/>
      <c r="Z1026" s="160"/>
      <c r="AA1026" s="160"/>
      <c r="AB1026" s="160"/>
      <c r="AC1026" s="160"/>
      <c r="AD1026" s="160"/>
      <c r="AE1026" s="160"/>
      <c r="AF1026" s="160"/>
      <c r="AG1026" s="160"/>
      <c r="AH1026" s="156"/>
      <c r="AI1026" s="160"/>
      <c r="AJ1026" s="160"/>
      <c r="AK1026" s="160"/>
      <c r="AL1026" s="160"/>
      <c r="AM1026" s="225"/>
      <c r="AN1026" s="160"/>
      <c r="AO1026" s="160"/>
      <c r="AP1026"/>
      <c r="AQ1026"/>
      <c r="AR1026" s="160"/>
      <c r="AS1026" s="156"/>
      <c r="AT1026" s="159"/>
      <c r="AU1026" s="156"/>
    </row>
    <row r="1027" spans="1:47" ht="14.4" x14ac:dyDescent="0.3">
      <c r="A1027" s="214"/>
      <c r="B1027" s="215"/>
      <c r="C1027" s="215"/>
      <c r="D1027" s="215"/>
      <c r="E1027" s="215"/>
      <c r="F1027" s="222"/>
      <c r="G1027" s="215"/>
      <c r="H1027" s="215"/>
      <c r="I1027" s="215"/>
      <c r="J1027" s="224"/>
      <c r="K1027" s="215"/>
      <c r="L1027" s="215"/>
      <c r="M1027" s="215"/>
      <c r="N1027" s="215"/>
      <c r="O1027" s="222"/>
      <c r="P1027" s="242"/>
      <c r="Q1027" s="222"/>
      <c r="R1027" s="215"/>
      <c r="S1027" s="215"/>
      <c r="T1027" s="215"/>
      <c r="U1027" s="160"/>
      <c r="V1027" s="160"/>
      <c r="W1027" s="160"/>
      <c r="X1027" s="160"/>
      <c r="Y1027" s="160"/>
      <c r="Z1027" s="160"/>
      <c r="AA1027" s="160"/>
      <c r="AB1027" s="160"/>
      <c r="AC1027" s="160"/>
      <c r="AD1027" s="160"/>
      <c r="AE1027" s="160"/>
      <c r="AF1027" s="160"/>
      <c r="AG1027" s="160"/>
      <c r="AH1027" s="156"/>
      <c r="AI1027" s="160"/>
      <c r="AJ1027" s="160"/>
      <c r="AK1027" s="160"/>
      <c r="AL1027" s="160"/>
      <c r="AM1027" s="225"/>
      <c r="AN1027" s="160"/>
      <c r="AO1027" s="160"/>
      <c r="AP1027"/>
      <c r="AQ1027"/>
      <c r="AR1027" s="160"/>
      <c r="AS1027" s="156"/>
      <c r="AT1027" s="159"/>
      <c r="AU1027" s="156"/>
    </row>
    <row r="1028" spans="1:47" ht="14.4" x14ac:dyDescent="0.3">
      <c r="A1028" s="214"/>
      <c r="B1028" s="215"/>
      <c r="C1028" s="215"/>
      <c r="D1028" s="215"/>
      <c r="E1028" s="215"/>
      <c r="F1028" s="222"/>
      <c r="G1028" s="215"/>
      <c r="H1028" s="215"/>
      <c r="I1028" s="215"/>
      <c r="J1028" s="224"/>
      <c r="K1028" s="215"/>
      <c r="L1028" s="215"/>
      <c r="M1028" s="160"/>
      <c r="N1028" s="215"/>
      <c r="O1028" s="222"/>
      <c r="P1028" s="242"/>
      <c r="Q1028" s="222"/>
      <c r="R1028" s="215"/>
      <c r="S1028" s="215"/>
      <c r="T1028" s="215"/>
      <c r="U1028" s="160"/>
      <c r="V1028" s="160"/>
      <c r="W1028" s="160"/>
      <c r="X1028" s="160"/>
      <c r="Y1028" s="160"/>
      <c r="Z1028" s="160"/>
      <c r="AA1028" s="160"/>
      <c r="AB1028" s="160"/>
      <c r="AC1028" s="160"/>
      <c r="AD1028" s="160"/>
      <c r="AE1028" s="160"/>
      <c r="AF1028" s="160"/>
      <c r="AG1028" s="160"/>
      <c r="AH1028" s="156"/>
      <c r="AI1028" s="160"/>
      <c r="AJ1028" s="160"/>
      <c r="AK1028" s="160"/>
      <c r="AL1028" s="160"/>
      <c r="AM1028" s="225"/>
      <c r="AN1028" s="160"/>
      <c r="AO1028" s="160"/>
      <c r="AP1028"/>
      <c r="AQ1028"/>
      <c r="AR1028" s="160"/>
      <c r="AS1028" s="156"/>
      <c r="AT1028" s="159"/>
      <c r="AU1028" s="156"/>
    </row>
    <row r="1029" spans="1:47" ht="14.4" x14ac:dyDescent="0.3">
      <c r="A1029" s="214"/>
      <c r="B1029" s="215"/>
      <c r="C1029" s="215"/>
      <c r="D1029" s="215"/>
      <c r="E1029" s="215"/>
      <c r="F1029" s="221"/>
      <c r="G1029" s="215"/>
      <c r="H1029" s="215"/>
      <c r="I1029" s="215"/>
      <c r="J1029" s="215"/>
      <c r="K1029" s="214"/>
      <c r="L1029" s="215"/>
      <c r="M1029" s="156"/>
      <c r="N1029" s="214"/>
      <c r="O1029" s="214"/>
      <c r="P1029" s="242"/>
      <c r="Q1029" s="215"/>
      <c r="R1029" s="215"/>
      <c r="S1029" s="215"/>
      <c r="T1029" s="215"/>
      <c r="AP1029"/>
      <c r="AQ1029"/>
    </row>
    <row r="1030" spans="1:47" ht="14.4" x14ac:dyDescent="0.3">
      <c r="A1030" s="214"/>
      <c r="B1030" s="215"/>
      <c r="C1030" s="215"/>
      <c r="D1030" s="215"/>
      <c r="E1030" s="215"/>
      <c r="F1030" s="222"/>
      <c r="G1030" s="215"/>
      <c r="H1030" s="215"/>
      <c r="I1030" s="215"/>
      <c r="J1030" s="224"/>
      <c r="K1030" s="215"/>
      <c r="L1030" s="215"/>
      <c r="M1030" s="160"/>
      <c r="N1030" s="215"/>
      <c r="O1030" s="222"/>
      <c r="P1030" s="242"/>
      <c r="Q1030" s="222"/>
      <c r="R1030" s="215"/>
      <c r="S1030" s="215"/>
      <c r="T1030" s="215"/>
      <c r="U1030" s="160"/>
      <c r="V1030" s="160"/>
      <c r="W1030" s="160"/>
      <c r="X1030" s="160"/>
      <c r="Y1030" s="160"/>
      <c r="Z1030" s="160"/>
      <c r="AA1030" s="160"/>
      <c r="AB1030" s="160"/>
      <c r="AC1030" s="160"/>
      <c r="AD1030" s="160"/>
      <c r="AE1030" s="160"/>
      <c r="AF1030" s="160"/>
      <c r="AG1030" s="160"/>
      <c r="AH1030" s="156"/>
      <c r="AI1030" s="160"/>
      <c r="AJ1030" s="160"/>
      <c r="AK1030" s="160"/>
      <c r="AL1030" s="160"/>
      <c r="AM1030" s="225"/>
      <c r="AN1030" s="160"/>
      <c r="AO1030" s="160"/>
      <c r="AP1030"/>
      <c r="AQ1030"/>
      <c r="AR1030" s="160"/>
      <c r="AS1030" s="156"/>
      <c r="AT1030" s="159"/>
      <c r="AU1030" s="156"/>
    </row>
    <row r="1031" spans="1:47" ht="14.4" x14ac:dyDescent="0.3">
      <c r="A1031" s="214"/>
      <c r="B1031" s="215"/>
      <c r="C1031" s="215"/>
      <c r="D1031" s="215"/>
      <c r="E1031" s="215"/>
      <c r="F1031" s="222"/>
      <c r="G1031" s="215"/>
      <c r="H1031" s="215"/>
      <c r="I1031" s="215"/>
      <c r="J1031" s="224"/>
      <c r="K1031" s="215"/>
      <c r="L1031" s="215"/>
      <c r="M1031" s="160"/>
      <c r="N1031" s="215"/>
      <c r="O1031" s="222"/>
      <c r="P1031" s="242"/>
      <c r="Q1031" s="222"/>
      <c r="R1031" s="215"/>
      <c r="S1031" s="215"/>
      <c r="T1031" s="215"/>
      <c r="U1031" s="160"/>
      <c r="V1031" s="160"/>
      <c r="W1031" s="160"/>
      <c r="X1031" s="160"/>
      <c r="Y1031" s="160"/>
      <c r="Z1031" s="160"/>
      <c r="AA1031" s="160"/>
      <c r="AB1031" s="160"/>
      <c r="AC1031" s="160"/>
      <c r="AD1031" s="160"/>
      <c r="AE1031" s="160"/>
      <c r="AF1031" s="160"/>
      <c r="AG1031" s="160"/>
      <c r="AH1031" s="156"/>
      <c r="AI1031" s="160"/>
      <c r="AJ1031" s="160"/>
      <c r="AK1031" s="160"/>
      <c r="AL1031" s="160"/>
      <c r="AM1031" s="225"/>
      <c r="AN1031" s="160"/>
      <c r="AO1031" s="160"/>
      <c r="AP1031"/>
      <c r="AQ1031"/>
      <c r="AR1031" s="160"/>
      <c r="AS1031" s="156"/>
      <c r="AT1031" s="159"/>
      <c r="AU1031" s="156"/>
    </row>
    <row r="1032" spans="1:47" ht="14.4" x14ac:dyDescent="0.3">
      <c r="A1032" s="214"/>
      <c r="B1032" s="215"/>
      <c r="C1032" s="215"/>
      <c r="D1032" s="215"/>
      <c r="E1032" s="215"/>
      <c r="F1032" s="222"/>
      <c r="G1032" s="215"/>
      <c r="H1032" s="215"/>
      <c r="I1032" s="215"/>
      <c r="J1032" s="224"/>
      <c r="K1032" s="215"/>
      <c r="L1032" s="215"/>
      <c r="M1032" s="160"/>
      <c r="N1032" s="215"/>
      <c r="O1032" s="222"/>
      <c r="P1032" s="242"/>
      <c r="Q1032" s="222"/>
      <c r="R1032" s="215"/>
      <c r="S1032" s="215"/>
      <c r="T1032" s="215"/>
      <c r="U1032" s="160"/>
      <c r="V1032" s="160"/>
      <c r="W1032" s="160"/>
      <c r="X1032" s="160"/>
      <c r="Y1032" s="160"/>
      <c r="Z1032" s="160"/>
      <c r="AA1032" s="160"/>
      <c r="AB1032" s="160"/>
      <c r="AC1032" s="160"/>
      <c r="AD1032" s="160"/>
      <c r="AE1032" s="160"/>
      <c r="AF1032" s="160"/>
      <c r="AG1032" s="160"/>
      <c r="AH1032" s="156"/>
      <c r="AI1032" s="160"/>
      <c r="AJ1032" s="160"/>
      <c r="AK1032" s="160"/>
      <c r="AL1032" s="160"/>
      <c r="AM1032" s="225"/>
      <c r="AN1032" s="160"/>
      <c r="AO1032" s="160"/>
      <c r="AP1032"/>
      <c r="AQ1032"/>
      <c r="AR1032" s="160"/>
      <c r="AS1032" s="156"/>
      <c r="AT1032" s="159"/>
      <c r="AU1032" s="156"/>
    </row>
    <row r="1033" spans="1:47" ht="14.4" x14ac:dyDescent="0.3">
      <c r="A1033" s="214"/>
      <c r="B1033" s="215"/>
      <c r="C1033" s="215"/>
      <c r="D1033" s="215"/>
      <c r="E1033" s="215"/>
      <c r="F1033" s="222"/>
      <c r="G1033" s="215"/>
      <c r="H1033" s="215"/>
      <c r="I1033" s="215"/>
      <c r="J1033" s="224"/>
      <c r="K1033" s="215"/>
      <c r="L1033" s="215"/>
      <c r="M1033" s="160"/>
      <c r="N1033" s="215"/>
      <c r="O1033" s="222"/>
      <c r="P1033" s="242"/>
      <c r="Q1033" s="222"/>
      <c r="R1033" s="215"/>
      <c r="S1033" s="215"/>
      <c r="T1033" s="215"/>
      <c r="U1033" s="160"/>
      <c r="V1033" s="160"/>
      <c r="W1033" s="160"/>
      <c r="X1033" s="160"/>
      <c r="Y1033" s="160"/>
      <c r="Z1033" s="160"/>
      <c r="AA1033" s="160"/>
      <c r="AB1033" s="160"/>
      <c r="AC1033" s="160"/>
      <c r="AD1033" s="160"/>
      <c r="AE1033" s="160"/>
      <c r="AF1033" s="160"/>
      <c r="AG1033" s="160"/>
      <c r="AH1033" s="156"/>
      <c r="AI1033" s="160"/>
      <c r="AJ1033" s="160"/>
      <c r="AK1033" s="160"/>
      <c r="AL1033" s="160"/>
      <c r="AM1033" s="225"/>
      <c r="AN1033" s="160"/>
      <c r="AO1033" s="160"/>
      <c r="AP1033"/>
      <c r="AQ1033"/>
      <c r="AR1033" s="160"/>
      <c r="AS1033" s="156"/>
      <c r="AT1033" s="159"/>
      <c r="AU1033" s="156"/>
    </row>
    <row r="1034" spans="1:47" ht="14.4" x14ac:dyDescent="0.3">
      <c r="A1034" s="214"/>
      <c r="B1034" s="215"/>
      <c r="C1034" s="215"/>
      <c r="D1034" s="215"/>
      <c r="E1034" s="215"/>
      <c r="F1034" s="222"/>
      <c r="G1034" s="215"/>
      <c r="H1034" s="215"/>
      <c r="I1034" s="215"/>
      <c r="J1034" s="224"/>
      <c r="K1034" s="215"/>
      <c r="L1034" s="215"/>
      <c r="M1034" s="160"/>
      <c r="N1034" s="215"/>
      <c r="O1034" s="222"/>
      <c r="P1034" s="242"/>
      <c r="Q1034" s="222"/>
      <c r="R1034" s="215"/>
      <c r="S1034" s="215"/>
      <c r="T1034" s="215"/>
      <c r="U1034" s="160"/>
      <c r="V1034" s="160"/>
      <c r="W1034" s="160"/>
      <c r="X1034" s="160"/>
      <c r="Y1034" s="160"/>
      <c r="Z1034" s="160"/>
      <c r="AA1034" s="160"/>
      <c r="AB1034" s="160"/>
      <c r="AC1034" s="160"/>
      <c r="AD1034" s="160"/>
      <c r="AE1034" s="160"/>
      <c r="AF1034" s="160"/>
      <c r="AG1034" s="160"/>
      <c r="AH1034" s="156"/>
      <c r="AI1034" s="160"/>
      <c r="AJ1034" s="160"/>
      <c r="AK1034" s="160"/>
      <c r="AL1034" s="160"/>
      <c r="AM1034" s="225"/>
      <c r="AN1034" s="160"/>
      <c r="AO1034" s="160"/>
      <c r="AP1034"/>
      <c r="AQ1034"/>
      <c r="AR1034" s="160"/>
      <c r="AS1034" s="156"/>
      <c r="AT1034" s="159"/>
      <c r="AU1034" s="156"/>
    </row>
    <row r="1035" spans="1:47" ht="14.4" x14ac:dyDescent="0.3">
      <c r="A1035" s="214"/>
      <c r="B1035" s="215"/>
      <c r="C1035" s="215"/>
      <c r="D1035" s="215"/>
      <c r="E1035" s="215"/>
      <c r="F1035" s="222"/>
      <c r="G1035" s="215"/>
      <c r="H1035" s="215"/>
      <c r="I1035" s="215"/>
      <c r="J1035" s="224"/>
      <c r="K1035" s="215"/>
      <c r="L1035" s="215"/>
      <c r="M1035" s="160"/>
      <c r="N1035" s="215"/>
      <c r="O1035" s="222"/>
      <c r="P1035" s="242"/>
      <c r="Q1035" s="222"/>
      <c r="R1035" s="215"/>
      <c r="S1035" s="215"/>
      <c r="T1035" s="215"/>
      <c r="U1035" s="160"/>
      <c r="V1035" s="160"/>
      <c r="W1035" s="160"/>
      <c r="X1035" s="160"/>
      <c r="Y1035" s="160"/>
      <c r="Z1035" s="160"/>
      <c r="AA1035" s="160"/>
      <c r="AB1035" s="160"/>
      <c r="AC1035" s="160"/>
      <c r="AD1035" s="160"/>
      <c r="AE1035" s="160"/>
      <c r="AF1035" s="160"/>
      <c r="AG1035" s="160"/>
      <c r="AH1035" s="156"/>
      <c r="AI1035" s="160"/>
      <c r="AJ1035" s="160"/>
      <c r="AK1035" s="160"/>
      <c r="AL1035" s="160"/>
      <c r="AM1035" s="225"/>
      <c r="AN1035" s="160"/>
      <c r="AO1035" s="160"/>
      <c r="AP1035"/>
      <c r="AQ1035"/>
      <c r="AR1035" s="160"/>
      <c r="AS1035" s="156"/>
      <c r="AT1035" s="159"/>
      <c r="AU1035" s="156"/>
    </row>
    <row r="1036" spans="1:47" ht="14.4" x14ac:dyDescent="0.3">
      <c r="A1036" s="214"/>
      <c r="B1036" s="215"/>
      <c r="C1036" s="215"/>
      <c r="D1036" s="215"/>
      <c r="E1036" s="215"/>
      <c r="F1036" s="221"/>
      <c r="G1036" s="215"/>
      <c r="H1036" s="215"/>
      <c r="I1036" s="215"/>
      <c r="J1036" s="215"/>
      <c r="K1036" s="214"/>
      <c r="L1036" s="215"/>
      <c r="M1036" s="226"/>
      <c r="N1036" s="214"/>
      <c r="O1036" s="214"/>
      <c r="P1036" s="242"/>
      <c r="Q1036" s="215"/>
      <c r="R1036" s="215"/>
      <c r="S1036" s="215"/>
      <c r="T1036" s="215"/>
      <c r="AP1036"/>
      <c r="AQ1036"/>
    </row>
    <row r="1037" spans="1:47" ht="14.4" x14ac:dyDescent="0.3">
      <c r="A1037" s="214"/>
      <c r="B1037" s="215"/>
      <c r="C1037" s="215"/>
      <c r="D1037" s="215"/>
      <c r="E1037" s="215"/>
      <c r="F1037" s="220"/>
      <c r="G1037" s="215"/>
      <c r="H1037" s="215"/>
      <c r="I1037" s="215"/>
      <c r="J1037" s="224"/>
      <c r="K1037" s="215"/>
      <c r="L1037" s="215"/>
      <c r="M1037" s="160"/>
      <c r="N1037" s="215"/>
      <c r="O1037" s="222"/>
      <c r="P1037" s="242"/>
      <c r="Q1037" s="222"/>
      <c r="R1037" s="215"/>
      <c r="S1037" s="215"/>
      <c r="T1037" s="215"/>
      <c r="U1037" s="160"/>
      <c r="V1037" s="160"/>
      <c r="W1037" s="160"/>
      <c r="X1037" s="160"/>
      <c r="Y1037" s="160"/>
      <c r="Z1037" s="160"/>
      <c r="AA1037" s="160"/>
      <c r="AB1037" s="160"/>
      <c r="AC1037" s="160"/>
      <c r="AD1037" s="160"/>
      <c r="AE1037" s="160"/>
      <c r="AF1037" s="160"/>
      <c r="AG1037" s="160"/>
      <c r="AH1037" s="156"/>
      <c r="AI1037" s="160"/>
      <c r="AJ1037" s="160"/>
      <c r="AK1037" s="160"/>
      <c r="AL1037" s="160"/>
      <c r="AM1037" s="225"/>
      <c r="AN1037" s="160"/>
      <c r="AO1037" s="160"/>
      <c r="AP1037"/>
      <c r="AQ1037"/>
      <c r="AR1037" s="160"/>
      <c r="AS1037" s="156"/>
      <c r="AT1037" s="159"/>
      <c r="AU1037" s="156"/>
    </row>
    <row r="1038" spans="1:47" ht="14.4" x14ac:dyDescent="0.3">
      <c r="A1038" s="214"/>
      <c r="B1038" s="215"/>
      <c r="C1038" s="215"/>
      <c r="D1038" s="215"/>
      <c r="E1038" s="215"/>
      <c r="F1038" s="221"/>
      <c r="G1038" s="215"/>
      <c r="H1038" s="215"/>
      <c r="I1038" s="215"/>
      <c r="J1038" s="215"/>
      <c r="K1038" s="214"/>
      <c r="L1038" s="215"/>
      <c r="M1038" s="156"/>
      <c r="N1038" s="214"/>
      <c r="O1038" s="214"/>
      <c r="P1038" s="242"/>
      <c r="Q1038" s="215"/>
      <c r="R1038" s="215"/>
      <c r="S1038" s="215"/>
      <c r="T1038" s="215"/>
      <c r="AP1038"/>
      <c r="AQ1038"/>
    </row>
    <row r="1039" spans="1:47" ht="14.4" x14ac:dyDescent="0.3">
      <c r="A1039" s="214"/>
      <c r="B1039" s="215"/>
      <c r="C1039" s="215"/>
      <c r="D1039" s="215"/>
      <c r="E1039" s="215"/>
      <c r="F1039" s="221"/>
      <c r="G1039" s="215"/>
      <c r="H1039" s="215"/>
      <c r="I1039" s="215"/>
      <c r="J1039" s="215"/>
      <c r="K1039" s="214"/>
      <c r="L1039" s="215"/>
      <c r="M1039" s="156"/>
      <c r="N1039" s="214"/>
      <c r="O1039" s="214"/>
      <c r="P1039" s="242"/>
      <c r="Q1039" s="215"/>
      <c r="R1039" s="215"/>
      <c r="S1039" s="215"/>
      <c r="T1039" s="215"/>
      <c r="AP1039"/>
      <c r="AQ1039"/>
    </row>
    <row r="1040" spans="1:47" ht="14.4" x14ac:dyDescent="0.3">
      <c r="A1040" s="214"/>
      <c r="B1040" s="215"/>
      <c r="C1040" s="215"/>
      <c r="D1040" s="215"/>
      <c r="E1040" s="215"/>
      <c r="F1040" s="220"/>
      <c r="G1040" s="215"/>
      <c r="H1040" s="215"/>
      <c r="I1040" s="215"/>
      <c r="J1040" s="224"/>
      <c r="K1040" s="215"/>
      <c r="L1040" s="215"/>
      <c r="M1040" s="160"/>
      <c r="N1040" s="215"/>
      <c r="O1040" s="222"/>
      <c r="P1040" s="242"/>
      <c r="Q1040" s="222"/>
      <c r="R1040" s="215"/>
      <c r="S1040" s="215"/>
      <c r="T1040" s="215"/>
      <c r="U1040" s="160"/>
      <c r="V1040" s="160"/>
      <c r="W1040" s="160"/>
      <c r="X1040" s="160"/>
      <c r="Y1040" s="160"/>
      <c r="Z1040" s="160"/>
      <c r="AA1040" s="160"/>
      <c r="AB1040" s="160"/>
      <c r="AC1040" s="160"/>
      <c r="AD1040" s="160"/>
      <c r="AE1040" s="160"/>
      <c r="AF1040" s="160"/>
      <c r="AG1040" s="160"/>
      <c r="AH1040" s="156"/>
      <c r="AI1040" s="160"/>
      <c r="AJ1040" s="160"/>
      <c r="AK1040" s="160"/>
      <c r="AL1040" s="160"/>
      <c r="AM1040" s="225"/>
      <c r="AN1040" s="160"/>
      <c r="AO1040" s="160"/>
      <c r="AP1040"/>
      <c r="AQ1040"/>
      <c r="AR1040" s="160"/>
      <c r="AS1040" s="156"/>
      <c r="AT1040" s="159"/>
      <c r="AU1040" s="156"/>
    </row>
    <row r="1041" spans="1:47" ht="14.4" x14ac:dyDescent="0.3">
      <c r="A1041" s="214"/>
      <c r="B1041" s="215"/>
      <c r="C1041" s="215"/>
      <c r="D1041" s="215"/>
      <c r="E1041" s="215"/>
      <c r="F1041" s="221"/>
      <c r="G1041" s="215"/>
      <c r="H1041" s="215"/>
      <c r="I1041" s="215"/>
      <c r="J1041" s="215"/>
      <c r="K1041" s="214"/>
      <c r="L1041" s="215"/>
      <c r="M1041" s="156"/>
      <c r="N1041" s="214"/>
      <c r="O1041" s="214"/>
      <c r="P1041" s="242"/>
      <c r="Q1041" s="215"/>
      <c r="R1041" s="215"/>
      <c r="S1041" s="215"/>
      <c r="T1041" s="215"/>
      <c r="AP1041"/>
      <c r="AQ1041"/>
    </row>
    <row r="1042" spans="1:47" ht="14.4" x14ac:dyDescent="0.3">
      <c r="A1042" s="214"/>
      <c r="B1042" s="215"/>
      <c r="C1042" s="215"/>
      <c r="D1042" s="215"/>
      <c r="E1042" s="215"/>
      <c r="F1042" s="221"/>
      <c r="G1042" s="215"/>
      <c r="H1042" s="215"/>
      <c r="I1042" s="215"/>
      <c r="J1042" s="215"/>
      <c r="K1042" s="214"/>
      <c r="L1042" s="215"/>
      <c r="M1042" s="156"/>
      <c r="N1042" s="214"/>
      <c r="O1042" s="214"/>
      <c r="P1042" s="242"/>
      <c r="Q1042" s="215"/>
      <c r="R1042" s="215"/>
      <c r="S1042" s="215"/>
      <c r="T1042" s="215"/>
      <c r="AP1042"/>
      <c r="AQ1042"/>
    </row>
    <row r="1043" spans="1:47" ht="14.4" x14ac:dyDescent="0.3">
      <c r="A1043" s="214"/>
      <c r="B1043" s="215"/>
      <c r="C1043" s="215"/>
      <c r="D1043" s="215"/>
      <c r="E1043" s="215"/>
      <c r="F1043" s="223"/>
      <c r="G1043" s="215"/>
      <c r="H1043" s="215"/>
      <c r="I1043" s="215"/>
      <c r="J1043" s="215"/>
      <c r="K1043" s="214"/>
      <c r="L1043" s="215"/>
      <c r="M1043" s="156"/>
      <c r="N1043" s="214"/>
      <c r="O1043" s="214"/>
      <c r="P1043" s="242"/>
      <c r="Q1043" s="215"/>
      <c r="R1043" s="215"/>
      <c r="S1043" s="215"/>
      <c r="T1043" s="215"/>
      <c r="AP1043"/>
      <c r="AQ1043"/>
    </row>
    <row r="1044" spans="1:47" ht="14.4" x14ac:dyDescent="0.3">
      <c r="A1044" s="214"/>
      <c r="B1044" s="215"/>
      <c r="C1044" s="215"/>
      <c r="D1044" s="215"/>
      <c r="E1044" s="215"/>
      <c r="F1044" s="221"/>
      <c r="G1044" s="215"/>
      <c r="H1044" s="215"/>
      <c r="I1044" s="215"/>
      <c r="J1044" s="215"/>
      <c r="K1044" s="214"/>
      <c r="L1044" s="215"/>
      <c r="M1044" s="156"/>
      <c r="N1044" s="214"/>
      <c r="O1044" s="214"/>
      <c r="P1044" s="242"/>
      <c r="Q1044" s="215"/>
      <c r="R1044" s="215"/>
      <c r="S1044" s="215"/>
      <c r="T1044" s="215"/>
      <c r="AP1044"/>
      <c r="AQ1044"/>
    </row>
    <row r="1045" spans="1:47" ht="14.4" x14ac:dyDescent="0.3">
      <c r="A1045" s="214"/>
      <c r="B1045" s="215"/>
      <c r="C1045" s="215"/>
      <c r="D1045" s="215"/>
      <c r="E1045" s="215"/>
      <c r="F1045" s="221"/>
      <c r="G1045" s="215"/>
      <c r="H1045" s="215"/>
      <c r="I1045" s="215"/>
      <c r="J1045" s="215"/>
      <c r="K1045" s="214"/>
      <c r="L1045" s="215"/>
      <c r="M1045" s="156"/>
      <c r="N1045" s="214"/>
      <c r="O1045" s="214"/>
      <c r="P1045" s="242"/>
      <c r="Q1045" s="215"/>
      <c r="R1045" s="215"/>
      <c r="S1045" s="215"/>
      <c r="T1045" s="215"/>
      <c r="AP1045"/>
      <c r="AQ1045"/>
    </row>
    <row r="1046" spans="1:47" ht="14.4" x14ac:dyDescent="0.3">
      <c r="A1046" s="214"/>
      <c r="B1046" s="215"/>
      <c r="C1046" s="215"/>
      <c r="D1046" s="215"/>
      <c r="E1046" s="215"/>
      <c r="F1046" s="221"/>
      <c r="G1046" s="215"/>
      <c r="H1046" s="215"/>
      <c r="I1046" s="215"/>
      <c r="J1046" s="215"/>
      <c r="K1046" s="214"/>
      <c r="L1046" s="215"/>
      <c r="M1046" s="156"/>
      <c r="N1046" s="214"/>
      <c r="O1046" s="214"/>
      <c r="P1046" s="242"/>
      <c r="Q1046" s="215"/>
      <c r="R1046" s="215"/>
      <c r="S1046" s="215"/>
      <c r="T1046" s="215"/>
      <c r="AP1046"/>
      <c r="AQ1046"/>
    </row>
    <row r="1047" spans="1:47" ht="14.4" x14ac:dyDescent="0.3">
      <c r="A1047" s="214"/>
      <c r="B1047" s="215"/>
      <c r="C1047" s="215"/>
      <c r="D1047" s="215"/>
      <c r="E1047" s="215"/>
      <c r="F1047" s="221"/>
      <c r="G1047" s="215"/>
      <c r="H1047" s="215"/>
      <c r="I1047" s="215"/>
      <c r="J1047" s="215"/>
      <c r="K1047" s="214"/>
      <c r="L1047" s="215"/>
      <c r="M1047" s="156"/>
      <c r="N1047" s="214"/>
      <c r="O1047" s="214"/>
      <c r="P1047" s="242"/>
      <c r="Q1047" s="215"/>
      <c r="R1047" s="215"/>
      <c r="S1047" s="215"/>
      <c r="T1047" s="215"/>
      <c r="AP1047"/>
      <c r="AQ1047"/>
    </row>
    <row r="1048" spans="1:47" ht="14.4" x14ac:dyDescent="0.3">
      <c r="A1048" s="214"/>
      <c r="B1048" s="215"/>
      <c r="C1048" s="215"/>
      <c r="D1048" s="215"/>
      <c r="E1048" s="215"/>
      <c r="F1048" s="220"/>
      <c r="G1048" s="215"/>
      <c r="H1048" s="215"/>
      <c r="I1048" s="215"/>
      <c r="J1048" s="224"/>
      <c r="K1048" s="215"/>
      <c r="L1048" s="215"/>
      <c r="M1048" s="160"/>
      <c r="N1048" s="215"/>
      <c r="O1048" s="222"/>
      <c r="P1048" s="242"/>
      <c r="Q1048" s="222"/>
      <c r="R1048" s="215"/>
      <c r="S1048" s="215"/>
      <c r="T1048" s="215"/>
      <c r="U1048" s="160"/>
      <c r="V1048" s="160"/>
      <c r="W1048" s="160"/>
      <c r="X1048" s="160"/>
      <c r="Y1048" s="160"/>
      <c r="Z1048" s="160"/>
      <c r="AA1048" s="160"/>
      <c r="AB1048" s="160"/>
      <c r="AC1048" s="160"/>
      <c r="AD1048" s="160"/>
      <c r="AE1048" s="160"/>
      <c r="AF1048" s="160"/>
      <c r="AG1048" s="160"/>
      <c r="AH1048" s="156"/>
      <c r="AI1048" s="160"/>
      <c r="AJ1048" s="160"/>
      <c r="AK1048" s="160"/>
      <c r="AL1048" s="160"/>
      <c r="AM1048" s="225"/>
      <c r="AN1048" s="160"/>
      <c r="AO1048" s="160"/>
      <c r="AP1048"/>
      <c r="AQ1048"/>
      <c r="AR1048" s="160"/>
      <c r="AS1048" s="156"/>
      <c r="AT1048" s="159"/>
      <c r="AU1048" s="156"/>
    </row>
    <row r="1049" spans="1:47" ht="14.4" x14ac:dyDescent="0.3">
      <c r="A1049" s="214"/>
      <c r="B1049" s="215"/>
      <c r="C1049" s="215"/>
      <c r="D1049" s="215"/>
      <c r="E1049" s="215"/>
      <c r="F1049" s="221"/>
      <c r="G1049" s="215"/>
      <c r="H1049" s="215"/>
      <c r="I1049" s="215"/>
      <c r="J1049" s="215"/>
      <c r="K1049" s="214"/>
      <c r="L1049" s="215"/>
      <c r="M1049" s="156"/>
      <c r="N1049" s="214"/>
      <c r="O1049" s="214"/>
      <c r="P1049" s="242"/>
      <c r="Q1049" s="215"/>
      <c r="R1049" s="215"/>
      <c r="S1049" s="215"/>
      <c r="T1049" s="215"/>
      <c r="AP1049"/>
      <c r="AQ1049"/>
    </row>
    <row r="1050" spans="1:47" ht="14.4" x14ac:dyDescent="0.3">
      <c r="A1050" s="214"/>
      <c r="B1050" s="215"/>
      <c r="C1050" s="215"/>
      <c r="D1050" s="215"/>
      <c r="E1050" s="215"/>
      <c r="F1050" s="221"/>
      <c r="G1050" s="215"/>
      <c r="H1050" s="215"/>
      <c r="I1050" s="215"/>
      <c r="J1050" s="215"/>
      <c r="K1050" s="214"/>
      <c r="L1050" s="215"/>
      <c r="M1050" s="156"/>
      <c r="N1050" s="214"/>
      <c r="O1050" s="214"/>
      <c r="P1050" s="242"/>
      <c r="Q1050" s="215"/>
      <c r="R1050" s="215"/>
      <c r="S1050" s="215"/>
      <c r="T1050" s="215"/>
      <c r="AP1050"/>
      <c r="AQ1050"/>
    </row>
    <row r="1051" spans="1:47" ht="14.4" x14ac:dyDescent="0.3">
      <c r="A1051" s="214"/>
      <c r="B1051" s="215"/>
      <c r="C1051" s="215"/>
      <c r="D1051" s="215"/>
      <c r="E1051" s="215"/>
      <c r="F1051" s="220"/>
      <c r="G1051" s="215"/>
      <c r="H1051" s="215"/>
      <c r="I1051" s="215"/>
      <c r="J1051" s="224"/>
      <c r="K1051" s="215"/>
      <c r="L1051" s="215"/>
      <c r="M1051" s="160"/>
      <c r="N1051" s="215"/>
      <c r="O1051" s="222"/>
      <c r="P1051" s="242"/>
      <c r="Q1051" s="222"/>
      <c r="R1051" s="215"/>
      <c r="S1051" s="215"/>
      <c r="T1051" s="215"/>
      <c r="U1051" s="160"/>
      <c r="V1051" s="160"/>
      <c r="W1051" s="160"/>
      <c r="X1051" s="160"/>
      <c r="Y1051" s="160"/>
      <c r="Z1051" s="160"/>
      <c r="AA1051" s="160"/>
      <c r="AB1051" s="160"/>
      <c r="AC1051" s="160"/>
      <c r="AD1051" s="160"/>
      <c r="AE1051" s="160"/>
      <c r="AF1051" s="160"/>
      <c r="AG1051" s="160"/>
      <c r="AH1051" s="156"/>
      <c r="AI1051" s="160"/>
      <c r="AJ1051" s="160"/>
      <c r="AK1051" s="160"/>
      <c r="AL1051" s="160"/>
      <c r="AM1051" s="225"/>
      <c r="AN1051" s="160"/>
      <c r="AO1051" s="160"/>
      <c r="AP1051"/>
      <c r="AQ1051"/>
      <c r="AR1051" s="160"/>
      <c r="AS1051" s="156"/>
      <c r="AT1051" s="159"/>
      <c r="AU1051" s="156"/>
    </row>
    <row r="1052" spans="1:47" ht="14.4" x14ac:dyDescent="0.3">
      <c r="A1052" s="214"/>
      <c r="B1052" s="215"/>
      <c r="C1052" s="215"/>
      <c r="D1052" s="215"/>
      <c r="E1052" s="215"/>
      <c r="F1052" s="220"/>
      <c r="G1052" s="215"/>
      <c r="H1052" s="215"/>
      <c r="I1052" s="215"/>
      <c r="J1052" s="224"/>
      <c r="K1052" s="215"/>
      <c r="L1052" s="215"/>
      <c r="M1052" s="160"/>
      <c r="N1052" s="215"/>
      <c r="O1052" s="222"/>
      <c r="P1052" s="242"/>
      <c r="Q1052" s="222"/>
      <c r="R1052" s="215"/>
      <c r="S1052" s="215"/>
      <c r="T1052" s="215"/>
      <c r="U1052" s="160"/>
      <c r="V1052" s="160"/>
      <c r="W1052" s="160"/>
      <c r="X1052" s="160"/>
      <c r="Y1052" s="160"/>
      <c r="Z1052" s="160"/>
      <c r="AA1052" s="160"/>
      <c r="AB1052" s="160"/>
      <c r="AC1052" s="160"/>
      <c r="AD1052" s="160"/>
      <c r="AE1052" s="160"/>
      <c r="AF1052" s="160"/>
      <c r="AG1052" s="160"/>
      <c r="AH1052" s="156"/>
      <c r="AI1052" s="160"/>
      <c r="AJ1052" s="160"/>
      <c r="AK1052" s="160"/>
      <c r="AL1052" s="160"/>
      <c r="AM1052" s="225"/>
      <c r="AN1052" s="160"/>
      <c r="AO1052" s="160"/>
      <c r="AP1052"/>
      <c r="AQ1052"/>
      <c r="AR1052" s="160"/>
      <c r="AS1052" s="156"/>
      <c r="AT1052" s="159"/>
      <c r="AU1052" s="156"/>
    </row>
    <row r="1053" spans="1:47" ht="14.4" x14ac:dyDescent="0.3">
      <c r="A1053" s="214"/>
      <c r="B1053" s="215"/>
      <c r="C1053" s="215"/>
      <c r="D1053" s="215"/>
      <c r="E1053" s="215"/>
      <c r="F1053" s="221"/>
      <c r="G1053" s="215"/>
      <c r="H1053" s="215"/>
      <c r="I1053" s="215"/>
      <c r="J1053" s="215"/>
      <c r="K1053" s="214"/>
      <c r="L1053" s="215"/>
      <c r="M1053" s="226"/>
      <c r="N1053" s="214"/>
      <c r="O1053" s="214"/>
      <c r="P1053" s="242"/>
      <c r="Q1053" s="215"/>
      <c r="R1053" s="215"/>
      <c r="S1053" s="215"/>
      <c r="T1053" s="215"/>
      <c r="AP1053"/>
      <c r="AQ1053"/>
    </row>
    <row r="1054" spans="1:47" ht="14.4" x14ac:dyDescent="0.3">
      <c r="A1054" s="214"/>
      <c r="B1054" s="215"/>
      <c r="C1054" s="215"/>
      <c r="D1054" s="215"/>
      <c r="E1054" s="215"/>
      <c r="F1054" s="220"/>
      <c r="G1054" s="215"/>
      <c r="H1054" s="215"/>
      <c r="I1054" s="215"/>
      <c r="J1054" s="224"/>
      <c r="K1054" s="215"/>
      <c r="L1054" s="215"/>
      <c r="M1054" s="160"/>
      <c r="N1054" s="215"/>
      <c r="O1054" s="222"/>
      <c r="P1054" s="242"/>
      <c r="Q1054" s="222"/>
      <c r="R1054" s="215"/>
      <c r="S1054" s="215"/>
      <c r="T1054" s="215"/>
      <c r="U1054" s="160"/>
      <c r="V1054" s="160"/>
      <c r="W1054" s="160"/>
      <c r="X1054" s="160"/>
      <c r="Y1054" s="160"/>
      <c r="Z1054" s="160"/>
      <c r="AA1054" s="160"/>
      <c r="AB1054" s="160"/>
      <c r="AC1054" s="160"/>
      <c r="AD1054" s="160"/>
      <c r="AE1054" s="160"/>
      <c r="AF1054" s="160"/>
      <c r="AG1054" s="160"/>
      <c r="AH1054" s="156"/>
      <c r="AI1054" s="160"/>
      <c r="AJ1054" s="160"/>
      <c r="AK1054" s="160"/>
      <c r="AL1054" s="160"/>
      <c r="AM1054" s="225"/>
      <c r="AN1054" s="160"/>
      <c r="AO1054" s="160"/>
      <c r="AP1054"/>
      <c r="AQ1054"/>
      <c r="AR1054" s="160"/>
      <c r="AS1054" s="156"/>
      <c r="AT1054" s="159"/>
      <c r="AU1054" s="156"/>
    </row>
    <row r="1055" spans="1:47" ht="14.4" x14ac:dyDescent="0.3">
      <c r="A1055" s="214"/>
      <c r="B1055" s="215"/>
      <c r="C1055" s="215"/>
      <c r="D1055" s="215"/>
      <c r="E1055" s="215"/>
      <c r="F1055" s="220"/>
      <c r="G1055" s="215"/>
      <c r="H1055" s="215"/>
      <c r="I1055" s="215"/>
      <c r="J1055" s="224"/>
      <c r="K1055" s="215"/>
      <c r="L1055" s="215"/>
      <c r="M1055" s="160"/>
      <c r="N1055" s="215"/>
      <c r="O1055" s="222"/>
      <c r="P1055" s="242"/>
      <c r="Q1055" s="222"/>
      <c r="R1055" s="215"/>
      <c r="S1055" s="215"/>
      <c r="T1055" s="215"/>
      <c r="U1055" s="160"/>
      <c r="V1055" s="160"/>
      <c r="W1055" s="160"/>
      <c r="X1055" s="160"/>
      <c r="Y1055" s="160"/>
      <c r="Z1055" s="160"/>
      <c r="AA1055" s="160"/>
      <c r="AB1055" s="160"/>
      <c r="AC1055" s="160"/>
      <c r="AD1055" s="160"/>
      <c r="AE1055" s="160"/>
      <c r="AF1055" s="160"/>
      <c r="AG1055" s="160"/>
      <c r="AH1055" s="156"/>
      <c r="AI1055" s="160"/>
      <c r="AJ1055" s="160"/>
      <c r="AK1055" s="160"/>
      <c r="AL1055" s="160"/>
      <c r="AM1055" s="225"/>
      <c r="AN1055" s="160"/>
      <c r="AO1055" s="160"/>
      <c r="AP1055"/>
      <c r="AQ1055"/>
      <c r="AR1055" s="160"/>
      <c r="AS1055" s="156"/>
      <c r="AT1055" s="159"/>
      <c r="AU1055" s="156"/>
    </row>
    <row r="1056" spans="1:47" ht="14.4" x14ac:dyDescent="0.3">
      <c r="A1056" s="214"/>
      <c r="B1056" s="215"/>
      <c r="C1056" s="215"/>
      <c r="D1056" s="215"/>
      <c r="E1056" s="215"/>
      <c r="F1056" s="221"/>
      <c r="G1056" s="215"/>
      <c r="H1056" s="215"/>
      <c r="I1056" s="215"/>
      <c r="J1056" s="215"/>
      <c r="K1056" s="214"/>
      <c r="L1056" s="215"/>
      <c r="M1056" s="156"/>
      <c r="N1056" s="214"/>
      <c r="O1056" s="214"/>
      <c r="P1056" s="242"/>
      <c r="Q1056" s="215"/>
      <c r="R1056" s="215"/>
      <c r="S1056" s="215"/>
      <c r="T1056" s="215"/>
      <c r="AP1056"/>
      <c r="AQ1056"/>
    </row>
    <row r="1057" spans="1:47" ht="14.4" x14ac:dyDescent="0.3">
      <c r="A1057" s="214"/>
      <c r="B1057" s="215"/>
      <c r="C1057" s="215"/>
      <c r="D1057" s="215"/>
      <c r="E1057" s="215"/>
      <c r="F1057" s="221"/>
      <c r="G1057" s="215"/>
      <c r="H1057" s="215"/>
      <c r="I1057" s="215"/>
      <c r="J1057" s="215"/>
      <c r="K1057" s="214"/>
      <c r="L1057" s="215"/>
      <c r="M1057" s="156"/>
      <c r="N1057" s="214"/>
      <c r="O1057" s="214"/>
      <c r="P1057" s="242"/>
      <c r="Q1057" s="215"/>
      <c r="R1057" s="215"/>
      <c r="S1057" s="215"/>
      <c r="T1057" s="215"/>
      <c r="AP1057"/>
      <c r="AQ1057"/>
    </row>
    <row r="1058" spans="1:47" ht="14.4" x14ac:dyDescent="0.3">
      <c r="A1058" s="214"/>
      <c r="B1058" s="215"/>
      <c r="C1058" s="215"/>
      <c r="D1058" s="215"/>
      <c r="E1058" s="215"/>
      <c r="F1058" s="221"/>
      <c r="G1058" s="215"/>
      <c r="H1058" s="215"/>
      <c r="I1058" s="215"/>
      <c r="J1058" s="215"/>
      <c r="K1058" s="214"/>
      <c r="L1058" s="215"/>
      <c r="M1058" s="156"/>
      <c r="N1058" s="214"/>
      <c r="O1058" s="214"/>
      <c r="P1058" s="242"/>
      <c r="Q1058" s="215"/>
      <c r="R1058" s="215"/>
      <c r="S1058" s="215"/>
      <c r="T1058" s="215"/>
      <c r="AP1058"/>
      <c r="AQ1058"/>
    </row>
    <row r="1059" spans="1:47" ht="14.4" x14ac:dyDescent="0.3">
      <c r="A1059" s="214"/>
      <c r="B1059" s="215"/>
      <c r="C1059" s="215"/>
      <c r="D1059" s="215"/>
      <c r="E1059" s="215"/>
      <c r="F1059" s="221"/>
      <c r="G1059" s="215"/>
      <c r="H1059" s="215"/>
      <c r="I1059" s="215"/>
      <c r="J1059" s="215"/>
      <c r="K1059" s="214"/>
      <c r="L1059" s="215"/>
      <c r="M1059" s="156"/>
      <c r="N1059" s="214"/>
      <c r="O1059" s="214"/>
      <c r="P1059" s="242"/>
      <c r="Q1059" s="215"/>
      <c r="R1059" s="215"/>
      <c r="S1059" s="215"/>
      <c r="T1059" s="215"/>
      <c r="AP1059"/>
      <c r="AQ1059"/>
    </row>
    <row r="1060" spans="1:47" ht="14.4" x14ac:dyDescent="0.3">
      <c r="A1060" s="214"/>
      <c r="B1060" s="215"/>
      <c r="C1060" s="215"/>
      <c r="D1060" s="215"/>
      <c r="E1060" s="215"/>
      <c r="F1060" s="221"/>
      <c r="G1060" s="215"/>
      <c r="H1060" s="215"/>
      <c r="I1060" s="215"/>
      <c r="J1060" s="215"/>
      <c r="K1060" s="214"/>
      <c r="L1060" s="215"/>
      <c r="M1060" s="156"/>
      <c r="N1060" s="214"/>
      <c r="O1060" s="214"/>
      <c r="P1060" s="242"/>
      <c r="Q1060" s="215"/>
      <c r="R1060" s="215"/>
      <c r="S1060" s="215"/>
      <c r="T1060" s="215"/>
      <c r="AP1060"/>
      <c r="AQ1060"/>
    </row>
    <row r="1061" spans="1:47" ht="14.4" x14ac:dyDescent="0.3">
      <c r="A1061" s="214"/>
      <c r="B1061" s="215"/>
      <c r="C1061" s="215"/>
      <c r="D1061" s="215"/>
      <c r="E1061" s="215"/>
      <c r="F1061" s="221"/>
      <c r="G1061" s="215"/>
      <c r="H1061" s="215"/>
      <c r="I1061" s="215"/>
      <c r="J1061" s="215"/>
      <c r="K1061" s="214"/>
      <c r="L1061" s="215"/>
      <c r="M1061" s="156"/>
      <c r="N1061" s="214"/>
      <c r="O1061" s="214"/>
      <c r="P1061" s="242"/>
      <c r="Q1061" s="215"/>
      <c r="R1061" s="215"/>
      <c r="S1061" s="215"/>
      <c r="T1061" s="215"/>
      <c r="AP1061"/>
      <c r="AQ1061"/>
    </row>
    <row r="1062" spans="1:47" ht="14.4" x14ac:dyDescent="0.3">
      <c r="A1062" s="214"/>
      <c r="B1062" s="215"/>
      <c r="C1062" s="215"/>
      <c r="D1062" s="215"/>
      <c r="E1062" s="215"/>
      <c r="F1062" s="221"/>
      <c r="G1062" s="215"/>
      <c r="H1062" s="215"/>
      <c r="I1062" s="215"/>
      <c r="J1062" s="215"/>
      <c r="K1062" s="214"/>
      <c r="L1062" s="215"/>
      <c r="M1062" s="222"/>
      <c r="N1062" s="214"/>
      <c r="O1062" s="214"/>
      <c r="P1062" s="242"/>
      <c r="Q1062" s="215"/>
      <c r="R1062" s="215"/>
      <c r="S1062" s="215"/>
      <c r="T1062" s="215"/>
      <c r="AP1062"/>
      <c r="AQ1062"/>
    </row>
    <row r="1063" spans="1:47" ht="14.4" x14ac:dyDescent="0.3">
      <c r="A1063" s="214"/>
      <c r="B1063" s="215"/>
      <c r="C1063" s="215"/>
      <c r="D1063" s="215"/>
      <c r="E1063" s="215"/>
      <c r="F1063" s="220"/>
      <c r="G1063" s="215"/>
      <c r="H1063" s="215"/>
      <c r="I1063" s="215"/>
      <c r="J1063" s="224"/>
      <c r="K1063" s="215"/>
      <c r="L1063" s="215"/>
      <c r="M1063" s="160"/>
      <c r="N1063" s="215"/>
      <c r="O1063" s="222"/>
      <c r="P1063" s="242"/>
      <c r="Q1063" s="222"/>
      <c r="R1063" s="215"/>
      <c r="S1063" s="215"/>
      <c r="T1063" s="215"/>
      <c r="U1063" s="160"/>
      <c r="V1063" s="160"/>
      <c r="W1063" s="160"/>
      <c r="X1063" s="160"/>
      <c r="Y1063" s="160"/>
      <c r="Z1063" s="160"/>
      <c r="AA1063" s="160"/>
      <c r="AB1063" s="160"/>
      <c r="AC1063" s="160"/>
      <c r="AD1063" s="160"/>
      <c r="AE1063" s="160"/>
      <c r="AF1063" s="160"/>
      <c r="AG1063" s="160"/>
      <c r="AH1063" s="156"/>
      <c r="AI1063" s="160"/>
      <c r="AJ1063" s="160"/>
      <c r="AK1063" s="160"/>
      <c r="AL1063" s="160"/>
      <c r="AM1063" s="225"/>
      <c r="AN1063" s="160"/>
      <c r="AO1063" s="160"/>
      <c r="AP1063"/>
      <c r="AQ1063"/>
      <c r="AR1063" s="160"/>
      <c r="AS1063" s="156"/>
      <c r="AT1063" s="159"/>
      <c r="AU1063" s="156"/>
    </row>
    <row r="1064" spans="1:47" ht="14.4" x14ac:dyDescent="0.3">
      <c r="A1064" s="214"/>
      <c r="B1064" s="215"/>
      <c r="C1064" s="215"/>
      <c r="D1064" s="215"/>
      <c r="E1064" s="215"/>
      <c r="F1064" s="221"/>
      <c r="G1064" s="215"/>
      <c r="H1064" s="215"/>
      <c r="I1064" s="215"/>
      <c r="J1064" s="215"/>
      <c r="K1064" s="214"/>
      <c r="L1064" s="215"/>
      <c r="M1064" s="156"/>
      <c r="N1064" s="214"/>
      <c r="O1064" s="214"/>
      <c r="P1064" s="242"/>
      <c r="Q1064" s="215"/>
      <c r="R1064" s="215"/>
      <c r="S1064" s="215"/>
      <c r="T1064" s="215"/>
      <c r="AP1064"/>
      <c r="AQ1064"/>
    </row>
    <row r="1065" spans="1:47" ht="14.4" x14ac:dyDescent="0.3">
      <c r="A1065" s="214"/>
      <c r="B1065" s="215"/>
      <c r="C1065" s="215"/>
      <c r="D1065" s="215"/>
      <c r="E1065" s="215"/>
      <c r="F1065" s="220"/>
      <c r="G1065" s="215"/>
      <c r="H1065" s="215"/>
      <c r="I1065" s="215"/>
      <c r="J1065" s="224"/>
      <c r="K1065" s="215"/>
      <c r="L1065" s="215"/>
      <c r="M1065" s="160"/>
      <c r="N1065" s="215"/>
      <c r="O1065" s="222"/>
      <c r="P1065" s="242"/>
      <c r="Q1065" s="222"/>
      <c r="R1065" s="215"/>
      <c r="S1065" s="215"/>
      <c r="T1065" s="215"/>
      <c r="U1065" s="160"/>
      <c r="V1065" s="160"/>
      <c r="W1065" s="160"/>
      <c r="X1065" s="160"/>
      <c r="Y1065" s="160"/>
      <c r="Z1065" s="160"/>
      <c r="AA1065" s="160"/>
      <c r="AB1065" s="160"/>
      <c r="AC1065" s="160"/>
      <c r="AD1065" s="160"/>
      <c r="AE1065" s="160"/>
      <c r="AF1065" s="160"/>
      <c r="AG1065" s="160"/>
      <c r="AH1065" s="156"/>
      <c r="AI1065" s="160"/>
      <c r="AJ1065" s="160"/>
      <c r="AK1065" s="160"/>
      <c r="AL1065" s="160"/>
      <c r="AM1065" s="225"/>
      <c r="AN1065" s="160"/>
      <c r="AO1065" s="160"/>
      <c r="AP1065"/>
      <c r="AQ1065"/>
      <c r="AR1065" s="160"/>
      <c r="AS1065" s="156"/>
      <c r="AT1065" s="159"/>
      <c r="AU1065" s="156"/>
    </row>
    <row r="1066" spans="1:47" ht="14.4" x14ac:dyDescent="0.3">
      <c r="A1066" s="214"/>
      <c r="B1066" s="215"/>
      <c r="C1066" s="215"/>
      <c r="D1066" s="215"/>
      <c r="E1066" s="215"/>
      <c r="F1066" s="220"/>
      <c r="G1066" s="215"/>
      <c r="H1066" s="215"/>
      <c r="I1066" s="215"/>
      <c r="J1066" s="224"/>
      <c r="K1066" s="215"/>
      <c r="L1066" s="215"/>
      <c r="M1066" s="215"/>
      <c r="N1066" s="215"/>
      <c r="O1066" s="222"/>
      <c r="P1066" s="242"/>
      <c r="Q1066" s="222"/>
      <c r="R1066" s="215"/>
      <c r="S1066" s="215"/>
      <c r="T1066" s="215"/>
      <c r="U1066" s="160"/>
      <c r="V1066" s="160"/>
      <c r="W1066" s="160"/>
      <c r="X1066" s="160"/>
      <c r="Y1066" s="160"/>
      <c r="Z1066" s="160"/>
      <c r="AA1066" s="160"/>
      <c r="AB1066" s="160"/>
      <c r="AC1066" s="160"/>
      <c r="AD1066" s="160"/>
      <c r="AE1066" s="160"/>
      <c r="AF1066" s="160"/>
      <c r="AG1066" s="160"/>
      <c r="AH1066" s="156"/>
      <c r="AI1066" s="160"/>
      <c r="AJ1066" s="160"/>
      <c r="AK1066" s="160"/>
      <c r="AL1066" s="160"/>
      <c r="AM1066" s="225"/>
      <c r="AN1066" s="160"/>
      <c r="AO1066" s="160"/>
      <c r="AP1066"/>
      <c r="AQ1066"/>
      <c r="AR1066" s="160"/>
      <c r="AS1066" s="156"/>
      <c r="AT1066" s="159"/>
      <c r="AU1066" s="156"/>
    </row>
    <row r="1067" spans="1:47" ht="14.4" x14ac:dyDescent="0.3">
      <c r="A1067" s="214"/>
      <c r="B1067" s="215"/>
      <c r="C1067" s="215"/>
      <c r="D1067" s="215"/>
      <c r="E1067" s="215"/>
      <c r="F1067" s="220"/>
      <c r="G1067" s="215"/>
      <c r="H1067" s="215"/>
      <c r="I1067" s="215"/>
      <c r="J1067" s="224"/>
      <c r="K1067" s="215"/>
      <c r="L1067" s="215"/>
      <c r="M1067" s="160"/>
      <c r="N1067" s="215"/>
      <c r="O1067" s="222"/>
      <c r="P1067" s="242"/>
      <c r="Q1067" s="222"/>
      <c r="R1067" s="215"/>
      <c r="S1067" s="215"/>
      <c r="T1067" s="215"/>
      <c r="U1067" s="160"/>
      <c r="V1067" s="160"/>
      <c r="W1067" s="160"/>
      <c r="X1067" s="160"/>
      <c r="Y1067" s="160"/>
      <c r="Z1067" s="160"/>
      <c r="AA1067" s="160"/>
      <c r="AB1067" s="160"/>
      <c r="AC1067" s="160"/>
      <c r="AD1067" s="160"/>
      <c r="AE1067" s="160"/>
      <c r="AF1067" s="160"/>
      <c r="AG1067" s="160"/>
      <c r="AH1067" s="156"/>
      <c r="AI1067" s="160"/>
      <c r="AJ1067" s="160"/>
      <c r="AK1067" s="160"/>
      <c r="AL1067" s="160"/>
      <c r="AM1067" s="225"/>
      <c r="AN1067" s="160"/>
      <c r="AO1067" s="160"/>
      <c r="AP1067"/>
      <c r="AQ1067"/>
      <c r="AR1067" s="160"/>
      <c r="AS1067" s="156"/>
      <c r="AT1067" s="159"/>
      <c r="AU1067" s="156"/>
    </row>
    <row r="1068" spans="1:47" ht="14.4" x14ac:dyDescent="0.3">
      <c r="A1068" s="214"/>
      <c r="B1068" s="215"/>
      <c r="C1068" s="215"/>
      <c r="D1068" s="215"/>
      <c r="E1068" s="215"/>
      <c r="F1068" s="220"/>
      <c r="G1068" s="215"/>
      <c r="H1068" s="215"/>
      <c r="I1068" s="215"/>
      <c r="J1068" s="224"/>
      <c r="K1068" s="215"/>
      <c r="L1068" s="215"/>
      <c r="M1068" s="160"/>
      <c r="N1068" s="215"/>
      <c r="O1068" s="222"/>
      <c r="P1068" s="242"/>
      <c r="Q1068" s="222"/>
      <c r="R1068" s="215"/>
      <c r="S1068" s="215"/>
      <c r="T1068" s="215"/>
      <c r="U1068" s="160"/>
      <c r="V1068" s="160"/>
      <c r="W1068" s="160"/>
      <c r="X1068" s="160"/>
      <c r="Y1068" s="160"/>
      <c r="Z1068" s="160"/>
      <c r="AA1068" s="160"/>
      <c r="AB1068" s="160"/>
      <c r="AC1068" s="160"/>
      <c r="AD1068" s="160"/>
      <c r="AE1068" s="160"/>
      <c r="AF1068" s="160"/>
      <c r="AG1068" s="160"/>
      <c r="AH1068" s="156"/>
      <c r="AI1068" s="160"/>
      <c r="AJ1068" s="160"/>
      <c r="AK1068" s="160"/>
      <c r="AL1068" s="160"/>
      <c r="AM1068" s="225"/>
      <c r="AN1068" s="160"/>
      <c r="AO1068" s="160"/>
      <c r="AP1068"/>
      <c r="AQ1068"/>
      <c r="AR1068" s="160"/>
      <c r="AS1068" s="156"/>
      <c r="AT1068" s="159"/>
      <c r="AU1068" s="156"/>
    </row>
    <row r="1069" spans="1:47" ht="14.4" x14ac:dyDescent="0.3">
      <c r="A1069" s="214"/>
      <c r="B1069" s="215"/>
      <c r="C1069" s="215"/>
      <c r="D1069" s="215"/>
      <c r="E1069" s="215"/>
      <c r="F1069" s="221"/>
      <c r="G1069" s="215"/>
      <c r="H1069" s="215"/>
      <c r="I1069" s="215"/>
      <c r="J1069" s="215"/>
      <c r="K1069" s="214"/>
      <c r="L1069" s="215"/>
      <c r="M1069" s="156"/>
      <c r="N1069" s="214"/>
      <c r="O1069" s="214"/>
      <c r="P1069" s="242"/>
      <c r="Q1069" s="215"/>
      <c r="R1069" s="215"/>
      <c r="S1069" s="215"/>
      <c r="T1069" s="215"/>
      <c r="AP1069"/>
      <c r="AQ1069"/>
    </row>
    <row r="1070" spans="1:47" ht="14.4" x14ac:dyDescent="0.3">
      <c r="A1070" s="214"/>
      <c r="B1070" s="215"/>
      <c r="C1070" s="215"/>
      <c r="D1070" s="215"/>
      <c r="E1070" s="215"/>
      <c r="F1070" s="220"/>
      <c r="G1070" s="215"/>
      <c r="H1070" s="215"/>
      <c r="I1070" s="215"/>
      <c r="J1070" s="224"/>
      <c r="K1070" s="215"/>
      <c r="L1070" s="215"/>
      <c r="M1070" s="160"/>
      <c r="N1070" s="215"/>
      <c r="O1070" s="222"/>
      <c r="P1070" s="242"/>
      <c r="Q1070" s="222"/>
      <c r="R1070" s="215"/>
      <c r="S1070" s="215"/>
      <c r="T1070" s="215"/>
      <c r="U1070" s="160"/>
      <c r="V1070" s="160"/>
      <c r="W1070" s="160"/>
      <c r="X1070" s="160"/>
      <c r="Y1070" s="160"/>
      <c r="Z1070" s="160"/>
      <c r="AA1070" s="160"/>
      <c r="AB1070" s="160"/>
      <c r="AC1070" s="160"/>
      <c r="AD1070" s="160"/>
      <c r="AE1070" s="160"/>
      <c r="AF1070" s="160"/>
      <c r="AG1070" s="160"/>
      <c r="AH1070" s="156"/>
      <c r="AI1070" s="160"/>
      <c r="AJ1070" s="160"/>
      <c r="AK1070" s="160"/>
      <c r="AL1070" s="160"/>
      <c r="AM1070" s="225"/>
      <c r="AN1070" s="160"/>
      <c r="AO1070" s="160"/>
      <c r="AP1070"/>
      <c r="AQ1070"/>
      <c r="AR1070" s="160"/>
      <c r="AS1070" s="156"/>
      <c r="AT1070" s="159"/>
      <c r="AU1070" s="156"/>
    </row>
    <row r="1071" spans="1:47" ht="14.4" x14ac:dyDescent="0.3">
      <c r="A1071" s="214"/>
      <c r="B1071" s="215"/>
      <c r="C1071" s="215"/>
      <c r="D1071" s="215"/>
      <c r="E1071" s="215"/>
      <c r="F1071" s="221"/>
      <c r="G1071" s="215"/>
      <c r="H1071" s="215"/>
      <c r="I1071" s="215"/>
      <c r="J1071" s="215"/>
      <c r="K1071" s="214"/>
      <c r="L1071" s="215"/>
      <c r="M1071" s="226"/>
      <c r="N1071" s="214"/>
      <c r="O1071" s="214"/>
      <c r="P1071" s="242"/>
      <c r="Q1071" s="215"/>
      <c r="R1071" s="215"/>
      <c r="S1071" s="215"/>
      <c r="T1071" s="215"/>
      <c r="AP1071"/>
      <c r="AQ1071"/>
    </row>
    <row r="1072" spans="1:47" ht="14.4" x14ac:dyDescent="0.3">
      <c r="A1072" s="214"/>
      <c r="B1072" s="215"/>
      <c r="C1072" s="215"/>
      <c r="D1072" s="215"/>
      <c r="E1072" s="215"/>
      <c r="F1072" s="220"/>
      <c r="G1072" s="215"/>
      <c r="H1072" s="215"/>
      <c r="I1072" s="215"/>
      <c r="J1072" s="224"/>
      <c r="K1072" s="215"/>
      <c r="L1072" s="215"/>
      <c r="M1072" s="160"/>
      <c r="N1072" s="215"/>
      <c r="O1072" s="222"/>
      <c r="P1072" s="242"/>
      <c r="Q1072" s="222"/>
      <c r="R1072" s="215"/>
      <c r="S1072" s="215"/>
      <c r="T1072" s="215"/>
      <c r="U1072" s="160"/>
      <c r="V1072" s="160"/>
      <c r="W1072" s="160"/>
      <c r="X1072" s="160"/>
      <c r="Y1072" s="160"/>
      <c r="Z1072" s="160"/>
      <c r="AA1072" s="160"/>
      <c r="AB1072" s="160"/>
      <c r="AC1072" s="160"/>
      <c r="AD1072" s="160"/>
      <c r="AE1072" s="160"/>
      <c r="AF1072" s="160"/>
      <c r="AG1072" s="160"/>
      <c r="AH1072" s="156"/>
      <c r="AI1072" s="160"/>
      <c r="AJ1072" s="160"/>
      <c r="AK1072" s="160"/>
      <c r="AL1072" s="160"/>
      <c r="AM1072" s="225"/>
      <c r="AN1072" s="160"/>
      <c r="AO1072" s="160"/>
      <c r="AP1072"/>
      <c r="AQ1072"/>
      <c r="AR1072" s="160"/>
      <c r="AS1072" s="156"/>
      <c r="AT1072" s="159"/>
      <c r="AU1072" s="156"/>
    </row>
    <row r="1073" spans="1:47" ht="14.4" x14ac:dyDescent="0.3">
      <c r="A1073" s="214"/>
      <c r="B1073" s="215"/>
      <c r="C1073" s="215"/>
      <c r="D1073" s="215"/>
      <c r="E1073" s="215"/>
      <c r="F1073" s="220"/>
      <c r="G1073" s="215"/>
      <c r="H1073" s="215"/>
      <c r="I1073" s="215"/>
      <c r="J1073" s="224"/>
      <c r="K1073" s="215"/>
      <c r="L1073" s="215"/>
      <c r="M1073" s="160"/>
      <c r="N1073" s="215"/>
      <c r="O1073" s="222"/>
      <c r="P1073" s="242"/>
      <c r="Q1073" s="222"/>
      <c r="R1073" s="215"/>
      <c r="S1073" s="215"/>
      <c r="T1073" s="215"/>
      <c r="U1073" s="160"/>
      <c r="V1073" s="160"/>
      <c r="W1073" s="160"/>
      <c r="X1073" s="160"/>
      <c r="Y1073" s="160"/>
      <c r="Z1073" s="160"/>
      <c r="AA1073" s="160"/>
      <c r="AB1073" s="160"/>
      <c r="AC1073" s="160"/>
      <c r="AD1073" s="160"/>
      <c r="AE1073" s="160"/>
      <c r="AF1073" s="160"/>
      <c r="AG1073" s="160"/>
      <c r="AH1073" s="156"/>
      <c r="AI1073" s="160"/>
      <c r="AJ1073" s="160"/>
      <c r="AK1073" s="160"/>
      <c r="AL1073" s="160"/>
      <c r="AM1073" s="225"/>
      <c r="AN1073" s="160"/>
      <c r="AO1073" s="160"/>
      <c r="AP1073"/>
      <c r="AQ1073"/>
      <c r="AR1073"/>
      <c r="AS1073"/>
    </row>
    <row r="1074" spans="1:47" ht="14.4" x14ac:dyDescent="0.3">
      <c r="A1074" s="214"/>
      <c r="B1074" s="215"/>
      <c r="C1074" s="215"/>
      <c r="D1074" s="215"/>
      <c r="E1074" s="215"/>
      <c r="F1074" s="221"/>
      <c r="G1074" s="215"/>
      <c r="H1074" s="215"/>
      <c r="I1074" s="215"/>
      <c r="J1074" s="215"/>
      <c r="K1074" s="214"/>
      <c r="L1074" s="215"/>
      <c r="M1074" s="156"/>
      <c r="N1074" s="214"/>
      <c r="O1074" s="214"/>
      <c r="P1074" s="242"/>
      <c r="Q1074" s="215"/>
      <c r="R1074" s="215"/>
      <c r="S1074" s="215"/>
      <c r="T1074" s="215"/>
      <c r="AP1074"/>
      <c r="AQ1074"/>
    </row>
    <row r="1075" spans="1:47" ht="14.4" x14ac:dyDescent="0.3">
      <c r="A1075" s="214"/>
      <c r="B1075" s="215"/>
      <c r="C1075" s="215"/>
      <c r="D1075" s="215"/>
      <c r="E1075" s="215"/>
      <c r="F1075" s="221"/>
      <c r="G1075" s="215"/>
      <c r="H1075" s="215"/>
      <c r="I1075" s="215"/>
      <c r="J1075" s="215"/>
      <c r="K1075" s="214"/>
      <c r="L1075" s="215"/>
      <c r="M1075" s="156"/>
      <c r="N1075" s="214"/>
      <c r="O1075" s="214"/>
      <c r="P1075" s="242"/>
      <c r="Q1075" s="215"/>
      <c r="R1075" s="215"/>
      <c r="S1075" s="215"/>
      <c r="T1075" s="215"/>
      <c r="AP1075"/>
      <c r="AQ1075"/>
    </row>
    <row r="1076" spans="1:47" ht="14.4" x14ac:dyDescent="0.3">
      <c r="A1076" s="214"/>
      <c r="B1076" s="215"/>
      <c r="C1076" s="215"/>
      <c r="D1076" s="215"/>
      <c r="E1076" s="215"/>
      <c r="F1076" s="220"/>
      <c r="G1076" s="215"/>
      <c r="H1076" s="215"/>
      <c r="I1076" s="215"/>
      <c r="J1076" s="224"/>
      <c r="K1076" s="215"/>
      <c r="L1076" s="215"/>
      <c r="M1076" s="160"/>
      <c r="N1076" s="215"/>
      <c r="O1076" s="222"/>
      <c r="P1076" s="242"/>
      <c r="Q1076" s="222"/>
      <c r="R1076" s="215"/>
      <c r="S1076" s="215"/>
      <c r="T1076" s="215"/>
      <c r="U1076" s="160"/>
      <c r="V1076" s="160"/>
      <c r="W1076" s="160"/>
      <c r="X1076" s="160"/>
      <c r="Y1076" s="160"/>
      <c r="Z1076" s="160"/>
      <c r="AA1076" s="160"/>
      <c r="AB1076" s="160"/>
      <c r="AC1076" s="160"/>
      <c r="AD1076" s="160"/>
      <c r="AE1076" s="160"/>
      <c r="AF1076" s="160"/>
      <c r="AG1076" s="160"/>
      <c r="AH1076" s="156"/>
      <c r="AI1076" s="160"/>
      <c r="AJ1076" s="160"/>
      <c r="AK1076" s="160"/>
      <c r="AL1076" s="160"/>
      <c r="AM1076" s="225"/>
      <c r="AN1076" s="160"/>
      <c r="AO1076" s="160"/>
      <c r="AP1076"/>
      <c r="AQ1076"/>
      <c r="AR1076" s="160"/>
      <c r="AS1076" s="156"/>
      <c r="AT1076" s="159"/>
      <c r="AU1076" s="156"/>
    </row>
    <row r="1077" spans="1:47" ht="14.4" x14ac:dyDescent="0.3">
      <c r="A1077" s="214"/>
      <c r="B1077" s="215"/>
      <c r="C1077" s="215"/>
      <c r="D1077" s="215"/>
      <c r="E1077" s="215"/>
      <c r="F1077" s="221"/>
      <c r="G1077" s="215"/>
      <c r="H1077" s="215"/>
      <c r="I1077" s="215"/>
      <c r="J1077" s="215"/>
      <c r="K1077" s="214"/>
      <c r="L1077" s="215"/>
      <c r="M1077" s="156"/>
      <c r="N1077" s="214"/>
      <c r="O1077" s="214"/>
      <c r="P1077" s="242"/>
      <c r="Q1077" s="215"/>
      <c r="R1077" s="215"/>
      <c r="S1077" s="215"/>
      <c r="T1077" s="215"/>
      <c r="AP1077"/>
      <c r="AQ1077"/>
    </row>
    <row r="1078" spans="1:47" ht="14.4" x14ac:dyDescent="0.3">
      <c r="A1078" s="214"/>
      <c r="B1078" s="215"/>
      <c r="C1078" s="215"/>
      <c r="D1078" s="215"/>
      <c r="E1078" s="215"/>
      <c r="F1078" s="221"/>
      <c r="G1078" s="215"/>
      <c r="H1078" s="215"/>
      <c r="I1078" s="215"/>
      <c r="J1078" s="215"/>
      <c r="K1078" s="214"/>
      <c r="L1078" s="215"/>
      <c r="M1078" s="156"/>
      <c r="N1078" s="214"/>
      <c r="O1078" s="214"/>
      <c r="P1078" s="242"/>
      <c r="Q1078" s="215"/>
      <c r="R1078" s="215"/>
      <c r="S1078" s="215"/>
      <c r="T1078" s="215"/>
      <c r="AP1078"/>
      <c r="AQ1078"/>
    </row>
    <row r="1079" spans="1:47" ht="14.4" x14ac:dyDescent="0.3">
      <c r="A1079" s="214"/>
      <c r="B1079" s="215"/>
      <c r="C1079" s="215"/>
      <c r="D1079" s="215"/>
      <c r="E1079" s="215"/>
      <c r="F1079" s="220"/>
      <c r="G1079" s="215"/>
      <c r="H1079" s="215"/>
      <c r="I1079" s="215"/>
      <c r="J1079" s="224"/>
      <c r="K1079" s="215"/>
      <c r="L1079" s="215"/>
      <c r="M1079" s="160"/>
      <c r="N1079" s="215"/>
      <c r="O1079" s="222"/>
      <c r="P1079" s="242"/>
      <c r="Q1079" s="222"/>
      <c r="R1079" s="215"/>
      <c r="S1079" s="215"/>
      <c r="T1079" s="215"/>
      <c r="U1079" s="160"/>
      <c r="V1079" s="160"/>
      <c r="W1079" s="160"/>
      <c r="X1079" s="160"/>
      <c r="Y1079" s="160"/>
      <c r="Z1079" s="160"/>
      <c r="AA1079" s="160"/>
      <c r="AB1079" s="160"/>
      <c r="AC1079" s="160"/>
      <c r="AD1079" s="160"/>
      <c r="AE1079" s="160"/>
      <c r="AF1079" s="160"/>
      <c r="AG1079" s="160"/>
      <c r="AH1079" s="156"/>
      <c r="AI1079" s="160"/>
      <c r="AJ1079" s="160"/>
      <c r="AK1079" s="160"/>
      <c r="AL1079" s="160"/>
      <c r="AM1079" s="225"/>
      <c r="AN1079" s="160"/>
      <c r="AO1079" s="160"/>
      <c r="AP1079"/>
      <c r="AQ1079"/>
      <c r="AR1079" s="160"/>
      <c r="AS1079" s="156"/>
      <c r="AT1079" s="159"/>
      <c r="AU1079" s="156"/>
    </row>
    <row r="1080" spans="1:47" ht="14.4" x14ac:dyDescent="0.3">
      <c r="A1080" s="214"/>
      <c r="B1080" s="215"/>
      <c r="C1080" s="215"/>
      <c r="D1080" s="215"/>
      <c r="E1080" s="215"/>
      <c r="F1080" s="221"/>
      <c r="G1080" s="215"/>
      <c r="H1080" s="215"/>
      <c r="I1080" s="215"/>
      <c r="J1080" s="215"/>
      <c r="K1080" s="214"/>
      <c r="L1080" s="215"/>
      <c r="M1080" s="156"/>
      <c r="N1080" s="214"/>
      <c r="O1080" s="214"/>
      <c r="P1080" s="242"/>
      <c r="Q1080" s="215"/>
      <c r="R1080" s="215"/>
      <c r="S1080" s="215"/>
      <c r="T1080" s="215"/>
      <c r="AP1080"/>
      <c r="AQ1080"/>
    </row>
    <row r="1081" spans="1:47" ht="14.4" x14ac:dyDescent="0.3">
      <c r="A1081" s="214"/>
      <c r="B1081" s="215"/>
      <c r="C1081" s="215"/>
      <c r="D1081" s="215"/>
      <c r="E1081" s="215"/>
      <c r="F1081" s="220"/>
      <c r="G1081" s="215"/>
      <c r="H1081" s="215"/>
      <c r="I1081" s="215"/>
      <c r="J1081" s="224"/>
      <c r="K1081" s="215"/>
      <c r="L1081" s="215"/>
      <c r="M1081" s="215"/>
      <c r="N1081" s="215"/>
      <c r="O1081" s="222"/>
      <c r="P1081" s="242"/>
      <c r="Q1081" s="222"/>
      <c r="R1081" s="215"/>
      <c r="S1081" s="215"/>
      <c r="T1081" s="215"/>
      <c r="U1081" s="160"/>
      <c r="V1081" s="160"/>
      <c r="W1081" s="160"/>
      <c r="X1081" s="160"/>
      <c r="Y1081" s="160"/>
      <c r="Z1081" s="160"/>
      <c r="AA1081" s="160"/>
      <c r="AB1081" s="160"/>
      <c r="AC1081" s="160"/>
      <c r="AD1081" s="160"/>
      <c r="AE1081" s="160"/>
      <c r="AF1081" s="160"/>
      <c r="AG1081" s="160"/>
      <c r="AH1081" s="156"/>
      <c r="AI1081" s="160"/>
      <c r="AJ1081" s="160"/>
      <c r="AK1081" s="160"/>
      <c r="AL1081" s="160"/>
      <c r="AM1081" s="225"/>
      <c r="AN1081" s="160"/>
      <c r="AO1081" s="160"/>
      <c r="AP1081"/>
      <c r="AQ1081"/>
      <c r="AR1081" s="160"/>
      <c r="AS1081" s="156"/>
      <c r="AT1081" s="159"/>
      <c r="AU1081" s="156"/>
    </row>
    <row r="1082" spans="1:47" ht="14.4" x14ac:dyDescent="0.3">
      <c r="A1082" s="214"/>
      <c r="B1082" s="215"/>
      <c r="C1082" s="215"/>
      <c r="D1082" s="215"/>
      <c r="E1082" s="215"/>
      <c r="F1082" s="221"/>
      <c r="G1082" s="215"/>
      <c r="H1082" s="215"/>
      <c r="I1082" s="215"/>
      <c r="J1082" s="215"/>
      <c r="K1082" s="214"/>
      <c r="L1082" s="215"/>
      <c r="M1082" s="156"/>
      <c r="N1082" s="214"/>
      <c r="O1082" s="214"/>
      <c r="P1082" s="242"/>
      <c r="Q1082" s="215"/>
      <c r="R1082" s="215"/>
      <c r="S1082" s="215"/>
      <c r="T1082" s="215"/>
      <c r="AP1082"/>
      <c r="AQ1082"/>
    </row>
    <row r="1083" spans="1:47" ht="14.4" x14ac:dyDescent="0.3">
      <c r="A1083" s="214"/>
      <c r="B1083" s="215"/>
      <c r="C1083" s="215"/>
      <c r="D1083" s="215"/>
      <c r="E1083" s="215"/>
      <c r="F1083" s="220"/>
      <c r="G1083" s="215"/>
      <c r="H1083" s="215"/>
      <c r="I1083" s="215"/>
      <c r="J1083" s="224"/>
      <c r="K1083" s="215"/>
      <c r="L1083" s="215"/>
      <c r="M1083" s="160"/>
      <c r="N1083" s="215"/>
      <c r="O1083" s="222"/>
      <c r="P1083" s="242"/>
      <c r="Q1083" s="222"/>
      <c r="R1083" s="215"/>
      <c r="S1083" s="215"/>
      <c r="T1083" s="215"/>
      <c r="U1083" s="160"/>
      <c r="V1083" s="160"/>
      <c r="W1083" s="160"/>
      <c r="X1083" s="160"/>
      <c r="Y1083" s="160"/>
      <c r="Z1083" s="160"/>
      <c r="AA1083" s="160"/>
      <c r="AB1083" s="160"/>
      <c r="AC1083" s="160"/>
      <c r="AD1083" s="160"/>
      <c r="AE1083" s="160"/>
      <c r="AF1083" s="160"/>
      <c r="AG1083" s="160"/>
      <c r="AH1083" s="156"/>
      <c r="AI1083" s="160"/>
      <c r="AJ1083" s="160"/>
      <c r="AK1083" s="160"/>
      <c r="AL1083" s="160"/>
      <c r="AM1083" s="225"/>
      <c r="AN1083" s="160"/>
      <c r="AO1083" s="160"/>
      <c r="AP1083"/>
      <c r="AQ1083"/>
      <c r="AR1083" s="160"/>
      <c r="AS1083" s="156"/>
      <c r="AT1083" s="159"/>
      <c r="AU1083" s="156"/>
    </row>
    <row r="1084" spans="1:47" ht="14.4" x14ac:dyDescent="0.3">
      <c r="A1084" s="214"/>
      <c r="B1084" s="215"/>
      <c r="C1084" s="215"/>
      <c r="D1084" s="215"/>
      <c r="E1084" s="215"/>
      <c r="F1084" s="222"/>
      <c r="G1084" s="215"/>
      <c r="H1084" s="215"/>
      <c r="I1084" s="215"/>
      <c r="J1084" s="224"/>
      <c r="K1084" s="215"/>
      <c r="L1084" s="215"/>
      <c r="M1084" s="160"/>
      <c r="N1084" s="215"/>
      <c r="O1084" s="222"/>
      <c r="P1084" s="242"/>
      <c r="Q1084" s="222"/>
      <c r="R1084" s="215"/>
      <c r="S1084" s="215"/>
      <c r="T1084" s="215"/>
      <c r="U1084" s="160"/>
      <c r="V1084" s="160"/>
      <c r="W1084" s="160"/>
      <c r="X1084" s="160"/>
      <c r="Y1084" s="160"/>
      <c r="Z1084" s="160"/>
      <c r="AA1084" s="160"/>
      <c r="AB1084" s="160"/>
      <c r="AC1084" s="160"/>
      <c r="AD1084" s="160"/>
      <c r="AE1084" s="160"/>
      <c r="AF1084" s="160"/>
      <c r="AG1084" s="160"/>
      <c r="AH1084" s="156"/>
      <c r="AI1084" s="160"/>
      <c r="AJ1084" s="160"/>
      <c r="AK1084" s="160"/>
      <c r="AL1084" s="160"/>
      <c r="AM1084" s="225"/>
      <c r="AN1084" s="160"/>
      <c r="AO1084" s="160"/>
      <c r="AP1084"/>
      <c r="AQ1084"/>
      <c r="AR1084" s="160"/>
      <c r="AS1084" s="156"/>
      <c r="AT1084" s="159"/>
      <c r="AU1084" s="156"/>
    </row>
    <row r="1085" spans="1:47" ht="14.4" x14ac:dyDescent="0.3">
      <c r="A1085" s="214"/>
      <c r="B1085" s="215"/>
      <c r="C1085" s="215"/>
      <c r="D1085" s="215"/>
      <c r="E1085" s="215"/>
      <c r="F1085" s="221"/>
      <c r="G1085" s="215"/>
      <c r="H1085" s="215"/>
      <c r="I1085" s="215"/>
      <c r="J1085" s="215"/>
      <c r="K1085" s="214"/>
      <c r="L1085" s="215"/>
      <c r="M1085" s="156"/>
      <c r="N1085" s="214"/>
      <c r="O1085" s="214"/>
      <c r="P1085" s="242"/>
      <c r="Q1085" s="215"/>
      <c r="R1085" s="215"/>
      <c r="S1085" s="215"/>
      <c r="T1085" s="215"/>
      <c r="AP1085"/>
      <c r="AQ1085"/>
    </row>
    <row r="1086" spans="1:47" ht="14.4" x14ac:dyDescent="0.3">
      <c r="A1086" s="214"/>
      <c r="B1086" s="215"/>
      <c r="C1086" s="215"/>
      <c r="D1086" s="215"/>
      <c r="E1086" s="215"/>
      <c r="F1086" s="220"/>
      <c r="G1086" s="215"/>
      <c r="H1086" s="215"/>
      <c r="I1086" s="215"/>
      <c r="J1086" s="215"/>
      <c r="K1086" s="215"/>
      <c r="L1086" s="215"/>
      <c r="M1086" s="160"/>
      <c r="N1086" s="215"/>
      <c r="O1086" s="222"/>
      <c r="P1086" s="242"/>
      <c r="Q1086" s="222"/>
      <c r="R1086" s="215"/>
      <c r="S1086" s="215"/>
      <c r="T1086" s="215"/>
      <c r="U1086" s="160"/>
      <c r="V1086" s="160"/>
      <c r="W1086" s="160"/>
      <c r="X1086" s="160"/>
      <c r="Y1086" s="160"/>
      <c r="Z1086" s="160"/>
      <c r="AA1086" s="160"/>
      <c r="AB1086" s="160"/>
      <c r="AC1086" s="160"/>
      <c r="AD1086" s="160"/>
      <c r="AE1086" s="160"/>
      <c r="AF1086" s="160"/>
      <c r="AG1086" s="160"/>
      <c r="AH1086" s="156"/>
      <c r="AI1086" s="160"/>
      <c r="AJ1086" s="160"/>
      <c r="AK1086" s="160"/>
      <c r="AL1086" s="160"/>
      <c r="AM1086" s="225"/>
      <c r="AN1086" s="160"/>
      <c r="AO1086" s="160"/>
      <c r="AP1086"/>
      <c r="AQ1086"/>
      <c r="AR1086" s="160"/>
      <c r="AS1086" s="156"/>
      <c r="AT1086" s="159"/>
      <c r="AU1086" s="156"/>
    </row>
    <row r="1087" spans="1:47" ht="14.4" x14ac:dyDescent="0.3">
      <c r="A1087" s="214"/>
      <c r="B1087" s="215"/>
      <c r="C1087" s="215"/>
      <c r="D1087" s="215"/>
      <c r="E1087" s="215"/>
      <c r="F1087" s="221"/>
      <c r="G1087" s="215"/>
      <c r="H1087" s="215"/>
      <c r="I1087" s="215"/>
      <c r="J1087" s="215"/>
      <c r="K1087" s="214"/>
      <c r="L1087" s="215"/>
      <c r="M1087" s="156"/>
      <c r="N1087" s="214"/>
      <c r="O1087" s="214"/>
      <c r="P1087" s="242"/>
      <c r="Q1087" s="215"/>
      <c r="R1087" s="215"/>
      <c r="S1087" s="215"/>
      <c r="T1087" s="215"/>
      <c r="AP1087"/>
      <c r="AQ1087"/>
    </row>
    <row r="1088" spans="1:47" ht="14.4" x14ac:dyDescent="0.3">
      <c r="A1088" s="214"/>
      <c r="B1088" s="215"/>
      <c r="C1088" s="215"/>
      <c r="D1088" s="215"/>
      <c r="E1088" s="215"/>
      <c r="F1088" s="220"/>
      <c r="G1088" s="215"/>
      <c r="H1088" s="215"/>
      <c r="I1088" s="215"/>
      <c r="J1088" s="215"/>
      <c r="K1088" s="215"/>
      <c r="L1088" s="215"/>
      <c r="M1088" s="160"/>
      <c r="N1088" s="215"/>
      <c r="O1088" s="222"/>
      <c r="P1088" s="242"/>
      <c r="Q1088" s="222"/>
      <c r="R1088" s="215"/>
      <c r="S1088" s="215"/>
      <c r="T1088" s="215"/>
      <c r="U1088" s="160"/>
      <c r="V1088" s="160"/>
      <c r="W1088" s="160"/>
      <c r="X1088" s="160"/>
      <c r="Y1088" s="160"/>
      <c r="Z1088" s="160"/>
      <c r="AA1088" s="160"/>
      <c r="AB1088" s="160"/>
      <c r="AC1088" s="160"/>
      <c r="AD1088" s="160"/>
      <c r="AE1088" s="160"/>
      <c r="AF1088" s="160"/>
      <c r="AG1088" s="160"/>
      <c r="AH1088" s="156"/>
      <c r="AI1088" s="160"/>
      <c r="AJ1088" s="160"/>
      <c r="AK1088" s="160"/>
      <c r="AL1088" s="160"/>
      <c r="AM1088" s="225"/>
      <c r="AN1088" s="160"/>
      <c r="AO1088" s="160"/>
      <c r="AP1088"/>
      <c r="AQ1088"/>
      <c r="AR1088" s="160"/>
      <c r="AS1088" s="156"/>
      <c r="AT1088" s="159"/>
      <c r="AU1088" s="156"/>
    </row>
    <row r="1089" spans="1:47" ht="14.4" x14ac:dyDescent="0.3">
      <c r="A1089" s="214"/>
      <c r="B1089" s="215"/>
      <c r="C1089" s="215"/>
      <c r="D1089" s="215"/>
      <c r="E1089" s="215"/>
      <c r="F1089" s="221"/>
      <c r="G1089" s="215"/>
      <c r="H1089" s="215"/>
      <c r="I1089" s="215"/>
      <c r="J1089" s="215"/>
      <c r="K1089" s="214"/>
      <c r="L1089" s="215"/>
      <c r="M1089" s="156"/>
      <c r="N1089" s="214"/>
      <c r="O1089" s="214"/>
      <c r="P1089" s="242"/>
      <c r="Q1089" s="215"/>
      <c r="R1089" s="215"/>
      <c r="S1089" s="215"/>
      <c r="T1089" s="215"/>
      <c r="AP1089"/>
      <c r="AQ1089"/>
    </row>
    <row r="1090" spans="1:47" ht="14.4" x14ac:dyDescent="0.3">
      <c r="A1090" s="214"/>
      <c r="B1090" s="215"/>
      <c r="C1090" s="215"/>
      <c r="D1090" s="215"/>
      <c r="E1090" s="215"/>
      <c r="F1090" s="221"/>
      <c r="G1090" s="215"/>
      <c r="H1090" s="215"/>
      <c r="I1090" s="215"/>
      <c r="J1090" s="215"/>
      <c r="K1090" s="214"/>
      <c r="L1090" s="215"/>
      <c r="M1090" s="156"/>
      <c r="N1090" s="214"/>
      <c r="O1090" s="214"/>
      <c r="P1090" s="242"/>
      <c r="Q1090" s="215"/>
      <c r="R1090" s="215"/>
      <c r="S1090" s="215"/>
      <c r="T1090" s="215"/>
      <c r="AP1090"/>
      <c r="AQ1090"/>
    </row>
    <row r="1091" spans="1:47" ht="14.4" x14ac:dyDescent="0.3">
      <c r="A1091" s="214"/>
      <c r="B1091" s="215"/>
      <c r="C1091" s="215"/>
      <c r="D1091" s="215"/>
      <c r="E1091" s="215"/>
      <c r="F1091" s="221"/>
      <c r="G1091" s="215"/>
      <c r="H1091" s="215"/>
      <c r="I1091" s="215"/>
      <c r="J1091" s="215"/>
      <c r="K1091" s="214"/>
      <c r="L1091" s="215"/>
      <c r="M1091" s="226"/>
      <c r="N1091" s="214"/>
      <c r="O1091" s="214"/>
      <c r="P1091" s="242"/>
      <c r="Q1091" s="215"/>
      <c r="R1091" s="215"/>
      <c r="S1091" s="215"/>
      <c r="T1091" s="215"/>
      <c r="AP1091"/>
      <c r="AQ1091"/>
    </row>
    <row r="1092" spans="1:47" ht="14.4" x14ac:dyDescent="0.3">
      <c r="A1092" s="214"/>
      <c r="B1092" s="215"/>
      <c r="C1092" s="215"/>
      <c r="D1092" s="215"/>
      <c r="E1092" s="215"/>
      <c r="F1092" s="221"/>
      <c r="G1092" s="215"/>
      <c r="H1092" s="215"/>
      <c r="I1092" s="215"/>
      <c r="J1092" s="215"/>
      <c r="K1092" s="214"/>
      <c r="L1092" s="215"/>
      <c r="M1092" s="156"/>
      <c r="N1092" s="214"/>
      <c r="O1092" s="214"/>
      <c r="P1092" s="242"/>
      <c r="Q1092" s="215"/>
      <c r="R1092" s="215"/>
      <c r="S1092" s="215"/>
      <c r="T1092" s="215"/>
      <c r="AP1092"/>
      <c r="AQ1092"/>
    </row>
    <row r="1093" spans="1:47" ht="14.4" x14ac:dyDescent="0.3">
      <c r="A1093" s="214"/>
      <c r="B1093" s="215"/>
      <c r="C1093" s="215"/>
      <c r="D1093" s="215"/>
      <c r="E1093" s="215"/>
      <c r="F1093" s="220"/>
      <c r="G1093" s="215"/>
      <c r="H1093" s="215"/>
      <c r="I1093" s="215"/>
      <c r="J1093" s="215"/>
      <c r="K1093" s="215"/>
      <c r="L1093" s="215"/>
      <c r="M1093" s="160"/>
      <c r="N1093" s="215"/>
      <c r="O1093" s="222"/>
      <c r="P1093" s="242"/>
      <c r="Q1093" s="222"/>
      <c r="R1093" s="215"/>
      <c r="S1093" s="215"/>
      <c r="T1093" s="215"/>
      <c r="U1093" s="160"/>
      <c r="V1093" s="160"/>
      <c r="W1093" s="160"/>
      <c r="X1093" s="160"/>
      <c r="Y1093" s="160"/>
      <c r="Z1093" s="160"/>
      <c r="AA1093" s="160"/>
      <c r="AB1093" s="160"/>
      <c r="AC1093" s="160"/>
      <c r="AD1093" s="160"/>
      <c r="AE1093" s="160"/>
      <c r="AF1093" s="160"/>
      <c r="AG1093" s="160"/>
      <c r="AH1093" s="156"/>
      <c r="AI1093" s="160"/>
      <c r="AJ1093" s="160"/>
      <c r="AK1093" s="160"/>
      <c r="AL1093" s="160"/>
      <c r="AM1093" s="225"/>
      <c r="AN1093" s="160"/>
      <c r="AO1093" s="160"/>
      <c r="AP1093"/>
      <c r="AQ1093"/>
      <c r="AR1093" s="160"/>
      <c r="AS1093" s="156"/>
      <c r="AT1093" s="159"/>
      <c r="AU1093" s="156"/>
    </row>
    <row r="1094" spans="1:47" ht="14.4" x14ac:dyDescent="0.3">
      <c r="A1094" s="214"/>
      <c r="B1094" s="215"/>
      <c r="C1094" s="215"/>
      <c r="D1094" s="215"/>
      <c r="E1094" s="215"/>
      <c r="F1094" s="220"/>
      <c r="G1094" s="215"/>
      <c r="H1094" s="215"/>
      <c r="I1094" s="215"/>
      <c r="J1094" s="215"/>
      <c r="K1094" s="215"/>
      <c r="L1094" s="215"/>
      <c r="M1094" s="160"/>
      <c r="N1094" s="215"/>
      <c r="O1094" s="222"/>
      <c r="P1094" s="242"/>
      <c r="Q1094" s="222"/>
      <c r="R1094" s="215"/>
      <c r="S1094" s="215"/>
      <c r="T1094" s="215"/>
      <c r="U1094" s="160"/>
      <c r="V1094" s="160"/>
      <c r="W1094" s="160"/>
      <c r="X1094" s="160"/>
      <c r="Y1094" s="160"/>
      <c r="Z1094" s="160"/>
      <c r="AA1094" s="160"/>
      <c r="AB1094" s="160"/>
      <c r="AC1094" s="160"/>
      <c r="AD1094" s="160"/>
      <c r="AE1094" s="160"/>
      <c r="AF1094" s="160"/>
      <c r="AG1094" s="160"/>
      <c r="AH1094" s="156"/>
      <c r="AI1094" s="160"/>
      <c r="AJ1094" s="160"/>
      <c r="AK1094" s="160"/>
      <c r="AL1094" s="160"/>
      <c r="AM1094" s="225"/>
      <c r="AN1094" s="160"/>
      <c r="AO1094" s="160"/>
      <c r="AP1094"/>
      <c r="AQ1094"/>
      <c r="AR1094" s="160"/>
      <c r="AS1094" s="156"/>
      <c r="AT1094" s="159"/>
      <c r="AU1094" s="156"/>
    </row>
    <row r="1095" spans="1:47" ht="14.4" x14ac:dyDescent="0.3">
      <c r="A1095" s="214"/>
      <c r="B1095" s="215"/>
      <c r="C1095" s="215"/>
      <c r="D1095" s="215"/>
      <c r="E1095" s="215"/>
      <c r="F1095" s="221"/>
      <c r="G1095" s="215"/>
      <c r="H1095" s="215"/>
      <c r="I1095" s="215"/>
      <c r="J1095" s="215"/>
      <c r="K1095" s="214"/>
      <c r="L1095" s="215"/>
      <c r="M1095" s="156"/>
      <c r="N1095" s="214"/>
      <c r="O1095" s="214"/>
      <c r="P1095" s="242"/>
      <c r="Q1095" s="215"/>
      <c r="R1095" s="215"/>
      <c r="S1095" s="215"/>
      <c r="T1095" s="215"/>
      <c r="AP1095"/>
      <c r="AQ1095"/>
    </row>
    <row r="1096" spans="1:47" ht="14.4" x14ac:dyDescent="0.3">
      <c r="A1096" s="214"/>
      <c r="B1096" s="215"/>
      <c r="C1096" s="215"/>
      <c r="D1096" s="215"/>
      <c r="E1096" s="215"/>
      <c r="F1096" s="221"/>
      <c r="G1096" s="215"/>
      <c r="H1096" s="215"/>
      <c r="I1096" s="215"/>
      <c r="J1096" s="215"/>
      <c r="K1096" s="214"/>
      <c r="L1096" s="215"/>
      <c r="M1096" s="226"/>
      <c r="N1096" s="214"/>
      <c r="O1096" s="214"/>
      <c r="P1096" s="242"/>
      <c r="Q1096" s="215"/>
      <c r="R1096" s="215"/>
      <c r="S1096" s="215"/>
      <c r="T1096" s="215"/>
      <c r="AP1096"/>
      <c r="AQ1096"/>
    </row>
    <row r="1097" spans="1:47" ht="14.4" x14ac:dyDescent="0.3">
      <c r="A1097" s="214"/>
      <c r="B1097" s="215"/>
      <c r="C1097" s="215"/>
      <c r="D1097" s="215"/>
      <c r="E1097" s="215"/>
      <c r="F1097" s="220"/>
      <c r="G1097" s="215"/>
      <c r="H1097" s="215"/>
      <c r="I1097" s="215"/>
      <c r="J1097" s="215"/>
      <c r="K1097" s="215"/>
      <c r="L1097" s="215"/>
      <c r="M1097" s="160"/>
      <c r="N1097" s="215"/>
      <c r="O1097" s="222"/>
      <c r="P1097" s="242"/>
      <c r="Q1097" s="222"/>
      <c r="R1097" s="215"/>
      <c r="S1097" s="215"/>
      <c r="T1097" s="215"/>
      <c r="U1097" s="160"/>
      <c r="V1097" s="160"/>
      <c r="W1097" s="160"/>
      <c r="X1097" s="160"/>
      <c r="Y1097" s="160"/>
      <c r="Z1097" s="160"/>
      <c r="AA1097" s="160"/>
      <c r="AB1097" s="160"/>
      <c r="AC1097" s="160"/>
      <c r="AD1097" s="160"/>
      <c r="AE1097" s="160"/>
      <c r="AF1097" s="160"/>
      <c r="AG1097" s="160"/>
      <c r="AH1097" s="156"/>
      <c r="AI1097" s="160"/>
      <c r="AJ1097" s="160"/>
      <c r="AK1097" s="160"/>
      <c r="AL1097" s="160"/>
      <c r="AM1097" s="225"/>
      <c r="AN1097" s="160"/>
      <c r="AO1097" s="160"/>
      <c r="AP1097"/>
      <c r="AQ1097"/>
      <c r="AR1097" s="160"/>
      <c r="AS1097" s="156"/>
      <c r="AT1097" s="159"/>
      <c r="AU1097" s="156"/>
    </row>
    <row r="1098" spans="1:47" ht="14.4" x14ac:dyDescent="0.3">
      <c r="A1098" s="214"/>
      <c r="B1098" s="215"/>
      <c r="C1098" s="215"/>
      <c r="D1098" s="215"/>
      <c r="E1098" s="215"/>
      <c r="F1098" s="220"/>
      <c r="G1098" s="215"/>
      <c r="H1098" s="215"/>
      <c r="I1098" s="215"/>
      <c r="J1098" s="215"/>
      <c r="K1098" s="215"/>
      <c r="L1098" s="215"/>
      <c r="M1098" s="160"/>
      <c r="N1098" s="215"/>
      <c r="O1098" s="222"/>
      <c r="P1098" s="242"/>
      <c r="Q1098" s="222"/>
      <c r="R1098" s="215"/>
      <c r="S1098" s="215"/>
      <c r="T1098" s="215"/>
      <c r="U1098" s="160"/>
      <c r="V1098" s="160"/>
      <c r="W1098" s="160"/>
      <c r="X1098" s="160"/>
      <c r="Y1098" s="160"/>
      <c r="Z1098" s="160"/>
      <c r="AA1098" s="160"/>
      <c r="AB1098" s="160"/>
      <c r="AC1098" s="160"/>
      <c r="AD1098" s="160"/>
      <c r="AE1098" s="160"/>
      <c r="AF1098" s="160"/>
      <c r="AG1098" s="160"/>
      <c r="AH1098" s="156"/>
      <c r="AI1098" s="160"/>
      <c r="AJ1098" s="160"/>
      <c r="AK1098" s="160"/>
      <c r="AL1098" s="160"/>
      <c r="AM1098" s="225"/>
      <c r="AN1098" s="160"/>
      <c r="AO1098" s="160"/>
      <c r="AP1098"/>
      <c r="AQ1098"/>
      <c r="AR1098" s="160"/>
      <c r="AS1098" s="156"/>
      <c r="AT1098" s="159"/>
      <c r="AU1098" s="156"/>
    </row>
    <row r="1099" spans="1:47" ht="14.4" x14ac:dyDescent="0.3">
      <c r="A1099" s="214"/>
      <c r="B1099" s="215"/>
      <c r="C1099" s="215"/>
      <c r="D1099" s="215"/>
      <c r="E1099" s="215"/>
      <c r="F1099" s="220"/>
      <c r="G1099" s="215"/>
      <c r="H1099" s="215"/>
      <c r="I1099" s="215"/>
      <c r="J1099" s="215"/>
      <c r="K1099" s="215"/>
      <c r="L1099" s="215"/>
      <c r="M1099" s="160"/>
      <c r="N1099" s="215"/>
      <c r="O1099" s="222"/>
      <c r="P1099" s="242"/>
      <c r="Q1099" s="222"/>
      <c r="R1099" s="215"/>
      <c r="S1099" s="215"/>
      <c r="T1099" s="215"/>
      <c r="U1099" s="160"/>
      <c r="V1099" s="160"/>
      <c r="W1099" s="160"/>
      <c r="X1099" s="160"/>
      <c r="Y1099" s="160"/>
      <c r="Z1099" s="160"/>
      <c r="AA1099" s="160"/>
      <c r="AB1099" s="160"/>
      <c r="AC1099" s="160"/>
      <c r="AD1099" s="160"/>
      <c r="AE1099" s="160"/>
      <c r="AF1099" s="160"/>
      <c r="AG1099" s="160"/>
      <c r="AH1099" s="156"/>
      <c r="AI1099" s="160"/>
      <c r="AJ1099" s="160"/>
      <c r="AK1099" s="160"/>
      <c r="AL1099" s="160"/>
      <c r="AM1099" s="225"/>
      <c r="AN1099" s="160"/>
      <c r="AO1099" s="160"/>
      <c r="AP1099"/>
      <c r="AQ1099"/>
      <c r="AR1099" s="160"/>
      <c r="AS1099" s="156"/>
      <c r="AT1099" s="159"/>
      <c r="AU1099" s="156"/>
    </row>
    <row r="1100" spans="1:47" ht="14.4" x14ac:dyDescent="0.3">
      <c r="A1100" s="214"/>
      <c r="B1100" s="215"/>
      <c r="C1100" s="215"/>
      <c r="D1100" s="215"/>
      <c r="E1100" s="215"/>
      <c r="F1100" s="220"/>
      <c r="G1100" s="215"/>
      <c r="H1100" s="215"/>
      <c r="I1100" s="215"/>
      <c r="J1100" s="215"/>
      <c r="K1100" s="215"/>
      <c r="L1100" s="215"/>
      <c r="M1100" s="160"/>
      <c r="N1100" s="215"/>
      <c r="O1100" s="222"/>
      <c r="P1100" s="242"/>
      <c r="Q1100" s="222"/>
      <c r="R1100" s="215"/>
      <c r="S1100" s="215"/>
      <c r="T1100" s="215"/>
      <c r="U1100" s="160"/>
      <c r="V1100" s="160"/>
      <c r="W1100" s="160"/>
      <c r="X1100" s="160"/>
      <c r="Y1100" s="160"/>
      <c r="Z1100" s="160"/>
      <c r="AA1100" s="160"/>
      <c r="AB1100" s="160"/>
      <c r="AC1100" s="160"/>
      <c r="AD1100" s="160"/>
      <c r="AE1100" s="160"/>
      <c r="AF1100" s="160"/>
      <c r="AG1100" s="160"/>
      <c r="AH1100" s="156"/>
      <c r="AI1100" s="160"/>
      <c r="AJ1100" s="160"/>
      <c r="AK1100" s="160"/>
      <c r="AL1100" s="160"/>
      <c r="AM1100" s="225"/>
      <c r="AN1100" s="160"/>
      <c r="AO1100" s="160"/>
      <c r="AP1100"/>
      <c r="AQ1100"/>
      <c r="AR1100" s="160"/>
      <c r="AS1100" s="156"/>
      <c r="AT1100" s="159"/>
      <c r="AU1100" s="156"/>
    </row>
    <row r="1101" spans="1:47" ht="14.4" x14ac:dyDescent="0.3">
      <c r="A1101" s="214"/>
      <c r="B1101" s="215"/>
      <c r="C1101" s="215"/>
      <c r="D1101" s="215"/>
      <c r="E1101" s="215"/>
      <c r="F1101" s="221"/>
      <c r="G1101" s="215"/>
      <c r="H1101" s="215"/>
      <c r="I1101" s="215"/>
      <c r="J1101" s="215"/>
      <c r="K1101" s="214"/>
      <c r="L1101" s="215"/>
      <c r="M1101" s="156"/>
      <c r="N1101" s="214"/>
      <c r="O1101" s="214"/>
      <c r="P1101" s="242"/>
      <c r="Q1101" s="215"/>
      <c r="R1101" s="215"/>
      <c r="S1101" s="215"/>
      <c r="T1101" s="215"/>
      <c r="AP1101"/>
      <c r="AQ1101"/>
    </row>
    <row r="1102" spans="1:47" ht="14.4" x14ac:dyDescent="0.3">
      <c r="A1102" s="214"/>
      <c r="B1102" s="215"/>
      <c r="C1102" s="215"/>
      <c r="D1102" s="215"/>
      <c r="E1102" s="215"/>
      <c r="F1102" s="220"/>
      <c r="G1102" s="215"/>
      <c r="H1102" s="215"/>
      <c r="I1102" s="215"/>
      <c r="J1102" s="215"/>
      <c r="K1102" s="215"/>
      <c r="L1102" s="215"/>
      <c r="M1102" s="160"/>
      <c r="N1102" s="215"/>
      <c r="O1102" s="222"/>
      <c r="P1102" s="242"/>
      <c r="Q1102" s="222"/>
      <c r="R1102" s="215"/>
      <c r="S1102" s="215"/>
      <c r="T1102" s="215"/>
      <c r="U1102" s="160"/>
      <c r="V1102" s="160"/>
      <c r="W1102" s="160"/>
      <c r="X1102" s="160"/>
      <c r="Y1102" s="160"/>
      <c r="Z1102" s="160"/>
      <c r="AA1102" s="160"/>
      <c r="AB1102" s="160"/>
      <c r="AC1102" s="160"/>
      <c r="AD1102" s="160"/>
      <c r="AE1102" s="160"/>
      <c r="AF1102" s="160"/>
      <c r="AG1102" s="160"/>
      <c r="AH1102" s="156"/>
      <c r="AI1102" s="160"/>
      <c r="AJ1102" s="160"/>
      <c r="AK1102" s="160"/>
      <c r="AL1102" s="160"/>
      <c r="AM1102" s="225"/>
      <c r="AN1102" s="160"/>
      <c r="AO1102" s="160"/>
      <c r="AP1102"/>
      <c r="AQ1102"/>
      <c r="AR1102" s="160"/>
      <c r="AS1102" s="156"/>
      <c r="AT1102" s="159"/>
      <c r="AU1102" s="156"/>
    </row>
    <row r="1103" spans="1:47" ht="14.4" x14ac:dyDescent="0.3">
      <c r="A1103" s="214"/>
      <c r="B1103" s="215"/>
      <c r="C1103" s="215"/>
      <c r="D1103" s="215"/>
      <c r="E1103" s="215"/>
      <c r="F1103" s="221"/>
      <c r="G1103" s="215"/>
      <c r="H1103" s="215"/>
      <c r="I1103" s="215"/>
      <c r="J1103" s="215"/>
      <c r="K1103" s="214"/>
      <c r="L1103" s="215"/>
      <c r="M1103" s="156"/>
      <c r="N1103" s="214"/>
      <c r="O1103" s="214"/>
      <c r="P1103" s="242"/>
      <c r="Q1103" s="215"/>
      <c r="R1103" s="215"/>
      <c r="S1103" s="215"/>
      <c r="T1103" s="215"/>
      <c r="AP1103"/>
      <c r="AQ1103"/>
    </row>
    <row r="1104" spans="1:47" ht="14.4" x14ac:dyDescent="0.3">
      <c r="A1104" s="214"/>
      <c r="B1104" s="215"/>
      <c r="C1104" s="215"/>
      <c r="D1104" s="215"/>
      <c r="E1104" s="215"/>
      <c r="F1104" s="220"/>
      <c r="G1104" s="215"/>
      <c r="H1104" s="215"/>
      <c r="I1104" s="215"/>
      <c r="J1104" s="215"/>
      <c r="K1104" s="215"/>
      <c r="L1104" s="215"/>
      <c r="M1104" s="160"/>
      <c r="N1104" s="215"/>
      <c r="O1104" s="222"/>
      <c r="P1104" s="242"/>
      <c r="Q1104" s="222"/>
      <c r="R1104" s="215"/>
      <c r="S1104" s="215"/>
      <c r="T1104" s="215"/>
      <c r="U1104" s="160"/>
      <c r="V1104" s="160"/>
      <c r="W1104" s="160"/>
      <c r="X1104" s="160"/>
      <c r="Y1104" s="160"/>
      <c r="Z1104" s="160"/>
      <c r="AA1104" s="160"/>
      <c r="AB1104" s="160"/>
      <c r="AC1104" s="160"/>
      <c r="AD1104" s="160"/>
      <c r="AE1104" s="160"/>
      <c r="AF1104" s="160"/>
      <c r="AG1104" s="160"/>
      <c r="AH1104" s="156"/>
      <c r="AI1104" s="160"/>
      <c r="AJ1104" s="160"/>
      <c r="AK1104" s="160"/>
      <c r="AL1104" s="160"/>
      <c r="AM1104" s="225"/>
      <c r="AN1104" s="160"/>
      <c r="AO1104" s="160"/>
      <c r="AP1104"/>
      <c r="AQ1104"/>
      <c r="AR1104" s="160"/>
      <c r="AS1104" s="156"/>
      <c r="AT1104" s="159"/>
      <c r="AU1104" s="156"/>
    </row>
    <row r="1105" spans="1:47" ht="14.4" x14ac:dyDescent="0.3">
      <c r="A1105" s="214"/>
      <c r="B1105" s="215"/>
      <c r="C1105" s="215"/>
      <c r="D1105" s="215"/>
      <c r="E1105" s="215"/>
      <c r="F1105" s="221"/>
      <c r="G1105" s="215"/>
      <c r="H1105" s="215"/>
      <c r="I1105" s="215"/>
      <c r="J1105" s="215"/>
      <c r="K1105" s="214"/>
      <c r="L1105" s="215"/>
      <c r="M1105" s="156"/>
      <c r="N1105" s="214"/>
      <c r="O1105" s="214"/>
      <c r="P1105" s="242"/>
      <c r="Q1105" s="215"/>
      <c r="R1105" s="215"/>
      <c r="S1105" s="215"/>
      <c r="T1105" s="215"/>
      <c r="AP1105"/>
      <c r="AQ1105"/>
    </row>
    <row r="1106" spans="1:47" ht="14.4" x14ac:dyDescent="0.3">
      <c r="A1106" s="214"/>
      <c r="B1106" s="215"/>
      <c r="C1106" s="215"/>
      <c r="D1106" s="215"/>
      <c r="E1106" s="215"/>
      <c r="F1106" s="220"/>
      <c r="G1106" s="215"/>
      <c r="H1106" s="215"/>
      <c r="I1106" s="215"/>
      <c r="J1106" s="215"/>
      <c r="K1106" s="215"/>
      <c r="L1106" s="215"/>
      <c r="M1106" s="160"/>
      <c r="N1106" s="215"/>
      <c r="O1106" s="222"/>
      <c r="P1106" s="242"/>
      <c r="Q1106" s="222"/>
      <c r="R1106" s="215"/>
      <c r="S1106" s="215"/>
      <c r="T1106" s="215"/>
      <c r="U1106" s="160"/>
      <c r="V1106" s="160"/>
      <c r="W1106" s="160"/>
      <c r="X1106" s="160"/>
      <c r="Y1106" s="160"/>
      <c r="Z1106" s="160"/>
      <c r="AA1106" s="160"/>
      <c r="AB1106" s="160"/>
      <c r="AC1106" s="160"/>
      <c r="AD1106" s="160"/>
      <c r="AE1106" s="160"/>
      <c r="AF1106" s="160"/>
      <c r="AG1106" s="160"/>
      <c r="AH1106" s="156"/>
      <c r="AI1106" s="160"/>
      <c r="AJ1106" s="160"/>
      <c r="AK1106" s="160"/>
      <c r="AL1106" s="160"/>
      <c r="AM1106" s="225"/>
      <c r="AN1106" s="160"/>
      <c r="AO1106" s="160"/>
      <c r="AP1106"/>
      <c r="AQ1106"/>
      <c r="AR1106" s="160"/>
      <c r="AS1106" s="156"/>
      <c r="AT1106" s="159"/>
      <c r="AU1106" s="156"/>
    </row>
    <row r="1107" spans="1:47" ht="14.4" x14ac:dyDescent="0.3">
      <c r="A1107" s="214"/>
      <c r="B1107" s="215"/>
      <c r="C1107" s="215"/>
      <c r="D1107" s="215"/>
      <c r="E1107" s="215"/>
      <c r="F1107" s="221"/>
      <c r="G1107" s="215"/>
      <c r="H1107" s="215"/>
      <c r="I1107" s="215"/>
      <c r="J1107" s="215"/>
      <c r="K1107" s="214"/>
      <c r="L1107" s="215"/>
      <c r="M1107" s="156"/>
      <c r="N1107" s="214"/>
      <c r="O1107" s="214"/>
      <c r="P1107" s="242"/>
      <c r="Q1107" s="215"/>
      <c r="R1107" s="215"/>
      <c r="S1107" s="215"/>
      <c r="T1107" s="215"/>
      <c r="AP1107"/>
      <c r="AQ1107"/>
    </row>
    <row r="1108" spans="1:47" ht="14.4" x14ac:dyDescent="0.3">
      <c r="A1108" s="214"/>
      <c r="B1108" s="215"/>
      <c r="C1108" s="215"/>
      <c r="D1108" s="215"/>
      <c r="E1108" s="215"/>
      <c r="F1108" s="221"/>
      <c r="G1108" s="215"/>
      <c r="H1108" s="215"/>
      <c r="I1108" s="215"/>
      <c r="J1108" s="215"/>
      <c r="K1108" s="214"/>
      <c r="L1108" s="215"/>
      <c r="M1108" s="219"/>
      <c r="N1108" s="214"/>
      <c r="O1108" s="214"/>
      <c r="P1108" s="242"/>
      <c r="Q1108" s="215"/>
      <c r="R1108" s="215"/>
      <c r="S1108" s="215"/>
      <c r="T1108" s="215"/>
      <c r="AP1108"/>
      <c r="AQ1108"/>
    </row>
    <row r="1109" spans="1:47" ht="14.4" x14ac:dyDescent="0.3">
      <c r="A1109" s="214"/>
      <c r="B1109" s="215"/>
      <c r="C1109" s="215"/>
      <c r="D1109" s="215"/>
      <c r="E1109" s="215"/>
      <c r="F1109" s="221"/>
      <c r="G1109" s="215"/>
      <c r="H1109" s="215"/>
      <c r="I1109" s="215"/>
      <c r="J1109" s="215"/>
      <c r="K1109" s="214"/>
      <c r="L1109" s="215"/>
      <c r="M1109" s="156"/>
      <c r="N1109" s="214"/>
      <c r="O1109" s="214"/>
      <c r="P1109" s="242"/>
      <c r="Q1109" s="215"/>
      <c r="R1109" s="215"/>
      <c r="S1109" s="215"/>
      <c r="T1109" s="215"/>
      <c r="AP1109"/>
      <c r="AQ1109"/>
    </row>
    <row r="1110" spans="1:47" ht="14.4" x14ac:dyDescent="0.3">
      <c r="A1110" s="214"/>
      <c r="B1110" s="215"/>
      <c r="C1110" s="215"/>
      <c r="D1110" s="215"/>
      <c r="E1110" s="215"/>
      <c r="F1110" s="220"/>
      <c r="G1110" s="215"/>
      <c r="H1110" s="215"/>
      <c r="I1110" s="215"/>
      <c r="J1110" s="215"/>
      <c r="K1110" s="215"/>
      <c r="L1110" s="215"/>
      <c r="M1110" s="160"/>
      <c r="N1110" s="215"/>
      <c r="O1110" s="222"/>
      <c r="P1110" s="242"/>
      <c r="Q1110" s="222"/>
      <c r="R1110" s="215"/>
      <c r="S1110" s="215"/>
      <c r="T1110" s="215"/>
      <c r="U1110" s="160"/>
      <c r="V1110" s="160"/>
      <c r="W1110" s="160"/>
      <c r="X1110" s="160"/>
      <c r="Y1110" s="160"/>
      <c r="Z1110" s="160"/>
      <c r="AA1110" s="160"/>
      <c r="AB1110" s="160"/>
      <c r="AC1110" s="160"/>
      <c r="AD1110" s="160"/>
      <c r="AE1110" s="160"/>
      <c r="AF1110" s="160"/>
      <c r="AG1110" s="160"/>
      <c r="AH1110" s="156"/>
      <c r="AI1110" s="160"/>
      <c r="AJ1110" s="160"/>
      <c r="AK1110" s="160"/>
      <c r="AL1110" s="160"/>
      <c r="AM1110" s="225"/>
      <c r="AN1110" s="160"/>
      <c r="AO1110" s="160"/>
      <c r="AP1110"/>
      <c r="AQ1110"/>
      <c r="AR1110" s="160"/>
      <c r="AS1110" s="156"/>
      <c r="AT1110" s="159"/>
      <c r="AU1110" s="156"/>
    </row>
    <row r="1111" spans="1:47" ht="14.4" x14ac:dyDescent="0.3">
      <c r="A1111" s="214"/>
      <c r="B1111" s="215"/>
      <c r="C1111" s="215"/>
      <c r="D1111" s="215"/>
      <c r="E1111" s="215"/>
      <c r="F1111" s="220"/>
      <c r="G1111" s="215"/>
      <c r="H1111" s="215"/>
      <c r="I1111" s="215"/>
      <c r="J1111" s="215"/>
      <c r="K1111" s="215"/>
      <c r="L1111" s="215"/>
      <c r="M1111" s="160"/>
      <c r="N1111" s="215"/>
      <c r="O1111" s="222"/>
      <c r="P1111" s="242"/>
      <c r="Q1111" s="222"/>
      <c r="R1111" s="215"/>
      <c r="S1111" s="215"/>
      <c r="T1111" s="215"/>
      <c r="U1111" s="160"/>
      <c r="V1111" s="160"/>
      <c r="W1111" s="160"/>
      <c r="X1111" s="160"/>
      <c r="Y1111" s="160"/>
      <c r="Z1111" s="160"/>
      <c r="AA1111" s="160"/>
      <c r="AB1111" s="160"/>
      <c r="AC1111" s="160"/>
      <c r="AD1111" s="160"/>
      <c r="AE1111" s="160"/>
      <c r="AF1111" s="160"/>
      <c r="AG1111" s="160"/>
      <c r="AH1111" s="156"/>
      <c r="AI1111" s="160"/>
      <c r="AJ1111" s="160"/>
      <c r="AK1111" s="160"/>
      <c r="AL1111" s="160"/>
      <c r="AM1111" s="225"/>
      <c r="AN1111" s="160"/>
      <c r="AO1111" s="160"/>
      <c r="AP1111"/>
      <c r="AQ1111"/>
      <c r="AR1111" s="160"/>
      <c r="AS1111" s="156"/>
      <c r="AT1111" s="159"/>
      <c r="AU1111" s="156"/>
    </row>
    <row r="1112" spans="1:47" ht="14.4" x14ac:dyDescent="0.3">
      <c r="A1112" s="214"/>
      <c r="B1112" s="215"/>
      <c r="C1112" s="215"/>
      <c r="D1112" s="215"/>
      <c r="E1112" s="215"/>
      <c r="F1112" s="221"/>
      <c r="G1112" s="215"/>
      <c r="H1112" s="215"/>
      <c r="I1112" s="215"/>
      <c r="J1112" s="215"/>
      <c r="K1112" s="214"/>
      <c r="L1112" s="215"/>
      <c r="M1112" s="222"/>
      <c r="N1112" s="214"/>
      <c r="O1112" s="214"/>
      <c r="P1112" s="242"/>
      <c r="Q1112" s="215"/>
      <c r="R1112" s="215"/>
      <c r="S1112" s="215"/>
      <c r="T1112" s="215"/>
      <c r="AP1112"/>
      <c r="AQ1112"/>
    </row>
    <row r="1113" spans="1:47" ht="14.4" x14ac:dyDescent="0.3">
      <c r="A1113" s="214"/>
      <c r="B1113" s="215"/>
      <c r="C1113" s="215"/>
      <c r="D1113" s="215"/>
      <c r="E1113" s="215"/>
      <c r="F1113" s="220"/>
      <c r="G1113" s="215"/>
      <c r="H1113" s="215"/>
      <c r="I1113" s="215"/>
      <c r="J1113" s="215"/>
      <c r="K1113" s="215"/>
      <c r="L1113" s="215"/>
      <c r="M1113" s="160"/>
      <c r="N1113" s="215"/>
      <c r="O1113" s="222"/>
      <c r="P1113" s="242"/>
      <c r="Q1113" s="222"/>
      <c r="R1113" s="215"/>
      <c r="S1113" s="215"/>
      <c r="T1113" s="215"/>
      <c r="U1113" s="160"/>
      <c r="V1113" s="160"/>
      <c r="W1113" s="160"/>
      <c r="X1113" s="160"/>
      <c r="Y1113" s="160"/>
      <c r="Z1113" s="160"/>
      <c r="AA1113" s="160"/>
      <c r="AB1113" s="160"/>
      <c r="AC1113" s="160"/>
      <c r="AD1113" s="160"/>
      <c r="AE1113" s="160"/>
      <c r="AF1113" s="160"/>
      <c r="AG1113" s="160"/>
      <c r="AH1113" s="156"/>
      <c r="AI1113" s="160"/>
      <c r="AJ1113" s="160"/>
      <c r="AK1113" s="160"/>
      <c r="AL1113" s="160"/>
      <c r="AM1113" s="225"/>
      <c r="AN1113" s="160"/>
      <c r="AO1113" s="160"/>
      <c r="AP1113"/>
      <c r="AQ1113"/>
      <c r="AR1113" s="160"/>
      <c r="AS1113" s="156"/>
      <c r="AT1113" s="159"/>
      <c r="AU1113" s="156"/>
    </row>
    <row r="1114" spans="1:47" ht="14.4" x14ac:dyDescent="0.3">
      <c r="A1114" s="214"/>
      <c r="B1114" s="215"/>
      <c r="C1114" s="215"/>
      <c r="D1114" s="215"/>
      <c r="E1114" s="215"/>
      <c r="F1114" s="221"/>
      <c r="G1114" s="215"/>
      <c r="H1114" s="215"/>
      <c r="I1114" s="215"/>
      <c r="J1114" s="215"/>
      <c r="K1114" s="214"/>
      <c r="L1114" s="215"/>
      <c r="M1114" s="156"/>
      <c r="N1114" s="214"/>
      <c r="O1114" s="214"/>
      <c r="P1114" s="242"/>
      <c r="Q1114" s="215"/>
      <c r="R1114" s="215"/>
      <c r="S1114" s="215"/>
      <c r="T1114" s="215"/>
      <c r="AP1114"/>
      <c r="AQ1114"/>
    </row>
    <row r="1115" spans="1:47" ht="14.4" x14ac:dyDescent="0.3">
      <c r="A1115" s="214"/>
      <c r="B1115" s="215"/>
      <c r="C1115" s="215"/>
      <c r="D1115" s="215"/>
      <c r="E1115" s="215"/>
      <c r="F1115" s="220"/>
      <c r="G1115" s="215"/>
      <c r="H1115" s="215"/>
      <c r="I1115" s="215"/>
      <c r="J1115" s="215"/>
      <c r="K1115" s="215"/>
      <c r="L1115" s="215"/>
      <c r="M1115" s="160"/>
      <c r="N1115" s="215"/>
      <c r="O1115" s="222"/>
      <c r="P1115" s="242"/>
      <c r="Q1115" s="222"/>
      <c r="R1115" s="215"/>
      <c r="S1115" s="215"/>
      <c r="T1115" s="215"/>
      <c r="U1115" s="160"/>
      <c r="V1115" s="160"/>
      <c r="W1115" s="160"/>
      <c r="X1115" s="160"/>
      <c r="Y1115" s="160"/>
      <c r="Z1115" s="160"/>
      <c r="AA1115" s="160"/>
      <c r="AB1115" s="160"/>
      <c r="AC1115" s="160"/>
      <c r="AD1115" s="160"/>
      <c r="AE1115" s="160"/>
      <c r="AF1115" s="160"/>
      <c r="AG1115" s="160"/>
      <c r="AH1115" s="156"/>
      <c r="AI1115" s="160"/>
      <c r="AJ1115" s="160"/>
      <c r="AK1115" s="160"/>
      <c r="AL1115" s="160"/>
      <c r="AM1115" s="225"/>
      <c r="AN1115" s="160"/>
      <c r="AO1115" s="160"/>
      <c r="AP1115"/>
      <c r="AQ1115"/>
      <c r="AR1115" s="160"/>
      <c r="AS1115" s="156"/>
      <c r="AT1115" s="159"/>
      <c r="AU1115" s="156"/>
    </row>
    <row r="1116" spans="1:47" ht="14.4" x14ac:dyDescent="0.3">
      <c r="A1116" s="214"/>
      <c r="B1116" s="215"/>
      <c r="C1116" s="215"/>
      <c r="D1116" s="215"/>
      <c r="E1116" s="215"/>
      <c r="F1116" s="221"/>
      <c r="G1116" s="215"/>
      <c r="H1116" s="215"/>
      <c r="I1116" s="215"/>
      <c r="J1116" s="215"/>
      <c r="K1116" s="214"/>
      <c r="L1116" s="215"/>
      <c r="M1116" s="156"/>
      <c r="N1116" s="214"/>
      <c r="O1116" s="214"/>
      <c r="P1116" s="242"/>
      <c r="Q1116" s="215"/>
      <c r="R1116" s="215"/>
      <c r="S1116" s="215"/>
      <c r="T1116" s="215"/>
      <c r="AP1116"/>
      <c r="AQ1116"/>
    </row>
    <row r="1117" spans="1:47" ht="14.4" x14ac:dyDescent="0.3">
      <c r="A1117" s="214"/>
      <c r="B1117" s="215"/>
      <c r="C1117" s="215"/>
      <c r="D1117" s="215"/>
      <c r="E1117" s="215"/>
      <c r="F1117" s="220"/>
      <c r="G1117" s="215"/>
      <c r="H1117" s="215"/>
      <c r="I1117" s="215"/>
      <c r="J1117" s="215"/>
      <c r="K1117" s="215"/>
      <c r="L1117" s="215"/>
      <c r="M1117" s="160"/>
      <c r="N1117" s="215"/>
      <c r="O1117" s="222"/>
      <c r="P1117" s="242"/>
      <c r="Q1117" s="222"/>
      <c r="R1117" s="215"/>
      <c r="S1117" s="215"/>
      <c r="T1117" s="215"/>
      <c r="U1117" s="160"/>
      <c r="V1117" s="160"/>
      <c r="W1117" s="160"/>
      <c r="X1117" s="160"/>
      <c r="Y1117" s="160"/>
      <c r="Z1117" s="160"/>
      <c r="AA1117" s="160"/>
      <c r="AB1117" s="160"/>
      <c r="AC1117" s="160"/>
      <c r="AD1117" s="160"/>
      <c r="AE1117" s="160"/>
      <c r="AF1117" s="160"/>
      <c r="AG1117" s="160"/>
      <c r="AH1117" s="156"/>
      <c r="AI1117" s="160"/>
      <c r="AJ1117" s="160"/>
      <c r="AK1117" s="160"/>
      <c r="AL1117" s="160"/>
      <c r="AM1117" s="225"/>
      <c r="AN1117" s="160"/>
      <c r="AO1117" s="160"/>
      <c r="AP1117"/>
      <c r="AQ1117"/>
      <c r="AR1117" s="160"/>
      <c r="AS1117" s="156"/>
      <c r="AT1117" s="159"/>
      <c r="AU1117" s="156"/>
    </row>
    <row r="1118" spans="1:47" ht="14.4" x14ac:dyDescent="0.3">
      <c r="A1118" s="214"/>
      <c r="B1118" s="215"/>
      <c r="C1118" s="215"/>
      <c r="D1118" s="215"/>
      <c r="E1118" s="215"/>
      <c r="F1118" s="221"/>
      <c r="G1118" s="215"/>
      <c r="H1118" s="215"/>
      <c r="I1118" s="215"/>
      <c r="J1118" s="215"/>
      <c r="K1118" s="214"/>
      <c r="L1118" s="215"/>
      <c r="M1118" s="156"/>
      <c r="N1118" s="214"/>
      <c r="O1118" s="214"/>
      <c r="P1118" s="242"/>
      <c r="Q1118" s="215"/>
      <c r="R1118" s="215"/>
      <c r="S1118" s="215"/>
      <c r="T1118" s="215"/>
      <c r="AP1118"/>
      <c r="AQ1118"/>
    </row>
    <row r="1119" spans="1:47" ht="14.4" x14ac:dyDescent="0.3">
      <c r="A1119" s="214"/>
      <c r="B1119" s="215"/>
      <c r="C1119" s="215"/>
      <c r="D1119" s="215"/>
      <c r="E1119" s="215"/>
      <c r="F1119" s="221"/>
      <c r="G1119" s="215"/>
      <c r="H1119" s="215"/>
      <c r="I1119" s="215"/>
      <c r="J1119" s="215"/>
      <c r="K1119" s="214"/>
      <c r="L1119" s="215"/>
      <c r="M1119" s="156"/>
      <c r="N1119" s="214"/>
      <c r="O1119" s="214"/>
      <c r="P1119" s="242"/>
      <c r="Q1119" s="215"/>
      <c r="R1119" s="215"/>
      <c r="S1119" s="215"/>
      <c r="T1119" s="215"/>
      <c r="AP1119"/>
      <c r="AQ1119"/>
    </row>
    <row r="1120" spans="1:47" ht="14.4" x14ac:dyDescent="0.3">
      <c r="A1120" s="214"/>
      <c r="B1120" s="215"/>
      <c r="C1120" s="215"/>
      <c r="D1120" s="215"/>
      <c r="E1120" s="215"/>
      <c r="F1120" s="220"/>
      <c r="G1120" s="215"/>
      <c r="H1120" s="215"/>
      <c r="I1120" s="215"/>
      <c r="J1120" s="215"/>
      <c r="K1120" s="215"/>
      <c r="L1120" s="215"/>
      <c r="M1120" s="160"/>
      <c r="N1120" s="215"/>
      <c r="O1120" s="222"/>
      <c r="P1120" s="242"/>
      <c r="Q1120" s="222"/>
      <c r="R1120" s="215"/>
      <c r="S1120" s="215"/>
      <c r="T1120" s="215"/>
      <c r="U1120" s="160"/>
      <c r="V1120" s="160"/>
      <c r="W1120" s="160"/>
      <c r="X1120" s="160"/>
      <c r="Y1120" s="160"/>
      <c r="Z1120" s="160"/>
      <c r="AA1120" s="160"/>
      <c r="AB1120" s="160"/>
      <c r="AC1120" s="160"/>
      <c r="AD1120" s="160"/>
      <c r="AE1120" s="160"/>
      <c r="AF1120" s="160"/>
      <c r="AG1120" s="160"/>
      <c r="AH1120" s="156"/>
      <c r="AI1120" s="160"/>
      <c r="AJ1120" s="160"/>
      <c r="AK1120" s="160"/>
      <c r="AL1120" s="160"/>
      <c r="AM1120" s="225"/>
      <c r="AN1120" s="160"/>
      <c r="AO1120" s="160"/>
      <c r="AP1120"/>
      <c r="AQ1120"/>
      <c r="AR1120" s="160"/>
      <c r="AS1120" s="156"/>
      <c r="AT1120" s="159"/>
      <c r="AU1120" s="156"/>
    </row>
    <row r="1121" spans="1:47" ht="14.4" x14ac:dyDescent="0.3">
      <c r="A1121" s="214"/>
      <c r="B1121" s="215"/>
      <c r="C1121" s="215"/>
      <c r="D1121" s="215"/>
      <c r="E1121" s="215"/>
      <c r="F1121" s="221"/>
      <c r="G1121" s="215"/>
      <c r="H1121" s="215"/>
      <c r="I1121" s="215"/>
      <c r="J1121" s="215"/>
      <c r="K1121" s="214"/>
      <c r="L1121" s="215"/>
      <c r="M1121" s="156"/>
      <c r="N1121" s="214"/>
      <c r="O1121" s="214"/>
      <c r="P1121" s="242"/>
      <c r="Q1121" s="215"/>
      <c r="R1121" s="215"/>
      <c r="S1121" s="215"/>
      <c r="T1121" s="215"/>
      <c r="AP1121"/>
      <c r="AQ1121"/>
    </row>
    <row r="1122" spans="1:47" ht="14.4" x14ac:dyDescent="0.3">
      <c r="A1122" s="214"/>
      <c r="B1122" s="215"/>
      <c r="C1122" s="215"/>
      <c r="D1122" s="215"/>
      <c r="E1122" s="215"/>
      <c r="F1122" s="220"/>
      <c r="G1122" s="215"/>
      <c r="H1122" s="215"/>
      <c r="I1122" s="215"/>
      <c r="J1122" s="215"/>
      <c r="K1122" s="215"/>
      <c r="L1122" s="215"/>
      <c r="M1122" s="160"/>
      <c r="N1122" s="215"/>
      <c r="O1122" s="222"/>
      <c r="P1122" s="242"/>
      <c r="Q1122" s="222"/>
      <c r="R1122" s="215"/>
      <c r="S1122" s="215"/>
      <c r="T1122" s="215"/>
      <c r="U1122" s="160"/>
      <c r="V1122" s="160"/>
      <c r="W1122" s="160"/>
      <c r="X1122" s="160"/>
      <c r="Y1122" s="160"/>
      <c r="Z1122" s="160"/>
      <c r="AA1122" s="160"/>
      <c r="AB1122" s="160"/>
      <c r="AC1122" s="160"/>
      <c r="AD1122" s="160"/>
      <c r="AE1122" s="160"/>
      <c r="AF1122" s="160"/>
      <c r="AG1122" s="160"/>
      <c r="AH1122" s="156"/>
      <c r="AI1122" s="160"/>
      <c r="AJ1122" s="160"/>
      <c r="AK1122" s="160"/>
      <c r="AL1122" s="160"/>
      <c r="AM1122" s="225"/>
      <c r="AN1122" s="160"/>
      <c r="AO1122" s="160"/>
      <c r="AP1122"/>
      <c r="AQ1122"/>
      <c r="AR1122" s="160"/>
      <c r="AS1122" s="156"/>
      <c r="AT1122" s="159"/>
      <c r="AU1122" s="156"/>
    </row>
    <row r="1123" spans="1:47" ht="14.4" x14ac:dyDescent="0.3">
      <c r="A1123" s="214"/>
      <c r="B1123" s="215"/>
      <c r="C1123" s="215"/>
      <c r="D1123" s="215"/>
      <c r="E1123" s="215"/>
      <c r="F1123" s="221"/>
      <c r="G1123" s="215"/>
      <c r="H1123" s="215"/>
      <c r="I1123" s="215"/>
      <c r="J1123" s="215"/>
      <c r="K1123" s="214"/>
      <c r="L1123" s="215"/>
      <c r="M1123" s="156"/>
      <c r="N1123" s="214"/>
      <c r="O1123" s="214"/>
      <c r="P1123" s="242"/>
      <c r="Q1123" s="215"/>
      <c r="R1123" s="215"/>
      <c r="S1123" s="215"/>
      <c r="T1123" s="215"/>
      <c r="AP1123"/>
      <c r="AQ1123"/>
    </row>
    <row r="1124" spans="1:47" ht="14.4" x14ac:dyDescent="0.3">
      <c r="A1124" s="214"/>
      <c r="B1124" s="215"/>
      <c r="C1124" s="215"/>
      <c r="D1124" s="215"/>
      <c r="E1124" s="215"/>
      <c r="F1124" s="221"/>
      <c r="G1124" s="215"/>
      <c r="H1124" s="215"/>
      <c r="I1124" s="215"/>
      <c r="J1124" s="215"/>
      <c r="K1124" s="214"/>
      <c r="L1124" s="215"/>
      <c r="M1124" s="156"/>
      <c r="N1124" s="214"/>
      <c r="O1124" s="214"/>
      <c r="P1124" s="242"/>
      <c r="Q1124" s="215"/>
      <c r="R1124" s="215"/>
      <c r="S1124" s="215"/>
      <c r="T1124" s="215"/>
      <c r="AP1124"/>
      <c r="AQ1124"/>
    </row>
    <row r="1125" spans="1:47" ht="14.4" x14ac:dyDescent="0.3">
      <c r="A1125" s="214"/>
      <c r="B1125" s="215"/>
      <c r="C1125" s="215"/>
      <c r="D1125" s="215"/>
      <c r="E1125" s="215"/>
      <c r="F1125" s="220"/>
      <c r="G1125" s="215"/>
      <c r="H1125" s="215"/>
      <c r="I1125" s="215"/>
      <c r="J1125" s="215"/>
      <c r="K1125" s="215"/>
      <c r="L1125" s="215"/>
      <c r="M1125" s="160"/>
      <c r="N1125" s="215"/>
      <c r="O1125" s="222"/>
      <c r="P1125" s="242"/>
      <c r="Q1125" s="222"/>
      <c r="R1125" s="215"/>
      <c r="S1125" s="215"/>
      <c r="T1125" s="215"/>
      <c r="U1125" s="160"/>
      <c r="V1125" s="160"/>
      <c r="W1125" s="160"/>
      <c r="X1125" s="160"/>
      <c r="Y1125" s="160"/>
      <c r="Z1125" s="160"/>
      <c r="AA1125" s="160"/>
      <c r="AB1125" s="160"/>
      <c r="AC1125" s="160"/>
      <c r="AD1125" s="160"/>
      <c r="AE1125" s="160"/>
      <c r="AF1125" s="160"/>
      <c r="AG1125" s="160"/>
      <c r="AH1125" s="156"/>
      <c r="AI1125" s="160"/>
      <c r="AJ1125" s="160"/>
      <c r="AK1125" s="160"/>
      <c r="AL1125" s="160"/>
      <c r="AM1125" s="225"/>
      <c r="AN1125" s="160"/>
      <c r="AO1125" s="160"/>
      <c r="AP1125"/>
      <c r="AQ1125"/>
      <c r="AR1125" s="160"/>
      <c r="AS1125" s="156"/>
      <c r="AT1125" s="159"/>
      <c r="AU1125" s="156"/>
    </row>
    <row r="1126" spans="1:47" ht="14.4" x14ac:dyDescent="0.3">
      <c r="A1126" s="214"/>
      <c r="B1126" s="215"/>
      <c r="C1126" s="215"/>
      <c r="D1126" s="215"/>
      <c r="E1126" s="215"/>
      <c r="F1126" s="221"/>
      <c r="G1126" s="215"/>
      <c r="H1126" s="215"/>
      <c r="I1126" s="215"/>
      <c r="J1126" s="215"/>
      <c r="K1126" s="214"/>
      <c r="L1126" s="215"/>
      <c r="M1126" s="156"/>
      <c r="N1126" s="214"/>
      <c r="O1126" s="214"/>
      <c r="P1126" s="242"/>
      <c r="Q1126" s="215"/>
      <c r="R1126" s="215"/>
      <c r="S1126" s="215"/>
      <c r="T1126" s="215"/>
      <c r="AP1126"/>
      <c r="AQ1126"/>
    </row>
    <row r="1127" spans="1:47" ht="14.4" x14ac:dyDescent="0.3">
      <c r="A1127" s="214"/>
      <c r="B1127" s="215"/>
      <c r="C1127" s="215"/>
      <c r="D1127" s="215"/>
      <c r="E1127" s="215"/>
      <c r="F1127" s="221"/>
      <c r="G1127" s="215"/>
      <c r="H1127" s="215"/>
      <c r="I1127" s="215"/>
      <c r="J1127" s="215"/>
      <c r="K1127" s="214"/>
      <c r="L1127" s="215"/>
      <c r="M1127" s="156"/>
      <c r="N1127" s="214"/>
      <c r="O1127" s="214"/>
      <c r="P1127" s="242"/>
      <c r="Q1127" s="215"/>
      <c r="R1127" s="215"/>
      <c r="S1127" s="215"/>
      <c r="T1127" s="215"/>
      <c r="AP1127"/>
      <c r="AQ1127"/>
    </row>
    <row r="1128" spans="1:47" ht="14.4" x14ac:dyDescent="0.3">
      <c r="A1128" s="214"/>
      <c r="B1128" s="215"/>
      <c r="C1128" s="215"/>
      <c r="D1128" s="215"/>
      <c r="E1128" s="215"/>
      <c r="F1128" s="221"/>
      <c r="G1128" s="215"/>
      <c r="H1128" s="215"/>
      <c r="I1128" s="215"/>
      <c r="J1128" s="215"/>
      <c r="K1128" s="214"/>
      <c r="L1128" s="215"/>
      <c r="M1128" s="156"/>
      <c r="N1128" s="214"/>
      <c r="O1128" s="214"/>
      <c r="P1128" s="242"/>
      <c r="Q1128" s="215"/>
      <c r="R1128" s="215"/>
      <c r="S1128" s="215"/>
      <c r="T1128" s="215"/>
      <c r="AP1128"/>
      <c r="AQ1128"/>
    </row>
    <row r="1129" spans="1:47" ht="14.4" x14ac:dyDescent="0.3">
      <c r="A1129" s="214"/>
      <c r="B1129" s="215"/>
      <c r="C1129" s="215"/>
      <c r="D1129" s="215"/>
      <c r="E1129" s="215"/>
      <c r="F1129" s="221"/>
      <c r="G1129" s="215"/>
      <c r="H1129" s="215"/>
      <c r="I1129" s="215"/>
      <c r="J1129" s="215"/>
      <c r="K1129" s="214"/>
      <c r="L1129" s="215"/>
      <c r="M1129" s="156"/>
      <c r="N1129" s="214"/>
      <c r="O1129" s="214"/>
      <c r="P1129" s="242"/>
      <c r="Q1129" s="215"/>
      <c r="R1129" s="215"/>
      <c r="S1129" s="215"/>
      <c r="T1129" s="215"/>
      <c r="AP1129"/>
      <c r="AQ1129"/>
    </row>
    <row r="1130" spans="1:47" ht="14.4" x14ac:dyDescent="0.3">
      <c r="A1130" s="214"/>
      <c r="B1130" s="215"/>
      <c r="C1130" s="215"/>
      <c r="D1130" s="215"/>
      <c r="E1130" s="215"/>
      <c r="F1130" s="220"/>
      <c r="G1130" s="215"/>
      <c r="H1130" s="215"/>
      <c r="I1130" s="215"/>
      <c r="J1130" s="215"/>
      <c r="K1130" s="215"/>
      <c r="L1130" s="215"/>
      <c r="M1130" s="160"/>
      <c r="N1130" s="215"/>
      <c r="O1130" s="222"/>
      <c r="P1130" s="242"/>
      <c r="Q1130" s="222"/>
      <c r="R1130" s="215"/>
      <c r="S1130" s="215"/>
      <c r="T1130" s="215"/>
      <c r="U1130" s="160"/>
      <c r="V1130" s="160"/>
      <c r="W1130" s="160"/>
      <c r="X1130" s="160"/>
      <c r="Y1130" s="160"/>
      <c r="Z1130" s="160"/>
      <c r="AA1130" s="160"/>
      <c r="AB1130" s="160"/>
      <c r="AC1130" s="160"/>
      <c r="AD1130" s="160"/>
      <c r="AE1130" s="160"/>
      <c r="AF1130" s="160"/>
      <c r="AG1130" s="160"/>
      <c r="AH1130" s="156"/>
      <c r="AI1130" s="160"/>
      <c r="AJ1130" s="160"/>
      <c r="AK1130" s="160"/>
      <c r="AL1130" s="160"/>
      <c r="AM1130" s="225"/>
      <c r="AN1130" s="160"/>
      <c r="AO1130" s="160"/>
      <c r="AP1130"/>
      <c r="AQ1130"/>
      <c r="AR1130" s="160"/>
      <c r="AS1130" s="156"/>
      <c r="AT1130" s="159"/>
      <c r="AU1130" s="156"/>
    </row>
    <row r="1131" spans="1:47" ht="14.4" x14ac:dyDescent="0.3">
      <c r="A1131" s="214"/>
      <c r="B1131" s="215"/>
      <c r="C1131" s="215"/>
      <c r="D1131" s="215"/>
      <c r="E1131" s="215"/>
      <c r="F1131" s="220"/>
      <c r="G1131" s="215"/>
      <c r="H1131" s="215"/>
      <c r="I1131" s="215"/>
      <c r="J1131" s="215"/>
      <c r="K1131" s="215"/>
      <c r="L1131" s="215"/>
      <c r="M1131" s="160"/>
      <c r="N1131" s="215"/>
      <c r="O1131" s="222"/>
      <c r="P1131" s="242"/>
      <c r="Q1131" s="222"/>
      <c r="R1131" s="215"/>
      <c r="S1131" s="215"/>
      <c r="T1131" s="215"/>
      <c r="U1131" s="160"/>
      <c r="V1131" s="160"/>
      <c r="W1131" s="160"/>
      <c r="X1131" s="160"/>
      <c r="Y1131" s="160"/>
      <c r="Z1131" s="160"/>
      <c r="AA1131" s="160"/>
      <c r="AB1131" s="160"/>
      <c r="AC1131" s="160"/>
      <c r="AD1131" s="160"/>
      <c r="AE1131" s="160"/>
      <c r="AF1131" s="160"/>
      <c r="AG1131" s="160"/>
      <c r="AH1131" s="156"/>
      <c r="AI1131" s="160"/>
      <c r="AJ1131" s="160"/>
      <c r="AK1131" s="160"/>
      <c r="AL1131" s="160"/>
      <c r="AM1131" s="225"/>
      <c r="AN1131" s="160"/>
      <c r="AO1131" s="160"/>
      <c r="AP1131"/>
      <c r="AQ1131"/>
      <c r="AR1131" s="160"/>
      <c r="AS1131" s="156"/>
      <c r="AT1131" s="159"/>
      <c r="AU1131" s="156"/>
    </row>
    <row r="1132" spans="1:47" ht="14.4" x14ac:dyDescent="0.3">
      <c r="A1132" s="214"/>
      <c r="B1132" s="215"/>
      <c r="C1132" s="215"/>
      <c r="D1132" s="215"/>
      <c r="E1132" s="215"/>
      <c r="F1132" s="220"/>
      <c r="G1132" s="215"/>
      <c r="H1132" s="215"/>
      <c r="I1132" s="215"/>
      <c r="J1132" s="215"/>
      <c r="K1132" s="215"/>
      <c r="L1132" s="215"/>
      <c r="M1132" s="160"/>
      <c r="N1132" s="215"/>
      <c r="O1132" s="219"/>
      <c r="P1132" s="242"/>
      <c r="Q1132" s="219"/>
      <c r="R1132" s="215"/>
      <c r="S1132" s="215"/>
      <c r="T1132" s="215"/>
      <c r="U1132" s="160"/>
      <c r="V1132" s="160"/>
      <c r="W1132" s="160"/>
      <c r="X1132" s="160"/>
      <c r="Y1132" s="160"/>
      <c r="Z1132" s="160"/>
      <c r="AA1132" s="160"/>
      <c r="AB1132" s="160"/>
      <c r="AC1132" s="160"/>
      <c r="AD1132" s="160"/>
      <c r="AE1132" s="160"/>
      <c r="AF1132" s="160"/>
      <c r="AG1132" s="160"/>
      <c r="AH1132" s="156"/>
      <c r="AI1132" s="160"/>
      <c r="AJ1132" s="160"/>
      <c r="AK1132" s="160"/>
      <c r="AL1132" s="160"/>
      <c r="AM1132" s="225"/>
      <c r="AN1132" s="160"/>
      <c r="AO1132" s="160"/>
      <c r="AP1132"/>
      <c r="AQ1132"/>
      <c r="AR1132" s="160"/>
      <c r="AS1132" s="156"/>
      <c r="AT1132" s="159"/>
      <c r="AU1132" s="156"/>
    </row>
    <row r="1133" spans="1:47" ht="14.4" x14ac:dyDescent="0.3">
      <c r="A1133" s="214"/>
      <c r="B1133" s="215"/>
      <c r="C1133" s="215"/>
      <c r="D1133" s="215"/>
      <c r="E1133" s="215"/>
      <c r="F1133" s="221"/>
      <c r="G1133" s="215"/>
      <c r="H1133" s="215"/>
      <c r="I1133" s="215"/>
      <c r="J1133" s="215"/>
      <c r="K1133" s="214"/>
      <c r="L1133" s="215"/>
      <c r="M1133" s="156"/>
      <c r="N1133" s="214"/>
      <c r="O1133" s="214"/>
      <c r="P1133" s="242"/>
      <c r="Q1133" s="215"/>
      <c r="R1133" s="215"/>
      <c r="S1133" s="215"/>
      <c r="T1133" s="215"/>
      <c r="AP1133"/>
      <c r="AQ1133"/>
    </row>
    <row r="1134" spans="1:47" ht="14.4" x14ac:dyDescent="0.3">
      <c r="A1134" s="214"/>
      <c r="B1134" s="215"/>
      <c r="C1134" s="215"/>
      <c r="D1134" s="215"/>
      <c r="E1134" s="215"/>
      <c r="F1134" s="221"/>
      <c r="G1134" s="215"/>
      <c r="H1134" s="215"/>
      <c r="I1134" s="215"/>
      <c r="J1134" s="215"/>
      <c r="K1134" s="214"/>
      <c r="L1134" s="215"/>
      <c r="M1134" s="222"/>
      <c r="N1134" s="214"/>
      <c r="O1134" s="214"/>
      <c r="P1134" s="242"/>
      <c r="Q1134" s="215"/>
      <c r="R1134" s="215"/>
      <c r="S1134" s="215"/>
      <c r="T1134" s="215"/>
      <c r="AP1134"/>
      <c r="AQ1134"/>
    </row>
    <row r="1135" spans="1:47" ht="14.4" x14ac:dyDescent="0.3">
      <c r="A1135" s="214"/>
      <c r="B1135" s="215"/>
      <c r="C1135" s="215"/>
      <c r="D1135" s="215"/>
      <c r="E1135" s="215"/>
      <c r="F1135" s="221"/>
      <c r="G1135" s="215"/>
      <c r="H1135" s="215"/>
      <c r="I1135" s="215"/>
      <c r="J1135" s="215"/>
      <c r="K1135" s="214"/>
      <c r="L1135" s="215"/>
      <c r="M1135" s="156"/>
      <c r="N1135" s="214"/>
      <c r="O1135" s="214"/>
      <c r="P1135" s="242"/>
      <c r="Q1135" s="215"/>
      <c r="R1135" s="215"/>
      <c r="S1135" s="215"/>
      <c r="T1135" s="215"/>
      <c r="AP1135"/>
      <c r="AQ1135"/>
    </row>
    <row r="1136" spans="1:47" ht="14.4" x14ac:dyDescent="0.3">
      <c r="A1136" s="214"/>
      <c r="B1136" s="215"/>
      <c r="C1136" s="215"/>
      <c r="D1136" s="215"/>
      <c r="E1136" s="215"/>
      <c r="F1136" s="220"/>
      <c r="G1136" s="215"/>
      <c r="H1136" s="215"/>
      <c r="I1136" s="215"/>
      <c r="J1136" s="215"/>
      <c r="K1136" s="215"/>
      <c r="L1136" s="215"/>
      <c r="M1136" s="160"/>
      <c r="N1136" s="215"/>
      <c r="O1136" s="222"/>
      <c r="P1136" s="242"/>
      <c r="Q1136" s="222"/>
      <c r="R1136" s="215"/>
      <c r="S1136" s="215"/>
      <c r="T1136" s="215"/>
      <c r="U1136" s="160"/>
      <c r="V1136" s="160"/>
      <c r="W1136" s="160"/>
      <c r="X1136" s="160"/>
      <c r="Y1136" s="160"/>
      <c r="Z1136" s="160"/>
      <c r="AA1136" s="160"/>
      <c r="AB1136" s="160"/>
      <c r="AC1136" s="160"/>
      <c r="AD1136" s="160"/>
      <c r="AE1136" s="160"/>
      <c r="AF1136" s="160"/>
      <c r="AG1136" s="160"/>
      <c r="AH1136" s="156"/>
      <c r="AI1136" s="160"/>
      <c r="AJ1136" s="160"/>
      <c r="AK1136" s="160"/>
      <c r="AL1136" s="160"/>
      <c r="AM1136" s="225"/>
      <c r="AN1136" s="160"/>
      <c r="AO1136" s="160"/>
      <c r="AP1136"/>
      <c r="AQ1136"/>
      <c r="AR1136" s="160"/>
      <c r="AS1136" s="156"/>
      <c r="AT1136" s="159"/>
      <c r="AU1136" s="156"/>
    </row>
    <row r="1137" spans="1:47" ht="14.4" x14ac:dyDescent="0.3">
      <c r="A1137" s="214"/>
      <c r="B1137" s="215"/>
      <c r="C1137" s="215"/>
      <c r="D1137" s="215"/>
      <c r="E1137" s="215"/>
      <c r="F1137" s="221"/>
      <c r="G1137" s="215"/>
      <c r="H1137" s="215"/>
      <c r="I1137" s="215"/>
      <c r="J1137" s="215"/>
      <c r="K1137" s="214"/>
      <c r="L1137" s="215"/>
      <c r="M1137" s="156"/>
      <c r="N1137" s="214"/>
      <c r="O1137" s="214"/>
      <c r="P1137" s="242"/>
      <c r="Q1137" s="215"/>
      <c r="R1137" s="215"/>
      <c r="S1137" s="215"/>
      <c r="T1137" s="215"/>
      <c r="AP1137"/>
      <c r="AQ1137"/>
    </row>
    <row r="1138" spans="1:47" ht="14.4" x14ac:dyDescent="0.3">
      <c r="A1138" s="214"/>
      <c r="B1138" s="215"/>
      <c r="C1138" s="215"/>
      <c r="D1138" s="215"/>
      <c r="E1138" s="215"/>
      <c r="F1138" s="220"/>
      <c r="G1138" s="215"/>
      <c r="H1138" s="215"/>
      <c r="I1138" s="215"/>
      <c r="J1138" s="215"/>
      <c r="K1138" s="215"/>
      <c r="L1138" s="215"/>
      <c r="M1138" s="160"/>
      <c r="N1138" s="215"/>
      <c r="O1138" s="222"/>
      <c r="P1138" s="242"/>
      <c r="Q1138" s="222"/>
      <c r="R1138" s="215"/>
      <c r="S1138" s="215"/>
      <c r="T1138" s="215"/>
      <c r="U1138" s="160"/>
      <c r="V1138" s="160"/>
      <c r="W1138" s="160"/>
      <c r="X1138" s="160"/>
      <c r="Y1138" s="160"/>
      <c r="Z1138" s="160"/>
      <c r="AA1138" s="160"/>
      <c r="AB1138" s="160"/>
      <c r="AC1138" s="160"/>
      <c r="AD1138" s="160"/>
      <c r="AE1138" s="160"/>
      <c r="AF1138" s="160"/>
      <c r="AG1138" s="160"/>
      <c r="AH1138" s="156"/>
      <c r="AI1138" s="160"/>
      <c r="AJ1138" s="160"/>
      <c r="AK1138" s="160"/>
      <c r="AL1138" s="160"/>
      <c r="AM1138" s="225"/>
      <c r="AN1138" s="160"/>
      <c r="AO1138" s="160"/>
      <c r="AP1138"/>
      <c r="AQ1138"/>
      <c r="AR1138" s="160"/>
      <c r="AS1138" s="156"/>
      <c r="AT1138" s="159"/>
      <c r="AU1138" s="156"/>
    </row>
    <row r="1139" spans="1:47" ht="14.4" x14ac:dyDescent="0.3">
      <c r="A1139" s="214"/>
      <c r="B1139" s="215"/>
      <c r="C1139" s="215"/>
      <c r="D1139" s="215"/>
      <c r="E1139" s="215"/>
      <c r="F1139" s="221"/>
      <c r="G1139" s="215"/>
      <c r="H1139" s="215"/>
      <c r="I1139" s="215"/>
      <c r="J1139" s="215"/>
      <c r="K1139" s="214"/>
      <c r="L1139" s="215"/>
      <c r="M1139" s="222"/>
      <c r="N1139" s="214"/>
      <c r="O1139" s="214"/>
      <c r="P1139" s="242"/>
      <c r="Q1139" s="215"/>
      <c r="R1139" s="215"/>
      <c r="S1139" s="215"/>
      <c r="T1139" s="215"/>
      <c r="AP1139"/>
      <c r="AQ1139"/>
    </row>
    <row r="1140" spans="1:47" ht="14.4" x14ac:dyDescent="0.3">
      <c r="A1140" s="214"/>
      <c r="B1140" s="215"/>
      <c r="C1140" s="215"/>
      <c r="D1140" s="215"/>
      <c r="E1140" s="215"/>
      <c r="F1140" s="221"/>
      <c r="G1140" s="215"/>
      <c r="H1140" s="215"/>
      <c r="I1140" s="215"/>
      <c r="J1140" s="215"/>
      <c r="K1140" s="214"/>
      <c r="L1140" s="215"/>
      <c r="M1140" s="222"/>
      <c r="N1140" s="214"/>
      <c r="O1140" s="214"/>
      <c r="P1140" s="242"/>
      <c r="Q1140" s="215"/>
      <c r="R1140" s="215"/>
      <c r="S1140" s="215"/>
      <c r="T1140" s="215"/>
      <c r="AP1140"/>
      <c r="AQ1140"/>
    </row>
    <row r="1141" spans="1:47" ht="14.4" x14ac:dyDescent="0.3">
      <c r="A1141" s="214"/>
      <c r="B1141" s="215"/>
      <c r="C1141" s="215"/>
      <c r="D1141" s="215"/>
      <c r="E1141" s="215"/>
      <c r="F1141" s="221"/>
      <c r="G1141" s="215"/>
      <c r="H1141" s="215"/>
      <c r="I1141" s="215"/>
      <c r="J1141" s="215"/>
      <c r="K1141" s="214"/>
      <c r="L1141" s="215"/>
      <c r="M1141" s="156"/>
      <c r="N1141" s="214"/>
      <c r="O1141" s="214"/>
      <c r="P1141" s="242"/>
      <c r="Q1141" s="215"/>
      <c r="R1141" s="215"/>
      <c r="S1141" s="215"/>
      <c r="T1141" s="215"/>
      <c r="AP1141"/>
      <c r="AQ1141"/>
    </row>
    <row r="1142" spans="1:47" ht="14.4" x14ac:dyDescent="0.3">
      <c r="A1142" s="214"/>
      <c r="B1142" s="215"/>
      <c r="C1142" s="215"/>
      <c r="D1142" s="215"/>
      <c r="E1142" s="215"/>
      <c r="F1142" s="220"/>
      <c r="G1142" s="215"/>
      <c r="H1142" s="215"/>
      <c r="I1142" s="215"/>
      <c r="J1142" s="215"/>
      <c r="K1142" s="215"/>
      <c r="L1142" s="215"/>
      <c r="M1142" s="160"/>
      <c r="N1142" s="215"/>
      <c r="O1142" s="222"/>
      <c r="P1142" s="242"/>
      <c r="Q1142" s="222"/>
      <c r="R1142" s="215"/>
      <c r="S1142" s="215"/>
      <c r="T1142" s="215"/>
      <c r="U1142" s="160"/>
      <c r="V1142" s="160"/>
      <c r="W1142" s="160"/>
      <c r="X1142" s="160"/>
      <c r="Y1142" s="160"/>
      <c r="Z1142" s="160"/>
      <c r="AA1142" s="160"/>
      <c r="AB1142" s="160"/>
      <c r="AC1142" s="160"/>
      <c r="AD1142" s="160"/>
      <c r="AE1142" s="160"/>
      <c r="AF1142" s="160"/>
      <c r="AG1142" s="160"/>
      <c r="AH1142" s="156"/>
      <c r="AI1142" s="160"/>
      <c r="AJ1142" s="160"/>
      <c r="AK1142" s="160"/>
      <c r="AL1142" s="160"/>
      <c r="AM1142" s="225"/>
      <c r="AN1142" s="160"/>
      <c r="AO1142" s="160"/>
      <c r="AP1142"/>
      <c r="AQ1142"/>
      <c r="AR1142" s="160"/>
      <c r="AS1142" s="156"/>
      <c r="AT1142" s="159"/>
      <c r="AU1142" s="156"/>
    </row>
    <row r="1143" spans="1:47" ht="14.4" x14ac:dyDescent="0.3">
      <c r="A1143" s="214"/>
      <c r="B1143" s="215"/>
      <c r="C1143" s="215"/>
      <c r="D1143" s="215"/>
      <c r="E1143" s="215"/>
      <c r="F1143" s="220"/>
      <c r="G1143" s="215"/>
      <c r="H1143" s="215"/>
      <c r="I1143" s="215"/>
      <c r="J1143" s="215"/>
      <c r="K1143" s="215"/>
      <c r="L1143" s="215"/>
      <c r="M1143" s="160"/>
      <c r="N1143" s="215"/>
      <c r="O1143" s="222"/>
      <c r="P1143" s="242"/>
      <c r="Q1143" s="222"/>
      <c r="R1143" s="215"/>
      <c r="S1143" s="215"/>
      <c r="T1143" s="215"/>
      <c r="U1143" s="160"/>
      <c r="V1143" s="160"/>
      <c r="W1143" s="160"/>
      <c r="X1143" s="160"/>
      <c r="Y1143" s="160"/>
      <c r="Z1143" s="160"/>
      <c r="AA1143" s="160"/>
      <c r="AB1143" s="160"/>
      <c r="AC1143" s="160"/>
      <c r="AD1143" s="160"/>
      <c r="AE1143" s="160"/>
      <c r="AF1143" s="160"/>
      <c r="AG1143" s="160"/>
      <c r="AH1143" s="156"/>
      <c r="AI1143" s="160"/>
      <c r="AJ1143" s="160"/>
      <c r="AK1143" s="160"/>
      <c r="AL1143" s="160"/>
      <c r="AM1143" s="225"/>
      <c r="AN1143" s="160"/>
      <c r="AO1143" s="160"/>
      <c r="AP1143"/>
      <c r="AQ1143"/>
      <c r="AR1143" s="160"/>
      <c r="AS1143" s="156"/>
      <c r="AT1143" s="159"/>
      <c r="AU1143" s="156"/>
    </row>
    <row r="1144" spans="1:47" ht="14.4" x14ac:dyDescent="0.3">
      <c r="A1144" s="214"/>
      <c r="B1144" s="215"/>
      <c r="C1144" s="215"/>
      <c r="D1144" s="215"/>
      <c r="E1144" s="215"/>
      <c r="F1144" s="221"/>
      <c r="G1144" s="215"/>
      <c r="H1144" s="215"/>
      <c r="I1144" s="215"/>
      <c r="J1144" s="215"/>
      <c r="K1144" s="214"/>
      <c r="L1144" s="215"/>
      <c r="M1144" s="156"/>
      <c r="N1144" s="214"/>
      <c r="O1144" s="214"/>
      <c r="P1144" s="242"/>
      <c r="Q1144" s="215"/>
      <c r="R1144" s="215"/>
      <c r="S1144" s="215"/>
      <c r="T1144" s="215"/>
      <c r="AP1144"/>
      <c r="AQ1144"/>
    </row>
    <row r="1145" spans="1:47" ht="14.4" x14ac:dyDescent="0.3">
      <c r="A1145" s="214"/>
      <c r="B1145" s="215"/>
      <c r="C1145" s="215"/>
      <c r="D1145" s="215"/>
      <c r="E1145" s="215"/>
      <c r="F1145" s="220"/>
      <c r="G1145" s="215"/>
      <c r="H1145" s="215"/>
      <c r="I1145" s="215"/>
      <c r="J1145" s="215"/>
      <c r="K1145" s="215"/>
      <c r="L1145" s="215"/>
      <c r="M1145" s="160"/>
      <c r="N1145" s="215"/>
      <c r="O1145" s="222"/>
      <c r="P1145" s="242"/>
      <c r="Q1145" s="222"/>
      <c r="R1145" s="215"/>
      <c r="S1145" s="215"/>
      <c r="T1145" s="215"/>
      <c r="U1145" s="160"/>
      <c r="V1145" s="160"/>
      <c r="W1145" s="160"/>
      <c r="X1145" s="160"/>
      <c r="Y1145" s="160"/>
      <c r="Z1145" s="160"/>
      <c r="AA1145" s="160"/>
      <c r="AB1145" s="160"/>
      <c r="AC1145" s="160"/>
      <c r="AD1145" s="160"/>
      <c r="AE1145" s="160"/>
      <c r="AF1145" s="160"/>
      <c r="AG1145" s="160"/>
      <c r="AH1145" s="156"/>
      <c r="AI1145" s="160"/>
      <c r="AJ1145" s="160"/>
      <c r="AK1145" s="160"/>
      <c r="AL1145" s="160"/>
      <c r="AM1145" s="225"/>
      <c r="AN1145" s="160"/>
      <c r="AO1145" s="160"/>
      <c r="AP1145"/>
      <c r="AQ1145"/>
      <c r="AR1145" s="160"/>
      <c r="AS1145" s="156"/>
      <c r="AT1145" s="159"/>
      <c r="AU1145" s="156"/>
    </row>
    <row r="1146" spans="1:47" ht="14.4" x14ac:dyDescent="0.3">
      <c r="A1146" s="214"/>
      <c r="B1146" s="215"/>
      <c r="C1146" s="215"/>
      <c r="D1146" s="215"/>
      <c r="E1146" s="215"/>
      <c r="F1146" s="221"/>
      <c r="G1146" s="215"/>
      <c r="H1146" s="215"/>
      <c r="I1146" s="215"/>
      <c r="J1146" s="215"/>
      <c r="K1146" s="214"/>
      <c r="L1146" s="215"/>
      <c r="M1146" s="156"/>
      <c r="N1146" s="214"/>
      <c r="O1146" s="214"/>
      <c r="P1146" s="242"/>
      <c r="Q1146" s="215"/>
      <c r="R1146" s="215"/>
      <c r="S1146" s="215"/>
      <c r="T1146" s="215"/>
      <c r="AP1146"/>
      <c r="AQ1146"/>
    </row>
    <row r="1147" spans="1:47" ht="14.4" x14ac:dyDescent="0.3">
      <c r="A1147" s="214"/>
      <c r="B1147" s="215"/>
      <c r="C1147" s="215"/>
      <c r="D1147" s="215"/>
      <c r="E1147" s="215"/>
      <c r="F1147" s="220"/>
      <c r="G1147" s="215"/>
      <c r="H1147" s="215"/>
      <c r="I1147" s="215"/>
      <c r="J1147" s="215"/>
      <c r="K1147" s="215"/>
      <c r="L1147" s="215"/>
      <c r="M1147" s="160"/>
      <c r="N1147" s="215"/>
      <c r="O1147" s="222"/>
      <c r="P1147" s="242"/>
      <c r="Q1147" s="222"/>
      <c r="R1147" s="215"/>
      <c r="S1147" s="215"/>
      <c r="T1147" s="215"/>
      <c r="U1147" s="160"/>
      <c r="V1147" s="160"/>
      <c r="W1147" s="160"/>
      <c r="X1147" s="160"/>
      <c r="Y1147" s="160"/>
      <c r="Z1147" s="160"/>
      <c r="AA1147" s="160"/>
      <c r="AB1147" s="160"/>
      <c r="AC1147" s="160"/>
      <c r="AD1147" s="160"/>
      <c r="AE1147" s="160"/>
      <c r="AF1147" s="160"/>
      <c r="AG1147" s="160"/>
      <c r="AH1147" s="156"/>
      <c r="AI1147" s="160"/>
      <c r="AJ1147" s="160"/>
      <c r="AK1147" s="160"/>
      <c r="AL1147" s="160"/>
      <c r="AM1147" s="225"/>
      <c r="AN1147" s="160"/>
      <c r="AO1147" s="160"/>
      <c r="AP1147"/>
      <c r="AQ1147"/>
      <c r="AR1147" s="160"/>
      <c r="AS1147" s="156"/>
      <c r="AT1147" s="159"/>
      <c r="AU1147" s="156"/>
    </row>
    <row r="1148" spans="1:47" ht="14.4" x14ac:dyDescent="0.3">
      <c r="A1148" s="214"/>
      <c r="B1148" s="215"/>
      <c r="C1148" s="215"/>
      <c r="D1148" s="215"/>
      <c r="E1148" s="215"/>
      <c r="F1148" s="221"/>
      <c r="G1148" s="215"/>
      <c r="H1148" s="215"/>
      <c r="I1148" s="215"/>
      <c r="J1148" s="215"/>
      <c r="K1148" s="214"/>
      <c r="L1148" s="215"/>
      <c r="M1148" s="156"/>
      <c r="N1148" s="214"/>
      <c r="O1148" s="214"/>
      <c r="P1148" s="242"/>
      <c r="Q1148" s="215"/>
      <c r="R1148" s="215"/>
      <c r="S1148" s="215"/>
      <c r="T1148" s="215"/>
      <c r="AP1148"/>
      <c r="AQ1148"/>
    </row>
    <row r="1149" spans="1:47" ht="14.4" x14ac:dyDescent="0.3">
      <c r="A1149" s="214"/>
      <c r="B1149" s="215"/>
      <c r="C1149" s="215"/>
      <c r="D1149" s="215"/>
      <c r="E1149" s="215"/>
      <c r="F1149" s="221"/>
      <c r="G1149" s="215"/>
      <c r="H1149" s="215"/>
      <c r="I1149" s="215"/>
      <c r="J1149" s="215"/>
      <c r="K1149" s="214"/>
      <c r="L1149" s="215"/>
      <c r="M1149" s="156"/>
      <c r="N1149" s="214"/>
      <c r="O1149" s="214"/>
      <c r="P1149" s="242"/>
      <c r="Q1149" s="215"/>
      <c r="R1149" s="215"/>
      <c r="S1149" s="215"/>
      <c r="T1149" s="215"/>
      <c r="AP1149"/>
      <c r="AQ1149"/>
    </row>
    <row r="1150" spans="1:47" ht="14.4" x14ac:dyDescent="0.3">
      <c r="A1150" s="214"/>
      <c r="B1150" s="215"/>
      <c r="C1150" s="215"/>
      <c r="D1150" s="215"/>
      <c r="E1150" s="215"/>
      <c r="F1150" s="220"/>
      <c r="G1150" s="215"/>
      <c r="H1150" s="215"/>
      <c r="I1150" s="215"/>
      <c r="J1150" s="215"/>
      <c r="K1150" s="215"/>
      <c r="L1150" s="215"/>
      <c r="M1150" s="160"/>
      <c r="N1150" s="215"/>
      <c r="O1150" s="222"/>
      <c r="P1150" s="242"/>
      <c r="Q1150" s="222"/>
      <c r="R1150" s="215"/>
      <c r="S1150" s="215"/>
      <c r="T1150" s="215"/>
      <c r="U1150" s="160"/>
      <c r="V1150" s="160"/>
      <c r="W1150" s="160"/>
      <c r="X1150" s="160"/>
      <c r="Y1150" s="160"/>
      <c r="Z1150" s="160"/>
      <c r="AA1150" s="160"/>
      <c r="AB1150" s="160"/>
      <c r="AC1150" s="160"/>
      <c r="AD1150" s="160"/>
      <c r="AE1150" s="160"/>
      <c r="AF1150" s="160"/>
      <c r="AG1150" s="160"/>
      <c r="AH1150" s="156"/>
      <c r="AI1150" s="160"/>
      <c r="AJ1150" s="160"/>
      <c r="AK1150" s="160"/>
      <c r="AL1150" s="160"/>
      <c r="AM1150" s="225"/>
      <c r="AN1150" s="160"/>
      <c r="AO1150" s="160"/>
      <c r="AP1150"/>
      <c r="AQ1150"/>
      <c r="AR1150" s="160"/>
      <c r="AS1150" s="156"/>
      <c r="AT1150" s="159"/>
      <c r="AU1150" s="156"/>
    </row>
    <row r="1151" spans="1:47" ht="14.4" x14ac:dyDescent="0.3">
      <c r="A1151" s="214"/>
      <c r="B1151" s="215"/>
      <c r="C1151" s="215"/>
      <c r="D1151" s="215"/>
      <c r="E1151" s="215"/>
      <c r="F1151" s="221"/>
      <c r="G1151" s="215"/>
      <c r="H1151" s="215"/>
      <c r="I1151" s="215"/>
      <c r="J1151" s="215"/>
      <c r="K1151" s="214"/>
      <c r="L1151" s="215"/>
      <c r="M1151" s="156"/>
      <c r="N1151" s="214"/>
      <c r="O1151" s="214"/>
      <c r="P1151" s="242"/>
      <c r="Q1151" s="215"/>
      <c r="R1151" s="215"/>
      <c r="S1151" s="215"/>
      <c r="T1151" s="215"/>
      <c r="AP1151"/>
      <c r="AQ1151"/>
    </row>
    <row r="1152" spans="1:47" ht="14.4" x14ac:dyDescent="0.3">
      <c r="A1152" s="214"/>
      <c r="B1152" s="215"/>
      <c r="C1152" s="215"/>
      <c r="D1152" s="215"/>
      <c r="E1152" s="215"/>
      <c r="F1152" s="221"/>
      <c r="G1152" s="215"/>
      <c r="H1152" s="215"/>
      <c r="I1152" s="215"/>
      <c r="J1152" s="215"/>
      <c r="K1152" s="214"/>
      <c r="L1152" s="215"/>
      <c r="M1152" s="156"/>
      <c r="N1152" s="214"/>
      <c r="O1152" s="214"/>
      <c r="P1152" s="242"/>
      <c r="Q1152" s="215"/>
      <c r="R1152" s="215"/>
      <c r="S1152" s="215"/>
      <c r="T1152" s="215"/>
      <c r="AP1152"/>
      <c r="AQ1152"/>
    </row>
    <row r="1153" spans="1:47" ht="14.4" x14ac:dyDescent="0.3">
      <c r="A1153" s="214"/>
      <c r="B1153" s="215"/>
      <c r="C1153" s="215"/>
      <c r="D1153" s="215"/>
      <c r="E1153" s="215"/>
      <c r="F1153" s="220"/>
      <c r="G1153" s="215"/>
      <c r="H1153" s="215"/>
      <c r="I1153" s="215"/>
      <c r="J1153" s="215"/>
      <c r="K1153" s="215"/>
      <c r="L1153" s="215"/>
      <c r="M1153" s="160"/>
      <c r="N1153" s="215"/>
      <c r="O1153" s="219"/>
      <c r="P1153" s="242"/>
      <c r="Q1153" s="219"/>
      <c r="R1153" s="215"/>
      <c r="S1153" s="215"/>
      <c r="T1153" s="215"/>
      <c r="U1153" s="160"/>
      <c r="V1153" s="160"/>
      <c r="W1153" s="160"/>
      <c r="X1153" s="160"/>
      <c r="Y1153" s="160"/>
      <c r="Z1153" s="160"/>
      <c r="AA1153" s="160"/>
      <c r="AB1153" s="160"/>
      <c r="AC1153" s="160"/>
      <c r="AD1153" s="160"/>
      <c r="AE1153" s="160"/>
      <c r="AF1153" s="160"/>
      <c r="AG1153" s="160"/>
      <c r="AH1153" s="156"/>
      <c r="AI1153" s="160"/>
      <c r="AJ1153" s="160"/>
      <c r="AK1153" s="160"/>
      <c r="AL1153" s="160"/>
      <c r="AM1153" s="225"/>
      <c r="AN1153" s="160"/>
      <c r="AO1153" s="160"/>
      <c r="AP1153"/>
      <c r="AQ1153"/>
      <c r="AR1153" s="160"/>
      <c r="AS1153" s="156"/>
      <c r="AT1153" s="159"/>
      <c r="AU1153" s="156"/>
    </row>
    <row r="1154" spans="1:47" ht="14.4" x14ac:dyDescent="0.3">
      <c r="A1154" s="214"/>
      <c r="B1154" s="215"/>
      <c r="C1154" s="215"/>
      <c r="D1154" s="215"/>
      <c r="E1154" s="215"/>
      <c r="F1154" s="221"/>
      <c r="G1154" s="215"/>
      <c r="H1154" s="215"/>
      <c r="I1154" s="215"/>
      <c r="J1154" s="215"/>
      <c r="K1154" s="214"/>
      <c r="L1154" s="215"/>
      <c r="M1154" s="156"/>
      <c r="N1154" s="214"/>
      <c r="O1154" s="214"/>
      <c r="P1154" s="242"/>
      <c r="Q1154" s="215"/>
      <c r="R1154" s="215"/>
      <c r="S1154" s="215"/>
      <c r="T1154" s="215"/>
      <c r="AP1154"/>
      <c r="AQ1154"/>
    </row>
    <row r="1155" spans="1:47" ht="14.4" x14ac:dyDescent="0.3">
      <c r="A1155" s="214"/>
      <c r="B1155" s="215"/>
      <c r="C1155" s="215"/>
      <c r="D1155" s="215"/>
      <c r="E1155" s="215"/>
      <c r="F1155" s="221"/>
      <c r="G1155" s="215"/>
      <c r="H1155" s="215"/>
      <c r="I1155" s="215"/>
      <c r="J1155" s="215"/>
      <c r="K1155" s="214"/>
      <c r="L1155" s="215"/>
      <c r="M1155" s="156"/>
      <c r="N1155" s="214"/>
      <c r="O1155" s="214"/>
      <c r="P1155" s="242"/>
      <c r="Q1155" s="215"/>
      <c r="R1155" s="215"/>
      <c r="S1155" s="215"/>
      <c r="T1155" s="215"/>
      <c r="AP1155"/>
      <c r="AQ1155"/>
    </row>
    <row r="1156" spans="1:47" ht="14.4" x14ac:dyDescent="0.3">
      <c r="A1156" s="214"/>
      <c r="B1156" s="215"/>
      <c r="C1156" s="215"/>
      <c r="D1156" s="215"/>
      <c r="E1156" s="215"/>
      <c r="F1156" s="220"/>
      <c r="G1156" s="215"/>
      <c r="H1156" s="215"/>
      <c r="I1156" s="215"/>
      <c r="J1156" s="215"/>
      <c r="K1156" s="215"/>
      <c r="L1156" s="215"/>
      <c r="M1156" s="160"/>
      <c r="N1156" s="215"/>
      <c r="O1156" s="219"/>
      <c r="P1156" s="242"/>
      <c r="Q1156" s="219"/>
      <c r="R1156" s="215"/>
      <c r="S1156" s="215"/>
      <c r="T1156" s="215"/>
      <c r="U1156" s="160"/>
      <c r="V1156" s="160"/>
      <c r="W1156" s="160"/>
      <c r="X1156" s="160"/>
      <c r="Y1156" s="160"/>
      <c r="Z1156" s="160"/>
      <c r="AA1156" s="160"/>
      <c r="AB1156" s="160"/>
      <c r="AC1156" s="160"/>
      <c r="AD1156" s="160"/>
      <c r="AE1156" s="160"/>
      <c r="AF1156" s="160"/>
      <c r="AG1156" s="160"/>
      <c r="AH1156" s="156"/>
      <c r="AI1156" s="160"/>
      <c r="AJ1156" s="160"/>
      <c r="AK1156" s="160"/>
      <c r="AL1156" s="160"/>
      <c r="AM1156" s="225"/>
      <c r="AN1156" s="160"/>
      <c r="AO1156" s="160"/>
      <c r="AP1156"/>
      <c r="AQ1156"/>
      <c r="AR1156" s="160"/>
      <c r="AS1156" s="156"/>
      <c r="AT1156" s="159"/>
      <c r="AU1156" s="156"/>
    </row>
    <row r="1157" spans="1:47" ht="14.4" x14ac:dyDescent="0.3">
      <c r="A1157" s="214"/>
      <c r="B1157" s="215"/>
      <c r="C1157" s="215"/>
      <c r="D1157" s="215"/>
      <c r="E1157" s="215"/>
      <c r="F1157" s="221"/>
      <c r="G1157" s="215"/>
      <c r="H1157" s="215"/>
      <c r="I1157" s="215"/>
      <c r="J1157" s="215"/>
      <c r="K1157" s="214"/>
      <c r="L1157" s="215"/>
      <c r="M1157" s="222"/>
      <c r="N1157" s="214"/>
      <c r="O1157" s="214"/>
      <c r="P1157" s="242"/>
      <c r="Q1157" s="215"/>
      <c r="R1157" s="215"/>
      <c r="S1157" s="215"/>
      <c r="T1157" s="215"/>
      <c r="AP1157"/>
      <c r="AQ1157"/>
    </row>
    <row r="1158" spans="1:47" ht="14.4" x14ac:dyDescent="0.3">
      <c r="A1158" s="214"/>
      <c r="B1158" s="215"/>
      <c r="C1158" s="215"/>
      <c r="D1158" s="215"/>
      <c r="E1158" s="215"/>
      <c r="F1158" s="221"/>
      <c r="G1158" s="215"/>
      <c r="H1158" s="215"/>
      <c r="I1158" s="215"/>
      <c r="J1158" s="215"/>
      <c r="K1158" s="214"/>
      <c r="L1158" s="215"/>
      <c r="M1158" s="156"/>
      <c r="N1158" s="214"/>
      <c r="O1158" s="214"/>
      <c r="P1158" s="242"/>
      <c r="Q1158" s="215"/>
      <c r="R1158" s="215"/>
      <c r="S1158" s="215"/>
      <c r="T1158" s="215"/>
      <c r="AP1158"/>
      <c r="AQ1158"/>
    </row>
    <row r="1159" spans="1:47" ht="14.4" x14ac:dyDescent="0.3">
      <c r="A1159" s="214"/>
      <c r="B1159" s="215"/>
      <c r="C1159" s="215"/>
      <c r="D1159" s="215"/>
      <c r="E1159" s="215"/>
      <c r="F1159" s="220"/>
      <c r="G1159" s="215"/>
      <c r="H1159" s="215"/>
      <c r="I1159" s="215"/>
      <c r="J1159" s="215"/>
      <c r="K1159" s="215"/>
      <c r="L1159" s="215"/>
      <c r="M1159" s="215"/>
      <c r="N1159" s="215"/>
      <c r="O1159" s="222"/>
      <c r="P1159" s="242"/>
      <c r="Q1159" s="222"/>
      <c r="R1159" s="215"/>
      <c r="S1159" s="215"/>
      <c r="T1159" s="215"/>
      <c r="U1159" s="160"/>
      <c r="V1159" s="160"/>
      <c r="W1159" s="160"/>
      <c r="X1159" s="160"/>
      <c r="Y1159" s="160"/>
      <c r="Z1159" s="160"/>
      <c r="AA1159" s="160"/>
      <c r="AB1159" s="160"/>
      <c r="AC1159" s="160"/>
      <c r="AD1159" s="160"/>
      <c r="AE1159" s="160"/>
      <c r="AF1159" s="160"/>
      <c r="AG1159" s="160"/>
      <c r="AH1159" s="156"/>
      <c r="AI1159" s="160"/>
      <c r="AJ1159" s="160"/>
      <c r="AK1159" s="160"/>
      <c r="AL1159" s="160"/>
      <c r="AM1159" s="225"/>
      <c r="AN1159" s="160"/>
      <c r="AO1159" s="160"/>
      <c r="AP1159"/>
      <c r="AQ1159"/>
      <c r="AR1159" s="160"/>
      <c r="AS1159" s="156"/>
      <c r="AT1159" s="159"/>
      <c r="AU1159" s="156"/>
    </row>
    <row r="1160" spans="1:47" ht="14.4" x14ac:dyDescent="0.3">
      <c r="A1160" s="214"/>
      <c r="B1160" s="215"/>
      <c r="C1160" s="215"/>
      <c r="D1160" s="215"/>
      <c r="E1160" s="215"/>
      <c r="F1160" s="220"/>
      <c r="G1160" s="215"/>
      <c r="H1160" s="215"/>
      <c r="I1160" s="215"/>
      <c r="J1160" s="215"/>
      <c r="K1160" s="215"/>
      <c r="L1160" s="215"/>
      <c r="M1160" s="160"/>
      <c r="N1160" s="215"/>
      <c r="O1160" s="222"/>
      <c r="P1160" s="242"/>
      <c r="Q1160" s="222"/>
      <c r="R1160" s="215"/>
      <c r="S1160" s="215"/>
      <c r="T1160" s="215"/>
      <c r="U1160" s="160"/>
      <c r="V1160" s="160"/>
      <c r="W1160" s="160"/>
      <c r="X1160" s="160"/>
      <c r="Y1160" s="160"/>
      <c r="Z1160" s="160"/>
      <c r="AA1160" s="160"/>
      <c r="AB1160" s="160"/>
      <c r="AC1160" s="160"/>
      <c r="AD1160" s="160"/>
      <c r="AE1160" s="160"/>
      <c r="AF1160" s="160"/>
      <c r="AG1160" s="160"/>
      <c r="AH1160" s="156"/>
      <c r="AI1160" s="160"/>
      <c r="AJ1160" s="160"/>
      <c r="AK1160" s="160"/>
      <c r="AL1160" s="160"/>
      <c r="AM1160" s="225"/>
      <c r="AN1160" s="160"/>
      <c r="AO1160" s="160"/>
      <c r="AP1160"/>
      <c r="AQ1160"/>
      <c r="AR1160" s="160"/>
      <c r="AS1160" s="156"/>
      <c r="AT1160" s="159"/>
      <c r="AU1160" s="156"/>
    </row>
    <row r="1161" spans="1:47" ht="14.4" x14ac:dyDescent="0.3">
      <c r="A1161" s="214"/>
      <c r="B1161" s="215"/>
      <c r="C1161" s="215"/>
      <c r="D1161" s="215"/>
      <c r="E1161" s="215"/>
      <c r="F1161" s="221"/>
      <c r="G1161" s="215"/>
      <c r="H1161" s="215"/>
      <c r="I1161" s="215"/>
      <c r="J1161" s="215"/>
      <c r="K1161" s="214"/>
      <c r="L1161" s="215"/>
      <c r="M1161" s="156"/>
      <c r="N1161" s="214"/>
      <c r="O1161" s="214"/>
      <c r="P1161" s="242"/>
      <c r="Q1161" s="215"/>
      <c r="R1161" s="215"/>
      <c r="S1161" s="215"/>
      <c r="T1161" s="215"/>
      <c r="AP1161"/>
      <c r="AQ1161"/>
    </row>
    <row r="1162" spans="1:47" ht="14.4" x14ac:dyDescent="0.3">
      <c r="A1162" s="214"/>
      <c r="B1162" s="215"/>
      <c r="C1162" s="215"/>
      <c r="D1162" s="215"/>
      <c r="E1162" s="215"/>
      <c r="F1162" s="220"/>
      <c r="G1162" s="215"/>
      <c r="H1162" s="215"/>
      <c r="I1162" s="215"/>
      <c r="J1162" s="215"/>
      <c r="K1162" s="215"/>
      <c r="L1162" s="215"/>
      <c r="M1162" s="160"/>
      <c r="N1162" s="215"/>
      <c r="O1162" s="222"/>
      <c r="P1162" s="242"/>
      <c r="Q1162" s="222"/>
      <c r="R1162" s="215"/>
      <c r="S1162" s="215"/>
      <c r="T1162" s="215"/>
      <c r="U1162" s="160"/>
      <c r="V1162" s="160"/>
      <c r="W1162" s="160"/>
      <c r="X1162" s="160"/>
      <c r="Y1162" s="160"/>
      <c r="Z1162" s="160"/>
      <c r="AA1162" s="160"/>
      <c r="AB1162" s="160"/>
      <c r="AC1162" s="160"/>
      <c r="AD1162" s="160"/>
      <c r="AE1162" s="160"/>
      <c r="AF1162" s="160"/>
      <c r="AG1162" s="160"/>
      <c r="AH1162" s="156"/>
      <c r="AI1162" s="160"/>
      <c r="AJ1162" s="160"/>
      <c r="AK1162" s="160"/>
      <c r="AL1162" s="160"/>
      <c r="AM1162" s="225"/>
      <c r="AN1162" s="160"/>
      <c r="AO1162" s="160"/>
      <c r="AP1162"/>
      <c r="AQ1162"/>
      <c r="AR1162" s="160"/>
      <c r="AS1162" s="156"/>
      <c r="AT1162" s="159"/>
      <c r="AU1162" s="156"/>
    </row>
    <row r="1163" spans="1:47" ht="14.4" x14ac:dyDescent="0.3">
      <c r="A1163" s="214"/>
      <c r="B1163" s="215"/>
      <c r="C1163" s="215"/>
      <c r="D1163" s="215"/>
      <c r="E1163" s="215"/>
      <c r="F1163" s="221"/>
      <c r="G1163" s="215"/>
      <c r="H1163" s="215"/>
      <c r="I1163" s="215"/>
      <c r="J1163" s="215"/>
      <c r="K1163" s="214"/>
      <c r="L1163" s="215"/>
      <c r="M1163" s="156"/>
      <c r="N1163" s="214"/>
      <c r="O1163" s="214"/>
      <c r="P1163" s="242"/>
      <c r="Q1163" s="215"/>
      <c r="R1163" s="215"/>
      <c r="S1163" s="215"/>
      <c r="T1163" s="215"/>
      <c r="AP1163"/>
      <c r="AQ1163"/>
    </row>
    <row r="1164" spans="1:47" ht="14.4" x14ac:dyDescent="0.3">
      <c r="A1164" s="214"/>
      <c r="B1164" s="215"/>
      <c r="C1164" s="215"/>
      <c r="D1164" s="215"/>
      <c r="E1164" s="215"/>
      <c r="F1164" s="220"/>
      <c r="G1164" s="215"/>
      <c r="H1164" s="215"/>
      <c r="I1164" s="215"/>
      <c r="J1164" s="215"/>
      <c r="K1164" s="215"/>
      <c r="L1164" s="215"/>
      <c r="M1164" s="160"/>
      <c r="N1164" s="215"/>
      <c r="O1164" s="222"/>
      <c r="P1164" s="242"/>
      <c r="Q1164" s="222"/>
      <c r="R1164" s="215"/>
      <c r="S1164" s="215"/>
      <c r="T1164" s="215"/>
      <c r="U1164" s="160"/>
      <c r="V1164" s="160"/>
      <c r="W1164" s="160"/>
      <c r="X1164" s="160"/>
      <c r="Y1164" s="160"/>
      <c r="Z1164" s="160"/>
      <c r="AA1164" s="160"/>
      <c r="AB1164" s="160"/>
      <c r="AC1164" s="160"/>
      <c r="AD1164" s="160"/>
      <c r="AE1164" s="160"/>
      <c r="AF1164" s="160"/>
      <c r="AG1164" s="160"/>
      <c r="AH1164" s="156"/>
      <c r="AI1164" s="160"/>
      <c r="AJ1164" s="160"/>
      <c r="AK1164" s="160"/>
      <c r="AL1164" s="160"/>
      <c r="AM1164" s="225"/>
      <c r="AN1164" s="160"/>
      <c r="AO1164" s="160"/>
      <c r="AP1164"/>
      <c r="AQ1164"/>
      <c r="AR1164" s="160"/>
      <c r="AS1164" s="156"/>
      <c r="AT1164" s="159"/>
      <c r="AU1164" s="156"/>
    </row>
    <row r="1165" spans="1:47" ht="14.4" x14ac:dyDescent="0.3">
      <c r="A1165" s="214"/>
      <c r="B1165" s="215"/>
      <c r="C1165" s="215"/>
      <c r="D1165" s="215"/>
      <c r="E1165" s="215"/>
      <c r="F1165" s="220"/>
      <c r="G1165" s="215"/>
      <c r="H1165" s="215"/>
      <c r="I1165" s="215"/>
      <c r="J1165" s="215"/>
      <c r="K1165" s="215"/>
      <c r="L1165" s="215"/>
      <c r="M1165" s="160"/>
      <c r="N1165" s="215"/>
      <c r="O1165" s="222"/>
      <c r="P1165" s="242"/>
      <c r="Q1165" s="222"/>
      <c r="R1165" s="215"/>
      <c r="S1165" s="215"/>
      <c r="T1165" s="215"/>
      <c r="U1165" s="160"/>
      <c r="V1165" s="160"/>
      <c r="W1165" s="160"/>
      <c r="X1165" s="160"/>
      <c r="Y1165" s="160"/>
      <c r="Z1165" s="160"/>
      <c r="AA1165" s="160"/>
      <c r="AB1165" s="160"/>
      <c r="AC1165" s="160"/>
      <c r="AD1165" s="160"/>
      <c r="AE1165" s="160"/>
      <c r="AF1165" s="160"/>
      <c r="AG1165" s="160"/>
      <c r="AH1165" s="156"/>
      <c r="AI1165" s="160"/>
      <c r="AJ1165" s="160"/>
      <c r="AK1165" s="160"/>
      <c r="AL1165" s="160"/>
      <c r="AM1165" s="225"/>
      <c r="AN1165" s="160"/>
      <c r="AO1165" s="160"/>
      <c r="AP1165"/>
      <c r="AQ1165"/>
      <c r="AR1165" s="160"/>
      <c r="AS1165" s="156"/>
      <c r="AT1165" s="159"/>
      <c r="AU1165" s="156"/>
    </row>
    <row r="1166" spans="1:47" ht="14.4" x14ac:dyDescent="0.3">
      <c r="A1166" s="214"/>
      <c r="B1166" s="215"/>
      <c r="C1166" s="215"/>
      <c r="D1166" s="215"/>
      <c r="E1166" s="215"/>
      <c r="F1166" s="220"/>
      <c r="G1166" s="215"/>
      <c r="H1166" s="215"/>
      <c r="I1166" s="215"/>
      <c r="J1166" s="215"/>
      <c r="K1166" s="215"/>
      <c r="L1166" s="215"/>
      <c r="M1166" s="160"/>
      <c r="N1166" s="215"/>
      <c r="O1166" s="222"/>
      <c r="P1166" s="242"/>
      <c r="Q1166" s="222"/>
      <c r="R1166" s="215"/>
      <c r="S1166" s="215"/>
      <c r="T1166" s="215"/>
      <c r="U1166" s="160"/>
      <c r="V1166" s="160"/>
      <c r="W1166" s="160"/>
      <c r="X1166" s="160"/>
      <c r="Y1166" s="160"/>
      <c r="Z1166" s="160"/>
      <c r="AA1166" s="160"/>
      <c r="AB1166" s="160"/>
      <c r="AC1166" s="160"/>
      <c r="AD1166" s="160"/>
      <c r="AE1166" s="160"/>
      <c r="AF1166" s="160"/>
      <c r="AG1166" s="160"/>
      <c r="AH1166" s="156"/>
      <c r="AI1166" s="160"/>
      <c r="AJ1166" s="160"/>
      <c r="AK1166" s="160"/>
      <c r="AL1166" s="160"/>
      <c r="AM1166" s="225"/>
      <c r="AN1166" s="160"/>
      <c r="AO1166" s="160"/>
      <c r="AP1166"/>
      <c r="AQ1166"/>
      <c r="AR1166" s="160"/>
      <c r="AS1166" s="156"/>
      <c r="AT1166" s="159"/>
      <c r="AU1166" s="156"/>
    </row>
    <row r="1167" spans="1:47" ht="14.4" x14ac:dyDescent="0.3">
      <c r="A1167" s="214"/>
      <c r="B1167" s="215"/>
      <c r="C1167" s="215"/>
      <c r="D1167" s="215"/>
      <c r="E1167" s="215"/>
      <c r="F1167" s="220"/>
      <c r="G1167" s="215"/>
      <c r="H1167" s="215"/>
      <c r="I1167" s="215"/>
      <c r="J1167" s="215"/>
      <c r="K1167" s="215"/>
      <c r="L1167" s="215"/>
      <c r="M1167" s="160"/>
      <c r="N1167" s="215"/>
      <c r="O1167" s="222"/>
      <c r="P1167" s="242"/>
      <c r="Q1167" s="222"/>
      <c r="R1167" s="215"/>
      <c r="S1167" s="215"/>
      <c r="T1167" s="215"/>
      <c r="U1167" s="160"/>
      <c r="V1167" s="160"/>
      <c r="W1167" s="160"/>
      <c r="X1167" s="160"/>
      <c r="Y1167" s="160"/>
      <c r="Z1167" s="160"/>
      <c r="AA1167" s="160"/>
      <c r="AB1167" s="160"/>
      <c r="AC1167" s="160"/>
      <c r="AD1167" s="160"/>
      <c r="AE1167" s="160"/>
      <c r="AF1167" s="160"/>
      <c r="AG1167" s="160"/>
      <c r="AH1167" s="156"/>
      <c r="AI1167" s="160"/>
      <c r="AJ1167" s="160"/>
      <c r="AK1167" s="160"/>
      <c r="AL1167" s="160"/>
      <c r="AM1167" s="225"/>
      <c r="AN1167" s="160"/>
      <c r="AO1167" s="160"/>
      <c r="AP1167"/>
      <c r="AQ1167"/>
      <c r="AR1167" s="160"/>
      <c r="AS1167" s="156"/>
      <c r="AT1167" s="159"/>
      <c r="AU1167" s="156"/>
    </row>
    <row r="1168" spans="1:47" ht="14.4" x14ac:dyDescent="0.3">
      <c r="A1168" s="214"/>
      <c r="B1168" s="215"/>
      <c r="C1168" s="215"/>
      <c r="D1168" s="215"/>
      <c r="E1168" s="215"/>
      <c r="F1168" s="221"/>
      <c r="G1168" s="215"/>
      <c r="H1168" s="215"/>
      <c r="I1168" s="215"/>
      <c r="J1168" s="215"/>
      <c r="K1168" s="214"/>
      <c r="L1168" s="215"/>
      <c r="M1168" s="156"/>
      <c r="N1168" s="214"/>
      <c r="O1168" s="214"/>
      <c r="P1168" s="242"/>
      <c r="Q1168" s="215"/>
      <c r="R1168" s="215"/>
      <c r="S1168" s="215"/>
      <c r="T1168" s="215"/>
      <c r="AP1168"/>
      <c r="AQ1168"/>
    </row>
    <row r="1169" spans="1:47" ht="14.4" x14ac:dyDescent="0.3">
      <c r="A1169" s="214"/>
      <c r="B1169" s="215"/>
      <c r="C1169" s="215"/>
      <c r="D1169" s="215"/>
      <c r="E1169" s="215"/>
      <c r="F1169" s="221"/>
      <c r="G1169" s="215"/>
      <c r="H1169" s="215"/>
      <c r="I1169" s="215"/>
      <c r="J1169" s="215"/>
      <c r="K1169" s="214"/>
      <c r="L1169" s="215"/>
      <c r="M1169" s="226"/>
      <c r="N1169" s="214"/>
      <c r="O1169" s="214"/>
      <c r="P1169" s="242"/>
      <c r="Q1169" s="215"/>
      <c r="R1169" s="215"/>
      <c r="S1169" s="215"/>
      <c r="T1169" s="215"/>
      <c r="AP1169"/>
      <c r="AQ1169"/>
    </row>
    <row r="1170" spans="1:47" ht="14.4" x14ac:dyDescent="0.3">
      <c r="A1170" s="214"/>
      <c r="B1170" s="215"/>
      <c r="C1170" s="215"/>
      <c r="D1170" s="215"/>
      <c r="E1170" s="215"/>
      <c r="F1170" s="220"/>
      <c r="G1170" s="215"/>
      <c r="H1170" s="215"/>
      <c r="I1170" s="215"/>
      <c r="J1170" s="215"/>
      <c r="K1170" s="215"/>
      <c r="L1170" s="215"/>
      <c r="M1170" s="160"/>
      <c r="N1170" s="215"/>
      <c r="O1170" s="222"/>
      <c r="P1170" s="242"/>
      <c r="Q1170" s="222"/>
      <c r="R1170" s="215"/>
      <c r="S1170" s="215"/>
      <c r="T1170" s="215"/>
      <c r="U1170" s="160"/>
      <c r="V1170" s="160"/>
      <c r="W1170" s="160"/>
      <c r="X1170" s="160"/>
      <c r="Y1170" s="160"/>
      <c r="Z1170" s="160"/>
      <c r="AA1170" s="160"/>
      <c r="AB1170" s="160"/>
      <c r="AC1170" s="160"/>
      <c r="AD1170" s="160"/>
      <c r="AE1170" s="160"/>
      <c r="AF1170" s="160"/>
      <c r="AG1170" s="160"/>
      <c r="AH1170" s="156"/>
      <c r="AI1170" s="160"/>
      <c r="AJ1170" s="160"/>
      <c r="AK1170" s="160"/>
      <c r="AL1170" s="160"/>
      <c r="AM1170" s="225"/>
      <c r="AN1170" s="160"/>
      <c r="AO1170" s="160"/>
      <c r="AP1170"/>
      <c r="AQ1170"/>
      <c r="AR1170" s="160"/>
      <c r="AS1170" s="156"/>
      <c r="AT1170" s="159"/>
      <c r="AU1170" s="156"/>
    </row>
    <row r="1171" spans="1:47" ht="14.4" x14ac:dyDescent="0.3">
      <c r="A1171" s="214"/>
      <c r="B1171" s="215"/>
      <c r="C1171" s="215"/>
      <c r="D1171" s="215"/>
      <c r="E1171" s="215"/>
      <c r="F1171" s="220"/>
      <c r="G1171" s="215"/>
      <c r="H1171" s="215"/>
      <c r="I1171" s="215"/>
      <c r="J1171" s="215"/>
      <c r="K1171" s="215"/>
      <c r="L1171" s="215"/>
      <c r="M1171" s="160"/>
      <c r="N1171" s="215"/>
      <c r="O1171" s="222"/>
      <c r="P1171" s="242"/>
      <c r="Q1171" s="222"/>
      <c r="R1171" s="215"/>
      <c r="S1171" s="215"/>
      <c r="T1171" s="215"/>
      <c r="U1171" s="160"/>
      <c r="V1171" s="160"/>
      <c r="W1171" s="160"/>
      <c r="X1171" s="160"/>
      <c r="Y1171" s="160"/>
      <c r="Z1171" s="160"/>
      <c r="AA1171" s="160"/>
      <c r="AB1171" s="160"/>
      <c r="AC1171" s="160"/>
      <c r="AD1171" s="160"/>
      <c r="AE1171" s="160"/>
      <c r="AF1171" s="160"/>
      <c r="AG1171" s="160"/>
      <c r="AH1171" s="156"/>
      <c r="AI1171" s="160"/>
      <c r="AJ1171" s="160"/>
      <c r="AK1171" s="160"/>
      <c r="AL1171" s="160"/>
      <c r="AM1171" s="225"/>
      <c r="AN1171" s="160"/>
      <c r="AO1171" s="160"/>
      <c r="AP1171"/>
      <c r="AQ1171"/>
      <c r="AR1171" s="160"/>
      <c r="AS1171" s="156"/>
      <c r="AT1171" s="159"/>
      <c r="AU1171" s="156"/>
    </row>
    <row r="1172" spans="1:47" ht="14.4" x14ac:dyDescent="0.3">
      <c r="A1172" s="214"/>
      <c r="B1172" s="215"/>
      <c r="C1172" s="215"/>
      <c r="D1172" s="215"/>
      <c r="E1172" s="215"/>
      <c r="F1172" s="221"/>
      <c r="G1172" s="215"/>
      <c r="H1172" s="215"/>
      <c r="I1172" s="215"/>
      <c r="J1172" s="215"/>
      <c r="K1172" s="214"/>
      <c r="L1172" s="215"/>
      <c r="M1172" s="156"/>
      <c r="N1172" s="214"/>
      <c r="O1172" s="214"/>
      <c r="P1172" s="242"/>
      <c r="Q1172" s="215"/>
      <c r="R1172" s="215"/>
      <c r="S1172" s="215"/>
      <c r="T1172" s="215"/>
      <c r="AP1172"/>
      <c r="AQ1172"/>
    </row>
    <row r="1173" spans="1:47" ht="14.4" x14ac:dyDescent="0.3">
      <c r="A1173" s="214"/>
      <c r="B1173" s="215"/>
      <c r="C1173" s="215"/>
      <c r="D1173" s="215"/>
      <c r="E1173" s="215"/>
      <c r="F1173" s="221"/>
      <c r="G1173" s="215"/>
      <c r="H1173" s="215"/>
      <c r="I1173" s="215"/>
      <c r="J1173" s="215"/>
      <c r="K1173" s="214"/>
      <c r="L1173" s="215"/>
      <c r="M1173" s="156"/>
      <c r="N1173" s="214"/>
      <c r="O1173" s="214"/>
      <c r="P1173" s="242"/>
      <c r="Q1173" s="215"/>
      <c r="R1173" s="215"/>
      <c r="S1173" s="215"/>
      <c r="T1173" s="215"/>
      <c r="AP1173"/>
      <c r="AQ1173"/>
    </row>
    <row r="1174" spans="1:47" ht="14.4" x14ac:dyDescent="0.3">
      <c r="A1174" s="214"/>
      <c r="B1174" s="215"/>
      <c r="C1174" s="215"/>
      <c r="D1174" s="215"/>
      <c r="E1174" s="215"/>
      <c r="F1174" s="220"/>
      <c r="G1174" s="215"/>
      <c r="H1174" s="215"/>
      <c r="I1174" s="215"/>
      <c r="J1174" s="215"/>
      <c r="K1174" s="215"/>
      <c r="L1174" s="215"/>
      <c r="M1174" s="160"/>
      <c r="N1174" s="215"/>
      <c r="O1174" s="222"/>
      <c r="P1174" s="242"/>
      <c r="Q1174" s="222"/>
      <c r="R1174" s="215"/>
      <c r="S1174" s="215"/>
      <c r="T1174" s="215"/>
      <c r="U1174" s="160"/>
      <c r="V1174" s="160"/>
      <c r="W1174" s="160"/>
      <c r="X1174" s="160"/>
      <c r="Y1174" s="160"/>
      <c r="Z1174" s="160"/>
      <c r="AA1174" s="160"/>
      <c r="AB1174" s="160"/>
      <c r="AC1174" s="160"/>
      <c r="AD1174" s="160"/>
      <c r="AE1174" s="160"/>
      <c r="AF1174" s="160"/>
      <c r="AG1174" s="160"/>
      <c r="AH1174" s="156"/>
      <c r="AI1174" s="160"/>
      <c r="AJ1174" s="160"/>
      <c r="AK1174" s="160"/>
      <c r="AL1174" s="160"/>
      <c r="AM1174" s="225"/>
      <c r="AN1174" s="160"/>
      <c r="AO1174" s="160"/>
      <c r="AP1174"/>
      <c r="AQ1174"/>
      <c r="AR1174" s="160"/>
      <c r="AS1174" s="156"/>
      <c r="AT1174" s="159"/>
      <c r="AU1174" s="156"/>
    </row>
    <row r="1175" spans="1:47" ht="14.4" x14ac:dyDescent="0.3">
      <c r="A1175" s="214"/>
      <c r="B1175" s="215"/>
      <c r="C1175" s="215"/>
      <c r="D1175" s="215"/>
      <c r="E1175" s="215"/>
      <c r="F1175" s="221"/>
      <c r="G1175" s="215"/>
      <c r="H1175" s="215"/>
      <c r="I1175" s="215"/>
      <c r="J1175" s="215"/>
      <c r="K1175" s="214"/>
      <c r="L1175" s="215"/>
      <c r="M1175" s="222"/>
      <c r="N1175" s="214"/>
      <c r="O1175" s="214"/>
      <c r="P1175" s="242"/>
      <c r="Q1175" s="215"/>
      <c r="R1175" s="215"/>
      <c r="S1175" s="215"/>
      <c r="T1175" s="215"/>
      <c r="AP1175"/>
      <c r="AQ1175"/>
    </row>
    <row r="1176" spans="1:47" ht="14.4" x14ac:dyDescent="0.3">
      <c r="A1176" s="214"/>
      <c r="B1176" s="215"/>
      <c r="C1176" s="215"/>
      <c r="D1176" s="215"/>
      <c r="E1176" s="215"/>
      <c r="F1176" s="220"/>
      <c r="G1176" s="215"/>
      <c r="H1176" s="215"/>
      <c r="I1176" s="215"/>
      <c r="J1176" s="215"/>
      <c r="K1176" s="215"/>
      <c r="L1176" s="215"/>
      <c r="M1176" s="160"/>
      <c r="N1176" s="215"/>
      <c r="O1176" s="222"/>
      <c r="P1176" s="242"/>
      <c r="Q1176" s="222"/>
      <c r="R1176" s="215"/>
      <c r="S1176" s="215"/>
      <c r="T1176" s="215"/>
      <c r="U1176" s="160"/>
      <c r="V1176" s="160"/>
      <c r="W1176" s="160"/>
      <c r="X1176" s="160"/>
      <c r="Y1176" s="160"/>
      <c r="Z1176" s="160"/>
      <c r="AA1176" s="160"/>
      <c r="AB1176" s="160"/>
      <c r="AC1176" s="160"/>
      <c r="AD1176" s="160"/>
      <c r="AE1176" s="160"/>
      <c r="AF1176" s="160"/>
      <c r="AG1176" s="160"/>
      <c r="AH1176" s="156"/>
      <c r="AI1176" s="160"/>
      <c r="AJ1176" s="160"/>
      <c r="AK1176" s="160"/>
      <c r="AL1176" s="160"/>
      <c r="AM1176" s="225"/>
      <c r="AN1176" s="160"/>
      <c r="AO1176" s="160"/>
      <c r="AP1176"/>
      <c r="AQ1176"/>
      <c r="AR1176" s="160"/>
      <c r="AS1176" s="156"/>
      <c r="AT1176" s="159"/>
      <c r="AU1176" s="156"/>
    </row>
    <row r="1177" spans="1:47" ht="14.4" x14ac:dyDescent="0.3">
      <c r="A1177" s="214"/>
      <c r="B1177" s="215"/>
      <c r="C1177" s="215"/>
      <c r="D1177" s="215"/>
      <c r="E1177" s="215"/>
      <c r="F1177" s="220"/>
      <c r="G1177" s="215"/>
      <c r="H1177" s="215"/>
      <c r="I1177" s="215"/>
      <c r="J1177" s="215"/>
      <c r="K1177" s="215"/>
      <c r="L1177" s="215"/>
      <c r="M1177" s="160"/>
      <c r="N1177" s="215"/>
      <c r="O1177" s="222"/>
      <c r="P1177" s="242"/>
      <c r="Q1177" s="222"/>
      <c r="R1177" s="215"/>
      <c r="S1177" s="215"/>
      <c r="T1177" s="215"/>
      <c r="U1177" s="160"/>
      <c r="V1177" s="160"/>
      <c r="W1177" s="160"/>
      <c r="X1177" s="160"/>
      <c r="Y1177" s="160"/>
      <c r="Z1177" s="160"/>
      <c r="AA1177" s="160"/>
      <c r="AB1177" s="160"/>
      <c r="AC1177" s="160"/>
      <c r="AD1177" s="160"/>
      <c r="AE1177" s="160"/>
      <c r="AF1177" s="160"/>
      <c r="AG1177" s="160"/>
      <c r="AH1177" s="156"/>
      <c r="AI1177" s="160"/>
      <c r="AJ1177" s="160"/>
      <c r="AK1177" s="160"/>
      <c r="AL1177" s="160"/>
      <c r="AM1177" s="225"/>
      <c r="AN1177" s="160"/>
      <c r="AO1177" s="160"/>
      <c r="AP1177"/>
      <c r="AQ1177"/>
      <c r="AR1177" s="160"/>
      <c r="AS1177" s="156"/>
      <c r="AT1177" s="159"/>
      <c r="AU1177" s="156"/>
    </row>
    <row r="1178" spans="1:47" ht="14.4" x14ac:dyDescent="0.3">
      <c r="A1178" s="214"/>
      <c r="B1178" s="215"/>
      <c r="C1178" s="215"/>
      <c r="D1178" s="215"/>
      <c r="E1178" s="215"/>
      <c r="F1178" s="221"/>
      <c r="G1178" s="215"/>
      <c r="H1178" s="215"/>
      <c r="I1178" s="215"/>
      <c r="J1178" s="215"/>
      <c r="K1178" s="214"/>
      <c r="L1178" s="215"/>
      <c r="M1178" s="156"/>
      <c r="N1178" s="214"/>
      <c r="O1178" s="214"/>
      <c r="P1178" s="242"/>
      <c r="Q1178" s="215"/>
      <c r="R1178" s="215"/>
      <c r="S1178" s="215"/>
      <c r="T1178" s="215"/>
      <c r="AP1178"/>
      <c r="AQ1178"/>
    </row>
    <row r="1179" spans="1:47" ht="14.4" x14ac:dyDescent="0.3">
      <c r="A1179" s="214"/>
      <c r="B1179" s="215"/>
      <c r="C1179" s="215"/>
      <c r="D1179" s="215"/>
      <c r="E1179" s="215"/>
      <c r="F1179" s="220"/>
      <c r="G1179" s="215"/>
      <c r="H1179" s="215"/>
      <c r="I1179" s="215"/>
      <c r="J1179" s="215"/>
      <c r="K1179" s="215"/>
      <c r="L1179" s="215"/>
      <c r="M1179" s="160"/>
      <c r="N1179" s="215"/>
      <c r="O1179" s="222"/>
      <c r="P1179" s="242"/>
      <c r="Q1179" s="222"/>
      <c r="R1179" s="215"/>
      <c r="S1179" s="215"/>
      <c r="T1179" s="215"/>
      <c r="U1179" s="160"/>
      <c r="V1179" s="160"/>
      <c r="W1179" s="160"/>
      <c r="X1179" s="160"/>
      <c r="Y1179" s="160"/>
      <c r="Z1179" s="160"/>
      <c r="AA1179" s="160"/>
      <c r="AB1179" s="160"/>
      <c r="AC1179" s="160"/>
      <c r="AD1179" s="160"/>
      <c r="AE1179" s="160"/>
      <c r="AF1179" s="160"/>
      <c r="AG1179" s="160"/>
      <c r="AH1179" s="156"/>
      <c r="AI1179" s="160"/>
      <c r="AJ1179" s="160"/>
      <c r="AK1179" s="160"/>
      <c r="AL1179" s="160"/>
      <c r="AM1179" s="225"/>
      <c r="AN1179" s="160"/>
      <c r="AO1179" s="160"/>
      <c r="AP1179"/>
      <c r="AQ1179"/>
      <c r="AR1179" s="160"/>
      <c r="AS1179" s="156"/>
      <c r="AT1179" s="159"/>
      <c r="AU1179" s="156"/>
    </row>
    <row r="1180" spans="1:47" ht="14.4" x14ac:dyDescent="0.3">
      <c r="A1180" s="214"/>
      <c r="B1180" s="215"/>
      <c r="C1180" s="215"/>
      <c r="D1180" s="215"/>
      <c r="E1180" s="215"/>
      <c r="F1180" s="221"/>
      <c r="G1180" s="215"/>
      <c r="H1180" s="215"/>
      <c r="I1180" s="215"/>
      <c r="J1180" s="215"/>
      <c r="K1180" s="214"/>
      <c r="L1180" s="215"/>
      <c r="M1180" s="156"/>
      <c r="N1180" s="214"/>
      <c r="O1180" s="214"/>
      <c r="P1180" s="242"/>
      <c r="Q1180" s="215"/>
      <c r="R1180" s="215"/>
      <c r="S1180" s="215"/>
      <c r="T1180" s="215"/>
      <c r="AP1180"/>
      <c r="AQ1180"/>
    </row>
    <row r="1181" spans="1:47" ht="14.4" x14ac:dyDescent="0.3">
      <c r="A1181" s="214"/>
      <c r="B1181" s="215"/>
      <c r="C1181" s="215"/>
      <c r="D1181" s="215"/>
      <c r="E1181" s="215"/>
      <c r="F1181" s="220"/>
      <c r="G1181" s="215"/>
      <c r="H1181" s="215"/>
      <c r="I1181" s="215"/>
      <c r="J1181" s="215"/>
      <c r="K1181" s="215"/>
      <c r="L1181" s="215"/>
      <c r="M1181" s="160"/>
      <c r="N1181" s="215"/>
      <c r="O1181" s="222"/>
      <c r="P1181" s="242"/>
      <c r="Q1181" s="222"/>
      <c r="R1181" s="215"/>
      <c r="S1181" s="215"/>
      <c r="T1181" s="215"/>
      <c r="U1181" s="160"/>
      <c r="V1181" s="160"/>
      <c r="W1181" s="160"/>
      <c r="X1181" s="160"/>
      <c r="Y1181" s="160"/>
      <c r="Z1181" s="160"/>
      <c r="AA1181" s="160"/>
      <c r="AB1181" s="160"/>
      <c r="AC1181" s="160"/>
      <c r="AD1181" s="160"/>
      <c r="AE1181" s="160"/>
      <c r="AF1181" s="160"/>
      <c r="AG1181" s="160"/>
      <c r="AH1181" s="156"/>
      <c r="AI1181" s="160"/>
      <c r="AJ1181" s="160"/>
      <c r="AK1181" s="160"/>
      <c r="AL1181" s="160"/>
      <c r="AM1181" s="225"/>
      <c r="AN1181" s="160"/>
      <c r="AO1181" s="160"/>
      <c r="AP1181"/>
      <c r="AQ1181"/>
      <c r="AR1181" s="160"/>
      <c r="AS1181" s="156"/>
      <c r="AT1181" s="159"/>
      <c r="AU1181" s="156"/>
    </row>
    <row r="1182" spans="1:47" ht="14.4" x14ac:dyDescent="0.3">
      <c r="A1182" s="214"/>
      <c r="B1182" s="215"/>
      <c r="C1182" s="215"/>
      <c r="D1182" s="215"/>
      <c r="E1182" s="215"/>
      <c r="F1182" s="220"/>
      <c r="G1182" s="215"/>
      <c r="H1182" s="215"/>
      <c r="I1182" s="215"/>
      <c r="J1182" s="215"/>
      <c r="K1182" s="215"/>
      <c r="L1182" s="215"/>
      <c r="M1182" s="160"/>
      <c r="N1182" s="215"/>
      <c r="O1182" s="222"/>
      <c r="P1182" s="242"/>
      <c r="Q1182" s="222"/>
      <c r="R1182" s="215"/>
      <c r="S1182" s="215"/>
      <c r="T1182" s="215"/>
      <c r="U1182" s="160"/>
      <c r="V1182" s="160"/>
      <c r="W1182" s="160"/>
      <c r="X1182" s="160"/>
      <c r="Y1182" s="160"/>
      <c r="Z1182" s="160"/>
      <c r="AA1182" s="160"/>
      <c r="AB1182" s="160"/>
      <c r="AC1182" s="160"/>
      <c r="AD1182" s="160"/>
      <c r="AE1182" s="160"/>
      <c r="AF1182" s="160"/>
      <c r="AG1182" s="160"/>
      <c r="AH1182" s="156"/>
      <c r="AI1182" s="160"/>
      <c r="AJ1182" s="160"/>
      <c r="AK1182" s="160"/>
      <c r="AL1182" s="160"/>
      <c r="AM1182" s="225"/>
      <c r="AN1182" s="160"/>
      <c r="AO1182" s="160"/>
      <c r="AP1182"/>
      <c r="AQ1182"/>
      <c r="AR1182" s="160"/>
      <c r="AS1182" s="156"/>
      <c r="AT1182" s="159"/>
      <c r="AU1182" s="156"/>
    </row>
    <row r="1183" spans="1:47" ht="14.4" x14ac:dyDescent="0.3">
      <c r="A1183" s="214"/>
      <c r="B1183" s="215"/>
      <c r="C1183" s="215"/>
      <c r="D1183" s="215"/>
      <c r="E1183" s="215"/>
      <c r="F1183" s="220"/>
      <c r="G1183" s="215"/>
      <c r="H1183" s="215"/>
      <c r="I1183" s="215"/>
      <c r="J1183" s="215"/>
      <c r="K1183" s="215"/>
      <c r="L1183" s="215"/>
      <c r="M1183" s="160"/>
      <c r="N1183" s="215"/>
      <c r="O1183" s="222"/>
      <c r="P1183" s="242"/>
      <c r="Q1183" s="222"/>
      <c r="R1183" s="215"/>
      <c r="S1183" s="215"/>
      <c r="T1183" s="215"/>
      <c r="U1183" s="160"/>
      <c r="V1183" s="160"/>
      <c r="W1183" s="160"/>
      <c r="X1183" s="160"/>
      <c r="Y1183" s="160"/>
      <c r="Z1183" s="160"/>
      <c r="AA1183" s="160"/>
      <c r="AB1183" s="160"/>
      <c r="AC1183" s="160"/>
      <c r="AD1183" s="160"/>
      <c r="AE1183" s="160"/>
      <c r="AF1183" s="160"/>
      <c r="AG1183" s="160"/>
      <c r="AH1183" s="156"/>
      <c r="AI1183" s="160"/>
      <c r="AJ1183" s="160"/>
      <c r="AK1183" s="160"/>
      <c r="AL1183" s="160"/>
      <c r="AM1183" s="225"/>
      <c r="AN1183" s="160"/>
      <c r="AO1183" s="160"/>
      <c r="AP1183"/>
      <c r="AQ1183"/>
      <c r="AR1183" s="160"/>
      <c r="AS1183" s="156"/>
      <c r="AT1183" s="159"/>
      <c r="AU1183" s="156"/>
    </row>
    <row r="1184" spans="1:47" ht="14.4" x14ac:dyDescent="0.3">
      <c r="A1184" s="214"/>
      <c r="B1184" s="215"/>
      <c r="C1184" s="215"/>
      <c r="D1184" s="215"/>
      <c r="E1184" s="215"/>
      <c r="F1184" s="220"/>
      <c r="G1184" s="215"/>
      <c r="H1184" s="215"/>
      <c r="I1184" s="215"/>
      <c r="J1184" s="215"/>
      <c r="K1184" s="215"/>
      <c r="L1184" s="215"/>
      <c r="M1184" s="160"/>
      <c r="N1184" s="215"/>
      <c r="O1184" s="222"/>
      <c r="P1184" s="242"/>
      <c r="Q1184" s="222"/>
      <c r="R1184" s="215"/>
      <c r="S1184" s="215"/>
      <c r="T1184" s="215"/>
      <c r="U1184" s="160"/>
      <c r="V1184" s="160"/>
      <c r="W1184" s="160"/>
      <c r="X1184" s="160"/>
      <c r="Y1184" s="160"/>
      <c r="Z1184" s="160"/>
      <c r="AA1184" s="160"/>
      <c r="AB1184" s="160"/>
      <c r="AC1184" s="160"/>
      <c r="AD1184" s="160"/>
      <c r="AE1184" s="160"/>
      <c r="AF1184" s="160"/>
      <c r="AG1184" s="160"/>
      <c r="AH1184" s="156"/>
      <c r="AI1184" s="160"/>
      <c r="AJ1184" s="160"/>
      <c r="AK1184" s="160"/>
      <c r="AL1184" s="160"/>
      <c r="AM1184" s="225"/>
      <c r="AN1184" s="160"/>
      <c r="AO1184" s="160"/>
      <c r="AP1184"/>
      <c r="AQ1184"/>
      <c r="AR1184" s="160"/>
      <c r="AS1184" s="156"/>
      <c r="AT1184" s="159"/>
      <c r="AU1184" s="156"/>
    </row>
    <row r="1185" spans="1:47" ht="14.4" x14ac:dyDescent="0.3">
      <c r="A1185" s="214"/>
      <c r="B1185" s="215"/>
      <c r="C1185" s="215"/>
      <c r="D1185" s="215"/>
      <c r="E1185" s="215"/>
      <c r="F1185" s="220"/>
      <c r="G1185" s="215"/>
      <c r="H1185" s="215"/>
      <c r="I1185" s="215"/>
      <c r="J1185" s="215"/>
      <c r="K1185" s="215"/>
      <c r="L1185" s="215"/>
      <c r="M1185" s="215"/>
      <c r="N1185" s="215"/>
      <c r="O1185" s="222"/>
      <c r="P1185" s="242"/>
      <c r="Q1185" s="222"/>
      <c r="R1185" s="215"/>
      <c r="S1185" s="215"/>
      <c r="T1185" s="215"/>
      <c r="U1185" s="160"/>
      <c r="V1185" s="160"/>
      <c r="W1185" s="160"/>
      <c r="X1185" s="160"/>
      <c r="Y1185" s="160"/>
      <c r="Z1185" s="160"/>
      <c r="AA1185" s="160"/>
      <c r="AB1185" s="160"/>
      <c r="AC1185" s="160"/>
      <c r="AD1185" s="160"/>
      <c r="AE1185" s="160"/>
      <c r="AF1185" s="160"/>
      <c r="AG1185" s="160"/>
      <c r="AH1185" s="156"/>
      <c r="AI1185" s="160"/>
      <c r="AJ1185" s="160"/>
      <c r="AK1185" s="160"/>
      <c r="AL1185" s="160"/>
      <c r="AM1185" s="225"/>
      <c r="AN1185" s="160"/>
      <c r="AO1185" s="160"/>
      <c r="AP1185"/>
      <c r="AQ1185"/>
      <c r="AR1185" s="160"/>
      <c r="AS1185" s="156"/>
      <c r="AT1185" s="159"/>
      <c r="AU1185" s="156"/>
    </row>
    <row r="1186" spans="1:47" ht="14.4" x14ac:dyDescent="0.3">
      <c r="A1186" s="214"/>
      <c r="B1186" s="215"/>
      <c r="C1186" s="215"/>
      <c r="D1186" s="215"/>
      <c r="E1186" s="215"/>
      <c r="F1186" s="221"/>
      <c r="G1186" s="215"/>
      <c r="H1186" s="215"/>
      <c r="I1186" s="215"/>
      <c r="J1186" s="215"/>
      <c r="K1186" s="214"/>
      <c r="L1186" s="215"/>
      <c r="M1186" s="156"/>
      <c r="N1186" s="214"/>
      <c r="O1186" s="214"/>
      <c r="P1186" s="242"/>
      <c r="Q1186" s="215"/>
      <c r="R1186" s="215"/>
      <c r="S1186" s="215"/>
      <c r="T1186" s="215"/>
      <c r="AP1186"/>
      <c r="AQ1186"/>
    </row>
    <row r="1187" spans="1:47" ht="14.4" x14ac:dyDescent="0.3">
      <c r="A1187" s="214"/>
      <c r="B1187" s="215"/>
      <c r="C1187" s="215"/>
      <c r="D1187" s="215"/>
      <c r="E1187" s="215"/>
      <c r="F1187" s="220"/>
      <c r="G1187" s="215"/>
      <c r="H1187" s="215"/>
      <c r="I1187" s="215"/>
      <c r="J1187" s="215"/>
      <c r="K1187" s="215"/>
      <c r="L1187" s="215"/>
      <c r="M1187" s="160"/>
      <c r="N1187" s="215"/>
      <c r="O1187" s="219"/>
      <c r="P1187" s="242"/>
      <c r="Q1187" s="219"/>
      <c r="R1187" s="215"/>
      <c r="S1187" s="215"/>
      <c r="T1187" s="215"/>
      <c r="U1187" s="160"/>
      <c r="V1187" s="160"/>
      <c r="W1187" s="160"/>
      <c r="X1187" s="160"/>
      <c r="Y1187" s="160"/>
      <c r="Z1187" s="160"/>
      <c r="AA1187" s="160"/>
      <c r="AB1187" s="160"/>
      <c r="AC1187" s="160"/>
      <c r="AD1187" s="160"/>
      <c r="AE1187" s="160"/>
      <c r="AF1187" s="160"/>
      <c r="AG1187" s="160"/>
      <c r="AH1187" s="156"/>
      <c r="AI1187" s="160"/>
      <c r="AJ1187" s="160"/>
      <c r="AK1187" s="160"/>
      <c r="AL1187" s="160"/>
      <c r="AM1187" s="225"/>
      <c r="AN1187" s="160"/>
      <c r="AO1187" s="160"/>
      <c r="AP1187"/>
      <c r="AQ1187"/>
      <c r="AR1187" s="160"/>
      <c r="AS1187" s="156"/>
      <c r="AT1187" s="159"/>
      <c r="AU1187" s="156"/>
    </row>
    <row r="1188" spans="1:47" ht="14.4" x14ac:dyDescent="0.3">
      <c r="A1188" s="214"/>
      <c r="B1188" s="215"/>
      <c r="C1188" s="215"/>
      <c r="D1188" s="215"/>
      <c r="E1188" s="215"/>
      <c r="F1188" s="220"/>
      <c r="G1188" s="215"/>
      <c r="H1188" s="215"/>
      <c r="I1188" s="215"/>
      <c r="J1188" s="215"/>
      <c r="K1188" s="215"/>
      <c r="L1188" s="215"/>
      <c r="M1188" s="160"/>
      <c r="N1188" s="215"/>
      <c r="O1188" s="222"/>
      <c r="P1188" s="242"/>
      <c r="Q1188" s="222"/>
      <c r="R1188" s="215"/>
      <c r="S1188" s="215"/>
      <c r="T1188" s="215"/>
      <c r="U1188" s="160"/>
      <c r="V1188" s="160"/>
      <c r="W1188" s="160"/>
      <c r="X1188" s="160"/>
      <c r="Y1188" s="160"/>
      <c r="Z1188" s="160"/>
      <c r="AA1188" s="160"/>
      <c r="AB1188" s="160"/>
      <c r="AC1188" s="160"/>
      <c r="AD1188" s="160"/>
      <c r="AE1188" s="160"/>
      <c r="AF1188" s="160"/>
      <c r="AG1188" s="160"/>
      <c r="AH1188" s="156"/>
      <c r="AI1188" s="160"/>
      <c r="AJ1188" s="160"/>
      <c r="AK1188" s="160"/>
      <c r="AL1188" s="160"/>
      <c r="AM1188" s="225"/>
      <c r="AN1188" s="160"/>
      <c r="AO1188" s="160"/>
      <c r="AP1188"/>
      <c r="AQ1188"/>
      <c r="AR1188" s="160"/>
      <c r="AS1188" s="156"/>
      <c r="AT1188" s="159"/>
      <c r="AU1188" s="156"/>
    </row>
    <row r="1189" spans="1:47" ht="14.4" x14ac:dyDescent="0.3">
      <c r="A1189" s="214"/>
      <c r="B1189" s="215"/>
      <c r="C1189" s="215"/>
      <c r="D1189" s="215"/>
      <c r="E1189" s="215"/>
      <c r="F1189" s="221"/>
      <c r="G1189" s="215"/>
      <c r="H1189" s="215"/>
      <c r="I1189" s="215"/>
      <c r="J1189" s="215"/>
      <c r="K1189" s="214"/>
      <c r="L1189" s="215"/>
      <c r="M1189" s="226"/>
      <c r="N1189" s="214"/>
      <c r="O1189" s="214"/>
      <c r="P1189" s="242"/>
      <c r="Q1189" s="215"/>
      <c r="R1189" s="215"/>
      <c r="S1189" s="215"/>
      <c r="T1189" s="215"/>
      <c r="AP1189"/>
      <c r="AQ1189"/>
    </row>
    <row r="1190" spans="1:47" ht="14.4" x14ac:dyDescent="0.3">
      <c r="A1190" s="214"/>
      <c r="B1190" s="215"/>
      <c r="C1190" s="215"/>
      <c r="D1190" s="215"/>
      <c r="E1190" s="215"/>
      <c r="F1190" s="220"/>
      <c r="G1190" s="215"/>
      <c r="H1190" s="215"/>
      <c r="I1190" s="215"/>
      <c r="J1190" s="215"/>
      <c r="K1190" s="215"/>
      <c r="L1190" s="215"/>
      <c r="M1190" s="160"/>
      <c r="N1190" s="215"/>
      <c r="O1190" s="222"/>
      <c r="P1190" s="242"/>
      <c r="Q1190" s="222"/>
      <c r="R1190" s="215"/>
      <c r="S1190" s="215"/>
      <c r="T1190" s="215"/>
      <c r="U1190" s="160"/>
      <c r="V1190" s="160"/>
      <c r="W1190" s="160"/>
      <c r="X1190" s="160"/>
      <c r="Y1190" s="160"/>
      <c r="Z1190" s="160"/>
      <c r="AA1190" s="160"/>
      <c r="AB1190" s="160"/>
      <c r="AC1190" s="160"/>
      <c r="AD1190" s="160"/>
      <c r="AE1190" s="160"/>
      <c r="AF1190" s="160"/>
      <c r="AG1190" s="160"/>
      <c r="AH1190" s="156"/>
      <c r="AI1190" s="160"/>
      <c r="AJ1190" s="160"/>
      <c r="AK1190" s="160"/>
      <c r="AL1190" s="160"/>
      <c r="AM1190" s="225"/>
      <c r="AN1190" s="160"/>
      <c r="AO1190" s="160"/>
      <c r="AP1190"/>
      <c r="AQ1190"/>
      <c r="AR1190" s="160"/>
      <c r="AS1190" s="156"/>
      <c r="AT1190" s="159"/>
      <c r="AU1190" s="156"/>
    </row>
    <row r="1191" spans="1:47" ht="14.4" x14ac:dyDescent="0.3">
      <c r="A1191" s="214"/>
      <c r="B1191" s="215"/>
      <c r="C1191" s="215"/>
      <c r="D1191" s="215"/>
      <c r="E1191" s="215"/>
      <c r="F1191" s="221"/>
      <c r="G1191" s="215"/>
      <c r="H1191" s="215"/>
      <c r="I1191" s="215"/>
      <c r="J1191" s="215"/>
      <c r="K1191" s="214"/>
      <c r="L1191" s="215"/>
      <c r="M1191" s="222"/>
      <c r="N1191" s="214"/>
      <c r="O1191" s="214"/>
      <c r="P1191" s="242"/>
      <c r="Q1191" s="215"/>
      <c r="R1191" s="215"/>
      <c r="S1191" s="215"/>
      <c r="T1191" s="215"/>
      <c r="AP1191"/>
      <c r="AQ1191"/>
    </row>
    <row r="1192" spans="1:47" ht="14.4" x14ac:dyDescent="0.3">
      <c r="A1192" s="214"/>
      <c r="B1192" s="215"/>
      <c r="C1192" s="215"/>
      <c r="D1192" s="215"/>
      <c r="E1192" s="215"/>
      <c r="F1192" s="220"/>
      <c r="G1192" s="215"/>
      <c r="H1192" s="215"/>
      <c r="I1192" s="215"/>
      <c r="J1192" s="215"/>
      <c r="K1192" s="215"/>
      <c r="L1192" s="215"/>
      <c r="M1192" s="160"/>
      <c r="N1192" s="215"/>
      <c r="O1192" s="222"/>
      <c r="P1192" s="242"/>
      <c r="Q1192" s="222"/>
      <c r="R1192" s="215"/>
      <c r="S1192" s="215"/>
      <c r="T1192" s="215"/>
      <c r="U1192" s="160"/>
      <c r="V1192" s="160"/>
      <c r="W1192" s="160"/>
      <c r="X1192" s="160"/>
      <c r="Y1192" s="160"/>
      <c r="Z1192" s="160"/>
      <c r="AA1192" s="160"/>
      <c r="AB1192" s="160"/>
      <c r="AC1192" s="160"/>
      <c r="AD1192" s="160"/>
      <c r="AE1192" s="160"/>
      <c r="AF1192" s="160"/>
      <c r="AG1192" s="160"/>
      <c r="AH1192" s="156"/>
      <c r="AI1192" s="160"/>
      <c r="AJ1192" s="160"/>
      <c r="AK1192" s="160"/>
      <c r="AL1192" s="160"/>
      <c r="AM1192" s="225"/>
      <c r="AN1192" s="160"/>
      <c r="AO1192" s="160"/>
      <c r="AP1192"/>
      <c r="AQ1192"/>
      <c r="AR1192" s="160"/>
      <c r="AS1192" s="156"/>
      <c r="AT1192" s="159"/>
      <c r="AU1192" s="156"/>
    </row>
    <row r="1193" spans="1:47" ht="14.4" x14ac:dyDescent="0.3">
      <c r="A1193" s="214"/>
      <c r="B1193" s="215"/>
      <c r="C1193" s="215"/>
      <c r="D1193" s="215"/>
      <c r="E1193" s="215"/>
      <c r="F1193" s="221"/>
      <c r="G1193" s="215"/>
      <c r="H1193" s="215"/>
      <c r="I1193" s="215"/>
      <c r="J1193" s="215"/>
      <c r="K1193" s="214"/>
      <c r="L1193" s="215"/>
      <c r="M1193" s="222"/>
      <c r="N1193" s="214"/>
      <c r="O1193" s="214"/>
      <c r="P1193" s="242"/>
      <c r="Q1193" s="215"/>
      <c r="R1193" s="215"/>
      <c r="S1193" s="215"/>
      <c r="T1193" s="215"/>
      <c r="AP1193"/>
      <c r="AQ1193"/>
    </row>
    <row r="1194" spans="1:47" ht="14.4" x14ac:dyDescent="0.3">
      <c r="A1194" s="214"/>
      <c r="B1194" s="215"/>
      <c r="C1194" s="215"/>
      <c r="D1194" s="215"/>
      <c r="E1194" s="215"/>
      <c r="F1194" s="221"/>
      <c r="G1194" s="215"/>
      <c r="H1194" s="215"/>
      <c r="I1194" s="215"/>
      <c r="J1194" s="215"/>
      <c r="K1194" s="214"/>
      <c r="L1194" s="215"/>
      <c r="M1194" s="156"/>
      <c r="N1194" s="214"/>
      <c r="O1194" s="214"/>
      <c r="P1194" s="242"/>
      <c r="Q1194" s="215"/>
      <c r="R1194" s="215"/>
      <c r="S1194" s="215"/>
      <c r="T1194" s="215"/>
      <c r="AP1194"/>
      <c r="AQ1194"/>
    </row>
    <row r="1195" spans="1:47" ht="14.4" x14ac:dyDescent="0.3">
      <c r="A1195" s="214"/>
      <c r="B1195" s="215"/>
      <c r="C1195" s="215"/>
      <c r="D1195" s="215"/>
      <c r="E1195" s="215"/>
      <c r="F1195" s="221"/>
      <c r="G1195" s="215"/>
      <c r="H1195" s="215"/>
      <c r="I1195" s="215"/>
      <c r="J1195" s="215"/>
      <c r="K1195" s="214"/>
      <c r="L1195" s="215"/>
      <c r="M1195" s="156"/>
      <c r="N1195" s="214"/>
      <c r="O1195" s="214"/>
      <c r="P1195" s="242"/>
      <c r="Q1195" s="215"/>
      <c r="R1195" s="215"/>
      <c r="S1195" s="215"/>
      <c r="T1195" s="215"/>
      <c r="AP1195"/>
      <c r="AQ1195"/>
    </row>
    <row r="1196" spans="1:47" ht="14.4" x14ac:dyDescent="0.3">
      <c r="A1196" s="214"/>
      <c r="B1196" s="215"/>
      <c r="C1196" s="215"/>
      <c r="D1196" s="215"/>
      <c r="E1196" s="215"/>
      <c r="F1196" s="220"/>
      <c r="G1196" s="215"/>
      <c r="H1196" s="215"/>
      <c r="I1196" s="215"/>
      <c r="J1196" s="215"/>
      <c r="K1196" s="215"/>
      <c r="L1196" s="215"/>
      <c r="M1196" s="160"/>
      <c r="N1196" s="215"/>
      <c r="O1196" s="222"/>
      <c r="P1196" s="242"/>
      <c r="Q1196" s="222"/>
      <c r="R1196" s="215"/>
      <c r="S1196" s="215"/>
      <c r="T1196" s="215"/>
      <c r="U1196" s="160"/>
      <c r="V1196" s="160"/>
      <c r="W1196" s="160"/>
      <c r="X1196" s="160"/>
      <c r="Y1196" s="160"/>
      <c r="Z1196" s="160"/>
      <c r="AA1196" s="160"/>
      <c r="AB1196" s="160"/>
      <c r="AC1196" s="160"/>
      <c r="AD1196" s="160"/>
      <c r="AE1196" s="160"/>
      <c r="AF1196" s="160"/>
      <c r="AG1196" s="160"/>
      <c r="AH1196" s="156"/>
      <c r="AI1196" s="160"/>
      <c r="AJ1196" s="160"/>
      <c r="AK1196" s="160"/>
      <c r="AL1196" s="160"/>
      <c r="AM1196" s="225"/>
      <c r="AN1196" s="160"/>
      <c r="AO1196" s="160"/>
      <c r="AP1196"/>
      <c r="AQ1196"/>
      <c r="AR1196" s="160"/>
      <c r="AS1196" s="156"/>
      <c r="AT1196" s="159"/>
      <c r="AU1196" s="156"/>
    </row>
    <row r="1197" spans="1:47" ht="14.4" x14ac:dyDescent="0.3">
      <c r="A1197" s="214"/>
      <c r="B1197" s="215"/>
      <c r="C1197" s="215"/>
      <c r="D1197" s="215"/>
      <c r="E1197" s="215"/>
      <c r="F1197" s="221"/>
      <c r="G1197" s="215"/>
      <c r="H1197" s="215"/>
      <c r="I1197" s="215"/>
      <c r="J1197" s="215"/>
      <c r="K1197" s="214"/>
      <c r="L1197" s="215"/>
      <c r="M1197" s="156"/>
      <c r="N1197" s="214"/>
      <c r="O1197" s="214"/>
      <c r="P1197" s="242"/>
      <c r="Q1197" s="215"/>
      <c r="R1197" s="215"/>
      <c r="S1197" s="215"/>
      <c r="T1197" s="215"/>
      <c r="AP1197"/>
      <c r="AQ1197"/>
    </row>
    <row r="1198" spans="1:47" ht="14.4" x14ac:dyDescent="0.3">
      <c r="A1198" s="214"/>
      <c r="B1198" s="215"/>
      <c r="C1198" s="215"/>
      <c r="D1198" s="215"/>
      <c r="E1198" s="215"/>
      <c r="F1198" s="221"/>
      <c r="G1198" s="215"/>
      <c r="H1198" s="215"/>
      <c r="I1198" s="215"/>
      <c r="J1198" s="215"/>
      <c r="K1198" s="214"/>
      <c r="L1198" s="215"/>
      <c r="M1198" s="156"/>
      <c r="N1198" s="214"/>
      <c r="O1198" s="214"/>
      <c r="P1198" s="242"/>
      <c r="Q1198" s="215"/>
      <c r="R1198" s="215"/>
      <c r="S1198" s="215"/>
      <c r="T1198" s="215"/>
      <c r="AP1198"/>
      <c r="AQ1198"/>
    </row>
    <row r="1199" spans="1:47" ht="14.4" x14ac:dyDescent="0.3">
      <c r="A1199" s="214"/>
      <c r="B1199" s="215"/>
      <c r="C1199" s="215"/>
      <c r="D1199" s="215"/>
      <c r="E1199" s="215"/>
      <c r="F1199" s="220"/>
      <c r="G1199" s="215"/>
      <c r="H1199" s="215"/>
      <c r="I1199" s="215"/>
      <c r="J1199" s="215"/>
      <c r="K1199" s="215"/>
      <c r="L1199" s="215"/>
      <c r="M1199" s="160"/>
      <c r="N1199" s="215"/>
      <c r="O1199" s="222"/>
      <c r="P1199" s="242"/>
      <c r="Q1199" s="222"/>
      <c r="R1199" s="215"/>
      <c r="S1199" s="215"/>
      <c r="T1199" s="215"/>
      <c r="U1199" s="160"/>
      <c r="V1199" s="160"/>
      <c r="W1199" s="160"/>
      <c r="X1199" s="160"/>
      <c r="Y1199" s="160"/>
      <c r="Z1199" s="160"/>
      <c r="AA1199" s="160"/>
      <c r="AB1199" s="160"/>
      <c r="AC1199" s="160"/>
      <c r="AD1199" s="160"/>
      <c r="AE1199" s="160"/>
      <c r="AF1199" s="160"/>
      <c r="AG1199" s="160"/>
      <c r="AH1199" s="156"/>
      <c r="AI1199" s="160"/>
      <c r="AJ1199" s="160"/>
      <c r="AK1199" s="160"/>
      <c r="AL1199" s="160"/>
      <c r="AM1199" s="225"/>
      <c r="AN1199" s="160"/>
      <c r="AO1199" s="160"/>
      <c r="AP1199"/>
      <c r="AQ1199"/>
      <c r="AR1199" s="160"/>
      <c r="AS1199" s="156"/>
      <c r="AT1199" s="159"/>
      <c r="AU1199" s="156"/>
    </row>
    <row r="1200" spans="1:47" ht="14.4" x14ac:dyDescent="0.3">
      <c r="A1200" s="214"/>
      <c r="B1200" s="215"/>
      <c r="C1200" s="215"/>
      <c r="D1200" s="215"/>
      <c r="E1200" s="215"/>
      <c r="F1200" s="221"/>
      <c r="G1200" s="215"/>
      <c r="H1200" s="215"/>
      <c r="I1200" s="215"/>
      <c r="J1200" s="215"/>
      <c r="K1200" s="214"/>
      <c r="L1200" s="215"/>
      <c r="M1200" s="156"/>
      <c r="N1200" s="214"/>
      <c r="O1200" s="214"/>
      <c r="P1200" s="242"/>
      <c r="Q1200" s="215"/>
      <c r="R1200" s="215"/>
      <c r="S1200" s="215"/>
      <c r="T1200" s="215"/>
      <c r="AP1200"/>
      <c r="AQ1200"/>
    </row>
    <row r="1201" spans="1:47" ht="14.4" x14ac:dyDescent="0.3">
      <c r="A1201" s="214"/>
      <c r="B1201" s="215"/>
      <c r="C1201" s="215"/>
      <c r="D1201" s="215"/>
      <c r="E1201" s="215"/>
      <c r="F1201" s="220"/>
      <c r="G1201" s="215"/>
      <c r="H1201" s="215"/>
      <c r="I1201" s="215"/>
      <c r="J1201" s="215"/>
      <c r="K1201" s="215"/>
      <c r="L1201" s="215"/>
      <c r="M1201" s="160"/>
      <c r="N1201" s="215"/>
      <c r="O1201" s="222"/>
      <c r="P1201" s="242"/>
      <c r="Q1201" s="222"/>
      <c r="R1201" s="215"/>
      <c r="S1201" s="215"/>
      <c r="T1201" s="215"/>
      <c r="U1201" s="160"/>
      <c r="V1201" s="160"/>
      <c r="W1201" s="160"/>
      <c r="X1201" s="160"/>
      <c r="Y1201" s="160"/>
      <c r="Z1201" s="160"/>
      <c r="AA1201" s="160"/>
      <c r="AB1201" s="160"/>
      <c r="AC1201" s="160"/>
      <c r="AD1201" s="160"/>
      <c r="AE1201" s="160"/>
      <c r="AF1201" s="160"/>
      <c r="AG1201" s="160"/>
      <c r="AH1201" s="156"/>
      <c r="AI1201" s="160"/>
      <c r="AJ1201" s="160"/>
      <c r="AK1201" s="160"/>
      <c r="AL1201" s="160"/>
      <c r="AM1201" s="225"/>
      <c r="AN1201" s="160"/>
      <c r="AO1201" s="160"/>
      <c r="AP1201"/>
      <c r="AQ1201"/>
      <c r="AR1201" s="160"/>
      <c r="AS1201" s="156"/>
      <c r="AT1201" s="159"/>
      <c r="AU1201" s="156"/>
    </row>
    <row r="1202" spans="1:47" ht="14.4" x14ac:dyDescent="0.3">
      <c r="A1202" s="214"/>
      <c r="B1202" s="215"/>
      <c r="C1202" s="215"/>
      <c r="D1202" s="215"/>
      <c r="E1202" s="215"/>
      <c r="F1202" s="221"/>
      <c r="G1202" s="215"/>
      <c r="H1202" s="215"/>
      <c r="I1202" s="215"/>
      <c r="J1202" s="215"/>
      <c r="K1202" s="214"/>
      <c r="L1202" s="215"/>
      <c r="M1202" s="156"/>
      <c r="N1202" s="214"/>
      <c r="O1202" s="214"/>
      <c r="P1202" s="242"/>
      <c r="Q1202" s="215"/>
      <c r="R1202" s="215"/>
      <c r="S1202" s="215"/>
      <c r="T1202" s="215"/>
      <c r="AP1202"/>
      <c r="AQ1202"/>
    </row>
    <row r="1203" spans="1:47" ht="14.4" x14ac:dyDescent="0.3">
      <c r="A1203" s="214"/>
      <c r="B1203" s="215"/>
      <c r="C1203" s="215"/>
      <c r="D1203" s="215"/>
      <c r="E1203" s="215"/>
      <c r="F1203" s="221"/>
      <c r="G1203" s="215"/>
      <c r="H1203" s="215"/>
      <c r="I1203" s="215"/>
      <c r="J1203" s="215"/>
      <c r="K1203" s="214"/>
      <c r="L1203" s="215"/>
      <c r="M1203" s="156"/>
      <c r="N1203" s="214"/>
      <c r="O1203" s="214"/>
      <c r="P1203" s="242"/>
      <c r="Q1203" s="215"/>
      <c r="R1203" s="215"/>
      <c r="S1203" s="215"/>
      <c r="T1203" s="215"/>
      <c r="AP1203"/>
      <c r="AQ1203"/>
    </row>
    <row r="1204" spans="1:47" ht="14.4" x14ac:dyDescent="0.3">
      <c r="A1204" s="214"/>
      <c r="B1204" s="215"/>
      <c r="C1204" s="215"/>
      <c r="D1204" s="215"/>
      <c r="E1204" s="215"/>
      <c r="F1204" s="220"/>
      <c r="G1204" s="215"/>
      <c r="H1204" s="215"/>
      <c r="I1204" s="215"/>
      <c r="J1204" s="215"/>
      <c r="K1204" s="215"/>
      <c r="L1204" s="215"/>
      <c r="M1204" s="160"/>
      <c r="N1204" s="215"/>
      <c r="O1204" s="222"/>
      <c r="P1204" s="242"/>
      <c r="Q1204" s="222"/>
      <c r="R1204" s="215"/>
      <c r="S1204" s="215"/>
      <c r="T1204" s="215"/>
      <c r="U1204" s="160"/>
      <c r="V1204" s="160"/>
      <c r="W1204" s="160"/>
      <c r="X1204" s="160"/>
      <c r="Y1204" s="160"/>
      <c r="Z1204" s="160"/>
      <c r="AA1204" s="160"/>
      <c r="AB1204" s="160"/>
      <c r="AC1204" s="160"/>
      <c r="AD1204" s="160"/>
      <c r="AE1204" s="160"/>
      <c r="AF1204" s="160"/>
      <c r="AG1204" s="160"/>
      <c r="AH1204" s="156"/>
      <c r="AI1204" s="160"/>
      <c r="AJ1204" s="160"/>
      <c r="AK1204" s="160"/>
      <c r="AL1204" s="160"/>
      <c r="AM1204" s="225"/>
      <c r="AN1204" s="160"/>
      <c r="AO1204" s="160"/>
      <c r="AP1204"/>
      <c r="AQ1204"/>
      <c r="AR1204" s="160"/>
      <c r="AS1204" s="156"/>
      <c r="AT1204" s="159"/>
      <c r="AU1204" s="156"/>
    </row>
    <row r="1205" spans="1:47" ht="14.4" x14ac:dyDescent="0.3">
      <c r="A1205" s="214"/>
      <c r="B1205" s="215"/>
      <c r="C1205" s="215"/>
      <c r="D1205" s="215"/>
      <c r="E1205" s="215"/>
      <c r="F1205" s="221"/>
      <c r="G1205" s="215"/>
      <c r="H1205" s="215"/>
      <c r="I1205" s="215"/>
      <c r="J1205" s="215"/>
      <c r="K1205" s="214"/>
      <c r="L1205" s="215"/>
      <c r="M1205" s="156"/>
      <c r="N1205" s="214"/>
      <c r="O1205" s="214"/>
      <c r="P1205" s="242"/>
      <c r="Q1205" s="215"/>
      <c r="R1205" s="215"/>
      <c r="S1205" s="215"/>
      <c r="T1205" s="215"/>
      <c r="AP1205"/>
      <c r="AQ1205"/>
    </row>
    <row r="1206" spans="1:47" ht="14.4" x14ac:dyDescent="0.3">
      <c r="A1206" s="214"/>
      <c r="B1206" s="215"/>
      <c r="C1206" s="215"/>
      <c r="D1206" s="215"/>
      <c r="E1206" s="215"/>
      <c r="F1206" s="220"/>
      <c r="G1206" s="215"/>
      <c r="H1206" s="215"/>
      <c r="I1206" s="215"/>
      <c r="J1206" s="215"/>
      <c r="K1206" s="215"/>
      <c r="L1206" s="215"/>
      <c r="M1206" s="215"/>
      <c r="N1206" s="215"/>
      <c r="O1206" s="222"/>
      <c r="P1206" s="242"/>
      <c r="Q1206" s="222"/>
      <c r="R1206" s="215"/>
      <c r="S1206" s="215"/>
      <c r="T1206" s="215"/>
      <c r="U1206" s="160"/>
      <c r="V1206" s="160"/>
      <c r="W1206" s="160"/>
      <c r="X1206" s="160"/>
      <c r="Y1206" s="160"/>
      <c r="Z1206" s="160"/>
      <c r="AA1206" s="160"/>
      <c r="AB1206" s="160"/>
      <c r="AC1206" s="160"/>
      <c r="AD1206" s="160"/>
      <c r="AE1206" s="160"/>
      <c r="AF1206" s="160"/>
      <c r="AG1206" s="160"/>
      <c r="AH1206" s="156"/>
      <c r="AI1206" s="160"/>
      <c r="AJ1206" s="160"/>
      <c r="AK1206" s="160"/>
      <c r="AL1206" s="160"/>
      <c r="AM1206" s="225"/>
      <c r="AN1206" s="160"/>
      <c r="AO1206" s="160"/>
      <c r="AP1206"/>
      <c r="AQ1206"/>
      <c r="AR1206" s="160"/>
      <c r="AS1206" s="156"/>
      <c r="AT1206" s="159"/>
      <c r="AU1206" s="156"/>
    </row>
    <row r="1207" spans="1:47" ht="14.4" x14ac:dyDescent="0.3">
      <c r="A1207" s="214"/>
      <c r="B1207" s="215"/>
      <c r="C1207" s="215"/>
      <c r="D1207" s="215"/>
      <c r="E1207" s="215"/>
      <c r="F1207" s="220"/>
      <c r="G1207" s="215"/>
      <c r="H1207" s="215"/>
      <c r="I1207" s="215"/>
      <c r="J1207" s="215"/>
      <c r="K1207" s="215"/>
      <c r="L1207" s="215"/>
      <c r="M1207" s="160"/>
      <c r="N1207" s="215"/>
      <c r="O1207" s="222"/>
      <c r="P1207" s="242"/>
      <c r="Q1207" s="222"/>
      <c r="R1207" s="215"/>
      <c r="S1207" s="215"/>
      <c r="T1207" s="215"/>
      <c r="U1207" s="160"/>
      <c r="V1207" s="160"/>
      <c r="W1207" s="160"/>
      <c r="X1207" s="160"/>
      <c r="Y1207" s="160"/>
      <c r="Z1207" s="160"/>
      <c r="AA1207" s="160"/>
      <c r="AB1207" s="160"/>
      <c r="AC1207" s="160"/>
      <c r="AD1207" s="160"/>
      <c r="AE1207" s="160"/>
      <c r="AF1207" s="160"/>
      <c r="AG1207" s="160"/>
      <c r="AH1207" s="156"/>
      <c r="AI1207" s="160"/>
      <c r="AJ1207" s="160"/>
      <c r="AK1207" s="160"/>
      <c r="AL1207" s="160"/>
      <c r="AM1207" s="225"/>
      <c r="AN1207" s="160"/>
      <c r="AO1207" s="160"/>
      <c r="AP1207"/>
      <c r="AQ1207"/>
      <c r="AR1207" s="160"/>
      <c r="AS1207" s="156"/>
      <c r="AT1207" s="159"/>
      <c r="AU1207" s="156"/>
    </row>
    <row r="1208" spans="1:47" ht="14.4" x14ac:dyDescent="0.3">
      <c r="A1208" s="214"/>
      <c r="B1208" s="215"/>
      <c r="C1208" s="215"/>
      <c r="D1208" s="215"/>
      <c r="E1208" s="215"/>
      <c r="F1208" s="221"/>
      <c r="G1208" s="215"/>
      <c r="H1208" s="215"/>
      <c r="I1208" s="215"/>
      <c r="J1208" s="215"/>
      <c r="K1208" s="214"/>
      <c r="L1208" s="215"/>
      <c r="M1208" s="156"/>
      <c r="N1208" s="214"/>
      <c r="O1208" s="214"/>
      <c r="P1208" s="242"/>
      <c r="Q1208" s="215"/>
      <c r="R1208" s="215"/>
      <c r="S1208" s="215"/>
      <c r="T1208" s="215"/>
      <c r="AP1208"/>
      <c r="AQ1208"/>
    </row>
    <row r="1209" spans="1:47" ht="14.4" x14ac:dyDescent="0.3">
      <c r="A1209" s="214"/>
      <c r="B1209" s="215"/>
      <c r="C1209" s="215"/>
      <c r="D1209" s="215"/>
      <c r="E1209" s="215"/>
      <c r="F1209" s="221"/>
      <c r="G1209" s="215"/>
      <c r="H1209" s="215"/>
      <c r="I1209" s="215"/>
      <c r="J1209" s="215"/>
      <c r="K1209" s="214"/>
      <c r="L1209" s="215"/>
      <c r="M1209" s="156"/>
      <c r="N1209" s="214"/>
      <c r="O1209" s="214"/>
      <c r="P1209" s="242"/>
      <c r="Q1209" s="215"/>
      <c r="R1209" s="215"/>
      <c r="S1209" s="215"/>
      <c r="T1209" s="215"/>
      <c r="AP1209"/>
      <c r="AQ1209"/>
    </row>
    <row r="1210" spans="1:47" ht="14.4" x14ac:dyDescent="0.3">
      <c r="A1210" s="214"/>
      <c r="B1210" s="215"/>
      <c r="C1210" s="215"/>
      <c r="D1210" s="215"/>
      <c r="E1210" s="215"/>
      <c r="F1210" s="220"/>
      <c r="G1210" s="215"/>
      <c r="H1210" s="215"/>
      <c r="I1210" s="215"/>
      <c r="J1210" s="215"/>
      <c r="K1210" s="215"/>
      <c r="L1210" s="215"/>
      <c r="M1210" s="160"/>
      <c r="N1210" s="215"/>
      <c r="O1210" s="222"/>
      <c r="P1210" s="242"/>
      <c r="Q1210" s="222"/>
      <c r="R1210" s="215"/>
      <c r="S1210" s="215"/>
      <c r="T1210" s="215"/>
      <c r="U1210" s="160"/>
      <c r="V1210" s="160"/>
      <c r="W1210" s="160"/>
      <c r="X1210" s="160"/>
      <c r="Y1210" s="160"/>
      <c r="Z1210" s="160"/>
      <c r="AA1210" s="160"/>
      <c r="AB1210" s="160"/>
      <c r="AC1210" s="160"/>
      <c r="AD1210" s="160"/>
      <c r="AE1210" s="160"/>
      <c r="AF1210" s="160"/>
      <c r="AG1210" s="160"/>
      <c r="AH1210" s="156"/>
      <c r="AI1210" s="160"/>
      <c r="AJ1210" s="160"/>
      <c r="AK1210" s="160"/>
      <c r="AL1210" s="160"/>
      <c r="AM1210" s="225"/>
      <c r="AN1210" s="160"/>
      <c r="AO1210" s="160"/>
      <c r="AP1210"/>
      <c r="AQ1210"/>
      <c r="AR1210" s="160"/>
      <c r="AS1210" s="156"/>
      <c r="AT1210" s="159"/>
      <c r="AU1210" s="156"/>
    </row>
    <row r="1211" spans="1:47" ht="14.4" x14ac:dyDescent="0.3">
      <c r="A1211" s="214"/>
      <c r="B1211" s="215"/>
      <c r="C1211" s="215"/>
      <c r="D1211" s="215"/>
      <c r="E1211" s="215"/>
      <c r="F1211" s="221"/>
      <c r="G1211" s="215"/>
      <c r="H1211" s="215"/>
      <c r="I1211" s="215"/>
      <c r="J1211" s="215"/>
      <c r="K1211" s="214"/>
      <c r="L1211" s="215"/>
      <c r="M1211" s="226"/>
      <c r="N1211" s="214"/>
      <c r="O1211" s="214"/>
      <c r="P1211" s="242"/>
      <c r="Q1211" s="215"/>
      <c r="R1211" s="215"/>
      <c r="S1211" s="215"/>
      <c r="T1211" s="215"/>
      <c r="AP1211"/>
      <c r="AQ1211"/>
    </row>
    <row r="1212" spans="1:47" ht="14.4" x14ac:dyDescent="0.3">
      <c r="A1212" s="214"/>
      <c r="B1212" s="215"/>
      <c r="C1212" s="215"/>
      <c r="D1212" s="215"/>
      <c r="E1212" s="215"/>
      <c r="F1212" s="221"/>
      <c r="G1212" s="215"/>
      <c r="H1212" s="215"/>
      <c r="I1212" s="215"/>
      <c r="J1212" s="215"/>
      <c r="K1212" s="214"/>
      <c r="L1212" s="215"/>
      <c r="M1212" s="156"/>
      <c r="N1212" s="214"/>
      <c r="O1212" s="214"/>
      <c r="P1212" s="242"/>
      <c r="Q1212" s="215"/>
      <c r="R1212" s="215"/>
      <c r="S1212" s="215"/>
      <c r="T1212" s="215"/>
      <c r="AP1212"/>
      <c r="AQ1212"/>
    </row>
    <row r="1213" spans="1:47" ht="14.4" x14ac:dyDescent="0.3">
      <c r="A1213" s="214"/>
      <c r="B1213" s="215"/>
      <c r="C1213" s="215"/>
      <c r="D1213" s="215"/>
      <c r="E1213" s="215"/>
      <c r="F1213" s="220"/>
      <c r="G1213" s="215"/>
      <c r="H1213" s="215"/>
      <c r="I1213" s="215"/>
      <c r="J1213" s="215"/>
      <c r="K1213" s="215"/>
      <c r="L1213" s="215"/>
      <c r="M1213" s="160"/>
      <c r="N1213" s="215"/>
      <c r="O1213" s="222"/>
      <c r="P1213" s="242"/>
      <c r="Q1213" s="222"/>
      <c r="R1213" s="215"/>
      <c r="S1213" s="215"/>
      <c r="T1213" s="215"/>
      <c r="U1213" s="160"/>
      <c r="V1213" s="160"/>
      <c r="W1213" s="160"/>
      <c r="X1213" s="160"/>
      <c r="Y1213" s="160"/>
      <c r="Z1213" s="160"/>
      <c r="AA1213" s="160"/>
      <c r="AB1213" s="160"/>
      <c r="AC1213" s="160"/>
      <c r="AD1213" s="160"/>
      <c r="AE1213" s="160"/>
      <c r="AF1213" s="160"/>
      <c r="AG1213" s="160"/>
      <c r="AH1213" s="156"/>
      <c r="AI1213" s="160"/>
      <c r="AJ1213" s="160"/>
      <c r="AK1213" s="160"/>
      <c r="AL1213" s="160"/>
      <c r="AM1213" s="225"/>
      <c r="AN1213" s="160"/>
      <c r="AO1213" s="160"/>
      <c r="AP1213"/>
      <c r="AQ1213"/>
      <c r="AR1213" s="160"/>
      <c r="AS1213" s="156"/>
      <c r="AT1213" s="159"/>
      <c r="AU1213" s="156"/>
    </row>
    <row r="1214" spans="1:47" ht="14.4" x14ac:dyDescent="0.3">
      <c r="A1214" s="214"/>
      <c r="B1214" s="215"/>
      <c r="C1214" s="215"/>
      <c r="D1214" s="215"/>
      <c r="E1214" s="215"/>
      <c r="F1214" s="221"/>
      <c r="G1214" s="215"/>
      <c r="H1214" s="215"/>
      <c r="I1214" s="215"/>
      <c r="J1214" s="215"/>
      <c r="K1214" s="214"/>
      <c r="L1214" s="215"/>
      <c r="M1214" s="156"/>
      <c r="N1214" s="214"/>
      <c r="O1214" s="214"/>
      <c r="P1214" s="242"/>
      <c r="Q1214" s="215"/>
      <c r="R1214" s="215"/>
      <c r="S1214" s="215"/>
      <c r="T1214" s="215"/>
      <c r="AP1214"/>
      <c r="AQ1214"/>
    </row>
    <row r="1215" spans="1:47" ht="14.4" x14ac:dyDescent="0.3">
      <c r="A1215" s="214"/>
      <c r="B1215" s="215"/>
      <c r="C1215" s="215"/>
      <c r="D1215" s="215"/>
      <c r="E1215" s="215"/>
      <c r="F1215" s="221"/>
      <c r="G1215" s="215"/>
      <c r="H1215" s="215"/>
      <c r="I1215" s="215"/>
      <c r="J1215" s="215"/>
      <c r="K1215" s="214"/>
      <c r="L1215" s="215"/>
      <c r="M1215" s="156"/>
      <c r="N1215" s="214"/>
      <c r="O1215" s="214"/>
      <c r="P1215" s="242"/>
      <c r="Q1215" s="215"/>
      <c r="R1215" s="215"/>
      <c r="S1215" s="215"/>
      <c r="T1215" s="215"/>
      <c r="AP1215"/>
      <c r="AQ1215"/>
    </row>
    <row r="1216" spans="1:47" ht="14.4" x14ac:dyDescent="0.3">
      <c r="A1216" s="214"/>
      <c r="B1216" s="215"/>
      <c r="C1216" s="215"/>
      <c r="D1216" s="215"/>
      <c r="E1216" s="215"/>
      <c r="F1216" s="220"/>
      <c r="G1216" s="215"/>
      <c r="H1216" s="215"/>
      <c r="I1216" s="215"/>
      <c r="J1216" s="215"/>
      <c r="K1216" s="215"/>
      <c r="L1216" s="215"/>
      <c r="M1216" s="160"/>
      <c r="N1216" s="215"/>
      <c r="O1216" s="222"/>
      <c r="P1216" s="242"/>
      <c r="Q1216" s="222"/>
      <c r="R1216" s="215"/>
      <c r="S1216" s="215"/>
      <c r="T1216" s="215"/>
      <c r="U1216" s="160"/>
      <c r="V1216" s="160"/>
      <c r="W1216" s="160"/>
      <c r="X1216" s="160"/>
      <c r="Y1216" s="160"/>
      <c r="Z1216" s="160"/>
      <c r="AA1216" s="160"/>
      <c r="AB1216" s="160"/>
      <c r="AC1216" s="160"/>
      <c r="AD1216" s="160"/>
      <c r="AE1216" s="160"/>
      <c r="AF1216" s="160"/>
      <c r="AG1216" s="160"/>
      <c r="AH1216" s="156"/>
      <c r="AI1216" s="160"/>
      <c r="AJ1216" s="160"/>
      <c r="AK1216" s="160"/>
      <c r="AL1216" s="160"/>
      <c r="AM1216" s="225"/>
      <c r="AN1216" s="160"/>
      <c r="AO1216" s="160"/>
      <c r="AP1216"/>
      <c r="AQ1216"/>
      <c r="AR1216" s="160"/>
      <c r="AS1216" s="156"/>
      <c r="AT1216" s="159"/>
      <c r="AU1216" s="156"/>
    </row>
    <row r="1217" spans="1:47" ht="14.4" x14ac:dyDescent="0.3">
      <c r="A1217" s="214"/>
      <c r="B1217" s="215"/>
      <c r="C1217" s="215"/>
      <c r="D1217" s="215"/>
      <c r="E1217" s="215"/>
      <c r="F1217" s="220"/>
      <c r="G1217" s="215"/>
      <c r="H1217" s="215"/>
      <c r="I1217" s="215"/>
      <c r="J1217" s="215"/>
      <c r="K1217" s="215"/>
      <c r="L1217" s="215"/>
      <c r="M1217" s="160"/>
      <c r="N1217" s="215"/>
      <c r="O1217" s="222"/>
      <c r="P1217" s="242"/>
      <c r="Q1217" s="222"/>
      <c r="R1217" s="215"/>
      <c r="S1217" s="215"/>
      <c r="T1217" s="215"/>
      <c r="U1217" s="160"/>
      <c r="V1217" s="160"/>
      <c r="W1217" s="160"/>
      <c r="X1217" s="160"/>
      <c r="Y1217" s="160"/>
      <c r="Z1217" s="160"/>
      <c r="AA1217" s="160"/>
      <c r="AB1217" s="160"/>
      <c r="AC1217" s="160"/>
      <c r="AD1217" s="160"/>
      <c r="AE1217" s="160"/>
      <c r="AF1217" s="160"/>
      <c r="AG1217" s="160"/>
      <c r="AH1217" s="156"/>
      <c r="AI1217" s="160"/>
      <c r="AJ1217" s="160"/>
      <c r="AK1217" s="160"/>
      <c r="AL1217" s="160"/>
      <c r="AM1217" s="225"/>
      <c r="AN1217" s="160"/>
      <c r="AO1217" s="160"/>
      <c r="AP1217"/>
      <c r="AQ1217"/>
      <c r="AR1217" s="160"/>
      <c r="AS1217" s="156"/>
      <c r="AT1217" s="159"/>
      <c r="AU1217" s="156"/>
    </row>
    <row r="1218" spans="1:47" ht="14.4" x14ac:dyDescent="0.3">
      <c r="A1218" s="214"/>
      <c r="B1218" s="215"/>
      <c r="C1218" s="215"/>
      <c r="D1218" s="215"/>
      <c r="E1218" s="215"/>
      <c r="F1218" s="221"/>
      <c r="G1218" s="215"/>
      <c r="H1218" s="215"/>
      <c r="I1218" s="215"/>
      <c r="J1218" s="215"/>
      <c r="K1218" s="214"/>
      <c r="L1218" s="215"/>
      <c r="M1218" s="222"/>
      <c r="N1218" s="214"/>
      <c r="O1218" s="214"/>
      <c r="P1218" s="242"/>
      <c r="Q1218" s="215"/>
      <c r="R1218" s="215"/>
      <c r="S1218" s="215"/>
      <c r="T1218" s="215"/>
      <c r="AP1218"/>
      <c r="AQ1218"/>
    </row>
    <row r="1219" spans="1:47" ht="14.4" x14ac:dyDescent="0.3">
      <c r="A1219" s="214"/>
      <c r="B1219" s="215"/>
      <c r="C1219" s="215"/>
      <c r="D1219" s="215"/>
      <c r="E1219" s="215"/>
      <c r="F1219" s="220"/>
      <c r="G1219" s="215"/>
      <c r="H1219" s="215"/>
      <c r="I1219" s="215"/>
      <c r="J1219" s="215"/>
      <c r="K1219" s="215"/>
      <c r="L1219" s="215"/>
      <c r="M1219" s="160"/>
      <c r="N1219" s="215"/>
      <c r="O1219" s="222"/>
      <c r="P1219" s="242"/>
      <c r="Q1219" s="222"/>
      <c r="R1219" s="215"/>
      <c r="S1219" s="215"/>
      <c r="T1219" s="215"/>
      <c r="U1219" s="160"/>
      <c r="V1219" s="160"/>
      <c r="W1219" s="160"/>
      <c r="X1219" s="160"/>
      <c r="Y1219" s="160"/>
      <c r="Z1219" s="160"/>
      <c r="AA1219" s="160"/>
      <c r="AB1219" s="160"/>
      <c r="AC1219" s="160"/>
      <c r="AD1219" s="160"/>
      <c r="AE1219" s="160"/>
      <c r="AF1219" s="160"/>
      <c r="AG1219" s="160"/>
      <c r="AH1219" s="156"/>
      <c r="AI1219" s="160"/>
      <c r="AJ1219" s="160"/>
      <c r="AK1219" s="160"/>
      <c r="AL1219" s="160"/>
      <c r="AM1219" s="225"/>
      <c r="AN1219" s="160"/>
      <c r="AO1219" s="160"/>
      <c r="AP1219"/>
      <c r="AQ1219"/>
      <c r="AR1219" s="160"/>
      <c r="AS1219" s="156"/>
      <c r="AT1219" s="159"/>
      <c r="AU1219" s="156"/>
    </row>
    <row r="1220" spans="1:47" ht="14.4" x14ac:dyDescent="0.3">
      <c r="A1220" s="214"/>
      <c r="B1220" s="215"/>
      <c r="C1220" s="215"/>
      <c r="D1220" s="215"/>
      <c r="E1220" s="215"/>
      <c r="F1220" s="220"/>
      <c r="G1220" s="215"/>
      <c r="H1220" s="215"/>
      <c r="I1220" s="215"/>
      <c r="J1220" s="215"/>
      <c r="K1220" s="215"/>
      <c r="L1220" s="215"/>
      <c r="M1220" s="160"/>
      <c r="N1220" s="215"/>
      <c r="O1220" s="219"/>
      <c r="P1220" s="242"/>
      <c r="Q1220" s="219"/>
      <c r="R1220" s="215"/>
      <c r="S1220" s="215"/>
      <c r="T1220" s="215"/>
      <c r="U1220" s="160"/>
      <c r="V1220" s="160"/>
      <c r="W1220" s="160"/>
      <c r="X1220" s="160"/>
      <c r="Y1220" s="160"/>
      <c r="Z1220" s="160"/>
      <c r="AA1220" s="160"/>
      <c r="AB1220" s="160"/>
      <c r="AC1220" s="160"/>
      <c r="AD1220" s="160"/>
      <c r="AE1220" s="160"/>
      <c r="AF1220" s="160"/>
      <c r="AG1220" s="160"/>
      <c r="AH1220" s="156"/>
      <c r="AI1220" s="160"/>
      <c r="AJ1220" s="160"/>
      <c r="AK1220" s="160"/>
      <c r="AL1220" s="160"/>
      <c r="AM1220" s="225"/>
      <c r="AN1220" s="160"/>
      <c r="AO1220" s="160"/>
      <c r="AP1220"/>
      <c r="AQ1220"/>
      <c r="AR1220" s="160"/>
      <c r="AS1220" s="156"/>
      <c r="AT1220" s="159"/>
      <c r="AU1220" s="156"/>
    </row>
    <row r="1221" spans="1:47" ht="14.4" x14ac:dyDescent="0.3">
      <c r="A1221" s="214"/>
      <c r="B1221" s="215"/>
      <c r="C1221" s="215"/>
      <c r="D1221" s="215"/>
      <c r="E1221" s="215"/>
      <c r="F1221" s="221"/>
      <c r="G1221" s="215"/>
      <c r="H1221" s="215"/>
      <c r="I1221" s="215"/>
      <c r="J1221" s="215"/>
      <c r="K1221" s="214"/>
      <c r="L1221" s="215"/>
      <c r="M1221" s="156"/>
      <c r="N1221" s="214"/>
      <c r="O1221" s="214"/>
      <c r="P1221" s="242"/>
      <c r="Q1221" s="215"/>
      <c r="R1221" s="215"/>
      <c r="S1221" s="215"/>
      <c r="T1221" s="215"/>
      <c r="AP1221"/>
      <c r="AQ1221"/>
    </row>
    <row r="1222" spans="1:47" ht="14.4" x14ac:dyDescent="0.3">
      <c r="A1222" s="214"/>
      <c r="B1222" s="215"/>
      <c r="C1222" s="215"/>
      <c r="D1222" s="215"/>
      <c r="E1222" s="215"/>
      <c r="F1222" s="221"/>
      <c r="G1222" s="215"/>
      <c r="H1222" s="215"/>
      <c r="I1222" s="215"/>
      <c r="J1222" s="215"/>
      <c r="K1222" s="214"/>
      <c r="L1222" s="215"/>
      <c r="M1222" s="156"/>
      <c r="N1222" s="214"/>
      <c r="O1222" s="214"/>
      <c r="P1222" s="242"/>
      <c r="Q1222" s="215"/>
      <c r="R1222" s="215"/>
      <c r="S1222" s="215"/>
      <c r="T1222" s="215"/>
      <c r="AP1222"/>
      <c r="AQ1222"/>
    </row>
    <row r="1223" spans="1:47" ht="14.4" x14ac:dyDescent="0.3">
      <c r="A1223" s="214"/>
      <c r="B1223" s="215"/>
      <c r="C1223" s="215"/>
      <c r="D1223" s="215"/>
      <c r="E1223" s="215"/>
      <c r="F1223" s="221"/>
      <c r="G1223" s="215"/>
      <c r="H1223" s="215"/>
      <c r="I1223" s="215"/>
      <c r="J1223" s="215"/>
      <c r="K1223" s="214"/>
      <c r="L1223" s="215"/>
      <c r="M1223" s="156"/>
      <c r="N1223" s="214"/>
      <c r="O1223" s="214"/>
      <c r="P1223" s="242"/>
      <c r="Q1223" s="215"/>
      <c r="R1223" s="215"/>
      <c r="S1223" s="215"/>
      <c r="T1223" s="215"/>
      <c r="AP1223"/>
      <c r="AQ1223"/>
    </row>
    <row r="1224" spans="1:47" ht="14.4" x14ac:dyDescent="0.3">
      <c r="A1224" s="214"/>
      <c r="B1224" s="215"/>
      <c r="C1224" s="215"/>
      <c r="D1224" s="215"/>
      <c r="E1224" s="215"/>
      <c r="F1224" s="221"/>
      <c r="G1224" s="215"/>
      <c r="H1224" s="215"/>
      <c r="I1224" s="215"/>
      <c r="J1224" s="215"/>
      <c r="K1224" s="214"/>
      <c r="L1224" s="215"/>
      <c r="M1224" s="156"/>
      <c r="N1224" s="214"/>
      <c r="O1224" s="214"/>
      <c r="P1224" s="242"/>
      <c r="Q1224" s="215"/>
      <c r="R1224" s="215"/>
      <c r="S1224" s="215"/>
      <c r="T1224" s="215"/>
      <c r="AP1224"/>
      <c r="AQ1224"/>
    </row>
    <row r="1225" spans="1:47" ht="14.4" x14ac:dyDescent="0.3">
      <c r="A1225" s="214"/>
      <c r="B1225" s="215"/>
      <c r="C1225" s="215"/>
      <c r="D1225" s="215"/>
      <c r="E1225" s="215"/>
      <c r="F1225" s="221"/>
      <c r="G1225" s="215"/>
      <c r="H1225" s="215"/>
      <c r="I1225" s="215"/>
      <c r="J1225" s="215"/>
      <c r="K1225" s="214"/>
      <c r="L1225" s="215"/>
      <c r="M1225" s="156"/>
      <c r="N1225" s="214"/>
      <c r="O1225" s="214"/>
      <c r="P1225" s="242"/>
      <c r="Q1225" s="215"/>
      <c r="R1225" s="215"/>
      <c r="S1225" s="215"/>
      <c r="T1225" s="215"/>
      <c r="AP1225"/>
      <c r="AQ1225"/>
    </row>
    <row r="1226" spans="1:47" ht="14.4" x14ac:dyDescent="0.3">
      <c r="A1226" s="214"/>
      <c r="B1226" s="215"/>
      <c r="C1226" s="215"/>
      <c r="D1226" s="215"/>
      <c r="E1226" s="215"/>
      <c r="F1226" s="220"/>
      <c r="G1226" s="215"/>
      <c r="H1226" s="215"/>
      <c r="I1226" s="215"/>
      <c r="J1226" s="215"/>
      <c r="K1226" s="215"/>
      <c r="L1226" s="215"/>
      <c r="M1226" s="160"/>
      <c r="N1226" s="215"/>
      <c r="O1226" s="222"/>
      <c r="P1226" s="242"/>
      <c r="Q1226" s="222"/>
      <c r="R1226" s="215"/>
      <c r="S1226" s="215"/>
      <c r="T1226" s="215"/>
      <c r="U1226" s="160"/>
      <c r="V1226" s="160"/>
      <c r="W1226" s="160"/>
      <c r="X1226" s="160"/>
      <c r="Y1226" s="160"/>
      <c r="Z1226" s="160"/>
      <c r="AA1226" s="160"/>
      <c r="AB1226" s="160"/>
      <c r="AC1226" s="160"/>
      <c r="AD1226" s="160"/>
      <c r="AE1226" s="160"/>
      <c r="AF1226" s="160"/>
      <c r="AG1226" s="160"/>
      <c r="AH1226" s="156"/>
      <c r="AI1226" s="160"/>
      <c r="AJ1226" s="160"/>
      <c r="AK1226" s="160"/>
      <c r="AL1226" s="160"/>
      <c r="AM1226" s="225"/>
      <c r="AN1226" s="160"/>
      <c r="AO1226" s="160"/>
      <c r="AP1226"/>
      <c r="AQ1226"/>
      <c r="AR1226" s="160"/>
      <c r="AS1226" s="156"/>
      <c r="AT1226" s="159"/>
      <c r="AU1226" s="156"/>
    </row>
    <row r="1227" spans="1:47" ht="14.4" x14ac:dyDescent="0.3">
      <c r="A1227" s="214"/>
      <c r="B1227" s="215"/>
      <c r="C1227" s="215"/>
      <c r="D1227" s="215"/>
      <c r="E1227" s="215"/>
      <c r="F1227" s="220"/>
      <c r="G1227" s="215"/>
      <c r="H1227" s="215"/>
      <c r="I1227" s="215"/>
      <c r="J1227" s="215"/>
      <c r="K1227" s="215"/>
      <c r="L1227" s="215"/>
      <c r="M1227" s="160"/>
      <c r="N1227" s="215"/>
      <c r="O1227" s="222"/>
      <c r="P1227" s="242"/>
      <c r="Q1227" s="222"/>
      <c r="R1227" s="215"/>
      <c r="S1227" s="215"/>
      <c r="T1227" s="215"/>
      <c r="U1227" s="160"/>
      <c r="V1227" s="160"/>
      <c r="W1227" s="160"/>
      <c r="X1227" s="160"/>
      <c r="Y1227" s="160"/>
      <c r="Z1227" s="160"/>
      <c r="AA1227" s="160"/>
      <c r="AB1227" s="160"/>
      <c r="AC1227" s="160"/>
      <c r="AD1227" s="160"/>
      <c r="AE1227" s="160"/>
      <c r="AF1227" s="160"/>
      <c r="AG1227" s="160"/>
      <c r="AH1227" s="156"/>
      <c r="AI1227" s="160"/>
      <c r="AJ1227" s="160"/>
      <c r="AK1227" s="160"/>
      <c r="AL1227" s="160"/>
      <c r="AM1227" s="225"/>
      <c r="AN1227" s="160"/>
      <c r="AO1227" s="160"/>
      <c r="AP1227"/>
      <c r="AQ1227"/>
    </row>
    <row r="1228" spans="1:47" ht="14.4" x14ac:dyDescent="0.3">
      <c r="A1228" s="214"/>
      <c r="B1228" s="215"/>
      <c r="C1228" s="215"/>
      <c r="D1228" s="215"/>
      <c r="E1228" s="215"/>
      <c r="F1228" s="222"/>
      <c r="G1228" s="215"/>
      <c r="H1228" s="215"/>
      <c r="I1228" s="215"/>
      <c r="J1228" s="215"/>
      <c r="K1228" s="215"/>
      <c r="L1228" s="215"/>
      <c r="M1228" s="215"/>
      <c r="N1228" s="215"/>
      <c r="O1228" s="222"/>
      <c r="P1228" s="242"/>
      <c r="Q1228" s="222"/>
      <c r="R1228" s="215"/>
      <c r="S1228" s="215"/>
      <c r="T1228" s="215"/>
      <c r="U1228" s="160"/>
      <c r="V1228" s="160"/>
      <c r="W1228" s="160"/>
      <c r="X1228" s="160"/>
      <c r="Y1228" s="160"/>
      <c r="Z1228" s="160"/>
      <c r="AA1228" s="160"/>
      <c r="AB1228" s="160"/>
      <c r="AC1228" s="160"/>
      <c r="AD1228" s="160"/>
      <c r="AE1228" s="160"/>
      <c r="AF1228" s="160"/>
      <c r="AG1228" s="160"/>
      <c r="AH1228" s="156"/>
      <c r="AI1228" s="160"/>
      <c r="AJ1228" s="160"/>
      <c r="AK1228" s="160"/>
      <c r="AL1228" s="160"/>
      <c r="AM1228" s="225"/>
      <c r="AN1228" s="160"/>
      <c r="AO1228" s="160"/>
      <c r="AP1228"/>
      <c r="AQ1228"/>
    </row>
    <row r="1229" spans="1:47" ht="14.4" x14ac:dyDescent="0.3">
      <c r="A1229" s="214"/>
      <c r="B1229" s="215"/>
      <c r="C1229" s="215"/>
      <c r="D1229" s="215"/>
      <c r="E1229" s="215"/>
      <c r="F1229" s="221"/>
      <c r="G1229" s="215"/>
      <c r="H1229" s="215"/>
      <c r="I1229" s="215"/>
      <c r="J1229" s="215"/>
      <c r="K1229" s="214"/>
      <c r="L1229" s="215"/>
      <c r="M1229" s="156"/>
      <c r="N1229" s="214"/>
      <c r="O1229" s="214"/>
      <c r="P1229" s="242"/>
      <c r="Q1229" s="215"/>
      <c r="R1229" s="215"/>
      <c r="S1229" s="215"/>
      <c r="T1229" s="215"/>
      <c r="AP1229"/>
      <c r="AQ1229"/>
    </row>
    <row r="1230" spans="1:47" ht="14.4" x14ac:dyDescent="0.3">
      <c r="A1230" s="214"/>
      <c r="B1230" s="215"/>
      <c r="C1230" s="215"/>
      <c r="D1230" s="215"/>
      <c r="E1230" s="215"/>
      <c r="F1230" s="220"/>
      <c r="G1230" s="215"/>
      <c r="H1230" s="215"/>
      <c r="I1230" s="215"/>
      <c r="J1230" s="215"/>
      <c r="K1230" s="215"/>
      <c r="L1230" s="215"/>
      <c r="M1230" s="160"/>
      <c r="N1230" s="215"/>
      <c r="O1230" s="222"/>
      <c r="P1230" s="242"/>
      <c r="Q1230" s="222"/>
      <c r="R1230" s="215"/>
      <c r="S1230" s="215"/>
      <c r="T1230" s="215"/>
      <c r="U1230" s="160"/>
      <c r="V1230" s="160"/>
      <c r="W1230" s="160"/>
      <c r="X1230" s="160"/>
      <c r="Y1230" s="160"/>
      <c r="Z1230" s="160"/>
      <c r="AA1230" s="160"/>
      <c r="AB1230" s="160"/>
      <c r="AC1230" s="160"/>
      <c r="AD1230" s="160"/>
      <c r="AE1230" s="160"/>
      <c r="AF1230" s="160"/>
      <c r="AG1230" s="160"/>
      <c r="AH1230" s="156"/>
      <c r="AI1230" s="160"/>
      <c r="AJ1230" s="160"/>
      <c r="AK1230" s="160"/>
      <c r="AL1230" s="160"/>
      <c r="AM1230" s="225"/>
      <c r="AN1230" s="160"/>
      <c r="AO1230" s="160"/>
      <c r="AP1230"/>
      <c r="AQ1230"/>
    </row>
    <row r="1231" spans="1:47" ht="14.4" x14ac:dyDescent="0.3">
      <c r="A1231" s="214"/>
      <c r="B1231" s="215"/>
      <c r="C1231" s="215"/>
      <c r="D1231" s="215"/>
      <c r="E1231" s="215"/>
      <c r="F1231" s="221"/>
      <c r="G1231" s="215"/>
      <c r="H1231" s="215"/>
      <c r="I1231" s="215"/>
      <c r="J1231" s="215"/>
      <c r="K1231" s="214"/>
      <c r="L1231" s="215"/>
      <c r="M1231" s="156"/>
      <c r="N1231" s="214"/>
      <c r="O1231" s="214"/>
      <c r="P1231" s="242"/>
      <c r="Q1231" s="215"/>
      <c r="R1231" s="215"/>
      <c r="S1231" s="215"/>
      <c r="T1231" s="215"/>
      <c r="AP1231"/>
      <c r="AQ1231"/>
    </row>
    <row r="1232" spans="1:47" ht="14.4" x14ac:dyDescent="0.3">
      <c r="A1232" s="214"/>
      <c r="B1232" s="215"/>
      <c r="C1232" s="215"/>
      <c r="D1232" s="215"/>
      <c r="E1232" s="215"/>
      <c r="F1232" s="221"/>
      <c r="G1232" s="215"/>
      <c r="H1232" s="215"/>
      <c r="I1232" s="215"/>
      <c r="J1232" s="215"/>
      <c r="K1232" s="214"/>
      <c r="L1232" s="215"/>
      <c r="M1232" s="156"/>
      <c r="N1232" s="214"/>
      <c r="O1232" s="214"/>
      <c r="P1232" s="242"/>
      <c r="Q1232" s="215"/>
      <c r="R1232" s="215"/>
      <c r="S1232" s="215"/>
      <c r="T1232" s="215"/>
      <c r="AP1232"/>
      <c r="AQ1232"/>
    </row>
    <row r="1233" spans="1:45" ht="14.4" x14ac:dyDescent="0.3">
      <c r="A1233" s="214"/>
      <c r="B1233" s="215"/>
      <c r="C1233" s="215"/>
      <c r="D1233" s="215"/>
      <c r="E1233" s="215"/>
      <c r="F1233" s="221"/>
      <c r="G1233" s="215"/>
      <c r="H1233" s="215"/>
      <c r="I1233" s="215"/>
      <c r="J1233" s="215"/>
      <c r="K1233" s="214"/>
      <c r="L1233" s="215"/>
      <c r="M1233" s="156"/>
      <c r="N1233" s="214"/>
      <c r="O1233" s="214"/>
      <c r="P1233" s="242"/>
      <c r="Q1233" s="215"/>
      <c r="R1233" s="215"/>
      <c r="S1233" s="215"/>
      <c r="T1233" s="215"/>
      <c r="AP1233"/>
      <c r="AQ1233"/>
    </row>
    <row r="1234" spans="1:45" ht="14.4" x14ac:dyDescent="0.3">
      <c r="A1234" s="214"/>
      <c r="B1234" s="215"/>
      <c r="C1234" s="215"/>
      <c r="D1234" s="215"/>
      <c r="E1234" s="215"/>
      <c r="F1234" s="220"/>
      <c r="G1234" s="215"/>
      <c r="H1234" s="215"/>
      <c r="I1234" s="215"/>
      <c r="J1234" s="215"/>
      <c r="K1234" s="215"/>
      <c r="L1234" s="215"/>
      <c r="M1234" s="160"/>
      <c r="N1234" s="215"/>
      <c r="O1234" s="222"/>
      <c r="P1234" s="242"/>
      <c r="Q1234" s="222"/>
      <c r="R1234" s="215"/>
      <c r="S1234" s="215"/>
      <c r="T1234" s="215"/>
      <c r="U1234" s="160"/>
      <c r="V1234" s="160"/>
      <c r="W1234" s="160"/>
      <c r="X1234" s="160"/>
      <c r="Y1234" s="160"/>
      <c r="Z1234" s="160"/>
      <c r="AA1234" s="160"/>
      <c r="AB1234" s="160"/>
      <c r="AC1234" s="160"/>
      <c r="AD1234" s="160"/>
      <c r="AE1234" s="160"/>
      <c r="AF1234" s="160"/>
      <c r="AG1234" s="160"/>
      <c r="AH1234" s="156"/>
      <c r="AI1234" s="160"/>
      <c r="AJ1234" s="160"/>
      <c r="AK1234" s="160"/>
      <c r="AL1234" s="160"/>
      <c r="AM1234" s="225"/>
      <c r="AN1234" s="160"/>
      <c r="AO1234" s="160"/>
      <c r="AP1234"/>
      <c r="AQ1234"/>
      <c r="AR1234"/>
      <c r="AS1234"/>
    </row>
    <row r="1235" spans="1:45" ht="14.4" x14ac:dyDescent="0.3">
      <c r="A1235" s="214"/>
      <c r="B1235" s="215"/>
      <c r="C1235" s="215"/>
      <c r="D1235" s="215"/>
      <c r="E1235" s="215"/>
      <c r="F1235" s="221"/>
      <c r="G1235" s="215"/>
      <c r="H1235" s="215"/>
      <c r="I1235" s="215"/>
      <c r="J1235" s="215"/>
      <c r="K1235" s="214"/>
      <c r="L1235" s="215"/>
      <c r="M1235" s="156"/>
      <c r="N1235" s="214"/>
      <c r="O1235" s="214"/>
      <c r="P1235" s="242"/>
      <c r="Q1235" s="215"/>
      <c r="R1235" s="215"/>
      <c r="S1235" s="215"/>
      <c r="T1235" s="215"/>
      <c r="AP1235"/>
      <c r="AQ1235"/>
    </row>
    <row r="1236" spans="1:45" ht="14.4" x14ac:dyDescent="0.3">
      <c r="A1236" s="214"/>
      <c r="B1236" s="215"/>
      <c r="C1236" s="215"/>
      <c r="D1236" s="215"/>
      <c r="E1236" s="215"/>
      <c r="F1236" s="220"/>
      <c r="G1236" s="215"/>
      <c r="H1236" s="215"/>
      <c r="I1236" s="215"/>
      <c r="J1236" s="215"/>
      <c r="K1236" s="215"/>
      <c r="L1236" s="215"/>
      <c r="M1236" s="160"/>
      <c r="N1236" s="215"/>
      <c r="O1236" s="222"/>
      <c r="P1236" s="242"/>
      <c r="Q1236" s="222"/>
      <c r="R1236" s="215"/>
      <c r="S1236" s="215"/>
      <c r="T1236" s="215"/>
      <c r="U1236" s="160"/>
      <c r="V1236" s="160"/>
      <c r="W1236" s="160"/>
      <c r="X1236" s="160"/>
      <c r="Y1236" s="160"/>
      <c r="Z1236" s="160"/>
      <c r="AA1236" s="160"/>
      <c r="AB1236" s="160"/>
      <c r="AC1236" s="160"/>
      <c r="AD1236" s="160"/>
      <c r="AE1236" s="160"/>
      <c r="AF1236" s="160"/>
      <c r="AG1236" s="160"/>
      <c r="AH1236" s="156"/>
      <c r="AI1236" s="160"/>
      <c r="AJ1236" s="160"/>
      <c r="AK1236" s="160"/>
      <c r="AL1236" s="160"/>
      <c r="AM1236" s="225"/>
      <c r="AN1236" s="160"/>
      <c r="AO1236" s="160"/>
      <c r="AP1236"/>
      <c r="AQ1236"/>
    </row>
    <row r="1237" spans="1:45" ht="14.4" x14ac:dyDescent="0.3">
      <c r="A1237" s="214"/>
      <c r="B1237" s="215"/>
      <c r="C1237" s="215"/>
      <c r="D1237" s="215"/>
      <c r="E1237" s="215"/>
      <c r="F1237" s="220"/>
      <c r="G1237" s="215"/>
      <c r="H1237" s="215"/>
      <c r="I1237" s="215"/>
      <c r="J1237" s="215"/>
      <c r="K1237" s="215"/>
      <c r="L1237" s="215"/>
      <c r="M1237" s="160"/>
      <c r="N1237" s="215"/>
      <c r="O1237" s="222"/>
      <c r="P1237" s="242"/>
      <c r="Q1237" s="222"/>
      <c r="R1237" s="215"/>
      <c r="S1237" s="215"/>
      <c r="T1237" s="215"/>
      <c r="U1237" s="160"/>
      <c r="V1237" s="160"/>
      <c r="W1237" s="160"/>
      <c r="X1237" s="160"/>
      <c r="Y1237" s="160"/>
      <c r="Z1237" s="160"/>
      <c r="AA1237" s="160"/>
      <c r="AB1237" s="160"/>
      <c r="AC1237" s="160"/>
      <c r="AD1237" s="160"/>
      <c r="AE1237" s="160"/>
      <c r="AF1237" s="160"/>
      <c r="AG1237" s="160"/>
      <c r="AH1237" s="156"/>
      <c r="AI1237" s="160"/>
      <c r="AJ1237" s="160"/>
      <c r="AK1237" s="160"/>
      <c r="AL1237" s="160"/>
      <c r="AM1237" s="225"/>
      <c r="AN1237" s="160"/>
      <c r="AO1237" s="160"/>
      <c r="AP1237"/>
      <c r="AQ1237"/>
    </row>
    <row r="1238" spans="1:45" ht="14.4" x14ac:dyDescent="0.3">
      <c r="A1238" s="214"/>
      <c r="B1238" s="215"/>
      <c r="C1238" s="215"/>
      <c r="D1238" s="215"/>
      <c r="E1238" s="215"/>
      <c r="F1238" s="220"/>
      <c r="G1238" s="215"/>
      <c r="H1238" s="215"/>
      <c r="I1238" s="215"/>
      <c r="J1238" s="215"/>
      <c r="K1238" s="215"/>
      <c r="L1238" s="215"/>
      <c r="M1238" s="160"/>
      <c r="N1238" s="215"/>
      <c r="O1238" s="222"/>
      <c r="P1238" s="242"/>
      <c r="Q1238" s="222"/>
      <c r="R1238" s="215"/>
      <c r="S1238" s="215"/>
      <c r="T1238" s="215"/>
      <c r="U1238" s="160"/>
      <c r="V1238" s="160"/>
      <c r="W1238" s="160"/>
      <c r="X1238" s="160"/>
      <c r="Y1238" s="160"/>
      <c r="Z1238" s="160"/>
      <c r="AA1238" s="160"/>
      <c r="AB1238" s="160"/>
      <c r="AC1238" s="160"/>
      <c r="AD1238" s="160"/>
      <c r="AE1238" s="160"/>
      <c r="AF1238" s="160"/>
      <c r="AG1238" s="160"/>
      <c r="AH1238" s="156"/>
      <c r="AI1238" s="160"/>
      <c r="AJ1238" s="160"/>
      <c r="AK1238" s="160"/>
      <c r="AL1238" s="160"/>
      <c r="AM1238" s="225"/>
      <c r="AN1238" s="160"/>
      <c r="AO1238" s="160"/>
      <c r="AP1238"/>
      <c r="AQ1238"/>
    </row>
    <row r="1239" spans="1:45" ht="14.4" x14ac:dyDescent="0.3">
      <c r="A1239" s="214"/>
      <c r="B1239" s="215"/>
      <c r="C1239" s="215"/>
      <c r="D1239" s="215"/>
      <c r="E1239" s="215"/>
      <c r="F1239" s="221"/>
      <c r="G1239" s="215"/>
      <c r="H1239" s="215"/>
      <c r="I1239" s="215"/>
      <c r="J1239" s="215"/>
      <c r="K1239" s="214"/>
      <c r="L1239" s="215"/>
      <c r="M1239" s="222"/>
      <c r="N1239" s="214"/>
      <c r="O1239" s="214"/>
      <c r="P1239" s="242"/>
      <c r="Q1239" s="215"/>
      <c r="R1239" s="215"/>
      <c r="S1239" s="215"/>
      <c r="T1239" s="215"/>
      <c r="AP1239"/>
      <c r="AQ1239"/>
    </row>
    <row r="1240" spans="1:45" ht="14.4" x14ac:dyDescent="0.3">
      <c r="A1240" s="214"/>
      <c r="B1240" s="215"/>
      <c r="C1240" s="215"/>
      <c r="D1240" s="215"/>
      <c r="E1240" s="215"/>
      <c r="F1240" s="220"/>
      <c r="G1240" s="215"/>
      <c r="H1240" s="215"/>
      <c r="I1240" s="215"/>
      <c r="J1240" s="215"/>
      <c r="K1240" s="215"/>
      <c r="L1240" s="215"/>
      <c r="M1240" s="160"/>
      <c r="N1240" s="215"/>
      <c r="O1240" s="222"/>
      <c r="P1240" s="242"/>
      <c r="Q1240" s="222"/>
      <c r="R1240" s="215"/>
      <c r="S1240" s="215"/>
      <c r="T1240" s="215"/>
      <c r="U1240" s="160"/>
      <c r="V1240" s="160"/>
      <c r="W1240" s="160"/>
      <c r="X1240" s="160"/>
      <c r="Y1240" s="160"/>
      <c r="Z1240" s="160"/>
      <c r="AA1240" s="160"/>
      <c r="AB1240" s="160"/>
      <c r="AC1240" s="160"/>
      <c r="AD1240" s="160"/>
      <c r="AE1240" s="160"/>
      <c r="AF1240" s="160"/>
      <c r="AG1240" s="160"/>
      <c r="AH1240" s="156"/>
      <c r="AI1240" s="160"/>
      <c r="AJ1240" s="160"/>
      <c r="AK1240" s="160"/>
      <c r="AL1240" s="160"/>
      <c r="AM1240" s="225"/>
      <c r="AN1240" s="160"/>
      <c r="AO1240" s="160"/>
      <c r="AP1240"/>
      <c r="AQ1240"/>
    </row>
    <row r="1241" spans="1:45" ht="14.4" x14ac:dyDescent="0.3">
      <c r="A1241" s="214"/>
      <c r="B1241" s="215"/>
      <c r="C1241" s="215"/>
      <c r="D1241" s="215"/>
      <c r="E1241" s="215"/>
      <c r="F1241" s="221"/>
      <c r="G1241" s="215"/>
      <c r="H1241" s="215"/>
      <c r="I1241" s="215"/>
      <c r="J1241" s="215"/>
      <c r="K1241" s="214"/>
      <c r="L1241" s="215"/>
      <c r="M1241" s="156"/>
      <c r="N1241" s="214"/>
      <c r="O1241" s="214"/>
      <c r="P1241" s="242"/>
      <c r="Q1241" s="215"/>
      <c r="R1241" s="215"/>
      <c r="S1241" s="215"/>
      <c r="T1241" s="215"/>
      <c r="AP1241"/>
      <c r="AQ1241"/>
    </row>
    <row r="1242" spans="1:45" ht="14.4" x14ac:dyDescent="0.3">
      <c r="A1242" s="214"/>
      <c r="B1242" s="215"/>
      <c r="C1242" s="215"/>
      <c r="D1242" s="215"/>
      <c r="E1242" s="215"/>
      <c r="F1242" s="221"/>
      <c r="G1242" s="215"/>
      <c r="H1242" s="215"/>
      <c r="I1242" s="215"/>
      <c r="J1242" s="215"/>
      <c r="K1242" s="214"/>
      <c r="L1242" s="215"/>
      <c r="M1242" s="222"/>
      <c r="N1242" s="214"/>
      <c r="O1242" s="214"/>
      <c r="P1242" s="242"/>
      <c r="Q1242" s="215"/>
      <c r="R1242" s="215"/>
      <c r="S1242" s="215"/>
      <c r="T1242" s="215"/>
      <c r="AP1242"/>
      <c r="AQ1242"/>
    </row>
    <row r="1243" spans="1:45" ht="14.4" x14ac:dyDescent="0.3">
      <c r="A1243" s="214"/>
      <c r="B1243" s="215"/>
      <c r="C1243" s="215"/>
      <c r="D1243" s="215"/>
      <c r="E1243" s="215"/>
      <c r="F1243" s="220"/>
      <c r="G1243" s="215"/>
      <c r="H1243" s="215"/>
      <c r="I1243" s="215"/>
      <c r="J1243" s="215"/>
      <c r="K1243" s="215"/>
      <c r="L1243" s="215"/>
      <c r="M1243" s="160"/>
      <c r="N1243" s="215"/>
      <c r="O1243" s="222"/>
      <c r="P1243" s="242"/>
      <c r="Q1243" s="222"/>
      <c r="R1243" s="215"/>
      <c r="S1243" s="215"/>
      <c r="T1243" s="215"/>
      <c r="U1243" s="160"/>
      <c r="V1243" s="160"/>
      <c r="W1243" s="160"/>
      <c r="X1243" s="160"/>
      <c r="Y1243" s="160"/>
      <c r="Z1243" s="160"/>
      <c r="AA1243" s="160"/>
      <c r="AB1243" s="160"/>
      <c r="AC1243" s="160"/>
      <c r="AD1243" s="160"/>
      <c r="AE1243" s="160"/>
      <c r="AF1243" s="160"/>
      <c r="AG1243" s="160"/>
      <c r="AH1243" s="156"/>
      <c r="AI1243" s="160"/>
      <c r="AJ1243" s="160"/>
      <c r="AK1243" s="160"/>
      <c r="AL1243" s="160"/>
      <c r="AM1243" s="225"/>
      <c r="AN1243" s="160"/>
      <c r="AO1243" s="160"/>
      <c r="AP1243"/>
      <c r="AQ1243"/>
    </row>
    <row r="1244" spans="1:45" ht="14.4" x14ac:dyDescent="0.3">
      <c r="A1244" s="214"/>
      <c r="B1244" s="215"/>
      <c r="C1244" s="215"/>
      <c r="D1244" s="215"/>
      <c r="E1244" s="215"/>
      <c r="F1244" s="220"/>
      <c r="G1244" s="215"/>
      <c r="H1244" s="215"/>
      <c r="I1244" s="215"/>
      <c r="J1244" s="215"/>
      <c r="K1244" s="215"/>
      <c r="L1244" s="215"/>
      <c r="M1244" s="160"/>
      <c r="N1244" s="215"/>
      <c r="O1244" s="222"/>
      <c r="P1244" s="242"/>
      <c r="Q1244" s="222"/>
      <c r="R1244" s="215"/>
      <c r="S1244" s="215"/>
      <c r="T1244" s="215"/>
      <c r="U1244" s="160"/>
      <c r="V1244" s="160"/>
      <c r="W1244" s="160"/>
      <c r="X1244" s="160"/>
      <c r="Y1244" s="160"/>
      <c r="Z1244" s="160"/>
      <c r="AA1244" s="160"/>
      <c r="AB1244" s="160"/>
      <c r="AC1244" s="160"/>
      <c r="AD1244" s="160"/>
      <c r="AE1244" s="160"/>
      <c r="AF1244" s="160"/>
      <c r="AG1244" s="160"/>
      <c r="AH1244" s="156"/>
      <c r="AI1244" s="160"/>
      <c r="AJ1244" s="160"/>
      <c r="AK1244" s="160"/>
      <c r="AL1244" s="160"/>
      <c r="AM1244" s="225"/>
      <c r="AN1244" s="160"/>
      <c r="AO1244" s="160"/>
      <c r="AP1244"/>
      <c r="AQ1244"/>
    </row>
    <row r="1245" spans="1:45" ht="14.4" x14ac:dyDescent="0.3">
      <c r="A1245" s="214"/>
      <c r="B1245" s="215"/>
      <c r="C1245" s="215"/>
      <c r="D1245" s="215"/>
      <c r="E1245" s="215"/>
      <c r="F1245" s="220"/>
      <c r="G1245" s="215"/>
      <c r="H1245" s="215"/>
      <c r="I1245" s="215"/>
      <c r="J1245" s="215"/>
      <c r="K1245" s="215"/>
      <c r="L1245" s="215"/>
      <c r="M1245" s="160"/>
      <c r="N1245" s="215"/>
      <c r="O1245" s="222"/>
      <c r="P1245" s="242"/>
      <c r="Q1245" s="222"/>
      <c r="R1245" s="215"/>
      <c r="S1245" s="215"/>
      <c r="T1245" s="215"/>
      <c r="U1245" s="160"/>
      <c r="V1245" s="160"/>
      <c r="W1245" s="160"/>
      <c r="X1245" s="160"/>
      <c r="Y1245" s="160"/>
      <c r="Z1245" s="160"/>
      <c r="AA1245" s="160"/>
      <c r="AB1245" s="160"/>
      <c r="AC1245" s="160"/>
      <c r="AD1245" s="160"/>
      <c r="AE1245" s="160"/>
      <c r="AF1245" s="160"/>
      <c r="AG1245" s="160"/>
      <c r="AH1245" s="156"/>
      <c r="AI1245" s="160"/>
      <c r="AJ1245" s="160"/>
      <c r="AK1245" s="160"/>
      <c r="AL1245" s="160"/>
      <c r="AM1245" s="225"/>
      <c r="AN1245" s="160"/>
      <c r="AO1245" s="160"/>
      <c r="AP1245"/>
      <c r="AQ1245"/>
    </row>
    <row r="1246" spans="1:45" ht="14.4" x14ac:dyDescent="0.3">
      <c r="A1246" s="214"/>
      <c r="B1246" s="215"/>
      <c r="C1246" s="215"/>
      <c r="D1246" s="215"/>
      <c r="E1246" s="215"/>
      <c r="F1246" s="220"/>
      <c r="G1246" s="215"/>
      <c r="H1246" s="215"/>
      <c r="I1246" s="215"/>
      <c r="J1246" s="215"/>
      <c r="K1246" s="215"/>
      <c r="L1246" s="215"/>
      <c r="M1246" s="160"/>
      <c r="N1246" s="215"/>
      <c r="O1246" s="222"/>
      <c r="P1246" s="242"/>
      <c r="Q1246" s="222"/>
      <c r="R1246" s="215"/>
      <c r="S1246" s="215"/>
      <c r="T1246" s="215"/>
      <c r="U1246" s="160"/>
      <c r="V1246" s="160"/>
      <c r="W1246" s="160"/>
      <c r="X1246" s="160"/>
      <c r="Y1246" s="160"/>
      <c r="Z1246" s="160"/>
      <c r="AA1246" s="160"/>
      <c r="AB1246" s="160"/>
      <c r="AC1246" s="160"/>
      <c r="AD1246" s="160"/>
      <c r="AE1246" s="160"/>
      <c r="AF1246" s="160"/>
      <c r="AG1246" s="160"/>
      <c r="AH1246" s="156"/>
      <c r="AI1246" s="160"/>
      <c r="AJ1246" s="160"/>
      <c r="AK1246" s="160"/>
      <c r="AL1246" s="160"/>
      <c r="AM1246" s="225"/>
      <c r="AN1246" s="160"/>
      <c r="AO1246" s="160"/>
      <c r="AP1246"/>
      <c r="AQ1246"/>
    </row>
    <row r="1247" spans="1:45" ht="14.4" x14ac:dyDescent="0.3">
      <c r="A1247" s="214"/>
      <c r="B1247" s="215"/>
      <c r="C1247" s="215"/>
      <c r="D1247" s="215"/>
      <c r="E1247" s="215"/>
      <c r="F1247" s="220"/>
      <c r="G1247" s="215"/>
      <c r="H1247" s="215"/>
      <c r="I1247" s="215"/>
      <c r="J1247" s="215"/>
      <c r="K1247" s="215"/>
      <c r="L1247" s="215"/>
      <c r="M1247" s="215"/>
      <c r="N1247" s="215"/>
      <c r="O1247" s="222"/>
      <c r="P1247" s="242"/>
      <c r="Q1247" s="222"/>
      <c r="R1247" s="215"/>
      <c r="S1247" s="215"/>
      <c r="T1247" s="215"/>
      <c r="U1247" s="160"/>
      <c r="V1247" s="160"/>
      <c r="W1247" s="160"/>
      <c r="X1247" s="160"/>
      <c r="Y1247" s="160"/>
      <c r="Z1247" s="160"/>
      <c r="AA1247" s="160"/>
      <c r="AB1247" s="160"/>
      <c r="AC1247" s="160"/>
      <c r="AD1247" s="160"/>
      <c r="AE1247" s="160"/>
      <c r="AF1247" s="160"/>
      <c r="AG1247" s="160"/>
      <c r="AH1247" s="156"/>
      <c r="AI1247" s="160"/>
      <c r="AJ1247" s="160"/>
      <c r="AK1247" s="160"/>
      <c r="AL1247" s="160"/>
      <c r="AM1247" s="225"/>
      <c r="AN1247" s="160"/>
      <c r="AO1247" s="160"/>
      <c r="AP1247"/>
      <c r="AQ1247"/>
    </row>
    <row r="1248" spans="1:45" ht="14.4" x14ac:dyDescent="0.3">
      <c r="A1248" s="214"/>
      <c r="B1248" s="215"/>
      <c r="C1248" s="215"/>
      <c r="D1248" s="215"/>
      <c r="E1248" s="215"/>
      <c r="F1248" s="220"/>
      <c r="G1248" s="215"/>
      <c r="H1248" s="215"/>
      <c r="I1248" s="215"/>
      <c r="J1248" s="215"/>
      <c r="K1248" s="215"/>
      <c r="L1248" s="215"/>
      <c r="M1248" s="160"/>
      <c r="N1248" s="215"/>
      <c r="O1248" s="219"/>
      <c r="P1248" s="242"/>
      <c r="Q1248" s="219"/>
      <c r="R1248" s="215"/>
      <c r="S1248" s="215"/>
      <c r="T1248" s="215"/>
      <c r="U1248" s="160"/>
      <c r="V1248" s="160"/>
      <c r="W1248" s="160"/>
      <c r="X1248" s="160"/>
      <c r="Y1248" s="160"/>
      <c r="Z1248" s="160"/>
      <c r="AA1248" s="160"/>
      <c r="AB1248" s="160"/>
      <c r="AC1248" s="160"/>
      <c r="AD1248" s="160"/>
      <c r="AE1248" s="160"/>
      <c r="AF1248" s="160"/>
      <c r="AG1248" s="160"/>
      <c r="AH1248" s="156"/>
      <c r="AI1248" s="160"/>
      <c r="AJ1248" s="160"/>
      <c r="AK1248" s="160"/>
      <c r="AL1248" s="160"/>
      <c r="AM1248" s="225"/>
      <c r="AN1248" s="160"/>
      <c r="AO1248" s="160"/>
      <c r="AP1248"/>
      <c r="AQ1248"/>
    </row>
    <row r="1249" spans="1:43" ht="14.4" x14ac:dyDescent="0.3">
      <c r="A1249" s="214"/>
      <c r="B1249" s="215"/>
      <c r="C1249" s="215"/>
      <c r="D1249" s="215"/>
      <c r="E1249" s="215"/>
      <c r="F1249" s="220"/>
      <c r="G1249" s="215"/>
      <c r="H1249" s="215"/>
      <c r="I1249" s="215"/>
      <c r="J1249" s="215"/>
      <c r="K1249" s="215"/>
      <c r="L1249" s="215"/>
      <c r="M1249" s="160"/>
      <c r="N1249" s="215"/>
      <c r="O1249" s="219"/>
      <c r="P1249" s="242"/>
      <c r="Q1249" s="219"/>
      <c r="R1249" s="215"/>
      <c r="S1249" s="215"/>
      <c r="T1249" s="215"/>
      <c r="U1249" s="160"/>
      <c r="V1249" s="160"/>
      <c r="W1249" s="160"/>
      <c r="X1249" s="160"/>
      <c r="Y1249" s="160"/>
      <c r="Z1249" s="160"/>
      <c r="AA1249" s="160"/>
      <c r="AB1249" s="160"/>
      <c r="AC1249" s="160"/>
      <c r="AD1249" s="160"/>
      <c r="AE1249" s="160"/>
      <c r="AF1249" s="160"/>
      <c r="AG1249" s="160"/>
      <c r="AH1249" s="156"/>
      <c r="AI1249" s="160"/>
      <c r="AJ1249" s="160"/>
      <c r="AK1249" s="160"/>
      <c r="AL1249" s="160"/>
      <c r="AM1249" s="225"/>
      <c r="AN1249" s="160"/>
      <c r="AO1249" s="160"/>
      <c r="AP1249"/>
      <c r="AQ1249"/>
    </row>
    <row r="1250" spans="1:43" ht="14.4" x14ac:dyDescent="0.3">
      <c r="A1250" s="214"/>
      <c r="B1250" s="215"/>
      <c r="C1250" s="215"/>
      <c r="D1250" s="215"/>
      <c r="E1250" s="215"/>
      <c r="F1250" s="221"/>
      <c r="G1250" s="215"/>
      <c r="H1250" s="215"/>
      <c r="I1250" s="215"/>
      <c r="J1250" s="215"/>
      <c r="K1250" s="214"/>
      <c r="L1250" s="215"/>
      <c r="M1250" s="226"/>
      <c r="N1250" s="214"/>
      <c r="O1250" s="214"/>
      <c r="P1250" s="242"/>
      <c r="Q1250" s="215"/>
      <c r="R1250" s="215"/>
      <c r="S1250" s="215"/>
      <c r="T1250" s="215"/>
      <c r="AP1250"/>
      <c r="AQ1250"/>
    </row>
    <row r="1251" spans="1:43" ht="14.4" x14ac:dyDescent="0.3">
      <c r="A1251" s="214"/>
      <c r="B1251" s="215"/>
      <c r="C1251" s="215"/>
      <c r="D1251" s="215"/>
      <c r="E1251" s="215"/>
      <c r="F1251" s="221"/>
      <c r="G1251" s="215"/>
      <c r="H1251" s="215"/>
      <c r="I1251" s="215"/>
      <c r="J1251" s="215"/>
      <c r="K1251" s="214"/>
      <c r="L1251" s="215"/>
      <c r="M1251" s="156"/>
      <c r="N1251" s="214"/>
      <c r="O1251" s="214"/>
      <c r="P1251" s="242"/>
      <c r="Q1251" s="215"/>
      <c r="R1251" s="215"/>
      <c r="S1251" s="215"/>
      <c r="T1251" s="215"/>
      <c r="AP1251"/>
      <c r="AQ1251"/>
    </row>
    <row r="1252" spans="1:43" ht="14.4" x14ac:dyDescent="0.3">
      <c r="A1252" s="214"/>
      <c r="B1252" s="215"/>
      <c r="C1252" s="215"/>
      <c r="D1252" s="215"/>
      <c r="E1252" s="215"/>
      <c r="F1252" s="220"/>
      <c r="G1252" s="215"/>
      <c r="H1252" s="215"/>
      <c r="I1252" s="215"/>
      <c r="J1252" s="215"/>
      <c r="K1252" s="215"/>
      <c r="L1252" s="215"/>
      <c r="M1252" s="160"/>
      <c r="N1252" s="215"/>
      <c r="O1252" s="222"/>
      <c r="P1252" s="242"/>
      <c r="Q1252" s="222"/>
      <c r="R1252" s="215"/>
      <c r="S1252" s="215"/>
      <c r="T1252" s="215"/>
      <c r="U1252" s="160"/>
      <c r="V1252" s="160"/>
      <c r="W1252" s="160"/>
      <c r="X1252" s="160"/>
      <c r="Y1252" s="160"/>
      <c r="Z1252" s="160"/>
      <c r="AA1252" s="160"/>
      <c r="AB1252" s="160"/>
      <c r="AC1252" s="160"/>
      <c r="AD1252" s="160"/>
      <c r="AE1252" s="160"/>
      <c r="AF1252" s="160"/>
      <c r="AG1252" s="160"/>
      <c r="AH1252" s="156"/>
      <c r="AI1252" s="160"/>
      <c r="AJ1252" s="160"/>
      <c r="AK1252" s="160"/>
      <c r="AL1252" s="160"/>
      <c r="AM1252" s="225"/>
      <c r="AN1252" s="160"/>
      <c r="AO1252" s="160"/>
      <c r="AP1252"/>
      <c r="AQ1252"/>
    </row>
    <row r="1253" spans="1:43" ht="14.4" x14ac:dyDescent="0.3">
      <c r="A1253" s="214"/>
      <c r="B1253" s="215"/>
      <c r="C1253" s="215"/>
      <c r="D1253" s="215"/>
      <c r="E1253" s="215"/>
      <c r="F1253" s="221"/>
      <c r="G1253" s="215"/>
      <c r="H1253" s="215"/>
      <c r="I1253" s="215"/>
      <c r="J1253" s="215"/>
      <c r="K1253" s="214"/>
      <c r="L1253" s="215"/>
      <c r="M1253" s="156"/>
      <c r="N1253" s="214"/>
      <c r="O1253" s="214"/>
      <c r="P1253" s="242"/>
      <c r="Q1253" s="215"/>
      <c r="R1253" s="215"/>
      <c r="S1253" s="215"/>
      <c r="T1253" s="215"/>
      <c r="AP1253"/>
      <c r="AQ1253"/>
    </row>
    <row r="1254" spans="1:43" ht="14.4" x14ac:dyDescent="0.3">
      <c r="A1254" s="214"/>
      <c r="B1254" s="215"/>
      <c r="C1254" s="215"/>
      <c r="D1254" s="215"/>
      <c r="E1254" s="215"/>
      <c r="F1254" s="221"/>
      <c r="G1254" s="215"/>
      <c r="H1254" s="215"/>
      <c r="I1254" s="215"/>
      <c r="J1254" s="215"/>
      <c r="K1254" s="214"/>
      <c r="L1254" s="215"/>
      <c r="M1254" s="156"/>
      <c r="N1254" s="214"/>
      <c r="O1254" s="214"/>
      <c r="P1254" s="242"/>
      <c r="Q1254" s="215"/>
      <c r="R1254" s="215"/>
      <c r="S1254" s="215"/>
      <c r="T1254" s="215"/>
      <c r="AP1254"/>
      <c r="AQ1254"/>
    </row>
    <row r="1255" spans="1:43" ht="14.4" x14ac:dyDescent="0.3">
      <c r="A1255" s="214"/>
      <c r="B1255" s="215"/>
      <c r="C1255" s="215"/>
      <c r="D1255" s="215"/>
      <c r="E1255" s="215"/>
      <c r="F1255" s="220"/>
      <c r="G1255" s="215"/>
      <c r="H1255" s="215"/>
      <c r="I1255" s="215"/>
      <c r="J1255" s="215"/>
      <c r="K1255" s="215"/>
      <c r="L1255" s="215"/>
      <c r="M1255" s="160"/>
      <c r="N1255" s="215"/>
      <c r="O1255" s="222"/>
      <c r="P1255" s="242"/>
      <c r="Q1255" s="222"/>
      <c r="R1255" s="215"/>
      <c r="S1255" s="215"/>
      <c r="T1255" s="215"/>
      <c r="U1255" s="160"/>
      <c r="V1255" s="160"/>
      <c r="W1255" s="160"/>
      <c r="X1255" s="160"/>
      <c r="Y1255" s="160"/>
      <c r="Z1255" s="160"/>
      <c r="AA1255" s="160"/>
      <c r="AB1255" s="160"/>
      <c r="AC1255" s="160"/>
      <c r="AD1255" s="160"/>
      <c r="AE1255" s="160"/>
      <c r="AF1255" s="160"/>
      <c r="AG1255" s="160"/>
      <c r="AH1255" s="156"/>
      <c r="AI1255" s="160"/>
      <c r="AJ1255" s="160"/>
      <c r="AK1255" s="160"/>
      <c r="AL1255" s="160"/>
      <c r="AM1255" s="225"/>
      <c r="AN1255" s="160"/>
      <c r="AO1255" s="160"/>
      <c r="AP1255"/>
      <c r="AQ1255"/>
    </row>
    <row r="1256" spans="1:43" ht="14.4" x14ac:dyDescent="0.3">
      <c r="A1256" s="214"/>
      <c r="B1256" s="215"/>
      <c r="C1256" s="215"/>
      <c r="D1256" s="215"/>
      <c r="E1256" s="215"/>
      <c r="F1256" s="220"/>
      <c r="G1256" s="215"/>
      <c r="H1256" s="215"/>
      <c r="I1256" s="215"/>
      <c r="J1256" s="215"/>
      <c r="K1256" s="215"/>
      <c r="L1256" s="215"/>
      <c r="M1256" s="160"/>
      <c r="N1256" s="215"/>
      <c r="O1256" s="222"/>
      <c r="P1256" s="242"/>
      <c r="Q1256" s="222"/>
      <c r="R1256" s="215"/>
      <c r="S1256" s="215"/>
      <c r="T1256" s="215"/>
      <c r="U1256" s="160"/>
      <c r="V1256" s="160"/>
      <c r="W1256" s="160"/>
      <c r="X1256" s="160"/>
      <c r="Y1256" s="160"/>
      <c r="Z1256" s="160"/>
      <c r="AA1256" s="160"/>
      <c r="AB1256" s="160"/>
      <c r="AC1256" s="160"/>
      <c r="AD1256" s="160"/>
      <c r="AE1256" s="160"/>
      <c r="AF1256" s="160"/>
      <c r="AG1256" s="160"/>
      <c r="AH1256" s="156"/>
      <c r="AI1256" s="160"/>
      <c r="AJ1256" s="160"/>
      <c r="AK1256" s="160"/>
      <c r="AL1256" s="160"/>
      <c r="AM1256" s="225"/>
      <c r="AN1256" s="160"/>
      <c r="AO1256" s="160"/>
      <c r="AP1256"/>
      <c r="AQ1256"/>
    </row>
    <row r="1257" spans="1:43" ht="14.4" x14ac:dyDescent="0.3">
      <c r="A1257" s="214"/>
      <c r="B1257" s="215"/>
      <c r="C1257" s="215"/>
      <c r="D1257" s="215"/>
      <c r="E1257" s="215"/>
      <c r="F1257" s="220"/>
      <c r="G1257" s="215"/>
      <c r="H1257" s="215"/>
      <c r="I1257" s="215"/>
      <c r="J1257" s="215"/>
      <c r="K1257" s="215"/>
      <c r="L1257" s="215"/>
      <c r="M1257" s="160"/>
      <c r="N1257" s="215"/>
      <c r="O1257" s="222"/>
      <c r="P1257" s="242"/>
      <c r="Q1257" s="222"/>
      <c r="R1257" s="215"/>
      <c r="S1257" s="215"/>
      <c r="T1257" s="215"/>
      <c r="U1257" s="160"/>
      <c r="V1257" s="160"/>
      <c r="W1257" s="160"/>
      <c r="X1257" s="160"/>
      <c r="Y1257" s="160"/>
      <c r="Z1257" s="160"/>
      <c r="AA1257" s="160"/>
      <c r="AB1257" s="160"/>
      <c r="AC1257" s="160"/>
      <c r="AD1257" s="160"/>
      <c r="AE1257" s="160"/>
      <c r="AF1257" s="160"/>
      <c r="AG1257" s="160"/>
      <c r="AH1257" s="156"/>
      <c r="AI1257" s="160"/>
      <c r="AJ1257" s="160"/>
      <c r="AK1257" s="160"/>
      <c r="AL1257" s="160"/>
      <c r="AM1257" s="225"/>
      <c r="AN1257" s="160"/>
      <c r="AO1257" s="160"/>
      <c r="AP1257"/>
      <c r="AQ1257"/>
    </row>
    <row r="1258" spans="1:43" ht="14.4" x14ac:dyDescent="0.3">
      <c r="A1258" s="214"/>
      <c r="B1258" s="215"/>
      <c r="C1258" s="215"/>
      <c r="D1258" s="215"/>
      <c r="E1258" s="215"/>
      <c r="F1258" s="221"/>
      <c r="G1258" s="215"/>
      <c r="H1258" s="215"/>
      <c r="I1258" s="215"/>
      <c r="J1258" s="215"/>
      <c r="K1258" s="214"/>
      <c r="L1258" s="215"/>
      <c r="M1258" s="156"/>
      <c r="N1258" s="214"/>
      <c r="O1258" s="214"/>
      <c r="P1258" s="242"/>
      <c r="Q1258" s="215"/>
      <c r="R1258" s="215"/>
      <c r="S1258" s="215"/>
      <c r="T1258" s="215"/>
      <c r="AP1258"/>
      <c r="AQ1258"/>
    </row>
    <row r="1259" spans="1:43" ht="14.4" x14ac:dyDescent="0.3">
      <c r="A1259" s="214"/>
      <c r="B1259" s="215"/>
      <c r="C1259" s="215"/>
      <c r="D1259" s="215"/>
      <c r="E1259" s="215"/>
      <c r="F1259" s="220"/>
      <c r="G1259" s="215"/>
      <c r="H1259" s="215"/>
      <c r="I1259" s="215"/>
      <c r="J1259" s="215"/>
      <c r="K1259" s="215"/>
      <c r="L1259" s="215"/>
      <c r="M1259" s="160"/>
      <c r="N1259" s="215"/>
      <c r="O1259" s="222"/>
      <c r="P1259" s="242"/>
      <c r="Q1259" s="222"/>
      <c r="R1259" s="215"/>
      <c r="S1259" s="215"/>
      <c r="T1259" s="215"/>
      <c r="U1259" s="160"/>
      <c r="V1259" s="160"/>
      <c r="W1259" s="160"/>
      <c r="X1259" s="160"/>
      <c r="Y1259" s="160"/>
      <c r="Z1259" s="160"/>
      <c r="AA1259" s="160"/>
      <c r="AB1259" s="160"/>
      <c r="AC1259" s="160"/>
      <c r="AD1259" s="160"/>
      <c r="AE1259" s="160"/>
      <c r="AF1259" s="160"/>
      <c r="AG1259" s="160"/>
      <c r="AH1259" s="156"/>
      <c r="AI1259" s="160"/>
      <c r="AJ1259" s="160"/>
      <c r="AK1259" s="160"/>
      <c r="AL1259" s="160"/>
      <c r="AM1259" s="225"/>
      <c r="AN1259" s="160"/>
      <c r="AO1259" s="160"/>
      <c r="AP1259"/>
      <c r="AQ1259"/>
    </row>
    <row r="1260" spans="1:43" ht="14.4" x14ac:dyDescent="0.3">
      <c r="A1260" s="214"/>
      <c r="B1260" s="215"/>
      <c r="C1260" s="215"/>
      <c r="D1260" s="215"/>
      <c r="E1260" s="215"/>
      <c r="F1260" s="220"/>
      <c r="G1260" s="215"/>
      <c r="H1260" s="215"/>
      <c r="I1260" s="215"/>
      <c r="J1260" s="215"/>
      <c r="K1260" s="215"/>
      <c r="L1260" s="215"/>
      <c r="M1260" s="160"/>
      <c r="N1260" s="215"/>
      <c r="O1260" s="219"/>
      <c r="P1260" s="242"/>
      <c r="Q1260" s="219"/>
      <c r="R1260" s="215"/>
      <c r="S1260" s="215"/>
      <c r="T1260" s="215"/>
      <c r="U1260" s="160"/>
      <c r="V1260" s="160"/>
      <c r="W1260" s="160"/>
      <c r="X1260" s="160"/>
      <c r="Y1260" s="160"/>
      <c r="Z1260" s="160"/>
      <c r="AA1260" s="160"/>
      <c r="AB1260" s="160"/>
      <c r="AC1260" s="160"/>
      <c r="AD1260" s="160"/>
      <c r="AE1260" s="160"/>
      <c r="AF1260" s="160"/>
      <c r="AG1260" s="160"/>
      <c r="AH1260" s="156"/>
      <c r="AI1260" s="160"/>
      <c r="AJ1260" s="160"/>
      <c r="AK1260" s="160"/>
      <c r="AL1260" s="160"/>
      <c r="AM1260" s="225"/>
      <c r="AN1260" s="160"/>
      <c r="AO1260" s="160"/>
      <c r="AP1260"/>
      <c r="AQ1260"/>
    </row>
    <row r="1261" spans="1:43" ht="14.4" x14ac:dyDescent="0.3">
      <c r="A1261" s="214"/>
      <c r="B1261" s="215"/>
      <c r="C1261" s="215"/>
      <c r="D1261" s="215"/>
      <c r="E1261" s="215"/>
      <c r="F1261" s="221"/>
      <c r="G1261" s="215"/>
      <c r="H1261" s="215"/>
      <c r="I1261" s="215"/>
      <c r="J1261" s="215"/>
      <c r="K1261" s="214"/>
      <c r="L1261" s="215"/>
      <c r="M1261" s="156"/>
      <c r="N1261" s="214"/>
      <c r="O1261" s="214"/>
      <c r="P1261" s="242"/>
      <c r="Q1261" s="215"/>
      <c r="R1261" s="215"/>
      <c r="S1261" s="215"/>
      <c r="T1261" s="215"/>
      <c r="AP1261"/>
      <c r="AQ1261"/>
    </row>
    <row r="1262" spans="1:43" ht="14.4" x14ac:dyDescent="0.3">
      <c r="A1262" s="214"/>
      <c r="B1262" s="215"/>
      <c r="C1262" s="215"/>
      <c r="D1262" s="215"/>
      <c r="E1262" s="215"/>
      <c r="F1262" s="221"/>
      <c r="G1262" s="215"/>
      <c r="H1262" s="215"/>
      <c r="I1262" s="215"/>
      <c r="J1262" s="215"/>
      <c r="K1262" s="214"/>
      <c r="L1262" s="215"/>
      <c r="M1262" s="156"/>
      <c r="N1262" s="214"/>
      <c r="O1262" s="214"/>
      <c r="P1262" s="242"/>
      <c r="Q1262" s="215"/>
      <c r="R1262" s="215"/>
      <c r="S1262" s="215"/>
      <c r="T1262" s="215"/>
      <c r="AP1262"/>
      <c r="AQ1262"/>
    </row>
    <row r="1263" spans="1:43" ht="14.4" x14ac:dyDescent="0.3">
      <c r="A1263" s="214"/>
      <c r="B1263" s="215"/>
      <c r="C1263" s="215"/>
      <c r="D1263" s="215"/>
      <c r="E1263" s="215"/>
      <c r="F1263" s="220"/>
      <c r="G1263" s="215"/>
      <c r="H1263" s="215"/>
      <c r="I1263" s="215"/>
      <c r="J1263" s="215"/>
      <c r="K1263" s="215"/>
      <c r="L1263" s="215"/>
      <c r="M1263" s="160"/>
      <c r="N1263" s="215"/>
      <c r="O1263" s="222"/>
      <c r="P1263" s="242"/>
      <c r="Q1263" s="222"/>
      <c r="R1263" s="215"/>
      <c r="S1263" s="215"/>
      <c r="T1263" s="215"/>
      <c r="U1263" s="160"/>
      <c r="V1263" s="160"/>
      <c r="W1263" s="160"/>
      <c r="X1263" s="160"/>
      <c r="Y1263" s="160"/>
      <c r="Z1263" s="160"/>
      <c r="AA1263" s="160"/>
      <c r="AB1263" s="160"/>
      <c r="AC1263" s="160"/>
      <c r="AD1263" s="160"/>
      <c r="AE1263" s="160"/>
      <c r="AF1263" s="160"/>
      <c r="AG1263" s="160"/>
      <c r="AH1263" s="156"/>
      <c r="AI1263" s="160"/>
      <c r="AJ1263" s="160"/>
      <c r="AK1263" s="160"/>
      <c r="AL1263" s="160"/>
      <c r="AM1263" s="225"/>
      <c r="AN1263" s="160"/>
      <c r="AO1263" s="160"/>
      <c r="AP1263"/>
      <c r="AQ1263"/>
    </row>
    <row r="1264" spans="1:43" ht="14.4" x14ac:dyDescent="0.3">
      <c r="A1264" s="214"/>
      <c r="B1264" s="215"/>
      <c r="C1264" s="215"/>
      <c r="D1264" s="215"/>
      <c r="E1264" s="215"/>
      <c r="F1264" s="220"/>
      <c r="G1264" s="215"/>
      <c r="H1264" s="215"/>
      <c r="I1264" s="215"/>
      <c r="J1264" s="215"/>
      <c r="K1264" s="215"/>
      <c r="L1264" s="215"/>
      <c r="M1264" s="160"/>
      <c r="N1264" s="215"/>
      <c r="O1264" s="222"/>
      <c r="P1264" s="242"/>
      <c r="Q1264" s="222"/>
      <c r="R1264" s="215"/>
      <c r="S1264" s="215"/>
      <c r="T1264" s="215"/>
      <c r="U1264" s="160"/>
      <c r="V1264" s="160"/>
      <c r="W1264" s="160"/>
      <c r="X1264" s="160"/>
      <c r="Y1264" s="160"/>
      <c r="Z1264" s="160"/>
      <c r="AA1264" s="160"/>
      <c r="AB1264" s="160"/>
      <c r="AC1264" s="160"/>
      <c r="AD1264" s="160"/>
      <c r="AE1264" s="160"/>
      <c r="AF1264" s="160"/>
      <c r="AG1264" s="160"/>
      <c r="AH1264" s="156"/>
      <c r="AI1264" s="160"/>
      <c r="AJ1264" s="160"/>
      <c r="AK1264" s="160"/>
      <c r="AL1264" s="160"/>
      <c r="AM1264" s="225"/>
      <c r="AN1264" s="160"/>
      <c r="AO1264" s="160"/>
      <c r="AP1264"/>
      <c r="AQ1264"/>
    </row>
    <row r="1265" spans="1:43" ht="14.4" x14ac:dyDescent="0.3">
      <c r="A1265" s="214"/>
      <c r="B1265" s="215"/>
      <c r="C1265" s="215"/>
      <c r="D1265" s="215"/>
      <c r="E1265" s="215"/>
      <c r="F1265" s="220"/>
      <c r="G1265" s="215"/>
      <c r="H1265" s="215"/>
      <c r="I1265" s="215"/>
      <c r="J1265" s="215"/>
      <c r="K1265" s="215"/>
      <c r="L1265" s="215"/>
      <c r="M1265" s="160"/>
      <c r="N1265" s="215"/>
      <c r="O1265" s="222"/>
      <c r="P1265" s="242"/>
      <c r="Q1265" s="222"/>
      <c r="R1265" s="215"/>
      <c r="S1265" s="215"/>
      <c r="T1265" s="215"/>
      <c r="U1265" s="160"/>
      <c r="V1265" s="160"/>
      <c r="W1265" s="160"/>
      <c r="X1265" s="160"/>
      <c r="Y1265" s="160"/>
      <c r="Z1265" s="160"/>
      <c r="AA1265" s="160"/>
      <c r="AB1265" s="160"/>
      <c r="AC1265" s="160"/>
      <c r="AD1265" s="160"/>
      <c r="AE1265" s="160"/>
      <c r="AF1265" s="160"/>
      <c r="AG1265" s="160"/>
      <c r="AH1265" s="156"/>
      <c r="AI1265" s="160"/>
      <c r="AJ1265" s="160"/>
      <c r="AK1265" s="160"/>
      <c r="AL1265" s="160"/>
      <c r="AM1265" s="225"/>
      <c r="AN1265" s="160"/>
      <c r="AO1265" s="160"/>
      <c r="AP1265"/>
      <c r="AQ1265"/>
    </row>
    <row r="1266" spans="1:43" ht="14.4" x14ac:dyDescent="0.3">
      <c r="A1266" s="214"/>
      <c r="B1266" s="215"/>
      <c r="C1266" s="215"/>
      <c r="D1266" s="215"/>
      <c r="E1266" s="215"/>
      <c r="F1266" s="220"/>
      <c r="G1266" s="215"/>
      <c r="H1266" s="215"/>
      <c r="I1266" s="215"/>
      <c r="J1266" s="215"/>
      <c r="K1266" s="215"/>
      <c r="L1266" s="215"/>
      <c r="M1266" s="160"/>
      <c r="N1266" s="215"/>
      <c r="O1266" s="222"/>
      <c r="P1266" s="242"/>
      <c r="Q1266" s="222"/>
      <c r="R1266" s="215"/>
      <c r="S1266" s="215"/>
      <c r="T1266" s="215"/>
      <c r="U1266" s="160"/>
      <c r="V1266" s="160"/>
      <c r="W1266" s="160"/>
      <c r="X1266" s="160"/>
      <c r="Y1266" s="160"/>
      <c r="Z1266" s="160"/>
      <c r="AA1266" s="160"/>
      <c r="AB1266" s="160"/>
      <c r="AC1266" s="160"/>
      <c r="AD1266" s="160"/>
      <c r="AE1266" s="160"/>
      <c r="AF1266" s="160"/>
      <c r="AG1266" s="160"/>
      <c r="AH1266" s="156"/>
      <c r="AI1266" s="160"/>
      <c r="AJ1266" s="160"/>
      <c r="AK1266" s="160"/>
      <c r="AL1266" s="160"/>
      <c r="AM1266" s="225"/>
      <c r="AN1266" s="160"/>
      <c r="AO1266" s="160"/>
      <c r="AP1266"/>
      <c r="AQ1266"/>
    </row>
    <row r="1267" spans="1:43" ht="14.4" x14ac:dyDescent="0.3">
      <c r="A1267" s="214"/>
      <c r="B1267" s="215"/>
      <c r="C1267" s="215"/>
      <c r="D1267" s="215"/>
      <c r="E1267" s="215"/>
      <c r="F1267" s="221"/>
      <c r="G1267" s="215"/>
      <c r="H1267" s="215"/>
      <c r="I1267" s="215"/>
      <c r="J1267" s="215"/>
      <c r="K1267" s="214"/>
      <c r="L1267" s="215"/>
      <c r="M1267" s="156"/>
      <c r="N1267" s="214"/>
      <c r="O1267" s="214"/>
      <c r="P1267" s="242"/>
      <c r="Q1267" s="215"/>
      <c r="R1267" s="215"/>
      <c r="S1267" s="215"/>
      <c r="T1267" s="215"/>
      <c r="AP1267"/>
      <c r="AQ1267"/>
    </row>
    <row r="1268" spans="1:43" ht="14.4" x14ac:dyDescent="0.3">
      <c r="A1268" s="214"/>
      <c r="B1268" s="215"/>
      <c r="C1268" s="215"/>
      <c r="D1268" s="215"/>
      <c r="E1268" s="215"/>
      <c r="F1268" s="220"/>
      <c r="G1268" s="215"/>
      <c r="H1268" s="215"/>
      <c r="I1268" s="215"/>
      <c r="J1268" s="215"/>
      <c r="K1268" s="215"/>
      <c r="L1268" s="215"/>
      <c r="M1268" s="160"/>
      <c r="N1268" s="215"/>
      <c r="O1268" s="222"/>
      <c r="P1268" s="242"/>
      <c r="Q1268" s="222"/>
      <c r="R1268" s="215"/>
      <c r="S1268" s="215"/>
      <c r="T1268" s="215"/>
      <c r="U1268" s="160"/>
      <c r="V1268" s="160"/>
      <c r="W1268" s="160"/>
      <c r="X1268" s="160"/>
      <c r="Y1268" s="160"/>
      <c r="Z1268" s="160"/>
      <c r="AA1268" s="160"/>
      <c r="AB1268" s="160"/>
      <c r="AC1268" s="160"/>
      <c r="AD1268" s="160"/>
      <c r="AE1268" s="160"/>
      <c r="AF1268" s="160"/>
      <c r="AG1268" s="160"/>
      <c r="AH1268" s="156"/>
      <c r="AI1268" s="160"/>
      <c r="AJ1268" s="160"/>
      <c r="AK1268" s="160"/>
      <c r="AL1268" s="160"/>
      <c r="AM1268" s="225"/>
      <c r="AN1268" s="160"/>
      <c r="AO1268" s="160"/>
      <c r="AP1268"/>
      <c r="AQ1268"/>
    </row>
    <row r="1269" spans="1:43" ht="14.4" x14ac:dyDescent="0.3">
      <c r="A1269" s="214"/>
      <c r="B1269" s="215"/>
      <c r="C1269" s="215"/>
      <c r="D1269" s="215"/>
      <c r="E1269" s="215"/>
      <c r="F1269" s="222"/>
      <c r="G1269" s="215"/>
      <c r="H1269" s="215"/>
      <c r="I1269" s="215"/>
      <c r="J1269" s="215"/>
      <c r="K1269" s="215"/>
      <c r="L1269" s="215"/>
      <c r="M1269" s="160"/>
      <c r="N1269" s="215"/>
      <c r="O1269" s="222"/>
      <c r="P1269" s="242"/>
      <c r="Q1269" s="222"/>
      <c r="R1269" s="215"/>
      <c r="S1269" s="215"/>
      <c r="T1269" s="215"/>
      <c r="U1269" s="160"/>
      <c r="V1269" s="160"/>
      <c r="W1269" s="160"/>
      <c r="X1269" s="160"/>
      <c r="Y1269" s="160"/>
      <c r="Z1269" s="160"/>
      <c r="AA1269" s="160"/>
      <c r="AB1269" s="160"/>
      <c r="AC1269" s="160"/>
      <c r="AD1269" s="160"/>
      <c r="AE1269" s="160"/>
      <c r="AF1269" s="160"/>
      <c r="AG1269" s="160"/>
      <c r="AH1269" s="156"/>
      <c r="AI1269" s="160"/>
      <c r="AJ1269" s="160"/>
      <c r="AK1269" s="160"/>
      <c r="AL1269" s="160"/>
      <c r="AM1269" s="225"/>
      <c r="AN1269" s="160"/>
      <c r="AO1269" s="160"/>
      <c r="AP1269"/>
      <c r="AQ1269"/>
    </row>
    <row r="1270" spans="1:43" ht="14.4" x14ac:dyDescent="0.3">
      <c r="A1270" s="214"/>
      <c r="B1270" s="215"/>
      <c r="C1270" s="215"/>
      <c r="D1270" s="215"/>
      <c r="E1270" s="215"/>
      <c r="F1270" s="220"/>
      <c r="G1270" s="215"/>
      <c r="H1270" s="215"/>
      <c r="I1270" s="215"/>
      <c r="J1270" s="215"/>
      <c r="K1270" s="215"/>
      <c r="L1270" s="215"/>
      <c r="M1270" s="160"/>
      <c r="N1270" s="215"/>
      <c r="O1270" s="222"/>
      <c r="P1270" s="242"/>
      <c r="Q1270" s="222"/>
      <c r="R1270" s="215"/>
      <c r="S1270" s="215"/>
      <c r="T1270" s="215"/>
      <c r="U1270" s="160"/>
      <c r="V1270" s="160"/>
      <c r="W1270" s="160"/>
      <c r="X1270" s="160"/>
      <c r="Y1270" s="160"/>
      <c r="Z1270" s="160"/>
      <c r="AA1270" s="160"/>
      <c r="AB1270" s="160"/>
      <c r="AC1270" s="160"/>
      <c r="AD1270" s="160"/>
      <c r="AE1270" s="160"/>
      <c r="AF1270" s="160"/>
      <c r="AG1270" s="160"/>
      <c r="AH1270" s="156"/>
      <c r="AI1270" s="160"/>
      <c r="AJ1270" s="160"/>
      <c r="AK1270" s="160"/>
      <c r="AL1270" s="160"/>
      <c r="AM1270" s="225"/>
      <c r="AN1270" s="160"/>
      <c r="AO1270" s="160"/>
      <c r="AP1270"/>
      <c r="AQ1270"/>
    </row>
    <row r="1271" spans="1:43" ht="14.4" x14ac:dyDescent="0.3">
      <c r="A1271" s="214"/>
      <c r="B1271" s="215"/>
      <c r="C1271" s="215"/>
      <c r="D1271" s="215"/>
      <c r="E1271" s="215"/>
      <c r="F1271" s="220"/>
      <c r="G1271" s="215"/>
      <c r="H1271" s="215"/>
      <c r="I1271" s="215"/>
      <c r="J1271" s="215"/>
      <c r="K1271" s="215"/>
      <c r="L1271" s="215"/>
      <c r="M1271" s="160"/>
      <c r="N1271" s="215"/>
      <c r="O1271" s="222"/>
      <c r="P1271" s="242"/>
      <c r="Q1271" s="222"/>
      <c r="R1271" s="215"/>
      <c r="S1271" s="215"/>
      <c r="T1271" s="215"/>
      <c r="U1271" s="160"/>
      <c r="V1271" s="160"/>
      <c r="W1271" s="160"/>
      <c r="X1271" s="160"/>
      <c r="Y1271" s="160"/>
      <c r="Z1271" s="160"/>
      <c r="AA1271" s="160"/>
      <c r="AB1271" s="160"/>
      <c r="AC1271" s="160"/>
      <c r="AD1271" s="160"/>
      <c r="AE1271" s="160"/>
      <c r="AF1271" s="160"/>
      <c r="AG1271" s="160"/>
      <c r="AH1271" s="156"/>
      <c r="AI1271" s="160"/>
      <c r="AJ1271" s="160"/>
      <c r="AK1271" s="160"/>
      <c r="AL1271" s="160"/>
      <c r="AM1271" s="225"/>
      <c r="AN1271" s="160"/>
      <c r="AO1271" s="160"/>
      <c r="AP1271"/>
      <c r="AQ1271"/>
    </row>
    <row r="1272" spans="1:43" ht="14.4" x14ac:dyDescent="0.3">
      <c r="A1272" s="214"/>
      <c r="B1272" s="215"/>
      <c r="C1272" s="215"/>
      <c r="D1272" s="215"/>
      <c r="E1272" s="215"/>
      <c r="F1272" s="221"/>
      <c r="G1272" s="215"/>
      <c r="H1272" s="215"/>
      <c r="I1272" s="215"/>
      <c r="J1272" s="215"/>
      <c r="K1272" s="214"/>
      <c r="L1272" s="215"/>
      <c r="M1272" s="156"/>
      <c r="N1272" s="214"/>
      <c r="O1272" s="214"/>
      <c r="P1272" s="242"/>
      <c r="Q1272" s="215"/>
      <c r="R1272" s="215"/>
      <c r="S1272" s="215"/>
      <c r="T1272" s="215"/>
      <c r="AP1272"/>
      <c r="AQ1272"/>
    </row>
    <row r="1273" spans="1:43" ht="14.4" x14ac:dyDescent="0.3">
      <c r="A1273" s="214"/>
      <c r="B1273" s="215"/>
      <c r="C1273" s="215"/>
      <c r="D1273" s="215"/>
      <c r="E1273" s="215"/>
      <c r="F1273" s="220"/>
      <c r="G1273" s="215"/>
      <c r="H1273" s="215"/>
      <c r="I1273" s="215"/>
      <c r="J1273" s="215"/>
      <c r="K1273" s="215"/>
      <c r="L1273" s="215"/>
      <c r="M1273" s="160"/>
      <c r="N1273" s="215"/>
      <c r="O1273" s="219"/>
      <c r="P1273" s="242"/>
      <c r="Q1273" s="219"/>
      <c r="R1273" s="215"/>
      <c r="S1273" s="215"/>
      <c r="T1273" s="215"/>
      <c r="U1273" s="160"/>
      <c r="V1273" s="160"/>
      <c r="W1273" s="160"/>
      <c r="X1273" s="160"/>
      <c r="Y1273" s="160"/>
      <c r="Z1273" s="160"/>
      <c r="AA1273" s="160"/>
      <c r="AB1273" s="160"/>
      <c r="AC1273" s="160"/>
      <c r="AD1273" s="160"/>
      <c r="AE1273" s="160"/>
      <c r="AF1273" s="160"/>
      <c r="AG1273" s="160"/>
      <c r="AH1273" s="156"/>
      <c r="AI1273" s="160"/>
      <c r="AJ1273" s="160"/>
      <c r="AK1273" s="160"/>
      <c r="AL1273" s="160"/>
      <c r="AM1273" s="225"/>
      <c r="AN1273" s="160"/>
      <c r="AO1273" s="160"/>
      <c r="AP1273"/>
      <c r="AQ1273"/>
    </row>
    <row r="1274" spans="1:43" ht="14.4" x14ac:dyDescent="0.3">
      <c r="A1274" s="214"/>
      <c r="B1274" s="215"/>
      <c r="C1274" s="215"/>
      <c r="D1274" s="215"/>
      <c r="E1274" s="215"/>
      <c r="F1274" s="221"/>
      <c r="G1274" s="215"/>
      <c r="H1274" s="215"/>
      <c r="I1274" s="215"/>
      <c r="J1274" s="215"/>
      <c r="K1274" s="214"/>
      <c r="L1274" s="215"/>
      <c r="M1274" s="156"/>
      <c r="N1274" s="214"/>
      <c r="O1274" s="214"/>
      <c r="P1274" s="242"/>
      <c r="Q1274" s="215"/>
      <c r="R1274" s="215"/>
      <c r="S1274" s="215"/>
      <c r="T1274" s="215"/>
      <c r="AP1274"/>
      <c r="AQ1274"/>
    </row>
    <row r="1275" spans="1:43" ht="14.4" x14ac:dyDescent="0.3">
      <c r="A1275" s="214"/>
      <c r="B1275" s="215"/>
      <c r="C1275" s="215"/>
      <c r="D1275" s="215"/>
      <c r="E1275" s="215"/>
      <c r="F1275" s="221"/>
      <c r="G1275" s="215"/>
      <c r="H1275" s="215"/>
      <c r="I1275" s="215"/>
      <c r="J1275" s="215"/>
      <c r="K1275" s="214"/>
      <c r="L1275" s="215"/>
      <c r="M1275" s="156"/>
      <c r="N1275" s="214"/>
      <c r="O1275" s="214"/>
      <c r="P1275" s="242"/>
      <c r="Q1275" s="215"/>
      <c r="R1275" s="215"/>
      <c r="S1275" s="215"/>
      <c r="T1275" s="215"/>
      <c r="AP1275"/>
      <c r="AQ1275"/>
    </row>
    <row r="1276" spans="1:43" ht="14.4" x14ac:dyDescent="0.3">
      <c r="A1276" s="214"/>
      <c r="B1276" s="215"/>
      <c r="C1276" s="215"/>
      <c r="D1276" s="215"/>
      <c r="E1276" s="215"/>
      <c r="F1276" s="221"/>
      <c r="G1276" s="215"/>
      <c r="H1276" s="215"/>
      <c r="I1276" s="215"/>
      <c r="J1276" s="215"/>
      <c r="K1276" s="214"/>
      <c r="L1276" s="215"/>
      <c r="M1276" s="156"/>
      <c r="N1276" s="214"/>
      <c r="O1276" s="214"/>
      <c r="P1276" s="242"/>
      <c r="Q1276" s="215"/>
      <c r="R1276" s="215"/>
      <c r="S1276" s="215"/>
      <c r="T1276" s="215"/>
      <c r="AP1276"/>
      <c r="AQ1276"/>
    </row>
    <row r="1277" spans="1:43" ht="14.4" x14ac:dyDescent="0.3">
      <c r="A1277" s="214"/>
      <c r="B1277" s="215"/>
      <c r="C1277" s="215"/>
      <c r="D1277" s="215"/>
      <c r="E1277" s="215"/>
      <c r="F1277" s="221"/>
      <c r="G1277" s="215"/>
      <c r="H1277" s="215"/>
      <c r="I1277" s="215"/>
      <c r="J1277" s="215"/>
      <c r="K1277" s="214"/>
      <c r="L1277" s="215"/>
      <c r="M1277" s="226"/>
      <c r="N1277" s="214"/>
      <c r="O1277" s="214"/>
      <c r="P1277" s="242"/>
      <c r="Q1277" s="215"/>
      <c r="R1277" s="215"/>
      <c r="S1277" s="215"/>
      <c r="T1277" s="215"/>
      <c r="AP1277"/>
      <c r="AQ1277"/>
    </row>
    <row r="1278" spans="1:43" ht="14.4" x14ac:dyDescent="0.3">
      <c r="A1278" s="214"/>
      <c r="B1278" s="215"/>
      <c r="C1278" s="215"/>
      <c r="D1278" s="215"/>
      <c r="E1278" s="215"/>
      <c r="F1278" s="221"/>
      <c r="G1278" s="215"/>
      <c r="H1278" s="215"/>
      <c r="I1278" s="215"/>
      <c r="J1278" s="215"/>
      <c r="K1278" s="214"/>
      <c r="L1278" s="215"/>
      <c r="M1278" s="156"/>
      <c r="N1278" s="214"/>
      <c r="O1278" s="214"/>
      <c r="P1278" s="242"/>
      <c r="Q1278" s="215"/>
      <c r="R1278" s="215"/>
      <c r="S1278" s="215"/>
      <c r="T1278" s="215"/>
      <c r="AP1278"/>
      <c r="AQ1278"/>
    </row>
    <row r="1279" spans="1:43" ht="14.4" x14ac:dyDescent="0.3">
      <c r="A1279" s="214"/>
      <c r="B1279" s="215"/>
      <c r="C1279" s="215"/>
      <c r="D1279" s="215"/>
      <c r="E1279" s="215"/>
      <c r="F1279" s="221"/>
      <c r="G1279" s="215"/>
      <c r="H1279" s="215"/>
      <c r="I1279" s="215"/>
      <c r="J1279" s="215"/>
      <c r="K1279" s="214"/>
      <c r="L1279" s="215"/>
      <c r="M1279" s="156"/>
      <c r="N1279" s="214"/>
      <c r="O1279" s="214"/>
      <c r="P1279" s="242"/>
      <c r="Q1279" s="215"/>
      <c r="R1279" s="215"/>
      <c r="S1279" s="215"/>
      <c r="T1279" s="215"/>
      <c r="AP1279"/>
      <c r="AQ1279"/>
    </row>
    <row r="1280" spans="1:43" ht="14.4" x14ac:dyDescent="0.3">
      <c r="A1280" s="214"/>
      <c r="B1280" s="215"/>
      <c r="C1280" s="215"/>
      <c r="D1280" s="215"/>
      <c r="E1280" s="215"/>
      <c r="F1280" s="221"/>
      <c r="G1280" s="215"/>
      <c r="H1280" s="215"/>
      <c r="I1280" s="215"/>
      <c r="J1280" s="215"/>
      <c r="K1280" s="214"/>
      <c r="L1280" s="215"/>
      <c r="M1280" s="156"/>
      <c r="N1280" s="214"/>
      <c r="O1280" s="214"/>
      <c r="P1280" s="242"/>
      <c r="Q1280" s="215"/>
      <c r="R1280" s="215"/>
      <c r="S1280" s="215"/>
      <c r="T1280" s="215"/>
      <c r="AP1280"/>
      <c r="AQ1280"/>
    </row>
    <row r="1281" spans="1:43" ht="14.4" x14ac:dyDescent="0.3">
      <c r="A1281" s="214"/>
      <c r="B1281" s="215"/>
      <c r="C1281" s="215"/>
      <c r="D1281" s="215"/>
      <c r="E1281" s="215"/>
      <c r="F1281" s="221"/>
      <c r="G1281" s="215"/>
      <c r="H1281" s="215"/>
      <c r="I1281" s="215"/>
      <c r="J1281" s="215"/>
      <c r="K1281" s="214"/>
      <c r="L1281" s="215"/>
      <c r="M1281" s="222"/>
      <c r="N1281" s="214"/>
      <c r="O1281" s="214"/>
      <c r="P1281" s="242"/>
      <c r="Q1281" s="215"/>
      <c r="R1281" s="215"/>
      <c r="S1281" s="215"/>
      <c r="T1281" s="215"/>
      <c r="AP1281"/>
      <c r="AQ1281"/>
    </row>
    <row r="1282" spans="1:43" ht="14.4" x14ac:dyDescent="0.3">
      <c r="A1282" s="214"/>
      <c r="B1282" s="215"/>
      <c r="C1282" s="215"/>
      <c r="D1282" s="215"/>
      <c r="E1282" s="215"/>
      <c r="F1282" s="221"/>
      <c r="G1282" s="215"/>
      <c r="H1282" s="215"/>
      <c r="I1282" s="215"/>
      <c r="J1282" s="215"/>
      <c r="K1282" s="214"/>
      <c r="L1282" s="215"/>
      <c r="M1282" s="156"/>
      <c r="N1282" s="214"/>
      <c r="O1282" s="214"/>
      <c r="P1282" s="242"/>
      <c r="Q1282" s="215"/>
      <c r="R1282" s="215"/>
      <c r="S1282" s="215"/>
      <c r="T1282" s="215"/>
      <c r="AP1282"/>
      <c r="AQ1282"/>
    </row>
    <row r="1283" spans="1:43" ht="14.4" x14ac:dyDescent="0.3">
      <c r="A1283" s="214"/>
      <c r="B1283" s="215"/>
      <c r="C1283" s="215"/>
      <c r="D1283" s="215"/>
      <c r="E1283" s="215"/>
      <c r="F1283" s="221"/>
      <c r="G1283" s="215"/>
      <c r="H1283" s="215"/>
      <c r="I1283" s="215"/>
      <c r="J1283" s="215"/>
      <c r="K1283" s="214"/>
      <c r="L1283" s="215"/>
      <c r="M1283" s="156"/>
      <c r="N1283" s="214"/>
      <c r="O1283" s="214"/>
      <c r="P1283" s="242"/>
      <c r="Q1283" s="215"/>
      <c r="R1283" s="215"/>
      <c r="S1283" s="215"/>
      <c r="T1283" s="215"/>
      <c r="AP1283"/>
      <c r="AQ1283"/>
    </row>
    <row r="1284" spans="1:43" ht="14.4" x14ac:dyDescent="0.3">
      <c r="A1284" s="214"/>
      <c r="B1284" s="215"/>
      <c r="C1284" s="215"/>
      <c r="D1284" s="215"/>
      <c r="E1284" s="215"/>
      <c r="F1284" s="221"/>
      <c r="G1284" s="215"/>
      <c r="H1284" s="215"/>
      <c r="I1284" s="215"/>
      <c r="J1284" s="215"/>
      <c r="K1284" s="214"/>
      <c r="L1284" s="215"/>
      <c r="M1284" s="156"/>
      <c r="N1284" s="214"/>
      <c r="O1284" s="214"/>
      <c r="P1284" s="242"/>
      <c r="Q1284" s="215"/>
      <c r="R1284" s="215"/>
      <c r="S1284" s="215"/>
      <c r="T1284" s="215"/>
      <c r="AP1284"/>
      <c r="AQ1284"/>
    </row>
    <row r="1285" spans="1:43" ht="14.4" x14ac:dyDescent="0.3">
      <c r="A1285" s="214"/>
      <c r="B1285" s="215"/>
      <c r="C1285" s="215"/>
      <c r="D1285" s="215"/>
      <c r="E1285" s="215"/>
      <c r="F1285" s="220"/>
      <c r="G1285" s="215"/>
      <c r="H1285" s="215"/>
      <c r="I1285" s="215"/>
      <c r="J1285" s="215"/>
      <c r="K1285" s="215"/>
      <c r="L1285" s="215"/>
      <c r="M1285" s="160"/>
      <c r="N1285" s="215"/>
      <c r="O1285" s="222"/>
      <c r="P1285" s="242"/>
      <c r="Q1285" s="222"/>
      <c r="R1285" s="215"/>
      <c r="S1285" s="215"/>
      <c r="T1285" s="215"/>
      <c r="U1285" s="160"/>
      <c r="V1285" s="160"/>
      <c r="W1285" s="160"/>
      <c r="X1285" s="160"/>
      <c r="Y1285" s="160"/>
      <c r="Z1285" s="160"/>
      <c r="AA1285" s="160"/>
      <c r="AB1285" s="160"/>
      <c r="AC1285" s="160"/>
      <c r="AD1285" s="160"/>
      <c r="AE1285" s="160"/>
      <c r="AF1285" s="160"/>
      <c r="AG1285" s="160"/>
      <c r="AH1285" s="156"/>
      <c r="AI1285" s="160"/>
      <c r="AJ1285" s="160"/>
      <c r="AK1285" s="160"/>
      <c r="AL1285" s="160"/>
      <c r="AM1285" s="225"/>
      <c r="AN1285" s="160"/>
      <c r="AO1285" s="160"/>
      <c r="AP1285"/>
      <c r="AQ1285"/>
    </row>
    <row r="1286" spans="1:43" ht="14.4" x14ac:dyDescent="0.3">
      <c r="A1286" s="214"/>
      <c r="B1286" s="215"/>
      <c r="C1286" s="215"/>
      <c r="D1286" s="215"/>
      <c r="E1286" s="215"/>
      <c r="F1286" s="220"/>
      <c r="G1286" s="215"/>
      <c r="H1286" s="215"/>
      <c r="I1286" s="215"/>
      <c r="J1286" s="215"/>
      <c r="K1286" s="215"/>
      <c r="L1286" s="215"/>
      <c r="M1286" s="160"/>
      <c r="N1286" s="215"/>
      <c r="O1286" s="222"/>
      <c r="P1286" s="242"/>
      <c r="Q1286" s="222"/>
      <c r="R1286" s="215"/>
      <c r="S1286" s="215"/>
      <c r="T1286" s="215"/>
      <c r="U1286" s="160"/>
      <c r="V1286" s="160"/>
      <c r="W1286" s="160"/>
      <c r="X1286" s="160"/>
      <c r="Y1286" s="160"/>
      <c r="Z1286" s="160"/>
      <c r="AA1286" s="160"/>
      <c r="AB1286" s="160"/>
      <c r="AC1286" s="160"/>
      <c r="AD1286" s="160"/>
      <c r="AE1286" s="160"/>
      <c r="AF1286" s="160"/>
      <c r="AG1286" s="160"/>
      <c r="AH1286" s="156"/>
      <c r="AI1286" s="160"/>
      <c r="AJ1286" s="160"/>
      <c r="AK1286" s="160"/>
      <c r="AL1286" s="160"/>
      <c r="AM1286" s="225"/>
      <c r="AN1286" s="160"/>
      <c r="AO1286" s="160"/>
      <c r="AP1286"/>
      <c r="AQ1286"/>
    </row>
    <row r="1287" spans="1:43" ht="14.4" x14ac:dyDescent="0.3">
      <c r="A1287" s="214"/>
      <c r="B1287" s="215"/>
      <c r="C1287" s="215"/>
      <c r="D1287" s="215"/>
      <c r="E1287" s="215"/>
      <c r="F1287" s="220"/>
      <c r="G1287" s="215"/>
      <c r="H1287" s="215"/>
      <c r="I1287" s="215"/>
      <c r="J1287" s="215"/>
      <c r="K1287" s="215"/>
      <c r="L1287" s="215"/>
      <c r="M1287" s="160"/>
      <c r="N1287" s="215"/>
      <c r="O1287" s="222"/>
      <c r="P1287" s="242"/>
      <c r="Q1287" s="222"/>
      <c r="R1287" s="215"/>
      <c r="S1287" s="215"/>
      <c r="T1287" s="215"/>
      <c r="U1287" s="160"/>
      <c r="V1287" s="160"/>
      <c r="W1287" s="160"/>
      <c r="X1287" s="160"/>
      <c r="Y1287" s="160"/>
      <c r="Z1287" s="160"/>
      <c r="AA1287" s="160"/>
      <c r="AB1287" s="160"/>
      <c r="AC1287" s="160"/>
      <c r="AD1287" s="160"/>
      <c r="AE1287" s="160"/>
      <c r="AF1287" s="160"/>
      <c r="AG1287" s="160"/>
      <c r="AH1287" s="156"/>
      <c r="AI1287" s="160"/>
      <c r="AJ1287" s="160"/>
      <c r="AK1287" s="160"/>
      <c r="AL1287" s="160"/>
      <c r="AM1287" s="225"/>
      <c r="AN1287" s="160"/>
      <c r="AO1287" s="160"/>
      <c r="AP1287"/>
      <c r="AQ1287"/>
    </row>
    <row r="1288" spans="1:43" ht="14.4" x14ac:dyDescent="0.3">
      <c r="A1288" s="214"/>
      <c r="B1288" s="215"/>
      <c r="C1288" s="215"/>
      <c r="D1288" s="215"/>
      <c r="E1288" s="215"/>
      <c r="F1288" s="221"/>
      <c r="G1288" s="215"/>
      <c r="H1288" s="215"/>
      <c r="I1288" s="215"/>
      <c r="J1288" s="215"/>
      <c r="K1288" s="214"/>
      <c r="L1288" s="215"/>
      <c r="M1288" s="219"/>
      <c r="N1288" s="214"/>
      <c r="O1288" s="214"/>
      <c r="P1288" s="242"/>
      <c r="Q1288" s="215"/>
      <c r="R1288" s="215"/>
      <c r="S1288" s="215"/>
      <c r="T1288" s="215"/>
      <c r="AP1288"/>
      <c r="AQ1288"/>
    </row>
    <row r="1289" spans="1:43" ht="14.4" x14ac:dyDescent="0.3">
      <c r="A1289" s="214"/>
      <c r="B1289" s="215"/>
      <c r="C1289" s="215"/>
      <c r="D1289" s="215"/>
      <c r="E1289" s="215"/>
      <c r="F1289" s="220"/>
      <c r="G1289" s="215"/>
      <c r="H1289" s="215"/>
      <c r="I1289" s="215"/>
      <c r="J1289" s="215"/>
      <c r="K1289" s="215"/>
      <c r="L1289" s="215"/>
      <c r="M1289" s="160"/>
      <c r="N1289" s="215"/>
      <c r="O1289" s="222"/>
      <c r="P1289" s="242"/>
      <c r="Q1289" s="222"/>
      <c r="R1289" s="215"/>
      <c r="S1289" s="215"/>
      <c r="T1289" s="215"/>
      <c r="U1289" s="160"/>
      <c r="V1289" s="160"/>
      <c r="W1289" s="160"/>
      <c r="X1289" s="160"/>
      <c r="Y1289" s="160"/>
      <c r="Z1289" s="160"/>
      <c r="AA1289" s="160"/>
      <c r="AB1289" s="160"/>
      <c r="AC1289" s="160"/>
      <c r="AD1289" s="160"/>
      <c r="AE1289" s="160"/>
      <c r="AF1289" s="160"/>
      <c r="AG1289" s="160"/>
      <c r="AH1289" s="156"/>
      <c r="AI1289" s="160"/>
      <c r="AJ1289" s="160"/>
      <c r="AK1289" s="160"/>
      <c r="AL1289" s="160"/>
      <c r="AM1289" s="225"/>
      <c r="AN1289" s="160"/>
      <c r="AO1289" s="160"/>
      <c r="AP1289"/>
      <c r="AQ1289"/>
    </row>
    <row r="1290" spans="1:43" ht="14.4" x14ac:dyDescent="0.3">
      <c r="A1290" s="214"/>
      <c r="B1290" s="215"/>
      <c r="C1290" s="215"/>
      <c r="D1290" s="215"/>
      <c r="E1290" s="215"/>
      <c r="F1290" s="220"/>
      <c r="G1290" s="215"/>
      <c r="H1290" s="215"/>
      <c r="I1290" s="215"/>
      <c r="J1290" s="215"/>
      <c r="K1290" s="215"/>
      <c r="L1290" s="215"/>
      <c r="M1290" s="160"/>
      <c r="N1290" s="215"/>
      <c r="O1290" s="222"/>
      <c r="P1290" s="242"/>
      <c r="Q1290" s="222"/>
      <c r="R1290" s="215"/>
      <c r="S1290" s="215"/>
      <c r="T1290" s="215"/>
      <c r="U1290" s="160"/>
      <c r="V1290" s="160"/>
      <c r="W1290" s="160"/>
      <c r="X1290" s="160"/>
      <c r="Y1290" s="160"/>
      <c r="Z1290" s="160"/>
      <c r="AA1290" s="160"/>
      <c r="AB1290" s="160"/>
      <c r="AC1290" s="160"/>
      <c r="AD1290" s="160"/>
      <c r="AE1290" s="160"/>
      <c r="AF1290" s="160"/>
      <c r="AG1290" s="160"/>
      <c r="AH1290" s="156"/>
      <c r="AI1290" s="160"/>
      <c r="AJ1290" s="160"/>
      <c r="AK1290" s="160"/>
      <c r="AL1290" s="160"/>
      <c r="AM1290" s="225"/>
      <c r="AN1290" s="160"/>
      <c r="AO1290" s="160"/>
      <c r="AP1290"/>
      <c r="AQ1290"/>
    </row>
    <row r="1291" spans="1:43" ht="14.4" x14ac:dyDescent="0.3">
      <c r="A1291" s="214"/>
      <c r="B1291" s="215"/>
      <c r="C1291" s="215"/>
      <c r="D1291" s="215"/>
      <c r="E1291" s="215"/>
      <c r="F1291" s="220"/>
      <c r="G1291" s="215"/>
      <c r="H1291" s="215"/>
      <c r="I1291" s="215"/>
      <c r="J1291" s="215"/>
      <c r="K1291" s="215"/>
      <c r="L1291" s="215"/>
      <c r="M1291" s="160"/>
      <c r="N1291" s="215"/>
      <c r="O1291" s="222"/>
      <c r="P1291" s="242"/>
      <c r="Q1291" s="222"/>
      <c r="R1291" s="215"/>
      <c r="S1291" s="215"/>
      <c r="T1291" s="215"/>
      <c r="U1291" s="160"/>
      <c r="V1291" s="160"/>
      <c r="W1291" s="160"/>
      <c r="X1291" s="160"/>
      <c r="Y1291" s="160"/>
      <c r="Z1291" s="160"/>
      <c r="AA1291" s="160"/>
      <c r="AB1291" s="160"/>
      <c r="AC1291" s="160"/>
      <c r="AD1291" s="160"/>
      <c r="AE1291" s="160"/>
      <c r="AF1291" s="160"/>
      <c r="AG1291" s="160"/>
      <c r="AH1291" s="156"/>
      <c r="AI1291" s="160"/>
      <c r="AJ1291" s="160"/>
      <c r="AK1291" s="160"/>
      <c r="AL1291" s="160"/>
      <c r="AM1291" s="225"/>
      <c r="AN1291" s="160"/>
      <c r="AO1291" s="160"/>
      <c r="AP1291"/>
      <c r="AQ1291"/>
    </row>
    <row r="1292" spans="1:43" ht="14.4" x14ac:dyDescent="0.3">
      <c r="A1292" s="214"/>
      <c r="B1292" s="215"/>
      <c r="C1292" s="215"/>
      <c r="D1292" s="215"/>
      <c r="E1292" s="215"/>
      <c r="F1292" s="220"/>
      <c r="G1292" s="215"/>
      <c r="H1292" s="215"/>
      <c r="I1292" s="215"/>
      <c r="J1292" s="215"/>
      <c r="K1292" s="215"/>
      <c r="L1292" s="215"/>
      <c r="M1292" s="160"/>
      <c r="N1292" s="215"/>
      <c r="O1292" s="222"/>
      <c r="P1292" s="242"/>
      <c r="Q1292" s="222"/>
      <c r="R1292" s="215"/>
      <c r="S1292" s="215"/>
      <c r="T1292" s="215"/>
      <c r="U1292" s="160"/>
      <c r="V1292" s="160"/>
      <c r="W1292" s="160"/>
      <c r="X1292" s="160"/>
      <c r="Y1292" s="160"/>
      <c r="Z1292" s="160"/>
      <c r="AA1292" s="160"/>
      <c r="AB1292" s="160"/>
      <c r="AC1292" s="160"/>
      <c r="AD1292" s="160"/>
      <c r="AE1292" s="160"/>
      <c r="AF1292" s="160"/>
      <c r="AG1292" s="160"/>
      <c r="AH1292" s="156"/>
      <c r="AI1292" s="160"/>
      <c r="AJ1292" s="160"/>
      <c r="AK1292" s="160"/>
      <c r="AL1292" s="160"/>
      <c r="AM1292" s="225"/>
      <c r="AN1292" s="160"/>
      <c r="AO1292" s="160"/>
      <c r="AP1292"/>
      <c r="AQ1292"/>
    </row>
    <row r="1293" spans="1:43" ht="14.4" x14ac:dyDescent="0.3">
      <c r="A1293" s="214"/>
      <c r="B1293" s="215"/>
      <c r="C1293" s="215"/>
      <c r="D1293" s="215"/>
      <c r="E1293" s="215"/>
      <c r="F1293" s="220"/>
      <c r="G1293" s="215"/>
      <c r="H1293" s="215"/>
      <c r="I1293" s="215"/>
      <c r="J1293" s="215"/>
      <c r="K1293" s="215"/>
      <c r="L1293" s="215"/>
      <c r="M1293" s="160"/>
      <c r="N1293" s="215"/>
      <c r="O1293" s="222"/>
      <c r="P1293" s="242"/>
      <c r="Q1293" s="222"/>
      <c r="R1293" s="215"/>
      <c r="S1293" s="215"/>
      <c r="T1293" s="215"/>
      <c r="U1293" s="160"/>
      <c r="V1293" s="160"/>
      <c r="W1293" s="160"/>
      <c r="X1293" s="160"/>
      <c r="Y1293" s="160"/>
      <c r="Z1293" s="160"/>
      <c r="AA1293" s="160"/>
      <c r="AB1293" s="160"/>
      <c r="AC1293" s="160"/>
      <c r="AD1293" s="160"/>
      <c r="AE1293" s="160"/>
      <c r="AF1293" s="160"/>
      <c r="AG1293" s="160"/>
      <c r="AH1293" s="156"/>
      <c r="AI1293" s="160"/>
      <c r="AJ1293" s="160"/>
      <c r="AK1293" s="160"/>
      <c r="AL1293" s="160"/>
      <c r="AM1293" s="225"/>
      <c r="AN1293" s="160"/>
      <c r="AO1293" s="160"/>
      <c r="AP1293"/>
      <c r="AQ1293"/>
    </row>
    <row r="1294" spans="1:43" ht="14.4" x14ac:dyDescent="0.3">
      <c r="A1294" s="214"/>
      <c r="B1294" s="215"/>
      <c r="C1294" s="215"/>
      <c r="D1294" s="215"/>
      <c r="E1294" s="215"/>
      <c r="F1294" s="221"/>
      <c r="G1294" s="215"/>
      <c r="H1294" s="215"/>
      <c r="I1294" s="215"/>
      <c r="J1294" s="215"/>
      <c r="K1294" s="214"/>
      <c r="L1294" s="215"/>
      <c r="M1294" s="156"/>
      <c r="N1294" s="214"/>
      <c r="O1294" s="214"/>
      <c r="P1294" s="242"/>
      <c r="Q1294" s="215"/>
      <c r="R1294" s="215"/>
      <c r="S1294" s="215"/>
      <c r="T1294" s="215"/>
      <c r="AP1294"/>
      <c r="AQ1294"/>
    </row>
    <row r="1295" spans="1:43" ht="14.4" x14ac:dyDescent="0.3">
      <c r="A1295" s="214"/>
      <c r="B1295" s="215"/>
      <c r="C1295" s="215"/>
      <c r="D1295" s="215"/>
      <c r="E1295" s="215"/>
      <c r="F1295" s="220"/>
      <c r="G1295" s="215"/>
      <c r="H1295" s="215"/>
      <c r="I1295" s="215"/>
      <c r="J1295" s="215"/>
      <c r="K1295" s="215"/>
      <c r="L1295" s="215"/>
      <c r="M1295" s="160"/>
      <c r="N1295" s="215"/>
      <c r="O1295" s="222"/>
      <c r="P1295" s="242"/>
      <c r="Q1295" s="222"/>
      <c r="R1295" s="215"/>
      <c r="S1295" s="215"/>
      <c r="T1295" s="215"/>
      <c r="U1295" s="160"/>
      <c r="V1295" s="160"/>
      <c r="W1295" s="160"/>
      <c r="X1295" s="160"/>
      <c r="Y1295" s="160"/>
      <c r="Z1295" s="160"/>
      <c r="AA1295" s="160"/>
      <c r="AB1295" s="160"/>
      <c r="AC1295" s="160"/>
      <c r="AD1295" s="160"/>
      <c r="AE1295" s="160"/>
      <c r="AF1295" s="160"/>
      <c r="AG1295" s="160"/>
      <c r="AH1295" s="156"/>
      <c r="AI1295" s="160"/>
      <c r="AJ1295" s="160"/>
      <c r="AK1295" s="160"/>
      <c r="AL1295" s="160"/>
      <c r="AM1295" s="225"/>
      <c r="AN1295" s="160"/>
      <c r="AO1295" s="160"/>
      <c r="AP1295"/>
      <c r="AQ1295"/>
    </row>
    <row r="1296" spans="1:43" ht="14.4" x14ac:dyDescent="0.3">
      <c r="A1296" s="214"/>
      <c r="B1296" s="215"/>
      <c r="C1296" s="215"/>
      <c r="D1296" s="215"/>
      <c r="E1296" s="215"/>
      <c r="F1296" s="220"/>
      <c r="G1296" s="215"/>
      <c r="H1296" s="215"/>
      <c r="I1296" s="215"/>
      <c r="J1296" s="215"/>
      <c r="K1296" s="215"/>
      <c r="L1296" s="215"/>
      <c r="M1296" s="160"/>
      <c r="N1296" s="215"/>
      <c r="O1296" s="222"/>
      <c r="P1296" s="242"/>
      <c r="Q1296" s="222"/>
      <c r="R1296" s="215"/>
      <c r="S1296" s="215"/>
      <c r="T1296" s="215"/>
      <c r="U1296" s="160"/>
      <c r="V1296" s="160"/>
      <c r="W1296" s="160"/>
      <c r="X1296" s="160"/>
      <c r="Y1296" s="160"/>
      <c r="Z1296" s="160"/>
      <c r="AA1296" s="160"/>
      <c r="AB1296" s="160"/>
      <c r="AC1296" s="160"/>
      <c r="AD1296" s="160"/>
      <c r="AE1296" s="160"/>
      <c r="AF1296" s="160"/>
      <c r="AG1296" s="160"/>
      <c r="AH1296" s="156"/>
      <c r="AI1296" s="160"/>
      <c r="AJ1296" s="160"/>
      <c r="AK1296" s="160"/>
      <c r="AL1296" s="160"/>
      <c r="AM1296" s="225"/>
      <c r="AN1296" s="160"/>
      <c r="AO1296" s="160"/>
      <c r="AP1296"/>
      <c r="AQ1296"/>
    </row>
    <row r="1297" spans="1:45" ht="14.4" x14ac:dyDescent="0.3">
      <c r="A1297" s="214"/>
      <c r="B1297" s="215"/>
      <c r="C1297" s="215"/>
      <c r="D1297" s="215"/>
      <c r="E1297" s="215"/>
      <c r="F1297" s="220"/>
      <c r="G1297" s="215"/>
      <c r="H1297" s="215"/>
      <c r="I1297" s="215"/>
      <c r="J1297" s="215"/>
      <c r="K1297" s="215"/>
      <c r="L1297" s="215"/>
      <c r="M1297" s="160"/>
      <c r="N1297" s="215"/>
      <c r="O1297" s="222"/>
      <c r="P1297" s="242"/>
      <c r="Q1297" s="222"/>
      <c r="R1297" s="215"/>
      <c r="S1297" s="215"/>
      <c r="T1297" s="215"/>
      <c r="U1297" s="160"/>
      <c r="V1297" s="160"/>
      <c r="W1297" s="160"/>
      <c r="X1297" s="160"/>
      <c r="Y1297" s="160"/>
      <c r="Z1297" s="160"/>
      <c r="AA1297" s="160"/>
      <c r="AB1297" s="160"/>
      <c r="AC1297" s="160"/>
      <c r="AD1297" s="160"/>
      <c r="AE1297" s="160"/>
      <c r="AF1297" s="160"/>
      <c r="AG1297" s="160"/>
      <c r="AH1297" s="156"/>
      <c r="AI1297" s="160"/>
      <c r="AJ1297" s="160"/>
      <c r="AK1297" s="160"/>
      <c r="AL1297" s="160"/>
      <c r="AM1297" s="225"/>
      <c r="AN1297" s="160"/>
      <c r="AO1297" s="160"/>
      <c r="AP1297"/>
      <c r="AQ1297"/>
    </row>
    <row r="1298" spans="1:45" ht="14.4" x14ac:dyDescent="0.3">
      <c r="A1298" s="214"/>
      <c r="B1298" s="215"/>
      <c r="C1298" s="215"/>
      <c r="D1298" s="215"/>
      <c r="E1298" s="215"/>
      <c r="F1298" s="221"/>
      <c r="G1298" s="215"/>
      <c r="H1298" s="215"/>
      <c r="I1298" s="215"/>
      <c r="J1298" s="215"/>
      <c r="K1298" s="214"/>
      <c r="L1298" s="215"/>
      <c r="M1298" s="156"/>
      <c r="N1298" s="214"/>
      <c r="O1298" s="214"/>
      <c r="P1298" s="242"/>
      <c r="Q1298" s="215"/>
      <c r="R1298" s="215"/>
      <c r="S1298" s="215"/>
      <c r="T1298" s="215"/>
      <c r="AP1298"/>
      <c r="AQ1298"/>
    </row>
    <row r="1299" spans="1:45" ht="14.4" x14ac:dyDescent="0.3">
      <c r="A1299" s="214"/>
      <c r="B1299" s="215"/>
      <c r="C1299" s="215"/>
      <c r="D1299" s="215"/>
      <c r="E1299" s="215"/>
      <c r="F1299" s="221"/>
      <c r="G1299" s="215"/>
      <c r="H1299" s="215"/>
      <c r="I1299" s="215"/>
      <c r="J1299" s="215"/>
      <c r="K1299" s="214"/>
      <c r="L1299" s="215"/>
      <c r="M1299" s="156"/>
      <c r="N1299" s="214"/>
      <c r="O1299" s="214"/>
      <c r="P1299" s="242"/>
      <c r="Q1299" s="215"/>
      <c r="R1299" s="215"/>
      <c r="S1299" s="215"/>
      <c r="T1299" s="215"/>
      <c r="AP1299"/>
      <c r="AQ1299"/>
    </row>
    <row r="1300" spans="1:45" ht="14.4" x14ac:dyDescent="0.3">
      <c r="A1300" s="214"/>
      <c r="B1300" s="215"/>
      <c r="C1300" s="215"/>
      <c r="D1300" s="215"/>
      <c r="E1300" s="215"/>
      <c r="F1300" s="220"/>
      <c r="G1300" s="215"/>
      <c r="H1300" s="215"/>
      <c r="I1300" s="215"/>
      <c r="J1300" s="215"/>
      <c r="K1300" s="215"/>
      <c r="L1300" s="215"/>
      <c r="M1300" s="160"/>
      <c r="N1300" s="215"/>
      <c r="O1300" s="222"/>
      <c r="P1300" s="242"/>
      <c r="Q1300" s="222"/>
      <c r="R1300" s="215"/>
      <c r="S1300" s="215"/>
      <c r="T1300" s="215"/>
      <c r="U1300" s="160"/>
      <c r="V1300" s="160"/>
      <c r="W1300" s="160"/>
      <c r="X1300" s="160"/>
      <c r="Y1300" s="160"/>
      <c r="Z1300" s="160"/>
      <c r="AA1300" s="160"/>
      <c r="AB1300" s="160"/>
      <c r="AC1300" s="160"/>
      <c r="AD1300" s="160"/>
      <c r="AE1300" s="160"/>
      <c r="AF1300" s="160"/>
      <c r="AG1300" s="160"/>
      <c r="AH1300" s="156"/>
      <c r="AI1300" s="160"/>
      <c r="AJ1300" s="160"/>
      <c r="AK1300" s="160"/>
      <c r="AL1300" s="160"/>
      <c r="AM1300" s="225"/>
      <c r="AN1300" s="160"/>
      <c r="AO1300" s="160"/>
      <c r="AP1300"/>
      <c r="AQ1300"/>
    </row>
    <row r="1301" spans="1:45" ht="14.4" x14ac:dyDescent="0.3">
      <c r="A1301" s="214"/>
      <c r="B1301" s="215"/>
      <c r="C1301" s="215"/>
      <c r="D1301" s="215"/>
      <c r="E1301" s="215"/>
      <c r="F1301" s="220"/>
      <c r="G1301" s="215"/>
      <c r="H1301" s="215"/>
      <c r="I1301" s="215"/>
      <c r="J1301" s="215"/>
      <c r="K1301" s="215"/>
      <c r="L1301" s="215"/>
      <c r="M1301" s="215"/>
      <c r="N1301" s="215"/>
      <c r="O1301" s="222"/>
      <c r="P1301" s="242"/>
      <c r="Q1301" s="222"/>
      <c r="R1301" s="215"/>
      <c r="S1301" s="215"/>
      <c r="T1301" s="215"/>
      <c r="U1301" s="160"/>
      <c r="V1301" s="160"/>
      <c r="W1301" s="160"/>
      <c r="X1301" s="160"/>
      <c r="Y1301" s="160"/>
      <c r="Z1301" s="160"/>
      <c r="AA1301" s="160"/>
      <c r="AB1301" s="160"/>
      <c r="AC1301" s="160"/>
      <c r="AD1301" s="160"/>
      <c r="AE1301" s="160"/>
      <c r="AF1301" s="160"/>
      <c r="AG1301" s="160"/>
      <c r="AH1301" s="156"/>
      <c r="AI1301" s="160"/>
      <c r="AJ1301" s="160"/>
      <c r="AK1301" s="160"/>
      <c r="AL1301" s="160"/>
      <c r="AM1301" s="225"/>
      <c r="AN1301" s="160"/>
      <c r="AO1301" s="160"/>
      <c r="AP1301"/>
      <c r="AQ1301"/>
      <c r="AR1301"/>
      <c r="AS1301"/>
    </row>
    <row r="1302" spans="1:45" ht="14.4" x14ac:dyDescent="0.3">
      <c r="A1302" s="214"/>
      <c r="B1302" s="215"/>
      <c r="C1302" s="215"/>
      <c r="D1302" s="215"/>
      <c r="E1302" s="215"/>
      <c r="F1302" s="221"/>
      <c r="G1302" s="215"/>
      <c r="H1302" s="215"/>
      <c r="I1302" s="215"/>
      <c r="J1302" s="215"/>
      <c r="K1302" s="214"/>
      <c r="L1302" s="215"/>
      <c r="M1302" s="156"/>
      <c r="N1302" s="214"/>
      <c r="O1302" s="214"/>
      <c r="P1302" s="242"/>
      <c r="Q1302" s="215"/>
      <c r="R1302" s="215"/>
      <c r="S1302" s="215"/>
      <c r="T1302" s="215"/>
      <c r="AP1302"/>
      <c r="AQ1302"/>
    </row>
    <row r="1303" spans="1:45" ht="14.4" x14ac:dyDescent="0.3">
      <c r="A1303" s="214"/>
      <c r="B1303" s="215"/>
      <c r="C1303" s="215"/>
      <c r="D1303" s="215"/>
      <c r="E1303" s="215"/>
      <c r="F1303" s="221"/>
      <c r="G1303" s="215"/>
      <c r="H1303" s="215"/>
      <c r="I1303" s="215"/>
      <c r="J1303" s="215"/>
      <c r="K1303" s="214"/>
      <c r="L1303" s="215"/>
      <c r="M1303" s="156"/>
      <c r="N1303" s="214"/>
      <c r="O1303" s="214"/>
      <c r="P1303" s="242"/>
      <c r="Q1303" s="215"/>
      <c r="R1303" s="215"/>
      <c r="S1303" s="215"/>
      <c r="T1303" s="215"/>
      <c r="AP1303"/>
      <c r="AQ1303"/>
    </row>
    <row r="1304" spans="1:45" ht="14.4" x14ac:dyDescent="0.3">
      <c r="A1304" s="214"/>
      <c r="B1304" s="215"/>
      <c r="C1304" s="215"/>
      <c r="D1304" s="215"/>
      <c r="E1304" s="215"/>
      <c r="F1304" s="220"/>
      <c r="G1304" s="215"/>
      <c r="H1304" s="215"/>
      <c r="I1304" s="215"/>
      <c r="J1304" s="215"/>
      <c r="K1304" s="215"/>
      <c r="L1304" s="215"/>
      <c r="M1304" s="160"/>
      <c r="N1304" s="215"/>
      <c r="O1304" s="222"/>
      <c r="P1304" s="242"/>
      <c r="Q1304" s="222"/>
      <c r="R1304" s="215"/>
      <c r="S1304" s="215"/>
      <c r="T1304" s="215"/>
      <c r="U1304" s="160"/>
      <c r="V1304" s="160"/>
      <c r="W1304" s="160"/>
      <c r="X1304" s="160"/>
      <c r="Y1304" s="160"/>
      <c r="Z1304" s="160"/>
      <c r="AA1304" s="160"/>
      <c r="AB1304" s="160"/>
      <c r="AC1304" s="160"/>
      <c r="AD1304" s="160"/>
      <c r="AE1304" s="160"/>
      <c r="AF1304" s="160"/>
      <c r="AG1304" s="160"/>
      <c r="AH1304" s="156"/>
      <c r="AI1304" s="160"/>
      <c r="AJ1304" s="160"/>
      <c r="AK1304" s="160"/>
      <c r="AL1304" s="160"/>
      <c r="AM1304" s="225"/>
      <c r="AN1304" s="160"/>
      <c r="AO1304" s="160"/>
      <c r="AP1304"/>
      <c r="AQ1304"/>
    </row>
    <row r="1305" spans="1:45" ht="14.4" x14ac:dyDescent="0.3">
      <c r="A1305" s="214"/>
      <c r="B1305" s="215"/>
      <c r="C1305" s="215"/>
      <c r="D1305" s="215"/>
      <c r="E1305" s="215"/>
      <c r="F1305" s="221"/>
      <c r="G1305" s="215"/>
      <c r="H1305" s="215"/>
      <c r="I1305" s="215"/>
      <c r="J1305" s="215"/>
      <c r="K1305" s="214"/>
      <c r="L1305" s="215"/>
      <c r="M1305" s="156"/>
      <c r="N1305" s="214"/>
      <c r="O1305" s="214"/>
      <c r="P1305" s="242"/>
      <c r="Q1305" s="215"/>
      <c r="R1305" s="215"/>
      <c r="S1305" s="215"/>
      <c r="T1305" s="215"/>
      <c r="AP1305"/>
      <c r="AQ1305"/>
    </row>
    <row r="1306" spans="1:45" ht="14.4" x14ac:dyDescent="0.3">
      <c r="A1306" s="214"/>
      <c r="B1306" s="215"/>
      <c r="C1306" s="215"/>
      <c r="D1306" s="215"/>
      <c r="E1306" s="215"/>
      <c r="F1306" s="220"/>
      <c r="G1306" s="215"/>
      <c r="H1306" s="215"/>
      <c r="I1306" s="215"/>
      <c r="J1306" s="215"/>
      <c r="K1306" s="215"/>
      <c r="L1306" s="215"/>
      <c r="M1306" s="160"/>
      <c r="N1306" s="215"/>
      <c r="O1306" s="219"/>
      <c r="P1306" s="242"/>
      <c r="Q1306" s="219"/>
      <c r="R1306" s="215"/>
      <c r="S1306" s="215"/>
      <c r="T1306" s="215"/>
      <c r="U1306" s="160"/>
      <c r="V1306" s="160"/>
      <c r="W1306" s="160"/>
      <c r="X1306" s="160"/>
      <c r="Y1306" s="160"/>
      <c r="Z1306" s="160"/>
      <c r="AA1306" s="160"/>
      <c r="AB1306" s="160"/>
      <c r="AC1306" s="160"/>
      <c r="AD1306" s="160"/>
      <c r="AE1306" s="160"/>
      <c r="AF1306" s="160"/>
      <c r="AG1306" s="160"/>
      <c r="AH1306" s="156"/>
      <c r="AI1306" s="160"/>
      <c r="AJ1306" s="160"/>
      <c r="AK1306" s="160"/>
      <c r="AL1306" s="160"/>
      <c r="AM1306" s="225"/>
      <c r="AN1306" s="160"/>
      <c r="AO1306" s="160"/>
      <c r="AP1306"/>
      <c r="AQ1306"/>
    </row>
    <row r="1307" spans="1:45" ht="14.4" x14ac:dyDescent="0.3">
      <c r="A1307" s="214"/>
      <c r="B1307" s="215"/>
      <c r="C1307" s="215"/>
      <c r="D1307" s="215"/>
      <c r="E1307" s="215"/>
      <c r="F1307" s="222"/>
      <c r="G1307" s="215"/>
      <c r="H1307" s="215"/>
      <c r="I1307" s="215"/>
      <c r="J1307" s="215"/>
      <c r="K1307" s="215"/>
      <c r="L1307" s="215"/>
      <c r="M1307" s="160"/>
      <c r="N1307" s="215"/>
      <c r="O1307" s="222"/>
      <c r="P1307" s="242"/>
      <c r="Q1307" s="222"/>
      <c r="R1307" s="215"/>
      <c r="S1307" s="215"/>
      <c r="T1307" s="215"/>
      <c r="U1307" s="160"/>
      <c r="V1307" s="160"/>
      <c r="W1307" s="160"/>
      <c r="X1307" s="160"/>
      <c r="Y1307" s="160"/>
      <c r="Z1307" s="160"/>
      <c r="AA1307" s="160"/>
      <c r="AB1307" s="160"/>
      <c r="AC1307" s="160"/>
      <c r="AD1307" s="160"/>
      <c r="AE1307" s="160"/>
      <c r="AF1307" s="160"/>
      <c r="AG1307" s="160"/>
      <c r="AH1307" s="156"/>
      <c r="AI1307" s="160"/>
      <c r="AJ1307" s="160"/>
      <c r="AK1307" s="160"/>
      <c r="AL1307" s="160"/>
      <c r="AM1307" s="225"/>
      <c r="AN1307" s="160"/>
      <c r="AO1307" s="160"/>
      <c r="AP1307"/>
      <c r="AQ1307"/>
    </row>
    <row r="1308" spans="1:45" ht="14.4" x14ac:dyDescent="0.3">
      <c r="A1308" s="214"/>
      <c r="B1308" s="215"/>
      <c r="C1308" s="215"/>
      <c r="D1308" s="215"/>
      <c r="E1308" s="215"/>
      <c r="F1308" s="220"/>
      <c r="G1308" s="215"/>
      <c r="H1308" s="215"/>
      <c r="I1308" s="215"/>
      <c r="J1308" s="215"/>
      <c r="K1308" s="215"/>
      <c r="L1308" s="215"/>
      <c r="M1308" s="160"/>
      <c r="N1308" s="215"/>
      <c r="O1308" s="222"/>
      <c r="P1308" s="242"/>
      <c r="Q1308" s="222"/>
      <c r="R1308" s="215"/>
      <c r="S1308" s="215"/>
      <c r="T1308" s="215"/>
      <c r="U1308" s="160"/>
      <c r="V1308" s="160"/>
      <c r="W1308" s="160"/>
      <c r="X1308" s="160"/>
      <c r="Y1308" s="160"/>
      <c r="Z1308" s="160"/>
      <c r="AA1308" s="160"/>
      <c r="AB1308" s="160"/>
      <c r="AC1308" s="160"/>
      <c r="AD1308" s="160"/>
      <c r="AE1308" s="160"/>
      <c r="AF1308" s="160"/>
      <c r="AG1308" s="160"/>
      <c r="AH1308" s="156"/>
      <c r="AI1308" s="160"/>
      <c r="AJ1308" s="160"/>
      <c r="AK1308" s="160"/>
      <c r="AL1308" s="160"/>
      <c r="AM1308" s="225"/>
      <c r="AN1308" s="160"/>
      <c r="AO1308" s="160"/>
      <c r="AP1308"/>
      <c r="AQ1308"/>
    </row>
    <row r="1309" spans="1:45" ht="14.4" x14ac:dyDescent="0.3">
      <c r="A1309" s="214"/>
      <c r="B1309" s="215"/>
      <c r="C1309" s="215"/>
      <c r="D1309" s="215"/>
      <c r="E1309" s="215"/>
      <c r="F1309" s="221"/>
      <c r="G1309" s="215"/>
      <c r="H1309" s="215"/>
      <c r="I1309" s="215"/>
      <c r="J1309" s="215"/>
      <c r="K1309" s="214"/>
      <c r="L1309" s="215"/>
      <c r="M1309" s="156"/>
      <c r="N1309" s="214"/>
      <c r="O1309" s="214"/>
      <c r="P1309" s="242"/>
      <c r="Q1309" s="215"/>
      <c r="R1309" s="215"/>
      <c r="S1309" s="215"/>
      <c r="T1309" s="215"/>
      <c r="AP1309"/>
      <c r="AQ1309"/>
    </row>
    <row r="1310" spans="1:45" ht="14.4" x14ac:dyDescent="0.3">
      <c r="A1310" s="214"/>
      <c r="B1310" s="215"/>
      <c r="C1310" s="215"/>
      <c r="D1310" s="215"/>
      <c r="E1310" s="215"/>
      <c r="F1310" s="221"/>
      <c r="G1310" s="215"/>
      <c r="H1310" s="215"/>
      <c r="I1310" s="215"/>
      <c r="J1310" s="215"/>
      <c r="K1310" s="214"/>
      <c r="L1310" s="215"/>
      <c r="M1310" s="156"/>
      <c r="N1310" s="214"/>
      <c r="O1310" s="214"/>
      <c r="P1310" s="242"/>
      <c r="Q1310" s="215"/>
      <c r="R1310" s="215"/>
      <c r="S1310" s="215"/>
      <c r="T1310" s="215"/>
      <c r="AP1310"/>
      <c r="AQ1310"/>
    </row>
    <row r="1311" spans="1:45" ht="14.4" x14ac:dyDescent="0.3">
      <c r="A1311" s="214"/>
      <c r="B1311" s="215"/>
      <c r="C1311" s="215"/>
      <c r="D1311" s="215"/>
      <c r="E1311" s="215"/>
      <c r="F1311" s="221"/>
      <c r="G1311" s="215"/>
      <c r="H1311" s="215"/>
      <c r="I1311" s="215"/>
      <c r="J1311" s="215"/>
      <c r="K1311" s="214"/>
      <c r="L1311" s="215"/>
      <c r="M1311" s="156"/>
      <c r="N1311" s="214"/>
      <c r="O1311" s="214"/>
      <c r="P1311" s="242"/>
      <c r="Q1311" s="215"/>
      <c r="R1311" s="215"/>
      <c r="S1311" s="215"/>
      <c r="T1311" s="215"/>
      <c r="AP1311"/>
      <c r="AQ1311"/>
    </row>
    <row r="1312" spans="1:45" ht="14.4" x14ac:dyDescent="0.3">
      <c r="A1312" s="214"/>
      <c r="B1312" s="215"/>
      <c r="C1312" s="215"/>
      <c r="D1312" s="215"/>
      <c r="E1312" s="215"/>
      <c r="F1312" s="221"/>
      <c r="G1312" s="215"/>
      <c r="H1312" s="215"/>
      <c r="I1312" s="215"/>
      <c r="J1312" s="215"/>
      <c r="K1312" s="214"/>
      <c r="L1312" s="215"/>
      <c r="M1312" s="156"/>
      <c r="N1312" s="214"/>
      <c r="O1312" s="214"/>
      <c r="P1312" s="242"/>
      <c r="Q1312" s="215"/>
      <c r="R1312" s="215"/>
      <c r="S1312" s="215"/>
      <c r="T1312" s="215"/>
      <c r="AP1312"/>
      <c r="AQ1312"/>
    </row>
    <row r="1313" spans="1:43" ht="14.4" x14ac:dyDescent="0.3">
      <c r="A1313" s="214"/>
      <c r="B1313" s="215"/>
      <c r="C1313" s="215"/>
      <c r="D1313" s="215"/>
      <c r="E1313" s="215"/>
      <c r="F1313" s="221"/>
      <c r="G1313" s="215"/>
      <c r="H1313" s="215"/>
      <c r="I1313" s="215"/>
      <c r="J1313" s="215"/>
      <c r="K1313" s="214"/>
      <c r="L1313" s="215"/>
      <c r="M1313" s="156"/>
      <c r="N1313" s="214"/>
      <c r="O1313" s="214"/>
      <c r="P1313" s="242"/>
      <c r="Q1313" s="215"/>
      <c r="R1313" s="215"/>
      <c r="S1313" s="215"/>
      <c r="T1313" s="215"/>
      <c r="AP1313"/>
      <c r="AQ1313"/>
    </row>
    <row r="1314" spans="1:43" ht="14.4" x14ac:dyDescent="0.3">
      <c r="A1314" s="214"/>
      <c r="B1314" s="215"/>
      <c r="C1314" s="215"/>
      <c r="D1314" s="215"/>
      <c r="E1314" s="215"/>
      <c r="F1314" s="220"/>
      <c r="G1314" s="215"/>
      <c r="H1314" s="215"/>
      <c r="I1314" s="215"/>
      <c r="J1314" s="215"/>
      <c r="K1314" s="215"/>
      <c r="L1314" s="215"/>
      <c r="M1314" s="160"/>
      <c r="N1314" s="215"/>
      <c r="O1314" s="222"/>
      <c r="P1314" s="242"/>
      <c r="Q1314" s="222"/>
      <c r="R1314" s="215"/>
      <c r="S1314" s="215"/>
      <c r="T1314" s="215"/>
      <c r="U1314" s="160"/>
      <c r="V1314" s="160"/>
      <c r="W1314" s="160"/>
      <c r="X1314" s="160"/>
      <c r="Y1314" s="160"/>
      <c r="Z1314" s="160"/>
      <c r="AA1314" s="160"/>
      <c r="AB1314" s="160"/>
      <c r="AC1314" s="160"/>
      <c r="AD1314" s="160"/>
      <c r="AE1314" s="160"/>
      <c r="AF1314" s="160"/>
      <c r="AG1314" s="160"/>
      <c r="AH1314" s="156"/>
      <c r="AI1314" s="160"/>
      <c r="AJ1314" s="160"/>
      <c r="AK1314" s="160"/>
      <c r="AL1314" s="160"/>
      <c r="AM1314" s="225"/>
      <c r="AN1314" s="160"/>
      <c r="AO1314" s="160"/>
      <c r="AP1314"/>
      <c r="AQ1314"/>
    </row>
    <row r="1315" spans="1:43" ht="14.4" x14ac:dyDescent="0.3">
      <c r="A1315" s="214"/>
      <c r="B1315" s="215"/>
      <c r="C1315" s="215"/>
      <c r="D1315" s="215"/>
      <c r="E1315" s="215"/>
      <c r="F1315" s="221"/>
      <c r="G1315" s="215"/>
      <c r="H1315" s="215"/>
      <c r="I1315" s="215"/>
      <c r="J1315" s="215"/>
      <c r="K1315" s="214"/>
      <c r="L1315" s="215"/>
      <c r="M1315" s="156"/>
      <c r="N1315" s="214"/>
      <c r="O1315" s="214"/>
      <c r="P1315" s="242"/>
      <c r="Q1315" s="215"/>
      <c r="R1315" s="215"/>
      <c r="S1315" s="215"/>
      <c r="T1315" s="215"/>
      <c r="AP1315"/>
      <c r="AQ1315"/>
    </row>
    <row r="1316" spans="1:43" ht="14.4" x14ac:dyDescent="0.3">
      <c r="A1316" s="214"/>
      <c r="B1316" s="215"/>
      <c r="C1316" s="215"/>
      <c r="D1316" s="215"/>
      <c r="E1316" s="215"/>
      <c r="F1316" s="221"/>
      <c r="G1316" s="215"/>
      <c r="H1316" s="215"/>
      <c r="I1316" s="215"/>
      <c r="J1316" s="215"/>
      <c r="K1316" s="214"/>
      <c r="L1316" s="215"/>
      <c r="M1316" s="156"/>
      <c r="N1316" s="214"/>
      <c r="O1316" s="214"/>
      <c r="P1316" s="242"/>
      <c r="Q1316" s="215"/>
      <c r="R1316" s="215"/>
      <c r="S1316" s="215"/>
      <c r="T1316" s="215"/>
      <c r="AP1316"/>
      <c r="AQ1316"/>
    </row>
    <row r="1317" spans="1:43" ht="14.4" x14ac:dyDescent="0.3">
      <c r="A1317" s="214"/>
      <c r="B1317" s="215"/>
      <c r="C1317" s="215"/>
      <c r="D1317" s="215"/>
      <c r="E1317" s="215"/>
      <c r="F1317" s="220"/>
      <c r="G1317" s="215"/>
      <c r="H1317" s="215"/>
      <c r="I1317" s="215"/>
      <c r="J1317" s="215"/>
      <c r="K1317" s="215"/>
      <c r="L1317" s="215"/>
      <c r="M1317" s="160"/>
      <c r="N1317" s="215"/>
      <c r="O1317" s="219"/>
      <c r="P1317" s="242"/>
      <c r="Q1317" s="219"/>
      <c r="R1317" s="215"/>
      <c r="S1317" s="215"/>
      <c r="T1317" s="215"/>
      <c r="U1317" s="160"/>
      <c r="V1317" s="160"/>
      <c r="W1317" s="160"/>
      <c r="X1317" s="160"/>
      <c r="Y1317" s="160"/>
      <c r="Z1317" s="160"/>
      <c r="AA1317" s="160"/>
      <c r="AB1317" s="160"/>
      <c r="AC1317" s="160"/>
      <c r="AD1317" s="160"/>
      <c r="AE1317" s="160"/>
      <c r="AF1317" s="160"/>
      <c r="AG1317" s="160"/>
      <c r="AH1317" s="156"/>
      <c r="AI1317" s="160"/>
      <c r="AJ1317" s="160"/>
      <c r="AK1317" s="160"/>
      <c r="AL1317" s="160"/>
      <c r="AM1317" s="225"/>
      <c r="AN1317" s="160"/>
      <c r="AO1317" s="160"/>
      <c r="AP1317"/>
      <c r="AQ1317"/>
    </row>
    <row r="1318" spans="1:43" ht="14.4" x14ac:dyDescent="0.3">
      <c r="A1318" s="214"/>
      <c r="B1318" s="215"/>
      <c r="C1318" s="215"/>
      <c r="D1318" s="215"/>
      <c r="E1318" s="215"/>
      <c r="F1318" s="221"/>
      <c r="G1318" s="215"/>
      <c r="H1318" s="215"/>
      <c r="I1318" s="215"/>
      <c r="J1318" s="215"/>
      <c r="K1318" s="214"/>
      <c r="L1318" s="215"/>
      <c r="M1318" s="156"/>
      <c r="N1318" s="214"/>
      <c r="O1318" s="214"/>
      <c r="P1318" s="242"/>
      <c r="Q1318" s="215"/>
      <c r="R1318" s="215"/>
      <c r="S1318" s="215"/>
      <c r="T1318" s="215"/>
      <c r="AP1318"/>
      <c r="AQ1318"/>
    </row>
    <row r="1319" spans="1:43" ht="14.4" x14ac:dyDescent="0.3">
      <c r="A1319" s="214"/>
      <c r="B1319" s="215"/>
      <c r="C1319" s="215"/>
      <c r="D1319" s="215"/>
      <c r="E1319" s="215"/>
      <c r="F1319" s="220"/>
      <c r="G1319" s="215"/>
      <c r="H1319" s="215"/>
      <c r="I1319" s="215"/>
      <c r="J1319" s="215"/>
      <c r="K1319" s="215"/>
      <c r="L1319" s="215"/>
      <c r="M1319" s="215"/>
      <c r="N1319" s="215"/>
      <c r="O1319" s="222"/>
      <c r="P1319" s="242"/>
      <c r="Q1319" s="222"/>
      <c r="R1319" s="215"/>
      <c r="S1319" s="215"/>
      <c r="T1319" s="215"/>
      <c r="U1319" s="160"/>
      <c r="V1319" s="160"/>
      <c r="W1319" s="160"/>
      <c r="X1319" s="160"/>
      <c r="Y1319" s="160"/>
      <c r="Z1319" s="160"/>
      <c r="AA1319" s="160"/>
      <c r="AB1319" s="160"/>
      <c r="AC1319" s="160"/>
      <c r="AD1319" s="160"/>
      <c r="AE1319" s="160"/>
      <c r="AF1319" s="160"/>
      <c r="AG1319" s="160"/>
      <c r="AH1319" s="156"/>
      <c r="AI1319" s="160"/>
      <c r="AJ1319" s="160"/>
      <c r="AK1319" s="160"/>
      <c r="AL1319" s="160"/>
      <c r="AM1319" s="225"/>
      <c r="AN1319" s="160"/>
      <c r="AO1319" s="160"/>
      <c r="AP1319"/>
      <c r="AQ1319"/>
    </row>
    <row r="1320" spans="1:43" ht="14.4" x14ac:dyDescent="0.3">
      <c r="A1320" s="214"/>
      <c r="B1320" s="215"/>
      <c r="C1320" s="215"/>
      <c r="D1320" s="215"/>
      <c r="E1320" s="215"/>
      <c r="F1320" s="220"/>
      <c r="G1320" s="215"/>
      <c r="H1320" s="215"/>
      <c r="I1320" s="215"/>
      <c r="J1320" s="215"/>
      <c r="K1320" s="215"/>
      <c r="L1320" s="215"/>
      <c r="M1320" s="160"/>
      <c r="N1320" s="215"/>
      <c r="O1320" s="222"/>
      <c r="P1320" s="242"/>
      <c r="Q1320" s="222"/>
      <c r="R1320" s="215"/>
      <c r="S1320" s="215"/>
      <c r="T1320" s="215"/>
      <c r="U1320" s="160"/>
      <c r="V1320" s="160"/>
      <c r="W1320" s="160"/>
      <c r="X1320" s="160"/>
      <c r="Y1320" s="160"/>
      <c r="Z1320" s="160"/>
      <c r="AA1320" s="160"/>
      <c r="AB1320" s="160"/>
      <c r="AC1320" s="160"/>
      <c r="AD1320" s="160"/>
      <c r="AE1320" s="160"/>
      <c r="AF1320" s="160"/>
      <c r="AG1320" s="160"/>
      <c r="AH1320" s="156"/>
      <c r="AI1320" s="160"/>
      <c r="AJ1320" s="160"/>
      <c r="AK1320" s="160"/>
      <c r="AL1320" s="160"/>
      <c r="AM1320" s="225"/>
      <c r="AN1320" s="160"/>
      <c r="AO1320" s="160"/>
      <c r="AP1320"/>
      <c r="AQ1320"/>
    </row>
    <row r="1321" spans="1:43" ht="14.4" x14ac:dyDescent="0.3">
      <c r="A1321" s="214"/>
      <c r="B1321" s="215"/>
      <c r="C1321" s="215"/>
      <c r="D1321" s="215"/>
      <c r="E1321" s="215"/>
      <c r="F1321" s="220"/>
      <c r="G1321" s="215"/>
      <c r="H1321" s="215"/>
      <c r="I1321" s="215"/>
      <c r="J1321" s="215"/>
      <c r="K1321" s="215"/>
      <c r="L1321" s="215"/>
      <c r="M1321" s="160"/>
      <c r="N1321" s="215"/>
      <c r="O1321" s="222"/>
      <c r="P1321" s="242"/>
      <c r="Q1321" s="222"/>
      <c r="R1321" s="215"/>
      <c r="S1321" s="215"/>
      <c r="T1321" s="215"/>
      <c r="U1321" s="160"/>
      <c r="V1321" s="160"/>
      <c r="W1321" s="160"/>
      <c r="X1321" s="160"/>
      <c r="Y1321" s="160"/>
      <c r="Z1321" s="160"/>
      <c r="AA1321" s="160"/>
      <c r="AB1321" s="160"/>
      <c r="AC1321" s="160"/>
      <c r="AD1321" s="160"/>
      <c r="AE1321" s="160"/>
      <c r="AF1321" s="160"/>
      <c r="AG1321" s="160"/>
      <c r="AH1321" s="156"/>
      <c r="AI1321" s="160"/>
      <c r="AJ1321" s="160"/>
      <c r="AK1321" s="160"/>
      <c r="AL1321" s="160"/>
      <c r="AM1321" s="225"/>
      <c r="AN1321" s="160"/>
      <c r="AO1321" s="160"/>
      <c r="AP1321"/>
      <c r="AQ1321"/>
    </row>
    <row r="1322" spans="1:43" ht="14.4" x14ac:dyDescent="0.3">
      <c r="A1322" s="214"/>
      <c r="B1322" s="215"/>
      <c r="C1322" s="215"/>
      <c r="D1322" s="215"/>
      <c r="E1322" s="215"/>
      <c r="F1322" s="220"/>
      <c r="G1322" s="215"/>
      <c r="H1322" s="215"/>
      <c r="I1322" s="215"/>
      <c r="J1322" s="215"/>
      <c r="K1322" s="215"/>
      <c r="L1322" s="215"/>
      <c r="M1322" s="160"/>
      <c r="N1322" s="215"/>
      <c r="O1322" s="222"/>
      <c r="P1322" s="242"/>
      <c r="Q1322" s="222"/>
      <c r="R1322" s="215"/>
      <c r="S1322" s="215"/>
      <c r="T1322" s="215"/>
      <c r="U1322" s="160"/>
      <c r="V1322" s="160"/>
      <c r="W1322" s="160"/>
      <c r="X1322" s="160"/>
      <c r="Y1322" s="160"/>
      <c r="Z1322" s="160"/>
      <c r="AA1322" s="160"/>
      <c r="AB1322" s="160"/>
      <c r="AC1322" s="160"/>
      <c r="AD1322" s="160"/>
      <c r="AE1322" s="160"/>
      <c r="AF1322" s="160"/>
      <c r="AG1322" s="160"/>
      <c r="AH1322" s="156"/>
      <c r="AI1322" s="160"/>
      <c r="AJ1322" s="160"/>
      <c r="AK1322" s="160"/>
      <c r="AL1322" s="160"/>
      <c r="AM1322" s="225"/>
      <c r="AN1322" s="160"/>
      <c r="AO1322" s="160"/>
      <c r="AP1322"/>
      <c r="AQ1322"/>
    </row>
    <row r="1323" spans="1:43" ht="14.4" x14ac:dyDescent="0.3">
      <c r="A1323" s="214"/>
      <c r="B1323" s="215"/>
      <c r="C1323" s="215"/>
      <c r="D1323" s="215"/>
      <c r="E1323" s="215"/>
      <c r="F1323" s="221"/>
      <c r="G1323" s="215"/>
      <c r="H1323" s="215"/>
      <c r="I1323" s="215"/>
      <c r="J1323" s="215"/>
      <c r="K1323" s="214"/>
      <c r="L1323" s="215"/>
      <c r="M1323" s="156"/>
      <c r="N1323" s="214"/>
      <c r="O1323" s="214"/>
      <c r="P1323" s="242"/>
      <c r="Q1323" s="215"/>
      <c r="R1323" s="215"/>
      <c r="S1323" s="215"/>
      <c r="T1323" s="215"/>
      <c r="AP1323"/>
      <c r="AQ1323"/>
    </row>
    <row r="1324" spans="1:43" ht="14.4" x14ac:dyDescent="0.3">
      <c r="A1324" s="214"/>
      <c r="B1324" s="215"/>
      <c r="C1324" s="215"/>
      <c r="D1324" s="215"/>
      <c r="E1324" s="215"/>
      <c r="F1324" s="221"/>
      <c r="G1324" s="215"/>
      <c r="H1324" s="215"/>
      <c r="I1324" s="215"/>
      <c r="J1324" s="215"/>
      <c r="K1324" s="214"/>
      <c r="L1324" s="215"/>
      <c r="M1324" s="156"/>
      <c r="N1324" s="214"/>
      <c r="O1324" s="214"/>
      <c r="P1324" s="242"/>
      <c r="Q1324" s="215"/>
      <c r="R1324" s="215"/>
      <c r="S1324" s="215"/>
      <c r="T1324" s="215"/>
      <c r="AP1324"/>
      <c r="AQ1324"/>
    </row>
    <row r="1325" spans="1:43" ht="14.4" x14ac:dyDescent="0.3">
      <c r="A1325" s="214"/>
      <c r="B1325" s="215"/>
      <c r="C1325" s="215"/>
      <c r="D1325" s="215"/>
      <c r="E1325" s="215"/>
      <c r="F1325" s="221"/>
      <c r="G1325" s="215"/>
      <c r="H1325" s="215"/>
      <c r="I1325" s="215"/>
      <c r="J1325" s="215"/>
      <c r="K1325" s="214"/>
      <c r="L1325" s="215"/>
      <c r="M1325" s="156"/>
      <c r="N1325" s="214"/>
      <c r="O1325" s="214"/>
      <c r="P1325" s="242"/>
      <c r="Q1325" s="215"/>
      <c r="R1325" s="215"/>
      <c r="S1325" s="215"/>
      <c r="T1325" s="215"/>
      <c r="AP1325"/>
      <c r="AQ1325"/>
    </row>
    <row r="1326" spans="1:43" ht="14.4" x14ac:dyDescent="0.3">
      <c r="A1326" s="214"/>
      <c r="B1326" s="215"/>
      <c r="C1326" s="215"/>
      <c r="D1326" s="215"/>
      <c r="E1326" s="215"/>
      <c r="F1326" s="221"/>
      <c r="G1326" s="215"/>
      <c r="H1326" s="215"/>
      <c r="I1326" s="215"/>
      <c r="J1326" s="215"/>
      <c r="K1326" s="214"/>
      <c r="L1326" s="215"/>
      <c r="M1326" s="156"/>
      <c r="N1326" s="214"/>
      <c r="O1326" s="214"/>
      <c r="P1326" s="242"/>
      <c r="Q1326" s="215"/>
      <c r="R1326" s="215"/>
      <c r="S1326" s="215"/>
      <c r="T1326" s="215"/>
      <c r="AP1326"/>
      <c r="AQ1326"/>
    </row>
    <row r="1327" spans="1:43" ht="14.4" x14ac:dyDescent="0.3">
      <c r="A1327" s="214"/>
      <c r="B1327" s="215"/>
      <c r="C1327" s="215"/>
      <c r="D1327" s="215"/>
      <c r="E1327" s="215"/>
      <c r="F1327" s="221"/>
      <c r="G1327" s="215"/>
      <c r="H1327" s="215"/>
      <c r="I1327" s="215"/>
      <c r="J1327" s="215"/>
      <c r="K1327" s="214"/>
      <c r="L1327" s="215"/>
      <c r="M1327" s="156"/>
      <c r="N1327" s="214"/>
      <c r="O1327" s="214"/>
      <c r="P1327" s="242"/>
      <c r="Q1327" s="215"/>
      <c r="R1327" s="215"/>
      <c r="S1327" s="215"/>
      <c r="T1327" s="215"/>
      <c r="AP1327"/>
      <c r="AQ1327"/>
    </row>
    <row r="1328" spans="1:43" ht="14.4" x14ac:dyDescent="0.3">
      <c r="A1328" s="214"/>
      <c r="B1328" s="215"/>
      <c r="C1328" s="215"/>
      <c r="D1328" s="215"/>
      <c r="E1328" s="215"/>
      <c r="F1328" s="221"/>
      <c r="G1328" s="215"/>
      <c r="H1328" s="215"/>
      <c r="I1328" s="215"/>
      <c r="J1328" s="215"/>
      <c r="K1328" s="214"/>
      <c r="L1328" s="215"/>
      <c r="M1328" s="156"/>
      <c r="N1328" s="214"/>
      <c r="O1328" s="214"/>
      <c r="P1328" s="242"/>
      <c r="Q1328" s="215"/>
      <c r="R1328" s="215"/>
      <c r="S1328" s="215"/>
      <c r="T1328" s="215"/>
      <c r="AP1328"/>
      <c r="AQ1328"/>
    </row>
    <row r="1329" spans="1:43" ht="14.4" x14ac:dyDescent="0.3">
      <c r="A1329" s="214"/>
      <c r="B1329" s="215"/>
      <c r="C1329" s="215"/>
      <c r="D1329" s="215"/>
      <c r="E1329" s="215"/>
      <c r="F1329" s="221"/>
      <c r="G1329" s="215"/>
      <c r="H1329" s="215"/>
      <c r="I1329" s="215"/>
      <c r="J1329" s="215"/>
      <c r="K1329" s="214"/>
      <c r="L1329" s="215"/>
      <c r="M1329" s="156"/>
      <c r="N1329" s="214"/>
      <c r="O1329" s="214"/>
      <c r="P1329" s="242"/>
      <c r="Q1329" s="215"/>
      <c r="R1329" s="215"/>
      <c r="S1329" s="215"/>
      <c r="T1329" s="215"/>
      <c r="AP1329"/>
      <c r="AQ1329"/>
    </row>
    <row r="1330" spans="1:43" ht="14.4" x14ac:dyDescent="0.3">
      <c r="A1330" s="214"/>
      <c r="B1330" s="215"/>
      <c r="C1330" s="215"/>
      <c r="D1330" s="215"/>
      <c r="E1330" s="215"/>
      <c r="F1330" s="221"/>
      <c r="G1330" s="215"/>
      <c r="H1330" s="215"/>
      <c r="I1330" s="215"/>
      <c r="J1330" s="215"/>
      <c r="K1330" s="214"/>
      <c r="L1330" s="215"/>
      <c r="M1330" s="156"/>
      <c r="N1330" s="214"/>
      <c r="O1330" s="214"/>
      <c r="P1330" s="242"/>
      <c r="Q1330" s="215"/>
      <c r="R1330" s="215"/>
      <c r="S1330" s="215"/>
      <c r="T1330" s="215"/>
      <c r="AP1330"/>
      <c r="AQ1330"/>
    </row>
    <row r="1331" spans="1:43" ht="14.4" x14ac:dyDescent="0.3">
      <c r="A1331" s="214"/>
      <c r="B1331" s="215"/>
      <c r="C1331" s="215"/>
      <c r="D1331" s="215"/>
      <c r="E1331" s="215"/>
      <c r="F1331" s="221"/>
      <c r="G1331" s="215"/>
      <c r="H1331" s="215"/>
      <c r="I1331" s="215"/>
      <c r="J1331" s="215"/>
      <c r="K1331" s="214"/>
      <c r="L1331" s="215"/>
      <c r="M1331" s="222"/>
      <c r="N1331" s="214"/>
      <c r="O1331" s="214"/>
      <c r="P1331" s="242"/>
      <c r="Q1331" s="215"/>
      <c r="R1331" s="215"/>
      <c r="S1331" s="215"/>
      <c r="T1331" s="215"/>
      <c r="AP1331"/>
      <c r="AQ1331"/>
    </row>
    <row r="1332" spans="1:43" ht="14.4" x14ac:dyDescent="0.3">
      <c r="A1332" s="214"/>
      <c r="B1332" s="215"/>
      <c r="C1332" s="215"/>
      <c r="D1332" s="215"/>
      <c r="E1332" s="215"/>
      <c r="F1332" s="220"/>
      <c r="G1332" s="215"/>
      <c r="H1332" s="215"/>
      <c r="I1332" s="215"/>
      <c r="J1332" s="215"/>
      <c r="K1332" s="215"/>
      <c r="L1332" s="215"/>
      <c r="M1332" s="160"/>
      <c r="N1332" s="215"/>
      <c r="O1332" s="222"/>
      <c r="P1332" s="242"/>
      <c r="Q1332" s="222"/>
      <c r="R1332" s="215"/>
      <c r="S1332" s="215"/>
      <c r="T1332" s="215"/>
      <c r="U1332" s="160"/>
      <c r="V1332" s="160"/>
      <c r="W1332" s="160"/>
      <c r="X1332" s="160"/>
      <c r="Y1332" s="160"/>
      <c r="Z1332" s="160"/>
      <c r="AA1332" s="160"/>
      <c r="AB1332" s="160"/>
      <c r="AC1332" s="160"/>
      <c r="AD1332" s="160"/>
      <c r="AE1332" s="160"/>
      <c r="AF1332" s="160"/>
      <c r="AG1332" s="160"/>
      <c r="AH1332" s="156"/>
      <c r="AI1332" s="160"/>
      <c r="AJ1332" s="160"/>
      <c r="AK1332" s="160"/>
      <c r="AL1332" s="160"/>
      <c r="AM1332" s="225"/>
      <c r="AN1332" s="160"/>
      <c r="AO1332" s="160"/>
      <c r="AP1332"/>
      <c r="AQ1332"/>
    </row>
    <row r="1333" spans="1:43" ht="14.4" x14ac:dyDescent="0.3">
      <c r="A1333" s="214"/>
      <c r="B1333" s="215"/>
      <c r="C1333" s="215"/>
      <c r="D1333" s="215"/>
      <c r="E1333" s="215"/>
      <c r="F1333" s="221"/>
      <c r="G1333" s="215"/>
      <c r="H1333" s="215"/>
      <c r="I1333" s="215"/>
      <c r="J1333" s="215"/>
      <c r="K1333" s="214"/>
      <c r="L1333" s="215"/>
      <c r="M1333" s="156"/>
      <c r="N1333" s="214"/>
      <c r="O1333" s="214"/>
      <c r="P1333" s="242"/>
      <c r="Q1333" s="215"/>
      <c r="R1333" s="215"/>
      <c r="S1333" s="215"/>
      <c r="T1333" s="215"/>
      <c r="AP1333"/>
      <c r="AQ1333"/>
    </row>
    <row r="1334" spans="1:43" ht="14.4" x14ac:dyDescent="0.3">
      <c r="A1334" s="214"/>
      <c r="B1334" s="215"/>
      <c r="C1334" s="215"/>
      <c r="D1334" s="215"/>
      <c r="E1334" s="215"/>
      <c r="F1334" s="220"/>
      <c r="G1334" s="215"/>
      <c r="H1334" s="215"/>
      <c r="I1334" s="215"/>
      <c r="J1334" s="215"/>
      <c r="K1334" s="215"/>
      <c r="L1334" s="215"/>
      <c r="M1334" s="160"/>
      <c r="N1334" s="215"/>
      <c r="O1334" s="222"/>
      <c r="P1334" s="242"/>
      <c r="Q1334" s="222"/>
      <c r="R1334" s="215"/>
      <c r="S1334" s="215"/>
      <c r="T1334" s="215"/>
      <c r="U1334" s="160"/>
      <c r="V1334" s="160"/>
      <c r="W1334" s="160"/>
      <c r="X1334" s="160"/>
      <c r="Y1334" s="160"/>
      <c r="Z1334" s="160"/>
      <c r="AA1334" s="160"/>
      <c r="AB1334" s="160"/>
      <c r="AC1334" s="160"/>
      <c r="AD1334" s="160"/>
      <c r="AE1334" s="160"/>
      <c r="AF1334" s="160"/>
      <c r="AG1334" s="160"/>
      <c r="AH1334" s="156"/>
      <c r="AI1334" s="160"/>
      <c r="AJ1334" s="160"/>
      <c r="AK1334" s="160"/>
      <c r="AL1334" s="160"/>
      <c r="AM1334" s="225"/>
      <c r="AN1334" s="160"/>
      <c r="AO1334" s="160"/>
      <c r="AP1334"/>
      <c r="AQ1334"/>
    </row>
    <row r="1335" spans="1:43" ht="14.4" x14ac:dyDescent="0.3">
      <c r="A1335" s="214"/>
      <c r="B1335" s="215"/>
      <c r="C1335" s="215"/>
      <c r="D1335" s="215"/>
      <c r="E1335" s="215"/>
      <c r="F1335" s="220"/>
      <c r="G1335" s="215"/>
      <c r="H1335" s="215"/>
      <c r="I1335" s="215"/>
      <c r="J1335" s="215"/>
      <c r="K1335" s="215"/>
      <c r="L1335" s="215"/>
      <c r="M1335" s="160"/>
      <c r="N1335" s="215"/>
      <c r="O1335" s="222"/>
      <c r="P1335" s="242"/>
      <c r="Q1335" s="222"/>
      <c r="R1335" s="215"/>
      <c r="S1335" s="215"/>
      <c r="T1335" s="215"/>
      <c r="U1335" s="160"/>
      <c r="V1335" s="160"/>
      <c r="W1335" s="160"/>
      <c r="X1335" s="160"/>
      <c r="Y1335" s="160"/>
      <c r="Z1335" s="160"/>
      <c r="AA1335" s="160"/>
      <c r="AB1335" s="160"/>
      <c r="AC1335" s="160"/>
      <c r="AD1335" s="160"/>
      <c r="AE1335" s="160"/>
      <c r="AF1335" s="160"/>
      <c r="AG1335" s="160"/>
      <c r="AH1335" s="156"/>
      <c r="AI1335" s="160"/>
      <c r="AJ1335" s="160"/>
      <c r="AK1335" s="160"/>
      <c r="AL1335" s="160"/>
      <c r="AM1335" s="225"/>
      <c r="AN1335" s="160"/>
      <c r="AO1335" s="160"/>
      <c r="AP1335"/>
      <c r="AQ1335"/>
    </row>
    <row r="1336" spans="1:43" ht="14.4" x14ac:dyDescent="0.3">
      <c r="A1336" s="214"/>
      <c r="B1336" s="215"/>
      <c r="C1336" s="215"/>
      <c r="D1336" s="215"/>
      <c r="E1336" s="215"/>
      <c r="F1336" s="220"/>
      <c r="G1336" s="215"/>
      <c r="H1336" s="215"/>
      <c r="I1336" s="215"/>
      <c r="J1336" s="215"/>
      <c r="K1336" s="215"/>
      <c r="L1336" s="215"/>
      <c r="M1336" s="160"/>
      <c r="N1336" s="215"/>
      <c r="O1336" s="222"/>
      <c r="P1336" s="242"/>
      <c r="Q1336" s="222"/>
      <c r="R1336" s="215"/>
      <c r="S1336" s="215"/>
      <c r="T1336" s="215"/>
      <c r="U1336" s="160"/>
      <c r="V1336" s="160"/>
      <c r="W1336" s="160"/>
      <c r="X1336" s="160"/>
      <c r="Y1336" s="160"/>
      <c r="Z1336" s="160"/>
      <c r="AA1336" s="160"/>
      <c r="AB1336" s="160"/>
      <c r="AC1336" s="160"/>
      <c r="AD1336" s="160"/>
      <c r="AE1336" s="160"/>
      <c r="AF1336" s="160"/>
      <c r="AG1336" s="160"/>
      <c r="AH1336" s="156"/>
      <c r="AI1336" s="160"/>
      <c r="AJ1336" s="160"/>
      <c r="AK1336" s="160"/>
      <c r="AL1336" s="160"/>
      <c r="AM1336" s="225"/>
      <c r="AN1336" s="160"/>
      <c r="AO1336" s="160"/>
      <c r="AP1336"/>
      <c r="AQ1336"/>
    </row>
    <row r="1337" spans="1:43" ht="14.4" x14ac:dyDescent="0.3">
      <c r="A1337" s="214"/>
      <c r="B1337" s="215"/>
      <c r="C1337" s="215"/>
      <c r="D1337" s="215"/>
      <c r="E1337" s="215"/>
      <c r="F1337" s="221"/>
      <c r="G1337" s="215"/>
      <c r="H1337" s="215"/>
      <c r="I1337" s="215"/>
      <c r="J1337" s="215"/>
      <c r="K1337" s="214"/>
      <c r="L1337" s="215"/>
      <c r="M1337" s="156"/>
      <c r="N1337" s="214"/>
      <c r="O1337" s="214"/>
      <c r="P1337" s="242"/>
      <c r="Q1337" s="215"/>
      <c r="R1337" s="215"/>
      <c r="S1337" s="215"/>
      <c r="T1337" s="215"/>
      <c r="AP1337"/>
      <c r="AQ1337"/>
    </row>
    <row r="1338" spans="1:43" ht="14.4" x14ac:dyDescent="0.3">
      <c r="A1338" s="214"/>
      <c r="B1338" s="215"/>
      <c r="C1338" s="215"/>
      <c r="D1338" s="215"/>
      <c r="E1338" s="215"/>
      <c r="F1338" s="221"/>
      <c r="G1338" s="215"/>
      <c r="H1338" s="215"/>
      <c r="I1338" s="215"/>
      <c r="J1338" s="215"/>
      <c r="K1338" s="214"/>
      <c r="L1338" s="215"/>
      <c r="M1338" s="156"/>
      <c r="N1338" s="214"/>
      <c r="O1338" s="214"/>
      <c r="P1338" s="242"/>
      <c r="Q1338" s="215"/>
      <c r="R1338" s="215"/>
      <c r="S1338" s="215"/>
      <c r="T1338" s="215"/>
      <c r="AP1338"/>
      <c r="AQ1338"/>
    </row>
    <row r="1339" spans="1:43" ht="14.4" x14ac:dyDescent="0.3">
      <c r="A1339" s="214"/>
      <c r="B1339" s="215"/>
      <c r="C1339" s="215"/>
      <c r="D1339" s="215"/>
      <c r="E1339" s="215"/>
      <c r="F1339" s="221"/>
      <c r="G1339" s="215"/>
      <c r="H1339" s="215"/>
      <c r="I1339" s="215"/>
      <c r="J1339" s="215"/>
      <c r="K1339" s="214"/>
      <c r="L1339" s="215"/>
      <c r="M1339" s="222"/>
      <c r="N1339" s="214"/>
      <c r="O1339" s="214"/>
      <c r="P1339" s="242"/>
      <c r="Q1339" s="215"/>
      <c r="R1339" s="215"/>
      <c r="S1339" s="215"/>
      <c r="T1339" s="215"/>
      <c r="AP1339"/>
      <c r="AQ1339"/>
    </row>
    <row r="1340" spans="1:43" ht="14.4" x14ac:dyDescent="0.3">
      <c r="A1340" s="214"/>
      <c r="B1340" s="215"/>
      <c r="C1340" s="215"/>
      <c r="D1340" s="215"/>
      <c r="E1340" s="215"/>
      <c r="F1340" s="220"/>
      <c r="G1340" s="215"/>
      <c r="H1340" s="215"/>
      <c r="I1340" s="215"/>
      <c r="J1340" s="215"/>
      <c r="K1340" s="215"/>
      <c r="L1340" s="215"/>
      <c r="M1340" s="160"/>
      <c r="N1340" s="215"/>
      <c r="O1340" s="222"/>
      <c r="P1340" s="242"/>
      <c r="Q1340" s="222"/>
      <c r="R1340" s="215"/>
      <c r="S1340" s="215"/>
      <c r="T1340" s="215"/>
      <c r="U1340" s="160"/>
      <c r="V1340" s="160"/>
      <c r="W1340" s="160"/>
      <c r="X1340" s="160"/>
      <c r="Y1340" s="160"/>
      <c r="Z1340" s="160"/>
      <c r="AA1340" s="160"/>
      <c r="AB1340" s="160"/>
      <c r="AC1340" s="160"/>
      <c r="AD1340" s="160"/>
      <c r="AE1340" s="160"/>
      <c r="AF1340" s="160"/>
      <c r="AG1340" s="160"/>
      <c r="AH1340" s="156"/>
      <c r="AI1340" s="160"/>
      <c r="AJ1340" s="160"/>
      <c r="AK1340" s="160"/>
      <c r="AL1340" s="160"/>
      <c r="AM1340" s="225"/>
      <c r="AN1340" s="160"/>
      <c r="AO1340" s="160"/>
      <c r="AP1340"/>
      <c r="AQ1340"/>
    </row>
    <row r="1341" spans="1:43" ht="14.4" x14ac:dyDescent="0.3">
      <c r="A1341" s="214"/>
      <c r="B1341" s="215"/>
      <c r="C1341" s="215"/>
      <c r="D1341" s="215"/>
      <c r="E1341" s="215"/>
      <c r="F1341" s="221"/>
      <c r="G1341" s="215"/>
      <c r="H1341" s="215"/>
      <c r="I1341" s="215"/>
      <c r="J1341" s="215"/>
      <c r="K1341" s="214"/>
      <c r="L1341" s="215"/>
      <c r="M1341" s="156"/>
      <c r="N1341" s="214"/>
      <c r="O1341" s="214"/>
      <c r="P1341" s="242"/>
      <c r="Q1341" s="215"/>
      <c r="R1341" s="215"/>
      <c r="S1341" s="215"/>
      <c r="T1341" s="215"/>
      <c r="AP1341"/>
      <c r="AQ1341"/>
    </row>
    <row r="1342" spans="1:43" ht="14.4" x14ac:dyDescent="0.3">
      <c r="A1342" s="214"/>
      <c r="B1342" s="215"/>
      <c r="C1342" s="215"/>
      <c r="D1342" s="215"/>
      <c r="E1342" s="215"/>
      <c r="F1342" s="221"/>
      <c r="G1342" s="215"/>
      <c r="H1342" s="215"/>
      <c r="I1342" s="215"/>
      <c r="J1342" s="215"/>
      <c r="K1342" s="214"/>
      <c r="L1342" s="215"/>
      <c r="M1342" s="226"/>
      <c r="N1342" s="214"/>
      <c r="O1342" s="214"/>
      <c r="P1342" s="242"/>
      <c r="Q1342" s="215"/>
      <c r="R1342" s="215"/>
      <c r="S1342" s="215"/>
      <c r="T1342" s="215"/>
      <c r="AP1342"/>
      <c r="AQ1342"/>
    </row>
    <row r="1343" spans="1:43" ht="14.4" x14ac:dyDescent="0.3">
      <c r="A1343" s="214"/>
      <c r="B1343" s="215"/>
      <c r="C1343" s="215"/>
      <c r="D1343" s="215"/>
      <c r="E1343" s="215"/>
      <c r="F1343" s="221"/>
      <c r="G1343" s="215"/>
      <c r="H1343" s="215"/>
      <c r="I1343" s="215"/>
      <c r="J1343" s="215"/>
      <c r="K1343" s="214"/>
      <c r="L1343" s="215"/>
      <c r="M1343" s="156"/>
      <c r="N1343" s="214"/>
      <c r="O1343" s="214"/>
      <c r="P1343" s="242"/>
      <c r="Q1343" s="215"/>
      <c r="R1343" s="215"/>
      <c r="S1343" s="215"/>
      <c r="T1343" s="215"/>
      <c r="AP1343"/>
      <c r="AQ1343"/>
    </row>
    <row r="1344" spans="1:43" ht="14.4" x14ac:dyDescent="0.3">
      <c r="A1344" s="214"/>
      <c r="B1344" s="215"/>
      <c r="C1344" s="215"/>
      <c r="D1344" s="215"/>
      <c r="E1344" s="215"/>
      <c r="F1344" s="220"/>
      <c r="G1344" s="215"/>
      <c r="H1344" s="215"/>
      <c r="I1344" s="215"/>
      <c r="J1344" s="215"/>
      <c r="K1344" s="215"/>
      <c r="L1344" s="215"/>
      <c r="M1344" s="160"/>
      <c r="N1344" s="215"/>
      <c r="O1344" s="222"/>
      <c r="P1344" s="242"/>
      <c r="Q1344" s="222"/>
      <c r="R1344" s="215"/>
      <c r="S1344" s="215"/>
      <c r="T1344" s="215"/>
      <c r="U1344" s="160"/>
      <c r="V1344" s="160"/>
      <c r="W1344" s="160"/>
      <c r="X1344" s="160"/>
      <c r="Y1344" s="160"/>
      <c r="Z1344" s="160"/>
      <c r="AA1344" s="160"/>
      <c r="AB1344" s="160"/>
      <c r="AC1344" s="160"/>
      <c r="AD1344" s="160"/>
      <c r="AE1344" s="160"/>
      <c r="AF1344" s="160"/>
      <c r="AG1344" s="160"/>
      <c r="AH1344" s="156"/>
      <c r="AI1344" s="160"/>
      <c r="AJ1344" s="160"/>
      <c r="AK1344" s="160"/>
      <c r="AL1344" s="160"/>
      <c r="AM1344" s="225"/>
      <c r="AN1344" s="160"/>
      <c r="AO1344" s="160"/>
      <c r="AP1344"/>
      <c r="AQ1344"/>
    </row>
    <row r="1345" spans="1:43" ht="14.4" x14ac:dyDescent="0.3">
      <c r="A1345" s="214"/>
      <c r="B1345" s="215"/>
      <c r="C1345" s="215"/>
      <c r="D1345" s="215"/>
      <c r="E1345" s="215"/>
      <c r="F1345" s="220"/>
      <c r="G1345" s="215"/>
      <c r="H1345" s="215"/>
      <c r="I1345" s="215"/>
      <c r="J1345" s="215"/>
      <c r="K1345" s="215"/>
      <c r="L1345" s="215"/>
      <c r="M1345" s="160"/>
      <c r="N1345" s="215"/>
      <c r="O1345" s="222"/>
      <c r="P1345" s="242"/>
      <c r="Q1345" s="222"/>
      <c r="R1345" s="215"/>
      <c r="S1345" s="215"/>
      <c r="T1345" s="215"/>
      <c r="U1345" s="160"/>
      <c r="V1345" s="160"/>
      <c r="W1345" s="160"/>
      <c r="X1345" s="160"/>
      <c r="Y1345" s="160"/>
      <c r="Z1345" s="160"/>
      <c r="AA1345" s="160"/>
      <c r="AB1345" s="160"/>
      <c r="AC1345" s="160"/>
      <c r="AD1345" s="160"/>
      <c r="AE1345" s="160"/>
      <c r="AF1345" s="160"/>
      <c r="AG1345" s="160"/>
      <c r="AH1345" s="156"/>
      <c r="AI1345" s="160"/>
      <c r="AJ1345" s="160"/>
      <c r="AK1345" s="160"/>
      <c r="AL1345" s="160"/>
      <c r="AM1345" s="225"/>
      <c r="AN1345" s="160"/>
      <c r="AO1345" s="160"/>
      <c r="AP1345"/>
      <c r="AQ1345"/>
    </row>
    <row r="1346" spans="1:43" ht="14.4" x14ac:dyDescent="0.3">
      <c r="A1346" s="214"/>
      <c r="B1346" s="215"/>
      <c r="C1346" s="215"/>
      <c r="D1346" s="215"/>
      <c r="E1346" s="215"/>
      <c r="F1346" s="220"/>
      <c r="G1346" s="215"/>
      <c r="H1346" s="215"/>
      <c r="I1346" s="215"/>
      <c r="J1346" s="215"/>
      <c r="K1346" s="215"/>
      <c r="L1346" s="215"/>
      <c r="M1346" s="160"/>
      <c r="N1346" s="215"/>
      <c r="O1346" s="222"/>
      <c r="P1346" s="242"/>
      <c r="Q1346" s="222"/>
      <c r="R1346" s="215"/>
      <c r="S1346" s="215"/>
      <c r="T1346" s="215"/>
      <c r="U1346" s="160"/>
      <c r="V1346" s="160"/>
      <c r="W1346" s="160"/>
      <c r="X1346" s="160"/>
      <c r="Y1346" s="160"/>
      <c r="Z1346" s="160"/>
      <c r="AA1346" s="160"/>
      <c r="AB1346" s="160"/>
      <c r="AC1346" s="160"/>
      <c r="AD1346" s="160"/>
      <c r="AE1346" s="160"/>
      <c r="AF1346" s="160"/>
      <c r="AG1346" s="160"/>
      <c r="AH1346" s="156"/>
      <c r="AI1346" s="160"/>
      <c r="AJ1346" s="160"/>
      <c r="AK1346" s="160"/>
      <c r="AL1346" s="160"/>
      <c r="AM1346" s="225"/>
      <c r="AN1346" s="160"/>
      <c r="AO1346" s="160"/>
      <c r="AP1346"/>
      <c r="AQ1346"/>
    </row>
    <row r="1347" spans="1:43" ht="14.4" x14ac:dyDescent="0.3">
      <c r="A1347" s="214"/>
      <c r="B1347" s="215"/>
      <c r="C1347" s="215"/>
      <c r="D1347" s="215"/>
      <c r="E1347" s="215"/>
      <c r="F1347" s="221"/>
      <c r="G1347" s="215"/>
      <c r="H1347" s="215"/>
      <c r="I1347" s="215"/>
      <c r="J1347" s="215"/>
      <c r="K1347" s="214"/>
      <c r="L1347" s="215"/>
      <c r="M1347" s="156"/>
      <c r="N1347" s="214"/>
      <c r="O1347" s="214"/>
      <c r="P1347" s="242"/>
      <c r="Q1347" s="215"/>
      <c r="R1347" s="215"/>
      <c r="S1347" s="215"/>
      <c r="T1347" s="215"/>
      <c r="AP1347"/>
      <c r="AQ1347"/>
    </row>
    <row r="1348" spans="1:43" ht="14.4" x14ac:dyDescent="0.3">
      <c r="A1348" s="214"/>
      <c r="B1348" s="215"/>
      <c r="C1348" s="215"/>
      <c r="D1348" s="215"/>
      <c r="E1348" s="215"/>
      <c r="F1348" s="220"/>
      <c r="G1348" s="215"/>
      <c r="H1348" s="215"/>
      <c r="I1348" s="215"/>
      <c r="J1348" s="215"/>
      <c r="K1348" s="215"/>
      <c r="L1348" s="215"/>
      <c r="M1348" s="160"/>
      <c r="N1348" s="215"/>
      <c r="O1348" s="222"/>
      <c r="P1348" s="242"/>
      <c r="Q1348" s="222"/>
      <c r="R1348" s="215"/>
      <c r="S1348" s="215"/>
      <c r="T1348" s="215"/>
      <c r="U1348" s="160"/>
      <c r="V1348" s="160"/>
      <c r="W1348" s="160"/>
      <c r="X1348" s="160"/>
      <c r="Y1348" s="160"/>
      <c r="Z1348" s="160"/>
      <c r="AA1348" s="160"/>
      <c r="AB1348" s="160"/>
      <c r="AC1348" s="160"/>
      <c r="AD1348" s="160"/>
      <c r="AE1348" s="160"/>
      <c r="AF1348" s="160"/>
      <c r="AG1348" s="160"/>
      <c r="AH1348" s="156"/>
      <c r="AI1348" s="160"/>
      <c r="AJ1348" s="160"/>
      <c r="AK1348" s="160"/>
      <c r="AL1348" s="160"/>
      <c r="AM1348" s="225"/>
      <c r="AN1348" s="160"/>
      <c r="AO1348" s="160"/>
      <c r="AP1348"/>
      <c r="AQ1348"/>
    </row>
    <row r="1349" spans="1:43" ht="14.4" x14ac:dyDescent="0.3">
      <c r="A1349" s="214"/>
      <c r="B1349" s="215"/>
      <c r="C1349" s="215"/>
      <c r="D1349" s="215"/>
      <c r="E1349" s="215"/>
      <c r="F1349" s="220"/>
      <c r="G1349" s="215"/>
      <c r="H1349" s="215"/>
      <c r="I1349" s="215"/>
      <c r="J1349" s="215"/>
      <c r="K1349" s="215"/>
      <c r="L1349" s="215"/>
      <c r="M1349" s="160"/>
      <c r="N1349" s="215"/>
      <c r="O1349" s="222"/>
      <c r="P1349" s="242"/>
      <c r="Q1349" s="222"/>
      <c r="R1349" s="215"/>
      <c r="S1349" s="215"/>
      <c r="T1349" s="215"/>
      <c r="U1349" s="160"/>
      <c r="V1349" s="160"/>
      <c r="W1349" s="160"/>
      <c r="X1349" s="160"/>
      <c r="Y1349" s="160"/>
      <c r="Z1349" s="160"/>
      <c r="AA1349" s="160"/>
      <c r="AB1349" s="160"/>
      <c r="AC1349" s="160"/>
      <c r="AD1349" s="160"/>
      <c r="AE1349" s="160"/>
      <c r="AF1349" s="160"/>
      <c r="AG1349" s="160"/>
      <c r="AH1349" s="156"/>
      <c r="AI1349" s="160"/>
      <c r="AJ1349" s="160"/>
      <c r="AK1349" s="160"/>
      <c r="AL1349" s="160"/>
      <c r="AM1349" s="225"/>
      <c r="AN1349" s="160"/>
      <c r="AO1349" s="160"/>
      <c r="AP1349"/>
      <c r="AQ1349"/>
    </row>
    <row r="1350" spans="1:43" ht="14.4" x14ac:dyDescent="0.3">
      <c r="A1350" s="214"/>
      <c r="B1350" s="215"/>
      <c r="C1350" s="215"/>
      <c r="D1350" s="215"/>
      <c r="E1350" s="215"/>
      <c r="F1350" s="221"/>
      <c r="G1350" s="215"/>
      <c r="H1350" s="215"/>
      <c r="I1350" s="215"/>
      <c r="J1350" s="215"/>
      <c r="K1350" s="214"/>
      <c r="L1350" s="215"/>
      <c r="M1350" s="156"/>
      <c r="N1350" s="214"/>
      <c r="O1350" s="214"/>
      <c r="P1350" s="242"/>
      <c r="Q1350" s="215"/>
      <c r="R1350" s="215"/>
      <c r="S1350" s="215"/>
      <c r="T1350" s="215"/>
      <c r="AP1350"/>
      <c r="AQ1350"/>
    </row>
    <row r="1351" spans="1:43" ht="14.4" x14ac:dyDescent="0.3">
      <c r="A1351" s="214"/>
      <c r="B1351" s="215"/>
      <c r="C1351" s="215"/>
      <c r="D1351" s="215"/>
      <c r="E1351" s="215"/>
      <c r="F1351" s="221"/>
      <c r="G1351" s="215"/>
      <c r="H1351" s="215"/>
      <c r="I1351" s="215"/>
      <c r="J1351" s="215"/>
      <c r="K1351" s="214"/>
      <c r="L1351" s="215"/>
      <c r="M1351" s="226"/>
      <c r="N1351" s="214"/>
      <c r="O1351" s="214"/>
      <c r="P1351" s="242"/>
      <c r="Q1351" s="215"/>
      <c r="R1351" s="215"/>
      <c r="S1351" s="215"/>
      <c r="T1351" s="215"/>
      <c r="AP1351"/>
      <c r="AQ1351"/>
    </row>
    <row r="1352" spans="1:43" ht="14.4" x14ac:dyDescent="0.3">
      <c r="A1352" s="214"/>
      <c r="B1352" s="215"/>
      <c r="C1352" s="215"/>
      <c r="D1352" s="215"/>
      <c r="E1352" s="215"/>
      <c r="F1352" s="220"/>
      <c r="G1352" s="215"/>
      <c r="H1352" s="215"/>
      <c r="I1352" s="215"/>
      <c r="J1352" s="215"/>
      <c r="K1352" s="215"/>
      <c r="L1352" s="215"/>
      <c r="M1352" s="160"/>
      <c r="N1352" s="215"/>
      <c r="O1352" s="219"/>
      <c r="P1352" s="242"/>
      <c r="Q1352" s="219"/>
      <c r="R1352" s="215"/>
      <c r="S1352" s="215"/>
      <c r="T1352" s="215"/>
      <c r="U1352" s="160"/>
      <c r="V1352" s="160"/>
      <c r="W1352" s="160"/>
      <c r="X1352" s="160"/>
      <c r="Y1352" s="160"/>
      <c r="Z1352" s="160"/>
      <c r="AA1352" s="160"/>
      <c r="AB1352" s="160"/>
      <c r="AC1352" s="160"/>
      <c r="AD1352" s="160"/>
      <c r="AE1352" s="160"/>
      <c r="AF1352" s="160"/>
      <c r="AG1352" s="160"/>
      <c r="AH1352" s="156"/>
      <c r="AI1352" s="160"/>
      <c r="AJ1352" s="160"/>
      <c r="AK1352" s="160"/>
      <c r="AL1352" s="160"/>
      <c r="AM1352" s="225"/>
      <c r="AN1352" s="160"/>
      <c r="AO1352" s="160"/>
      <c r="AP1352"/>
      <c r="AQ1352"/>
    </row>
    <row r="1353" spans="1:43" ht="14.4" x14ac:dyDescent="0.3">
      <c r="A1353" s="214"/>
      <c r="B1353" s="215"/>
      <c r="C1353" s="215"/>
      <c r="D1353" s="215"/>
      <c r="E1353" s="215"/>
      <c r="F1353" s="221"/>
      <c r="G1353" s="215"/>
      <c r="H1353" s="215"/>
      <c r="I1353" s="215"/>
      <c r="J1353" s="215"/>
      <c r="K1353" s="214"/>
      <c r="L1353" s="215"/>
      <c r="M1353" s="226"/>
      <c r="N1353" s="214"/>
      <c r="O1353" s="214"/>
      <c r="P1353" s="242"/>
      <c r="Q1353" s="215"/>
      <c r="R1353" s="215"/>
      <c r="S1353" s="215"/>
      <c r="T1353" s="215"/>
      <c r="AP1353"/>
      <c r="AQ1353"/>
    </row>
    <row r="1354" spans="1:43" ht="14.4" x14ac:dyDescent="0.3">
      <c r="A1354" s="214"/>
      <c r="B1354" s="215"/>
      <c r="C1354" s="215"/>
      <c r="D1354" s="215"/>
      <c r="E1354" s="215"/>
      <c r="F1354" s="221"/>
      <c r="G1354" s="215"/>
      <c r="H1354" s="215"/>
      <c r="I1354" s="215"/>
      <c r="J1354" s="215"/>
      <c r="K1354" s="214"/>
      <c r="L1354" s="215"/>
      <c r="M1354" s="156"/>
      <c r="N1354" s="214"/>
      <c r="O1354" s="214"/>
      <c r="P1354" s="242"/>
      <c r="Q1354" s="215"/>
      <c r="R1354" s="215"/>
      <c r="S1354" s="215"/>
      <c r="T1354" s="215"/>
      <c r="AP1354"/>
      <c r="AQ1354"/>
    </row>
    <row r="1355" spans="1:43" ht="14.4" x14ac:dyDescent="0.3">
      <c r="A1355" s="214"/>
      <c r="B1355" s="215"/>
      <c r="C1355" s="215"/>
      <c r="D1355" s="215"/>
      <c r="E1355" s="215"/>
      <c r="F1355" s="221"/>
      <c r="G1355" s="215"/>
      <c r="H1355" s="215"/>
      <c r="I1355" s="215"/>
      <c r="J1355" s="215"/>
      <c r="K1355" s="214"/>
      <c r="L1355" s="215"/>
      <c r="M1355" s="156"/>
      <c r="N1355" s="214"/>
      <c r="O1355" s="214"/>
      <c r="P1355" s="242"/>
      <c r="Q1355" s="215"/>
      <c r="R1355" s="215"/>
      <c r="S1355" s="215"/>
      <c r="T1355" s="215"/>
      <c r="AP1355"/>
      <c r="AQ1355"/>
    </row>
    <row r="1356" spans="1:43" ht="14.4" x14ac:dyDescent="0.3">
      <c r="A1356" s="214"/>
      <c r="B1356" s="215"/>
      <c r="C1356" s="215"/>
      <c r="D1356" s="215"/>
      <c r="E1356" s="215"/>
      <c r="F1356" s="220"/>
      <c r="G1356" s="215"/>
      <c r="H1356" s="215"/>
      <c r="I1356" s="215"/>
      <c r="J1356" s="215"/>
      <c r="K1356" s="215"/>
      <c r="L1356" s="215"/>
      <c r="M1356" s="160"/>
      <c r="N1356" s="215"/>
      <c r="O1356" s="222"/>
      <c r="P1356" s="242"/>
      <c r="Q1356" s="222"/>
      <c r="R1356" s="215"/>
      <c r="S1356" s="215"/>
      <c r="T1356" s="215"/>
      <c r="U1356" s="160"/>
      <c r="V1356" s="160"/>
      <c r="W1356" s="160"/>
      <c r="X1356" s="160"/>
      <c r="Y1356" s="160"/>
      <c r="Z1356" s="160"/>
      <c r="AA1356" s="160"/>
      <c r="AB1356" s="160"/>
      <c r="AC1356" s="160"/>
      <c r="AD1356" s="160"/>
      <c r="AE1356" s="160"/>
      <c r="AF1356" s="160"/>
      <c r="AG1356" s="160"/>
      <c r="AH1356" s="156"/>
      <c r="AI1356" s="160"/>
      <c r="AJ1356" s="160"/>
      <c r="AK1356" s="160"/>
      <c r="AL1356" s="160"/>
      <c r="AM1356" s="225"/>
      <c r="AN1356" s="160"/>
      <c r="AO1356" s="160"/>
      <c r="AP1356"/>
      <c r="AQ1356"/>
    </row>
    <row r="1357" spans="1:43" ht="14.4" x14ac:dyDescent="0.3">
      <c r="A1357" s="214"/>
      <c r="B1357" s="215"/>
      <c r="C1357" s="215"/>
      <c r="D1357" s="215"/>
      <c r="E1357" s="215"/>
      <c r="F1357" s="221"/>
      <c r="G1357" s="215"/>
      <c r="H1357" s="215"/>
      <c r="I1357" s="215"/>
      <c r="J1357" s="215"/>
      <c r="K1357" s="214"/>
      <c r="L1357" s="215"/>
      <c r="M1357" s="156"/>
      <c r="N1357" s="214"/>
      <c r="O1357" s="214"/>
      <c r="P1357" s="242"/>
      <c r="Q1357" s="215"/>
      <c r="R1357" s="215"/>
      <c r="S1357" s="215"/>
      <c r="T1357" s="215"/>
      <c r="AP1357"/>
      <c r="AQ1357"/>
    </row>
    <row r="1358" spans="1:43" ht="14.4" x14ac:dyDescent="0.3">
      <c r="A1358" s="214"/>
      <c r="B1358" s="215"/>
      <c r="C1358" s="215"/>
      <c r="D1358" s="215"/>
      <c r="E1358" s="215"/>
      <c r="F1358" s="221"/>
      <c r="G1358" s="215"/>
      <c r="H1358" s="215"/>
      <c r="I1358" s="215"/>
      <c r="J1358" s="215"/>
      <c r="K1358" s="214"/>
      <c r="L1358" s="215"/>
      <c r="M1358" s="156"/>
      <c r="N1358" s="214"/>
      <c r="O1358" s="214"/>
      <c r="P1358" s="242"/>
      <c r="Q1358" s="215"/>
      <c r="R1358" s="215"/>
      <c r="S1358" s="215"/>
      <c r="T1358" s="215"/>
      <c r="AP1358"/>
      <c r="AQ1358"/>
    </row>
    <row r="1359" spans="1:43" ht="14.4" x14ac:dyDescent="0.3">
      <c r="A1359" s="214"/>
      <c r="B1359" s="215"/>
      <c r="C1359" s="215"/>
      <c r="D1359" s="215"/>
      <c r="E1359" s="215"/>
      <c r="F1359" s="220"/>
      <c r="G1359" s="215"/>
      <c r="H1359" s="215"/>
      <c r="I1359" s="215"/>
      <c r="J1359" s="215"/>
      <c r="K1359" s="215"/>
      <c r="L1359" s="215"/>
      <c r="M1359" s="160"/>
      <c r="N1359" s="215"/>
      <c r="O1359" s="222"/>
      <c r="P1359" s="242"/>
      <c r="Q1359" s="222"/>
      <c r="R1359" s="215"/>
      <c r="S1359" s="215"/>
      <c r="T1359" s="215"/>
      <c r="U1359" s="160"/>
      <c r="V1359" s="160"/>
      <c r="W1359" s="160"/>
      <c r="X1359" s="160"/>
      <c r="Y1359" s="160"/>
      <c r="Z1359" s="160"/>
      <c r="AA1359" s="160"/>
      <c r="AB1359" s="160"/>
      <c r="AC1359" s="160"/>
      <c r="AD1359" s="160"/>
      <c r="AE1359" s="160"/>
      <c r="AF1359" s="160"/>
      <c r="AG1359" s="160"/>
      <c r="AH1359" s="156"/>
      <c r="AI1359" s="160"/>
      <c r="AJ1359" s="160"/>
      <c r="AK1359" s="160"/>
      <c r="AL1359" s="160"/>
      <c r="AM1359" s="225"/>
      <c r="AN1359" s="160"/>
      <c r="AO1359" s="160"/>
      <c r="AP1359"/>
      <c r="AQ1359"/>
    </row>
    <row r="1360" spans="1:43" ht="14.4" x14ac:dyDescent="0.3">
      <c r="A1360" s="214"/>
      <c r="B1360" s="215"/>
      <c r="C1360" s="215"/>
      <c r="D1360" s="215"/>
      <c r="E1360" s="215"/>
      <c r="F1360" s="220"/>
      <c r="G1360" s="215"/>
      <c r="H1360" s="215"/>
      <c r="I1360" s="215"/>
      <c r="J1360" s="215"/>
      <c r="K1360" s="215"/>
      <c r="L1360" s="215"/>
      <c r="M1360" s="160"/>
      <c r="N1360" s="215"/>
      <c r="O1360" s="222"/>
      <c r="P1360" s="242"/>
      <c r="Q1360" s="222"/>
      <c r="R1360" s="215"/>
      <c r="S1360" s="215"/>
      <c r="T1360" s="215"/>
      <c r="U1360" s="160"/>
      <c r="V1360" s="160"/>
      <c r="W1360" s="160"/>
      <c r="X1360" s="160"/>
      <c r="Y1360" s="160"/>
      <c r="Z1360" s="160"/>
      <c r="AA1360" s="160"/>
      <c r="AB1360" s="160"/>
      <c r="AC1360" s="160"/>
      <c r="AD1360" s="160"/>
      <c r="AE1360" s="160"/>
      <c r="AF1360" s="160"/>
      <c r="AG1360" s="160"/>
      <c r="AH1360" s="156"/>
      <c r="AI1360" s="160"/>
      <c r="AJ1360" s="160"/>
      <c r="AK1360" s="160"/>
      <c r="AL1360" s="160"/>
      <c r="AM1360" s="225"/>
      <c r="AN1360" s="160"/>
      <c r="AO1360" s="160"/>
      <c r="AP1360"/>
      <c r="AQ1360"/>
    </row>
    <row r="1361" spans="1:43" ht="14.4" x14ac:dyDescent="0.3">
      <c r="A1361" s="214"/>
      <c r="B1361" s="215"/>
      <c r="C1361" s="215"/>
      <c r="D1361" s="215"/>
      <c r="E1361" s="215"/>
      <c r="F1361" s="221"/>
      <c r="G1361" s="215"/>
      <c r="H1361" s="215"/>
      <c r="I1361" s="215"/>
      <c r="J1361" s="215"/>
      <c r="K1361" s="214"/>
      <c r="L1361" s="215"/>
      <c r="M1361" s="226"/>
      <c r="N1361" s="214"/>
      <c r="O1361" s="214"/>
      <c r="P1361" s="242"/>
      <c r="Q1361" s="215"/>
      <c r="R1361" s="215"/>
      <c r="S1361" s="215"/>
      <c r="T1361" s="215"/>
      <c r="AP1361"/>
      <c r="AQ1361"/>
    </row>
    <row r="1362" spans="1:43" ht="14.4" x14ac:dyDescent="0.3">
      <c r="A1362" s="214"/>
      <c r="B1362" s="215"/>
      <c r="C1362" s="215"/>
      <c r="D1362" s="215"/>
      <c r="E1362" s="215"/>
      <c r="F1362" s="221"/>
      <c r="G1362" s="215"/>
      <c r="H1362" s="215"/>
      <c r="I1362" s="215"/>
      <c r="J1362" s="215"/>
      <c r="K1362" s="214"/>
      <c r="L1362" s="215"/>
      <c r="M1362" s="156"/>
      <c r="N1362" s="214"/>
      <c r="O1362" s="214"/>
      <c r="P1362" s="242"/>
      <c r="Q1362" s="215"/>
      <c r="R1362" s="215"/>
      <c r="S1362" s="215"/>
      <c r="T1362" s="215"/>
      <c r="AP1362"/>
      <c r="AQ1362"/>
    </row>
    <row r="1363" spans="1:43" ht="14.4" x14ac:dyDescent="0.3">
      <c r="A1363" s="214"/>
      <c r="B1363" s="215"/>
      <c r="C1363" s="215"/>
      <c r="D1363" s="215"/>
      <c r="E1363" s="215"/>
      <c r="F1363" s="220"/>
      <c r="G1363" s="215"/>
      <c r="H1363" s="215"/>
      <c r="I1363" s="215"/>
      <c r="J1363" s="215"/>
      <c r="K1363" s="215"/>
      <c r="L1363" s="215"/>
      <c r="M1363" s="160"/>
      <c r="N1363" s="215"/>
      <c r="O1363" s="222"/>
      <c r="P1363" s="242"/>
      <c r="Q1363" s="222"/>
      <c r="R1363" s="215"/>
      <c r="S1363" s="215"/>
      <c r="T1363" s="215"/>
      <c r="U1363" s="160"/>
      <c r="V1363" s="160"/>
      <c r="W1363" s="160"/>
      <c r="X1363" s="160"/>
      <c r="Y1363" s="160"/>
      <c r="Z1363" s="160"/>
      <c r="AA1363" s="160"/>
      <c r="AB1363" s="160"/>
      <c r="AC1363" s="160"/>
      <c r="AD1363" s="160"/>
      <c r="AE1363" s="160"/>
      <c r="AF1363" s="160"/>
      <c r="AG1363" s="160"/>
      <c r="AH1363" s="156"/>
      <c r="AI1363" s="160"/>
      <c r="AJ1363" s="160"/>
      <c r="AK1363" s="160"/>
      <c r="AL1363" s="160"/>
      <c r="AM1363" s="225"/>
      <c r="AN1363" s="160"/>
      <c r="AO1363" s="160"/>
      <c r="AP1363"/>
      <c r="AQ1363"/>
    </row>
    <row r="1364" spans="1:43" ht="14.4" x14ac:dyDescent="0.3">
      <c r="A1364" s="214"/>
      <c r="B1364" s="215"/>
      <c r="C1364" s="215"/>
      <c r="D1364" s="215"/>
      <c r="E1364" s="215"/>
      <c r="F1364" s="221"/>
      <c r="G1364" s="215"/>
      <c r="H1364" s="215"/>
      <c r="I1364" s="215"/>
      <c r="J1364" s="215"/>
      <c r="K1364" s="214"/>
      <c r="L1364" s="215"/>
      <c r="M1364" s="226"/>
      <c r="N1364" s="214"/>
      <c r="O1364" s="214"/>
      <c r="P1364" s="242"/>
      <c r="Q1364" s="215"/>
      <c r="R1364" s="215"/>
      <c r="S1364" s="215"/>
      <c r="T1364" s="215"/>
      <c r="AP1364"/>
      <c r="AQ1364"/>
    </row>
    <row r="1365" spans="1:43" ht="14.4" x14ac:dyDescent="0.3">
      <c r="A1365" s="214"/>
      <c r="B1365" s="215"/>
      <c r="C1365" s="215"/>
      <c r="D1365" s="215"/>
      <c r="E1365" s="215"/>
      <c r="F1365" s="221"/>
      <c r="G1365" s="215"/>
      <c r="H1365" s="215"/>
      <c r="I1365" s="215"/>
      <c r="J1365" s="215"/>
      <c r="K1365" s="214"/>
      <c r="L1365" s="215"/>
      <c r="M1365" s="156"/>
      <c r="N1365" s="214"/>
      <c r="O1365" s="214"/>
      <c r="P1365" s="242"/>
      <c r="Q1365" s="215"/>
      <c r="R1365" s="215"/>
      <c r="S1365" s="215"/>
      <c r="T1365" s="215"/>
      <c r="AP1365"/>
      <c r="AQ1365"/>
    </row>
    <row r="1366" spans="1:43" ht="14.4" x14ac:dyDescent="0.3">
      <c r="A1366" s="214"/>
      <c r="B1366" s="215"/>
      <c r="C1366" s="215"/>
      <c r="D1366" s="215"/>
      <c r="E1366" s="215"/>
      <c r="F1366" s="220"/>
      <c r="G1366" s="215"/>
      <c r="H1366" s="215"/>
      <c r="I1366" s="215"/>
      <c r="J1366" s="215"/>
      <c r="K1366" s="215"/>
      <c r="L1366" s="215"/>
      <c r="M1366" s="160"/>
      <c r="N1366" s="215"/>
      <c r="O1366" s="222"/>
      <c r="P1366" s="242"/>
      <c r="Q1366" s="222"/>
      <c r="R1366" s="215"/>
      <c r="S1366" s="215"/>
      <c r="T1366" s="215"/>
      <c r="U1366" s="160"/>
      <c r="V1366" s="160"/>
      <c r="W1366" s="160"/>
      <c r="X1366" s="160"/>
      <c r="Y1366" s="160"/>
      <c r="Z1366" s="160"/>
      <c r="AA1366" s="160"/>
      <c r="AB1366" s="160"/>
      <c r="AC1366" s="160"/>
      <c r="AD1366" s="160"/>
      <c r="AE1366" s="160"/>
      <c r="AF1366" s="160"/>
      <c r="AG1366" s="160"/>
      <c r="AH1366" s="156"/>
      <c r="AI1366" s="160"/>
      <c r="AJ1366" s="160"/>
      <c r="AK1366" s="160"/>
      <c r="AL1366" s="160"/>
      <c r="AM1366" s="225"/>
      <c r="AN1366" s="160"/>
      <c r="AO1366" s="160"/>
      <c r="AP1366"/>
      <c r="AQ1366"/>
    </row>
    <row r="1367" spans="1:43" ht="14.4" x14ac:dyDescent="0.3">
      <c r="A1367" s="214"/>
      <c r="B1367" s="215"/>
      <c r="C1367" s="215"/>
      <c r="D1367" s="215"/>
      <c r="E1367" s="215"/>
      <c r="F1367" s="221"/>
      <c r="G1367" s="215"/>
      <c r="H1367" s="215"/>
      <c r="I1367" s="215"/>
      <c r="J1367" s="215"/>
      <c r="K1367" s="214"/>
      <c r="L1367" s="215"/>
      <c r="M1367" s="156"/>
      <c r="N1367" s="214"/>
      <c r="O1367" s="214"/>
      <c r="P1367" s="242"/>
      <c r="Q1367" s="215"/>
      <c r="R1367" s="215"/>
      <c r="S1367" s="215"/>
      <c r="T1367" s="215"/>
      <c r="AP1367"/>
      <c r="AQ1367"/>
    </row>
    <row r="1368" spans="1:43" ht="14.4" x14ac:dyDescent="0.3">
      <c r="A1368" s="214"/>
      <c r="B1368" s="215"/>
      <c r="C1368" s="215"/>
      <c r="D1368" s="215"/>
      <c r="E1368" s="215"/>
      <c r="F1368" s="221"/>
      <c r="G1368" s="215"/>
      <c r="H1368" s="215"/>
      <c r="I1368" s="215"/>
      <c r="J1368" s="215"/>
      <c r="K1368" s="214"/>
      <c r="L1368" s="215"/>
      <c r="M1368" s="222"/>
      <c r="N1368" s="214"/>
      <c r="O1368" s="214"/>
      <c r="P1368" s="242"/>
      <c r="Q1368" s="215"/>
      <c r="R1368" s="215"/>
      <c r="S1368" s="215"/>
      <c r="T1368" s="215"/>
      <c r="AP1368"/>
      <c r="AQ1368"/>
    </row>
    <row r="1369" spans="1:43" ht="14.4" x14ac:dyDescent="0.3">
      <c r="A1369" s="214"/>
      <c r="B1369" s="215"/>
      <c r="C1369" s="215"/>
      <c r="D1369" s="215"/>
      <c r="E1369" s="215"/>
      <c r="F1369" s="220"/>
      <c r="G1369" s="215"/>
      <c r="H1369" s="215"/>
      <c r="I1369" s="215"/>
      <c r="J1369" s="215"/>
      <c r="K1369" s="215"/>
      <c r="L1369" s="215"/>
      <c r="M1369" s="160"/>
      <c r="N1369" s="215"/>
      <c r="O1369" s="222"/>
      <c r="P1369" s="242"/>
      <c r="Q1369" s="222"/>
      <c r="R1369" s="215"/>
      <c r="S1369" s="215"/>
      <c r="T1369" s="215"/>
      <c r="U1369" s="160"/>
      <c r="V1369" s="160"/>
      <c r="W1369" s="160"/>
      <c r="X1369" s="160"/>
      <c r="Y1369" s="160"/>
      <c r="Z1369" s="160"/>
      <c r="AA1369" s="160"/>
      <c r="AB1369" s="160"/>
      <c r="AC1369" s="160"/>
      <c r="AD1369" s="160"/>
      <c r="AE1369" s="160"/>
      <c r="AF1369" s="160"/>
      <c r="AG1369" s="160"/>
      <c r="AH1369" s="156"/>
      <c r="AI1369" s="160"/>
      <c r="AJ1369" s="160"/>
      <c r="AK1369" s="160"/>
      <c r="AL1369" s="160"/>
      <c r="AM1369" s="225"/>
      <c r="AN1369" s="160"/>
      <c r="AO1369" s="160"/>
      <c r="AP1369"/>
      <c r="AQ1369"/>
    </row>
    <row r="1370" spans="1:43" ht="14.4" x14ac:dyDescent="0.3">
      <c r="A1370" s="214"/>
      <c r="B1370" s="215"/>
      <c r="C1370" s="215"/>
      <c r="D1370" s="215"/>
      <c r="E1370" s="215"/>
      <c r="F1370" s="220"/>
      <c r="G1370" s="215"/>
      <c r="H1370" s="215"/>
      <c r="I1370" s="215"/>
      <c r="J1370" s="215"/>
      <c r="K1370" s="215"/>
      <c r="L1370" s="215"/>
      <c r="M1370" s="160"/>
      <c r="N1370" s="215"/>
      <c r="O1370" s="222"/>
      <c r="P1370" s="242"/>
      <c r="Q1370" s="222"/>
      <c r="R1370" s="215"/>
      <c r="S1370" s="215"/>
      <c r="T1370" s="215"/>
      <c r="U1370" s="160"/>
      <c r="V1370" s="160"/>
      <c r="W1370" s="160"/>
      <c r="X1370" s="160"/>
      <c r="Y1370" s="160"/>
      <c r="Z1370" s="160"/>
      <c r="AA1370" s="160"/>
      <c r="AB1370" s="160"/>
      <c r="AC1370" s="160"/>
      <c r="AD1370" s="160"/>
      <c r="AE1370" s="160"/>
      <c r="AF1370" s="160"/>
      <c r="AG1370" s="160"/>
      <c r="AH1370" s="156"/>
      <c r="AI1370" s="160"/>
      <c r="AJ1370" s="160"/>
      <c r="AK1370" s="160"/>
      <c r="AL1370" s="160"/>
      <c r="AM1370" s="225"/>
      <c r="AN1370" s="160"/>
      <c r="AO1370" s="160"/>
      <c r="AP1370"/>
      <c r="AQ1370"/>
    </row>
    <row r="1371" spans="1:43" ht="14.4" x14ac:dyDescent="0.3">
      <c r="A1371" s="214"/>
      <c r="B1371" s="215"/>
      <c r="C1371" s="215"/>
      <c r="D1371" s="215"/>
      <c r="E1371" s="215"/>
      <c r="F1371" s="221"/>
      <c r="G1371" s="215"/>
      <c r="H1371" s="215"/>
      <c r="I1371" s="215"/>
      <c r="J1371" s="215"/>
      <c r="K1371" s="214"/>
      <c r="L1371" s="215"/>
      <c r="M1371" s="156"/>
      <c r="N1371" s="214"/>
      <c r="O1371" s="214"/>
      <c r="P1371" s="242"/>
      <c r="Q1371" s="215"/>
      <c r="R1371" s="215"/>
      <c r="S1371" s="215"/>
      <c r="T1371" s="215"/>
      <c r="AP1371"/>
      <c r="AQ1371"/>
    </row>
    <row r="1372" spans="1:43" ht="14.4" x14ac:dyDescent="0.3">
      <c r="A1372" s="214"/>
      <c r="B1372" s="215"/>
      <c r="C1372" s="215"/>
      <c r="D1372" s="215"/>
      <c r="E1372" s="215"/>
      <c r="F1372" s="221"/>
      <c r="G1372" s="215"/>
      <c r="H1372" s="215"/>
      <c r="I1372" s="215"/>
      <c r="J1372" s="215"/>
      <c r="K1372" s="214"/>
      <c r="L1372" s="215"/>
      <c r="M1372" s="222"/>
      <c r="N1372" s="214"/>
      <c r="O1372" s="214"/>
      <c r="P1372" s="242"/>
      <c r="Q1372" s="215"/>
      <c r="R1372" s="215"/>
      <c r="S1372" s="215"/>
      <c r="T1372" s="215"/>
      <c r="AP1372"/>
      <c r="AQ1372"/>
    </row>
    <row r="1373" spans="1:43" ht="14.4" x14ac:dyDescent="0.3">
      <c r="A1373" s="214"/>
      <c r="B1373" s="215"/>
      <c r="C1373" s="215"/>
      <c r="D1373" s="215"/>
      <c r="E1373" s="215"/>
      <c r="F1373" s="220"/>
      <c r="G1373" s="215"/>
      <c r="H1373" s="215"/>
      <c r="I1373" s="215"/>
      <c r="J1373" s="215"/>
      <c r="K1373" s="215"/>
      <c r="L1373" s="215"/>
      <c r="M1373" s="215"/>
      <c r="N1373" s="215"/>
      <c r="O1373" s="219"/>
      <c r="P1373" s="242"/>
      <c r="Q1373" s="219"/>
      <c r="R1373" s="215"/>
      <c r="S1373" s="215"/>
      <c r="T1373" s="215"/>
      <c r="U1373" s="160"/>
      <c r="V1373" s="160"/>
      <c r="W1373" s="160"/>
      <c r="X1373" s="160"/>
      <c r="Y1373" s="160"/>
      <c r="Z1373" s="160"/>
      <c r="AA1373" s="160"/>
      <c r="AB1373" s="160"/>
      <c r="AC1373" s="160"/>
      <c r="AD1373" s="160"/>
      <c r="AE1373" s="160"/>
      <c r="AF1373" s="160"/>
      <c r="AG1373" s="160"/>
      <c r="AH1373" s="156"/>
      <c r="AI1373" s="160"/>
      <c r="AJ1373" s="160"/>
      <c r="AK1373" s="160"/>
      <c r="AL1373" s="160"/>
      <c r="AM1373" s="225"/>
      <c r="AN1373" s="160"/>
      <c r="AO1373" s="160"/>
      <c r="AP1373"/>
      <c r="AQ1373"/>
    </row>
    <row r="1374" spans="1:43" ht="14.4" x14ac:dyDescent="0.3">
      <c r="A1374" s="214"/>
      <c r="B1374" s="215"/>
      <c r="C1374" s="215"/>
      <c r="D1374" s="215"/>
      <c r="E1374" s="215"/>
      <c r="F1374" s="220"/>
      <c r="G1374" s="215"/>
      <c r="H1374" s="215"/>
      <c r="I1374" s="215"/>
      <c r="J1374" s="215"/>
      <c r="K1374" s="215"/>
      <c r="L1374" s="215"/>
      <c r="M1374" s="160"/>
      <c r="N1374" s="215"/>
      <c r="O1374" s="222"/>
      <c r="P1374" s="242"/>
      <c r="Q1374" s="222"/>
      <c r="R1374" s="215"/>
      <c r="S1374" s="215"/>
      <c r="T1374" s="215"/>
      <c r="U1374" s="160"/>
      <c r="V1374" s="160"/>
      <c r="W1374" s="160"/>
      <c r="X1374" s="160"/>
      <c r="Y1374" s="160"/>
      <c r="Z1374" s="160"/>
      <c r="AA1374" s="160"/>
      <c r="AB1374" s="160"/>
      <c r="AC1374" s="160"/>
      <c r="AD1374" s="160"/>
      <c r="AE1374" s="160"/>
      <c r="AF1374" s="160"/>
      <c r="AG1374" s="160"/>
      <c r="AH1374" s="156"/>
      <c r="AI1374" s="160"/>
      <c r="AJ1374" s="160"/>
      <c r="AK1374" s="160"/>
      <c r="AL1374" s="160"/>
      <c r="AM1374" s="225"/>
      <c r="AN1374" s="160"/>
      <c r="AO1374" s="160"/>
      <c r="AP1374"/>
      <c r="AQ1374"/>
    </row>
    <row r="1375" spans="1:43" ht="14.4" x14ac:dyDescent="0.3">
      <c r="A1375" s="214"/>
      <c r="B1375" s="215"/>
      <c r="C1375" s="215"/>
      <c r="D1375" s="215"/>
      <c r="E1375" s="215"/>
      <c r="F1375" s="221"/>
      <c r="G1375" s="215"/>
      <c r="H1375" s="215"/>
      <c r="I1375" s="215"/>
      <c r="J1375" s="215"/>
      <c r="K1375" s="214"/>
      <c r="L1375" s="215"/>
      <c r="M1375" s="156"/>
      <c r="N1375" s="214"/>
      <c r="O1375" s="214"/>
      <c r="P1375" s="242"/>
      <c r="Q1375" s="215"/>
      <c r="R1375" s="215"/>
      <c r="S1375" s="215"/>
      <c r="T1375" s="215"/>
      <c r="AP1375"/>
      <c r="AQ1375"/>
    </row>
    <row r="1376" spans="1:43" ht="14.4" x14ac:dyDescent="0.3">
      <c r="A1376" s="214"/>
      <c r="B1376" s="215"/>
      <c r="C1376" s="215"/>
      <c r="D1376" s="215"/>
      <c r="E1376" s="215"/>
      <c r="F1376" s="221"/>
      <c r="G1376" s="215"/>
      <c r="H1376" s="215"/>
      <c r="I1376" s="215"/>
      <c r="J1376" s="215"/>
      <c r="K1376" s="214"/>
      <c r="L1376" s="215"/>
      <c r="M1376" s="156"/>
      <c r="N1376" s="214"/>
      <c r="O1376" s="214"/>
      <c r="P1376" s="242"/>
      <c r="Q1376" s="215"/>
      <c r="R1376" s="215"/>
      <c r="S1376" s="215"/>
      <c r="T1376" s="215"/>
      <c r="AP1376"/>
      <c r="AQ1376"/>
    </row>
    <row r="1377" spans="1:43" ht="14.4" x14ac:dyDescent="0.3">
      <c r="A1377" s="214"/>
      <c r="B1377" s="215"/>
      <c r="C1377" s="215"/>
      <c r="D1377" s="215"/>
      <c r="E1377" s="215"/>
      <c r="F1377" s="221"/>
      <c r="G1377" s="215"/>
      <c r="H1377" s="215"/>
      <c r="I1377" s="215"/>
      <c r="J1377" s="215"/>
      <c r="K1377" s="214"/>
      <c r="L1377" s="215"/>
      <c r="M1377" s="156"/>
      <c r="N1377" s="214"/>
      <c r="O1377" s="214"/>
      <c r="P1377" s="242"/>
      <c r="Q1377" s="215"/>
      <c r="R1377" s="215"/>
      <c r="S1377" s="215"/>
      <c r="T1377" s="215"/>
      <c r="AP1377"/>
      <c r="AQ1377"/>
    </row>
    <row r="1378" spans="1:43" ht="14.4" x14ac:dyDescent="0.3">
      <c r="A1378" s="214"/>
      <c r="B1378" s="215"/>
      <c r="C1378" s="215"/>
      <c r="D1378" s="215"/>
      <c r="E1378" s="215"/>
      <c r="F1378" s="220"/>
      <c r="G1378" s="215"/>
      <c r="H1378" s="215"/>
      <c r="I1378" s="215"/>
      <c r="J1378" s="215"/>
      <c r="K1378" s="215"/>
      <c r="L1378" s="215"/>
      <c r="M1378" s="215"/>
      <c r="N1378" s="215"/>
      <c r="O1378" s="222"/>
      <c r="P1378" s="242"/>
      <c r="Q1378" s="222"/>
      <c r="R1378" s="215"/>
      <c r="S1378" s="215"/>
      <c r="T1378" s="215"/>
      <c r="U1378" s="160"/>
      <c r="V1378" s="160"/>
      <c r="W1378" s="160"/>
      <c r="X1378" s="160"/>
      <c r="Y1378" s="160"/>
      <c r="Z1378" s="160"/>
      <c r="AA1378" s="160"/>
      <c r="AB1378" s="160"/>
      <c r="AC1378" s="160"/>
      <c r="AD1378" s="160"/>
      <c r="AE1378" s="160"/>
      <c r="AF1378" s="160"/>
      <c r="AG1378" s="160"/>
      <c r="AH1378" s="156"/>
      <c r="AI1378" s="160"/>
      <c r="AJ1378" s="160"/>
      <c r="AK1378" s="160"/>
      <c r="AL1378" s="160"/>
      <c r="AM1378" s="225"/>
      <c r="AN1378" s="160"/>
      <c r="AO1378" s="160"/>
      <c r="AP1378"/>
      <c r="AQ1378"/>
    </row>
    <row r="1379" spans="1:43" ht="14.4" x14ac:dyDescent="0.3">
      <c r="A1379" s="214"/>
      <c r="B1379" s="215"/>
      <c r="C1379" s="215"/>
      <c r="D1379" s="215"/>
      <c r="E1379" s="215"/>
      <c r="F1379" s="221"/>
      <c r="G1379" s="215"/>
      <c r="H1379" s="215"/>
      <c r="I1379" s="215"/>
      <c r="J1379" s="215"/>
      <c r="K1379" s="214"/>
      <c r="L1379" s="215"/>
      <c r="M1379" s="156"/>
      <c r="N1379" s="214"/>
      <c r="O1379" s="214"/>
      <c r="P1379" s="242"/>
      <c r="Q1379" s="215"/>
      <c r="R1379" s="215"/>
      <c r="S1379" s="215"/>
      <c r="T1379" s="215"/>
      <c r="AP1379"/>
      <c r="AQ1379"/>
    </row>
    <row r="1380" spans="1:43" ht="14.4" x14ac:dyDescent="0.3">
      <c r="A1380" s="214"/>
      <c r="B1380" s="215"/>
      <c r="C1380" s="215"/>
      <c r="D1380" s="215"/>
      <c r="E1380" s="215"/>
      <c r="F1380" s="221"/>
      <c r="G1380" s="215"/>
      <c r="H1380" s="215"/>
      <c r="I1380" s="215"/>
      <c r="J1380" s="215"/>
      <c r="K1380" s="214"/>
      <c r="L1380" s="215"/>
      <c r="M1380" s="222"/>
      <c r="N1380" s="214"/>
      <c r="O1380" s="214"/>
      <c r="P1380" s="242"/>
      <c r="Q1380" s="215"/>
      <c r="R1380" s="215"/>
      <c r="S1380" s="215"/>
      <c r="T1380" s="215"/>
      <c r="AP1380"/>
      <c r="AQ1380"/>
    </row>
    <row r="1381" spans="1:43" ht="14.4" x14ac:dyDescent="0.3">
      <c r="A1381" s="214"/>
      <c r="B1381" s="215"/>
      <c r="C1381" s="215"/>
      <c r="D1381" s="215"/>
      <c r="E1381" s="215"/>
      <c r="F1381" s="220"/>
      <c r="G1381" s="215"/>
      <c r="H1381" s="215"/>
      <c r="I1381" s="215"/>
      <c r="J1381" s="215"/>
      <c r="K1381" s="215"/>
      <c r="L1381" s="215"/>
      <c r="M1381" s="160"/>
      <c r="N1381" s="215"/>
      <c r="O1381" s="222"/>
      <c r="P1381" s="242"/>
      <c r="Q1381" s="222"/>
      <c r="R1381" s="215"/>
      <c r="S1381" s="215"/>
      <c r="T1381" s="215"/>
      <c r="U1381" s="160"/>
      <c r="V1381" s="160"/>
      <c r="W1381" s="160"/>
      <c r="X1381" s="160"/>
      <c r="Y1381" s="160"/>
      <c r="Z1381" s="160"/>
      <c r="AA1381" s="160"/>
      <c r="AB1381" s="160"/>
      <c r="AC1381" s="160"/>
      <c r="AD1381" s="160"/>
      <c r="AE1381" s="160"/>
      <c r="AF1381" s="160"/>
      <c r="AG1381" s="160"/>
      <c r="AH1381" s="156"/>
      <c r="AI1381" s="160"/>
      <c r="AJ1381" s="160"/>
      <c r="AK1381" s="160"/>
      <c r="AL1381" s="160"/>
      <c r="AM1381" s="225"/>
      <c r="AN1381" s="160"/>
      <c r="AO1381" s="160"/>
      <c r="AP1381"/>
      <c r="AQ1381"/>
    </row>
    <row r="1382" spans="1:43" ht="14.4" x14ac:dyDescent="0.3">
      <c r="A1382" s="214"/>
      <c r="B1382" s="215"/>
      <c r="C1382" s="215"/>
      <c r="D1382" s="215"/>
      <c r="E1382" s="215"/>
      <c r="F1382" s="221"/>
      <c r="G1382" s="215"/>
      <c r="H1382" s="215"/>
      <c r="I1382" s="215"/>
      <c r="J1382" s="215"/>
      <c r="K1382" s="214"/>
      <c r="L1382" s="215"/>
      <c r="M1382" s="156"/>
      <c r="N1382" s="214"/>
      <c r="O1382" s="214"/>
      <c r="P1382" s="242"/>
      <c r="Q1382" s="215"/>
      <c r="R1382" s="215"/>
      <c r="S1382" s="215"/>
      <c r="T1382" s="215"/>
      <c r="AP1382"/>
      <c r="AQ1382"/>
    </row>
    <row r="1383" spans="1:43" ht="14.4" x14ac:dyDescent="0.3">
      <c r="A1383" s="214"/>
      <c r="B1383" s="215"/>
      <c r="C1383" s="215"/>
      <c r="D1383" s="215"/>
      <c r="E1383" s="215"/>
      <c r="F1383" s="220"/>
      <c r="G1383" s="215"/>
      <c r="H1383" s="215"/>
      <c r="I1383" s="215"/>
      <c r="J1383" s="215"/>
      <c r="K1383" s="215"/>
      <c r="L1383" s="215"/>
      <c r="M1383" s="160"/>
      <c r="N1383" s="215"/>
      <c r="O1383" s="222"/>
      <c r="P1383" s="242"/>
      <c r="Q1383" s="222"/>
      <c r="R1383" s="215"/>
      <c r="S1383" s="215"/>
      <c r="T1383" s="215"/>
      <c r="U1383" s="160"/>
      <c r="V1383" s="160"/>
      <c r="W1383" s="160"/>
      <c r="X1383" s="160"/>
      <c r="Y1383" s="160"/>
      <c r="Z1383" s="160"/>
      <c r="AA1383" s="160"/>
      <c r="AB1383" s="160"/>
      <c r="AC1383" s="160"/>
      <c r="AD1383" s="160"/>
      <c r="AE1383" s="160"/>
      <c r="AF1383" s="160"/>
      <c r="AG1383" s="160"/>
      <c r="AH1383" s="156"/>
      <c r="AI1383" s="160"/>
      <c r="AJ1383" s="160"/>
      <c r="AK1383" s="160"/>
      <c r="AL1383" s="160"/>
      <c r="AM1383" s="225"/>
      <c r="AN1383" s="160"/>
      <c r="AO1383" s="160"/>
      <c r="AP1383"/>
      <c r="AQ1383"/>
    </row>
    <row r="1384" spans="1:43" ht="14.4" x14ac:dyDescent="0.3">
      <c r="A1384" s="214"/>
      <c r="B1384" s="215"/>
      <c r="C1384" s="215"/>
      <c r="D1384" s="215"/>
      <c r="E1384" s="215"/>
      <c r="F1384" s="221"/>
      <c r="G1384" s="215"/>
      <c r="H1384" s="215"/>
      <c r="I1384" s="215"/>
      <c r="J1384" s="215"/>
      <c r="K1384" s="214"/>
      <c r="L1384" s="215"/>
      <c r="M1384" s="156"/>
      <c r="N1384" s="214"/>
      <c r="O1384" s="214"/>
      <c r="P1384" s="242"/>
      <c r="Q1384" s="215"/>
      <c r="R1384" s="215"/>
      <c r="S1384" s="215"/>
      <c r="T1384" s="215"/>
      <c r="AP1384"/>
      <c r="AQ1384"/>
    </row>
    <row r="1385" spans="1:43" ht="14.4" x14ac:dyDescent="0.3">
      <c r="A1385" s="214"/>
      <c r="B1385" s="215"/>
      <c r="C1385" s="215"/>
      <c r="D1385" s="215"/>
      <c r="E1385" s="215"/>
      <c r="F1385" s="221"/>
      <c r="G1385" s="215"/>
      <c r="H1385" s="215"/>
      <c r="I1385" s="215"/>
      <c r="J1385" s="215"/>
      <c r="K1385" s="214"/>
      <c r="L1385" s="215"/>
      <c r="M1385" s="156"/>
      <c r="N1385" s="214"/>
      <c r="O1385" s="214"/>
      <c r="P1385" s="242"/>
      <c r="Q1385" s="215"/>
      <c r="R1385" s="215"/>
      <c r="S1385" s="215"/>
      <c r="T1385" s="215"/>
      <c r="AP1385"/>
      <c r="AQ1385"/>
    </row>
    <row r="1386" spans="1:43" ht="14.4" x14ac:dyDescent="0.3">
      <c r="A1386" s="214"/>
      <c r="B1386" s="215"/>
      <c r="C1386" s="215"/>
      <c r="D1386" s="215"/>
      <c r="E1386" s="215"/>
      <c r="F1386" s="220"/>
      <c r="G1386" s="215"/>
      <c r="H1386" s="215"/>
      <c r="I1386" s="215"/>
      <c r="J1386" s="215"/>
      <c r="K1386" s="215"/>
      <c r="L1386" s="215"/>
      <c r="M1386" s="160"/>
      <c r="N1386" s="215"/>
      <c r="O1386" s="222"/>
      <c r="P1386" s="242"/>
      <c r="Q1386" s="222"/>
      <c r="R1386" s="215"/>
      <c r="S1386" s="215"/>
      <c r="T1386" s="215"/>
      <c r="U1386" s="160"/>
      <c r="V1386" s="160"/>
      <c r="W1386" s="160"/>
      <c r="X1386" s="160"/>
      <c r="Y1386" s="160"/>
      <c r="Z1386" s="160"/>
      <c r="AA1386" s="160"/>
      <c r="AB1386" s="160"/>
      <c r="AC1386" s="160"/>
      <c r="AD1386" s="160"/>
      <c r="AE1386" s="160"/>
      <c r="AF1386" s="160"/>
      <c r="AG1386" s="160"/>
      <c r="AH1386" s="156"/>
      <c r="AI1386" s="160"/>
      <c r="AJ1386" s="160"/>
      <c r="AK1386" s="160"/>
      <c r="AL1386" s="160"/>
      <c r="AM1386" s="225"/>
      <c r="AN1386" s="160"/>
      <c r="AO1386" s="160"/>
      <c r="AP1386"/>
      <c r="AQ1386"/>
    </row>
    <row r="1387" spans="1:43" ht="14.4" x14ac:dyDescent="0.3">
      <c r="A1387" s="214"/>
      <c r="B1387" s="215"/>
      <c r="C1387" s="215"/>
      <c r="D1387" s="215"/>
      <c r="E1387" s="215"/>
      <c r="F1387" s="220"/>
      <c r="G1387" s="215"/>
      <c r="H1387" s="215"/>
      <c r="I1387" s="215"/>
      <c r="J1387" s="215"/>
      <c r="K1387" s="215"/>
      <c r="L1387" s="215"/>
      <c r="M1387" s="160"/>
      <c r="N1387" s="215"/>
      <c r="O1387" s="222"/>
      <c r="P1387" s="242"/>
      <c r="Q1387" s="222"/>
      <c r="R1387" s="215"/>
      <c r="S1387" s="215"/>
      <c r="T1387" s="215"/>
      <c r="U1387" s="160"/>
      <c r="V1387" s="160"/>
      <c r="W1387" s="160"/>
      <c r="X1387" s="160"/>
      <c r="Y1387" s="160"/>
      <c r="Z1387" s="160"/>
      <c r="AA1387" s="160"/>
      <c r="AB1387" s="160"/>
      <c r="AC1387" s="160"/>
      <c r="AD1387" s="160"/>
      <c r="AE1387" s="160"/>
      <c r="AF1387" s="160"/>
      <c r="AG1387" s="160"/>
      <c r="AH1387" s="156"/>
      <c r="AI1387" s="160"/>
      <c r="AJ1387" s="160"/>
      <c r="AK1387" s="160"/>
      <c r="AL1387" s="160"/>
      <c r="AM1387" s="225"/>
      <c r="AN1387" s="160"/>
      <c r="AO1387" s="160"/>
      <c r="AP1387"/>
      <c r="AQ1387"/>
    </row>
    <row r="1388" spans="1:43" ht="14.4" x14ac:dyDescent="0.3">
      <c r="A1388" s="214"/>
      <c r="B1388" s="215"/>
      <c r="C1388" s="215"/>
      <c r="D1388" s="215"/>
      <c r="E1388" s="215"/>
      <c r="F1388" s="220"/>
      <c r="G1388" s="215"/>
      <c r="H1388" s="215"/>
      <c r="I1388" s="215"/>
      <c r="J1388" s="215"/>
      <c r="K1388" s="215"/>
      <c r="L1388" s="215"/>
      <c r="M1388" s="160"/>
      <c r="N1388" s="215"/>
      <c r="O1388" s="222"/>
      <c r="P1388" s="242"/>
      <c r="Q1388" s="222"/>
      <c r="R1388" s="215"/>
      <c r="S1388" s="215"/>
      <c r="T1388" s="215"/>
      <c r="U1388" s="160"/>
      <c r="V1388" s="160"/>
      <c r="W1388" s="160"/>
      <c r="X1388" s="160"/>
      <c r="Y1388" s="160"/>
      <c r="Z1388" s="160"/>
      <c r="AA1388" s="160"/>
      <c r="AB1388" s="160"/>
      <c r="AC1388" s="160"/>
      <c r="AD1388" s="160"/>
      <c r="AE1388" s="160"/>
      <c r="AF1388" s="160"/>
      <c r="AG1388" s="160"/>
      <c r="AH1388" s="156"/>
      <c r="AI1388" s="160"/>
      <c r="AJ1388" s="160"/>
      <c r="AK1388" s="160"/>
      <c r="AL1388" s="160"/>
      <c r="AM1388" s="225"/>
      <c r="AN1388" s="160"/>
      <c r="AO1388" s="160"/>
      <c r="AP1388"/>
      <c r="AQ1388"/>
    </row>
    <row r="1389" spans="1:43" ht="14.4" x14ac:dyDescent="0.3">
      <c r="A1389" s="214"/>
      <c r="B1389" s="215"/>
      <c r="C1389" s="215"/>
      <c r="D1389" s="215"/>
      <c r="E1389" s="215"/>
      <c r="F1389" s="220"/>
      <c r="G1389" s="215"/>
      <c r="H1389" s="215"/>
      <c r="I1389" s="215"/>
      <c r="J1389" s="215"/>
      <c r="K1389" s="215"/>
      <c r="L1389" s="215"/>
      <c r="M1389" s="160"/>
      <c r="N1389" s="215"/>
      <c r="O1389" s="222"/>
      <c r="P1389" s="242"/>
      <c r="Q1389" s="222"/>
      <c r="R1389" s="215"/>
      <c r="S1389" s="215"/>
      <c r="T1389" s="215"/>
      <c r="U1389" s="160"/>
      <c r="V1389" s="160"/>
      <c r="W1389" s="160"/>
      <c r="X1389" s="160"/>
      <c r="Y1389" s="160"/>
      <c r="Z1389" s="160"/>
      <c r="AA1389" s="160"/>
      <c r="AB1389" s="160"/>
      <c r="AC1389" s="160"/>
      <c r="AD1389" s="160"/>
      <c r="AE1389" s="160"/>
      <c r="AF1389" s="160"/>
      <c r="AG1389" s="160"/>
      <c r="AH1389" s="156"/>
      <c r="AI1389" s="160"/>
      <c r="AJ1389" s="160"/>
      <c r="AK1389" s="160"/>
      <c r="AL1389" s="160"/>
      <c r="AM1389" s="225"/>
      <c r="AN1389" s="160"/>
      <c r="AO1389" s="160"/>
      <c r="AP1389"/>
      <c r="AQ1389"/>
    </row>
    <row r="1390" spans="1:43" ht="14.4" x14ac:dyDescent="0.3">
      <c r="A1390" s="214"/>
      <c r="B1390" s="215"/>
      <c r="C1390" s="215"/>
      <c r="D1390" s="215"/>
      <c r="E1390" s="215"/>
      <c r="F1390" s="221"/>
      <c r="G1390" s="215"/>
      <c r="H1390" s="215"/>
      <c r="I1390" s="215"/>
      <c r="J1390" s="215"/>
      <c r="K1390" s="214"/>
      <c r="L1390" s="215"/>
      <c r="M1390" s="156"/>
      <c r="N1390" s="214"/>
      <c r="O1390" s="214"/>
      <c r="P1390" s="242"/>
      <c r="Q1390" s="215"/>
      <c r="R1390" s="215"/>
      <c r="S1390" s="215"/>
      <c r="T1390" s="215"/>
      <c r="AP1390"/>
      <c r="AQ1390"/>
    </row>
    <row r="1391" spans="1:43" ht="14.4" x14ac:dyDescent="0.3">
      <c r="A1391" s="214"/>
      <c r="B1391" s="215"/>
      <c r="C1391" s="215"/>
      <c r="D1391" s="215"/>
      <c r="E1391" s="215"/>
      <c r="F1391" s="221"/>
      <c r="G1391" s="215"/>
      <c r="H1391" s="215"/>
      <c r="I1391" s="215"/>
      <c r="J1391" s="215"/>
      <c r="K1391" s="214"/>
      <c r="L1391" s="215"/>
      <c r="M1391" s="156"/>
      <c r="N1391" s="214"/>
      <c r="O1391" s="214"/>
      <c r="P1391" s="242"/>
      <c r="Q1391" s="215"/>
      <c r="R1391" s="215"/>
      <c r="S1391" s="215"/>
      <c r="T1391" s="215"/>
      <c r="AP1391"/>
      <c r="AQ1391"/>
    </row>
    <row r="1392" spans="1:43" ht="14.4" x14ac:dyDescent="0.3">
      <c r="A1392" s="214"/>
      <c r="B1392" s="215"/>
      <c r="C1392" s="215"/>
      <c r="D1392" s="215"/>
      <c r="E1392" s="215"/>
      <c r="F1392" s="221"/>
      <c r="G1392" s="215"/>
      <c r="H1392" s="215"/>
      <c r="I1392" s="215"/>
      <c r="J1392" s="215"/>
      <c r="K1392" s="214"/>
      <c r="L1392" s="215"/>
      <c r="M1392" s="156"/>
      <c r="N1392" s="214"/>
      <c r="O1392" s="214"/>
      <c r="P1392" s="242"/>
      <c r="Q1392" s="215"/>
      <c r="R1392" s="215"/>
      <c r="S1392" s="215"/>
      <c r="T1392" s="215"/>
      <c r="AP1392"/>
      <c r="AQ1392"/>
    </row>
    <row r="1393" spans="1:45" ht="14.4" x14ac:dyDescent="0.3">
      <c r="A1393" s="214"/>
      <c r="B1393" s="215"/>
      <c r="C1393" s="215"/>
      <c r="D1393" s="215"/>
      <c r="E1393" s="215"/>
      <c r="F1393" s="221"/>
      <c r="G1393" s="215"/>
      <c r="H1393" s="215"/>
      <c r="I1393" s="215"/>
      <c r="J1393" s="215"/>
      <c r="K1393" s="214"/>
      <c r="L1393" s="215"/>
      <c r="M1393" s="156"/>
      <c r="N1393" s="214"/>
      <c r="O1393" s="214"/>
      <c r="P1393" s="242"/>
      <c r="Q1393" s="215"/>
      <c r="R1393" s="215"/>
      <c r="S1393" s="215"/>
      <c r="T1393" s="215"/>
      <c r="AP1393"/>
      <c r="AQ1393"/>
    </row>
    <row r="1394" spans="1:45" ht="14.4" x14ac:dyDescent="0.3">
      <c r="A1394" s="214"/>
      <c r="B1394" s="215"/>
      <c r="C1394" s="215"/>
      <c r="D1394" s="215"/>
      <c r="E1394" s="215"/>
      <c r="F1394" s="220"/>
      <c r="G1394" s="215"/>
      <c r="H1394" s="215"/>
      <c r="I1394" s="215"/>
      <c r="J1394" s="215"/>
      <c r="K1394" s="215"/>
      <c r="L1394" s="215"/>
      <c r="M1394" s="160"/>
      <c r="N1394" s="215"/>
      <c r="O1394" s="222"/>
      <c r="P1394" s="242"/>
      <c r="Q1394" s="222"/>
      <c r="R1394" s="215"/>
      <c r="S1394" s="215"/>
      <c r="T1394" s="215"/>
      <c r="U1394" s="160"/>
      <c r="V1394" s="160"/>
      <c r="W1394" s="160"/>
      <c r="X1394" s="160"/>
      <c r="Y1394" s="160"/>
      <c r="Z1394" s="160"/>
      <c r="AA1394" s="160"/>
      <c r="AB1394" s="160"/>
      <c r="AC1394" s="160"/>
      <c r="AD1394" s="160"/>
      <c r="AE1394" s="160"/>
      <c r="AF1394" s="160"/>
      <c r="AG1394" s="160"/>
      <c r="AH1394" s="156"/>
      <c r="AI1394" s="160"/>
      <c r="AJ1394" s="160"/>
      <c r="AK1394" s="160"/>
      <c r="AL1394" s="160"/>
      <c r="AM1394" s="225"/>
      <c r="AN1394" s="160"/>
      <c r="AO1394" s="160"/>
      <c r="AP1394"/>
      <c r="AQ1394"/>
    </row>
    <row r="1395" spans="1:45" ht="14.4" x14ac:dyDescent="0.3">
      <c r="A1395" s="214"/>
      <c r="B1395" s="215"/>
      <c r="C1395" s="215"/>
      <c r="D1395" s="215"/>
      <c r="E1395" s="215"/>
      <c r="F1395" s="221"/>
      <c r="G1395" s="215"/>
      <c r="H1395" s="215"/>
      <c r="I1395" s="215"/>
      <c r="J1395" s="215"/>
      <c r="K1395" s="214"/>
      <c r="L1395" s="215"/>
      <c r="M1395" s="156"/>
      <c r="N1395" s="214"/>
      <c r="O1395" s="214"/>
      <c r="P1395" s="242"/>
      <c r="Q1395" s="215"/>
      <c r="R1395" s="215"/>
      <c r="S1395" s="215"/>
      <c r="T1395" s="215"/>
      <c r="AP1395"/>
      <c r="AQ1395"/>
    </row>
    <row r="1396" spans="1:45" ht="14.4" x14ac:dyDescent="0.3">
      <c r="A1396" s="214"/>
      <c r="B1396" s="215"/>
      <c r="C1396" s="215"/>
      <c r="D1396" s="215"/>
      <c r="E1396" s="215"/>
      <c r="F1396" s="220"/>
      <c r="G1396" s="215"/>
      <c r="H1396" s="215"/>
      <c r="I1396" s="215"/>
      <c r="J1396" s="215"/>
      <c r="K1396" s="215"/>
      <c r="L1396" s="215"/>
      <c r="M1396" s="160"/>
      <c r="N1396" s="215"/>
      <c r="O1396" s="222"/>
      <c r="P1396" s="242"/>
      <c r="Q1396" s="222"/>
      <c r="R1396" s="215"/>
      <c r="S1396" s="215"/>
      <c r="T1396" s="215"/>
      <c r="U1396" s="160"/>
      <c r="V1396" s="160"/>
      <c r="W1396" s="160"/>
      <c r="X1396" s="160"/>
      <c r="Y1396" s="160"/>
      <c r="Z1396" s="160"/>
      <c r="AA1396" s="160"/>
      <c r="AB1396" s="160"/>
      <c r="AC1396" s="160"/>
      <c r="AD1396" s="160"/>
      <c r="AE1396" s="160"/>
      <c r="AF1396" s="160"/>
      <c r="AG1396" s="160"/>
      <c r="AH1396" s="156"/>
      <c r="AI1396" s="160"/>
      <c r="AJ1396" s="160"/>
      <c r="AK1396" s="160"/>
      <c r="AL1396" s="160"/>
      <c r="AM1396" s="225"/>
      <c r="AN1396" s="160"/>
      <c r="AO1396" s="160"/>
      <c r="AP1396"/>
      <c r="AQ1396"/>
      <c r="AR1396"/>
      <c r="AS1396"/>
    </row>
    <row r="1397" spans="1:45" ht="14.4" x14ac:dyDescent="0.3">
      <c r="A1397" s="214"/>
      <c r="B1397" s="215"/>
      <c r="C1397" s="215"/>
      <c r="D1397" s="215"/>
      <c r="E1397" s="215"/>
      <c r="F1397" s="221"/>
      <c r="G1397" s="215"/>
      <c r="H1397" s="215"/>
      <c r="I1397" s="215"/>
      <c r="J1397" s="215"/>
      <c r="K1397" s="214"/>
      <c r="L1397" s="215"/>
      <c r="M1397" s="156"/>
      <c r="N1397" s="214"/>
      <c r="O1397" s="214"/>
      <c r="P1397" s="242"/>
      <c r="Q1397" s="215"/>
      <c r="R1397" s="215"/>
      <c r="S1397" s="215"/>
      <c r="T1397" s="215"/>
      <c r="AP1397"/>
      <c r="AQ1397"/>
    </row>
    <row r="1398" spans="1:45" ht="14.4" x14ac:dyDescent="0.3">
      <c r="A1398" s="214"/>
      <c r="B1398" s="215"/>
      <c r="C1398" s="215"/>
      <c r="D1398" s="215"/>
      <c r="E1398" s="215"/>
      <c r="F1398" s="222"/>
      <c r="G1398" s="215"/>
      <c r="H1398" s="215"/>
      <c r="I1398" s="215"/>
      <c r="J1398" s="215"/>
      <c r="K1398" s="215"/>
      <c r="L1398" s="215"/>
      <c r="M1398" s="160"/>
      <c r="N1398" s="215"/>
      <c r="O1398" s="222"/>
      <c r="P1398" s="242"/>
      <c r="Q1398" s="222"/>
      <c r="R1398" s="215"/>
      <c r="S1398" s="215"/>
      <c r="T1398" s="215"/>
      <c r="U1398" s="160"/>
      <c r="V1398" s="160"/>
      <c r="W1398" s="160"/>
      <c r="X1398" s="160"/>
      <c r="Y1398" s="160"/>
      <c r="Z1398" s="160"/>
      <c r="AA1398" s="160"/>
      <c r="AB1398" s="160"/>
      <c r="AC1398" s="160"/>
      <c r="AD1398" s="160"/>
      <c r="AE1398" s="160"/>
      <c r="AF1398" s="160"/>
      <c r="AG1398" s="160"/>
      <c r="AH1398" s="156"/>
      <c r="AI1398" s="160"/>
      <c r="AJ1398" s="160"/>
      <c r="AK1398" s="160"/>
      <c r="AL1398" s="160"/>
      <c r="AM1398" s="225"/>
      <c r="AN1398" s="160"/>
      <c r="AO1398" s="160"/>
      <c r="AP1398"/>
      <c r="AQ1398"/>
    </row>
    <row r="1399" spans="1:45" ht="14.4" x14ac:dyDescent="0.3">
      <c r="A1399" s="214"/>
      <c r="B1399" s="215"/>
      <c r="C1399" s="215"/>
      <c r="D1399" s="215"/>
      <c r="E1399" s="215"/>
      <c r="F1399" s="220"/>
      <c r="G1399" s="215"/>
      <c r="H1399" s="215"/>
      <c r="I1399" s="215"/>
      <c r="J1399" s="215"/>
      <c r="K1399" s="215"/>
      <c r="L1399" s="215"/>
      <c r="M1399" s="160"/>
      <c r="N1399" s="215"/>
      <c r="O1399" s="222"/>
      <c r="P1399" s="242"/>
      <c r="Q1399" s="222"/>
      <c r="R1399" s="215"/>
      <c r="S1399" s="215"/>
      <c r="T1399" s="215"/>
      <c r="U1399" s="160"/>
      <c r="V1399" s="160"/>
      <c r="W1399" s="160"/>
      <c r="X1399" s="160"/>
      <c r="Y1399" s="160"/>
      <c r="Z1399" s="160"/>
      <c r="AA1399" s="160"/>
      <c r="AB1399" s="160"/>
      <c r="AC1399" s="160"/>
      <c r="AD1399" s="160"/>
      <c r="AE1399" s="160"/>
      <c r="AF1399" s="160"/>
      <c r="AG1399" s="160"/>
      <c r="AH1399" s="156"/>
      <c r="AI1399" s="160"/>
      <c r="AJ1399" s="160"/>
      <c r="AK1399" s="160"/>
      <c r="AL1399" s="160"/>
      <c r="AM1399" s="225"/>
      <c r="AN1399" s="160"/>
      <c r="AO1399" s="160"/>
      <c r="AP1399"/>
      <c r="AQ1399"/>
    </row>
    <row r="1400" spans="1:45" ht="14.4" x14ac:dyDescent="0.3">
      <c r="A1400" s="214"/>
      <c r="B1400" s="215"/>
      <c r="C1400" s="215"/>
      <c r="D1400" s="215"/>
      <c r="E1400" s="215"/>
      <c r="F1400" s="221"/>
      <c r="G1400" s="215"/>
      <c r="H1400" s="215"/>
      <c r="I1400" s="215"/>
      <c r="J1400" s="215"/>
      <c r="K1400" s="214"/>
      <c r="L1400" s="215"/>
      <c r="M1400" s="156"/>
      <c r="N1400" s="214"/>
      <c r="O1400" s="214"/>
      <c r="P1400" s="242"/>
      <c r="Q1400" s="215"/>
      <c r="R1400" s="215"/>
      <c r="S1400" s="215"/>
      <c r="T1400" s="215"/>
      <c r="AP1400"/>
      <c r="AQ1400"/>
    </row>
    <row r="1401" spans="1:45" ht="14.4" x14ac:dyDescent="0.3">
      <c r="A1401" s="214"/>
      <c r="B1401" s="215"/>
      <c r="C1401" s="215"/>
      <c r="D1401" s="215"/>
      <c r="E1401" s="215"/>
      <c r="F1401" s="220"/>
      <c r="G1401" s="215"/>
      <c r="H1401" s="215"/>
      <c r="I1401" s="215"/>
      <c r="J1401" s="215"/>
      <c r="K1401" s="215"/>
      <c r="L1401" s="215"/>
      <c r="M1401" s="160"/>
      <c r="N1401" s="215"/>
      <c r="O1401" s="222"/>
      <c r="P1401" s="242"/>
      <c r="Q1401" s="222"/>
      <c r="R1401" s="215"/>
      <c r="S1401" s="215"/>
      <c r="T1401" s="215"/>
      <c r="U1401" s="160"/>
      <c r="V1401" s="160"/>
      <c r="W1401" s="160"/>
      <c r="X1401" s="160"/>
      <c r="Y1401" s="160"/>
      <c r="Z1401" s="160"/>
      <c r="AA1401" s="160"/>
      <c r="AB1401" s="160"/>
      <c r="AC1401" s="160"/>
      <c r="AD1401" s="160"/>
      <c r="AE1401" s="160"/>
      <c r="AF1401" s="160"/>
      <c r="AG1401" s="160"/>
      <c r="AH1401" s="156"/>
      <c r="AI1401" s="160"/>
      <c r="AJ1401" s="160"/>
      <c r="AK1401" s="160"/>
      <c r="AL1401" s="160"/>
      <c r="AM1401" s="225"/>
      <c r="AN1401" s="160"/>
      <c r="AO1401" s="160"/>
      <c r="AP1401"/>
      <c r="AQ1401"/>
    </row>
    <row r="1402" spans="1:45" ht="14.4" x14ac:dyDescent="0.3">
      <c r="A1402" s="214"/>
      <c r="B1402" s="215"/>
      <c r="C1402" s="215"/>
      <c r="D1402" s="215"/>
      <c r="E1402" s="215"/>
      <c r="F1402" s="221"/>
      <c r="G1402" s="215"/>
      <c r="H1402" s="215"/>
      <c r="I1402" s="215"/>
      <c r="J1402" s="215"/>
      <c r="K1402" s="214"/>
      <c r="L1402" s="215"/>
      <c r="M1402" s="156"/>
      <c r="N1402" s="214"/>
      <c r="O1402" s="214"/>
      <c r="P1402" s="242"/>
      <c r="Q1402" s="215"/>
      <c r="R1402" s="215"/>
      <c r="S1402" s="215"/>
      <c r="T1402" s="215"/>
      <c r="AP1402"/>
      <c r="AQ1402"/>
    </row>
    <row r="1403" spans="1:45" ht="14.4" x14ac:dyDescent="0.3">
      <c r="A1403" s="214"/>
      <c r="B1403" s="215"/>
      <c r="C1403" s="215"/>
      <c r="D1403" s="215"/>
      <c r="E1403" s="215"/>
      <c r="F1403" s="221"/>
      <c r="G1403" s="215"/>
      <c r="H1403" s="215"/>
      <c r="I1403" s="215"/>
      <c r="J1403" s="215"/>
      <c r="K1403" s="159"/>
      <c r="L1403" s="215"/>
      <c r="M1403" s="156"/>
      <c r="N1403" s="214"/>
      <c r="O1403" s="214"/>
      <c r="P1403" s="242"/>
      <c r="Q1403" s="215"/>
      <c r="R1403" s="215"/>
      <c r="S1403" s="215"/>
      <c r="T1403" s="215"/>
      <c r="AP1403"/>
      <c r="AQ1403"/>
    </row>
    <row r="1404" spans="1:45" ht="14.4" x14ac:dyDescent="0.3">
      <c r="A1404" s="214"/>
      <c r="B1404" s="215"/>
      <c r="C1404" s="215"/>
      <c r="D1404" s="215"/>
      <c r="E1404" s="215"/>
      <c r="F1404" s="221"/>
      <c r="G1404" s="215"/>
      <c r="H1404" s="215"/>
      <c r="I1404" s="215"/>
      <c r="J1404" s="215"/>
      <c r="K1404" s="222"/>
      <c r="L1404" s="215"/>
      <c r="M1404" s="156"/>
      <c r="N1404" s="214"/>
      <c r="O1404" s="214"/>
      <c r="P1404" s="242"/>
      <c r="Q1404" s="215"/>
      <c r="R1404" s="215"/>
      <c r="S1404" s="215"/>
      <c r="T1404" s="215"/>
      <c r="AP1404"/>
      <c r="AQ1404"/>
    </row>
    <row r="1405" spans="1:45" ht="14.4" x14ac:dyDescent="0.3">
      <c r="A1405" s="214"/>
      <c r="B1405" s="215"/>
      <c r="C1405" s="215"/>
      <c r="D1405" s="215"/>
      <c r="E1405" s="215"/>
      <c r="F1405" s="221"/>
      <c r="G1405" s="215"/>
      <c r="H1405" s="215"/>
      <c r="I1405" s="215"/>
      <c r="J1405" s="215"/>
      <c r="K1405" s="214"/>
      <c r="L1405" s="215"/>
      <c r="M1405" s="156"/>
      <c r="N1405" s="214"/>
      <c r="O1405" s="214"/>
      <c r="P1405" s="242"/>
      <c r="Q1405" s="215"/>
      <c r="R1405" s="215"/>
      <c r="S1405" s="215"/>
      <c r="T1405" s="215"/>
      <c r="AP1405"/>
      <c r="AQ1405"/>
    </row>
    <row r="1406" spans="1:45" ht="14.4" x14ac:dyDescent="0.3">
      <c r="A1406" s="214"/>
      <c r="B1406" s="215"/>
      <c r="C1406" s="215"/>
      <c r="D1406" s="215"/>
      <c r="E1406" s="215"/>
      <c r="F1406" s="221"/>
      <c r="G1406" s="215"/>
      <c r="H1406" s="215"/>
      <c r="I1406" s="215"/>
      <c r="J1406" s="215"/>
      <c r="K1406" s="214"/>
      <c r="L1406" s="215"/>
      <c r="M1406" s="156"/>
      <c r="N1406" s="214"/>
      <c r="O1406" s="214"/>
      <c r="P1406" s="242"/>
      <c r="Q1406" s="215"/>
      <c r="R1406" s="215"/>
      <c r="S1406" s="215"/>
      <c r="T1406" s="215"/>
      <c r="AP1406"/>
      <c r="AQ1406"/>
    </row>
    <row r="1407" spans="1:45" ht="14.4" x14ac:dyDescent="0.3">
      <c r="A1407" s="214"/>
      <c r="B1407" s="215"/>
      <c r="C1407" s="215"/>
      <c r="D1407" s="215"/>
      <c r="E1407" s="215"/>
      <c r="F1407" s="221"/>
      <c r="G1407" s="215"/>
      <c r="H1407" s="215"/>
      <c r="I1407" s="215"/>
      <c r="J1407" s="215"/>
      <c r="K1407" s="214"/>
      <c r="L1407" s="215"/>
      <c r="M1407" s="156"/>
      <c r="N1407" s="214"/>
      <c r="O1407" s="214"/>
      <c r="P1407" s="242"/>
      <c r="Q1407" s="215"/>
      <c r="R1407" s="215"/>
      <c r="S1407" s="215"/>
      <c r="T1407" s="215"/>
      <c r="AP1407"/>
      <c r="AQ1407"/>
    </row>
    <row r="1408" spans="1:45" ht="14.4" x14ac:dyDescent="0.3">
      <c r="A1408" s="214"/>
      <c r="B1408" s="215"/>
      <c r="C1408" s="215"/>
      <c r="D1408" s="215"/>
      <c r="E1408" s="215"/>
      <c r="F1408" s="221"/>
      <c r="G1408" s="215"/>
      <c r="H1408" s="215"/>
      <c r="I1408" s="215"/>
      <c r="J1408" s="215"/>
      <c r="K1408" s="214"/>
      <c r="L1408" s="215"/>
      <c r="M1408" s="156"/>
      <c r="N1408" s="214"/>
      <c r="O1408" s="214"/>
      <c r="P1408" s="242"/>
      <c r="Q1408" s="215"/>
      <c r="R1408" s="215"/>
      <c r="S1408" s="215"/>
      <c r="T1408" s="215"/>
      <c r="AP1408"/>
      <c r="AQ1408"/>
    </row>
    <row r="1409" spans="1:43" ht="14.4" x14ac:dyDescent="0.3">
      <c r="A1409" s="214"/>
      <c r="B1409" s="215"/>
      <c r="C1409" s="215"/>
      <c r="D1409" s="215"/>
      <c r="E1409" s="215"/>
      <c r="F1409" s="221"/>
      <c r="G1409" s="215"/>
      <c r="H1409" s="215"/>
      <c r="I1409" s="215"/>
      <c r="J1409" s="215"/>
      <c r="K1409" s="214"/>
      <c r="L1409" s="215"/>
      <c r="M1409" s="156"/>
      <c r="N1409" s="214"/>
      <c r="O1409" s="214"/>
      <c r="P1409" s="242"/>
      <c r="Q1409" s="215"/>
      <c r="R1409" s="215"/>
      <c r="S1409" s="215"/>
      <c r="T1409" s="215"/>
      <c r="AP1409"/>
      <c r="AQ1409"/>
    </row>
    <row r="1410" spans="1:43" ht="14.4" x14ac:dyDescent="0.3">
      <c r="A1410" s="214"/>
      <c r="B1410" s="215"/>
      <c r="C1410" s="215"/>
      <c r="D1410" s="215"/>
      <c r="E1410" s="215"/>
      <c r="F1410" s="221"/>
      <c r="G1410" s="215"/>
      <c r="H1410" s="215"/>
      <c r="I1410" s="215"/>
      <c r="J1410" s="215"/>
      <c r="K1410" s="214"/>
      <c r="L1410" s="215"/>
      <c r="M1410" s="156"/>
      <c r="N1410" s="214"/>
      <c r="O1410" s="214"/>
      <c r="P1410" s="242"/>
      <c r="Q1410" s="215"/>
      <c r="R1410" s="215"/>
      <c r="S1410" s="215"/>
      <c r="T1410" s="215"/>
      <c r="AP1410"/>
      <c r="AQ1410"/>
    </row>
    <row r="1411" spans="1:43" ht="14.4" x14ac:dyDescent="0.3">
      <c r="A1411" s="214"/>
      <c r="B1411" s="215"/>
      <c r="C1411" s="215"/>
      <c r="D1411" s="215"/>
      <c r="E1411" s="215"/>
      <c r="F1411" s="221"/>
      <c r="G1411" s="215"/>
      <c r="H1411" s="215"/>
      <c r="I1411" s="215"/>
      <c r="J1411" s="215"/>
      <c r="K1411" s="214"/>
      <c r="L1411" s="215"/>
      <c r="M1411" s="156"/>
      <c r="N1411" s="214"/>
      <c r="O1411" s="214"/>
      <c r="P1411" s="242"/>
      <c r="Q1411" s="215"/>
      <c r="R1411" s="215"/>
      <c r="S1411" s="215"/>
      <c r="T1411" s="215"/>
      <c r="AP1411"/>
      <c r="AQ1411"/>
    </row>
    <row r="1412" spans="1:43" ht="14.4" x14ac:dyDescent="0.3">
      <c r="A1412" s="214"/>
      <c r="B1412" s="215"/>
      <c r="C1412" s="215"/>
      <c r="D1412" s="215"/>
      <c r="E1412" s="215"/>
      <c r="F1412" s="221"/>
      <c r="G1412" s="215"/>
      <c r="H1412" s="215"/>
      <c r="I1412" s="215"/>
      <c r="J1412" s="215"/>
      <c r="K1412" s="214"/>
      <c r="L1412" s="215"/>
      <c r="M1412" s="156"/>
      <c r="N1412" s="214"/>
      <c r="O1412" s="214"/>
      <c r="P1412" s="242"/>
      <c r="Q1412" s="215"/>
      <c r="R1412" s="215"/>
      <c r="S1412" s="215"/>
      <c r="T1412" s="215"/>
      <c r="AP1412"/>
      <c r="AQ1412"/>
    </row>
    <row r="1413" spans="1:43" ht="14.4" x14ac:dyDescent="0.3">
      <c r="A1413" s="214"/>
      <c r="B1413" s="215"/>
      <c r="C1413" s="215"/>
      <c r="D1413" s="215"/>
      <c r="E1413" s="215"/>
      <c r="F1413" s="221"/>
      <c r="G1413" s="215"/>
      <c r="H1413" s="215"/>
      <c r="I1413" s="215"/>
      <c r="J1413" s="215"/>
      <c r="K1413" s="214"/>
      <c r="L1413" s="215"/>
      <c r="M1413" s="156"/>
      <c r="N1413" s="214"/>
      <c r="O1413" s="214"/>
      <c r="P1413" s="242"/>
      <c r="Q1413" s="215"/>
      <c r="R1413" s="215"/>
      <c r="S1413" s="215"/>
      <c r="T1413" s="215"/>
      <c r="AP1413"/>
      <c r="AQ1413"/>
    </row>
    <row r="1414" spans="1:43" ht="14.4" x14ac:dyDescent="0.3">
      <c r="A1414" s="214"/>
      <c r="B1414" s="215"/>
      <c r="C1414" s="215"/>
      <c r="D1414" s="215"/>
      <c r="E1414" s="215"/>
      <c r="F1414" s="221"/>
      <c r="G1414" s="215"/>
      <c r="H1414" s="215"/>
      <c r="I1414" s="215"/>
      <c r="J1414" s="215"/>
      <c r="K1414" s="214"/>
      <c r="L1414" s="215"/>
      <c r="M1414" s="156"/>
      <c r="N1414" s="214"/>
      <c r="O1414" s="214"/>
      <c r="P1414" s="242"/>
      <c r="Q1414" s="215"/>
      <c r="R1414" s="215"/>
      <c r="S1414" s="215"/>
      <c r="T1414" s="215"/>
      <c r="AP1414"/>
      <c r="AQ1414"/>
    </row>
    <row r="1415" spans="1:43" ht="14.4" x14ac:dyDescent="0.3">
      <c r="A1415" s="214"/>
      <c r="B1415" s="215"/>
      <c r="C1415" s="215"/>
      <c r="D1415" s="215"/>
      <c r="E1415" s="215"/>
      <c r="F1415" s="221"/>
      <c r="G1415" s="215"/>
      <c r="H1415" s="215"/>
      <c r="I1415" s="215"/>
      <c r="J1415" s="215"/>
      <c r="K1415" s="214"/>
      <c r="L1415" s="215"/>
      <c r="M1415" s="156"/>
      <c r="N1415" s="214"/>
      <c r="O1415" s="214"/>
      <c r="P1415" s="242"/>
      <c r="Q1415" s="215"/>
      <c r="R1415" s="215"/>
      <c r="S1415" s="215"/>
      <c r="T1415" s="215"/>
      <c r="AP1415"/>
      <c r="AQ1415"/>
    </row>
    <row r="1416" spans="1:43" ht="14.4" x14ac:dyDescent="0.3">
      <c r="A1416" s="214"/>
      <c r="B1416" s="215"/>
      <c r="C1416" s="215"/>
      <c r="D1416" s="215"/>
      <c r="E1416" s="215"/>
      <c r="F1416" s="221"/>
      <c r="G1416" s="215"/>
      <c r="H1416" s="215"/>
      <c r="I1416" s="215"/>
      <c r="J1416" s="215"/>
      <c r="K1416" s="214"/>
      <c r="L1416" s="215"/>
      <c r="M1416" s="156"/>
      <c r="N1416" s="214"/>
      <c r="O1416" s="214"/>
      <c r="P1416" s="242"/>
      <c r="Q1416" s="215"/>
      <c r="R1416" s="215"/>
      <c r="S1416" s="215"/>
      <c r="T1416" s="215"/>
      <c r="AP1416"/>
      <c r="AQ1416"/>
    </row>
    <row r="1417" spans="1:43" ht="14.4" x14ac:dyDescent="0.3">
      <c r="A1417" s="214"/>
      <c r="B1417" s="215"/>
      <c r="C1417" s="215"/>
      <c r="D1417" s="215"/>
      <c r="E1417" s="215"/>
      <c r="F1417" s="221"/>
      <c r="G1417" s="215"/>
      <c r="H1417" s="215"/>
      <c r="I1417" s="215"/>
      <c r="J1417" s="215"/>
      <c r="K1417" s="214"/>
      <c r="L1417" s="215"/>
      <c r="M1417" s="156"/>
      <c r="N1417" s="214"/>
      <c r="O1417" s="214"/>
      <c r="P1417" s="242"/>
      <c r="Q1417" s="215"/>
      <c r="R1417" s="215"/>
      <c r="S1417" s="215"/>
      <c r="T1417" s="215"/>
      <c r="AP1417"/>
      <c r="AQ1417"/>
    </row>
    <row r="1418" spans="1:43" ht="14.4" x14ac:dyDescent="0.3">
      <c r="A1418" s="214"/>
      <c r="B1418" s="215"/>
      <c r="C1418" s="215"/>
      <c r="D1418" s="215"/>
      <c r="E1418" s="215"/>
      <c r="F1418" s="221"/>
      <c r="G1418" s="215"/>
      <c r="H1418" s="215"/>
      <c r="I1418" s="215"/>
      <c r="J1418" s="215"/>
      <c r="K1418" s="214"/>
      <c r="L1418" s="215"/>
      <c r="M1418" s="156"/>
      <c r="N1418" s="214"/>
      <c r="O1418" s="214"/>
      <c r="P1418" s="242"/>
      <c r="Q1418" s="215"/>
      <c r="R1418" s="215"/>
      <c r="S1418" s="215"/>
      <c r="T1418" s="215"/>
      <c r="AP1418"/>
      <c r="AQ1418"/>
    </row>
    <row r="1419" spans="1:43" ht="14.4" x14ac:dyDescent="0.3">
      <c r="A1419" s="214"/>
      <c r="B1419" s="215"/>
      <c r="C1419" s="215"/>
      <c r="D1419" s="215"/>
      <c r="E1419" s="215"/>
      <c r="F1419" s="221"/>
      <c r="G1419" s="215"/>
      <c r="H1419" s="215"/>
      <c r="I1419" s="215"/>
      <c r="J1419" s="215"/>
      <c r="K1419" s="214"/>
      <c r="L1419" s="215"/>
      <c r="M1419" s="156"/>
      <c r="N1419" s="214"/>
      <c r="O1419" s="214"/>
      <c r="P1419" s="242"/>
      <c r="Q1419" s="215"/>
      <c r="R1419" s="215"/>
      <c r="S1419" s="215"/>
      <c r="T1419" s="215"/>
      <c r="AP1419"/>
      <c r="AQ1419"/>
    </row>
    <row r="1420" spans="1:43" ht="14.4" x14ac:dyDescent="0.3">
      <c r="A1420" s="214"/>
      <c r="B1420" s="215"/>
      <c r="C1420" s="215"/>
      <c r="D1420" s="215"/>
      <c r="E1420" s="215"/>
      <c r="F1420" s="221"/>
      <c r="G1420" s="215"/>
      <c r="H1420" s="215"/>
      <c r="I1420" s="215"/>
      <c r="J1420" s="215"/>
      <c r="K1420" s="214"/>
      <c r="L1420" s="215"/>
      <c r="M1420" s="156"/>
      <c r="N1420" s="214"/>
      <c r="O1420" s="214"/>
      <c r="P1420" s="242"/>
      <c r="Q1420" s="215"/>
      <c r="R1420" s="215"/>
      <c r="S1420" s="215"/>
      <c r="T1420" s="215"/>
      <c r="AP1420"/>
      <c r="AQ1420"/>
    </row>
    <row r="1421" spans="1:43" ht="14.4" x14ac:dyDescent="0.3">
      <c r="A1421" s="214"/>
      <c r="B1421" s="215"/>
      <c r="C1421" s="215"/>
      <c r="D1421" s="215"/>
      <c r="E1421" s="215"/>
      <c r="F1421" s="221"/>
      <c r="G1421" s="215"/>
      <c r="H1421" s="215"/>
      <c r="I1421" s="215"/>
      <c r="J1421" s="215"/>
      <c r="K1421" s="214"/>
      <c r="L1421" s="215"/>
      <c r="M1421" s="156"/>
      <c r="N1421" s="214"/>
      <c r="O1421" s="214"/>
      <c r="P1421" s="242"/>
      <c r="Q1421" s="215"/>
      <c r="R1421" s="215"/>
      <c r="S1421" s="215"/>
      <c r="T1421" s="215"/>
      <c r="AP1421"/>
      <c r="AQ1421"/>
    </row>
    <row r="1422" spans="1:43" ht="14.4" x14ac:dyDescent="0.3">
      <c r="A1422" s="214"/>
      <c r="B1422" s="215"/>
      <c r="C1422" s="215"/>
      <c r="D1422" s="215"/>
      <c r="E1422" s="215"/>
      <c r="F1422" s="221"/>
      <c r="G1422" s="215"/>
      <c r="H1422" s="215"/>
      <c r="I1422" s="215"/>
      <c r="J1422" s="215"/>
      <c r="K1422" s="214"/>
      <c r="L1422" s="215"/>
      <c r="M1422" s="156"/>
      <c r="N1422" s="214"/>
      <c r="O1422" s="214"/>
      <c r="P1422" s="242"/>
      <c r="Q1422" s="215"/>
      <c r="R1422" s="215"/>
      <c r="S1422" s="215"/>
      <c r="T1422" s="215"/>
      <c r="AP1422"/>
      <c r="AQ1422"/>
    </row>
    <row r="1423" spans="1:43" ht="14.4" x14ac:dyDescent="0.3">
      <c r="A1423" s="214"/>
      <c r="B1423" s="215"/>
      <c r="C1423" s="215"/>
      <c r="D1423" s="215"/>
      <c r="E1423" s="215"/>
      <c r="F1423" s="221"/>
      <c r="G1423" s="215"/>
      <c r="H1423" s="215"/>
      <c r="I1423" s="215"/>
      <c r="J1423" s="215"/>
      <c r="K1423" s="214"/>
      <c r="L1423" s="215"/>
      <c r="M1423" s="156"/>
      <c r="N1423" s="214"/>
      <c r="O1423" s="214"/>
      <c r="P1423" s="242"/>
      <c r="Q1423" s="215"/>
      <c r="R1423" s="215"/>
      <c r="S1423" s="215"/>
      <c r="T1423" s="215"/>
      <c r="AP1423"/>
      <c r="AQ1423"/>
    </row>
    <row r="1424" spans="1:43" ht="14.4" x14ac:dyDescent="0.3">
      <c r="A1424" s="214"/>
      <c r="B1424" s="215"/>
      <c r="C1424" s="215"/>
      <c r="D1424" s="215"/>
      <c r="E1424" s="215"/>
      <c r="F1424" s="221"/>
      <c r="G1424" s="215"/>
      <c r="H1424" s="215"/>
      <c r="I1424" s="215"/>
      <c r="J1424" s="215"/>
      <c r="K1424" s="214"/>
      <c r="L1424" s="215"/>
      <c r="M1424" s="156"/>
      <c r="N1424" s="214"/>
      <c r="O1424" s="214"/>
      <c r="P1424" s="242"/>
      <c r="Q1424" s="215"/>
      <c r="R1424" s="215"/>
      <c r="S1424" s="215"/>
      <c r="T1424" s="215"/>
      <c r="AP1424"/>
      <c r="AQ1424"/>
    </row>
    <row r="1425" spans="1:43" ht="14.4" x14ac:dyDescent="0.3">
      <c r="A1425" s="214"/>
      <c r="B1425" s="215"/>
      <c r="C1425" s="215"/>
      <c r="D1425" s="215"/>
      <c r="E1425" s="215"/>
      <c r="F1425" s="221"/>
      <c r="G1425" s="215"/>
      <c r="H1425" s="215"/>
      <c r="I1425" s="215"/>
      <c r="J1425" s="215"/>
      <c r="K1425" s="214"/>
      <c r="L1425" s="215"/>
      <c r="M1425" s="156"/>
      <c r="N1425" s="214"/>
      <c r="O1425" s="214"/>
      <c r="P1425" s="242"/>
      <c r="Q1425" s="215"/>
      <c r="R1425" s="215"/>
      <c r="S1425" s="215"/>
      <c r="T1425" s="215"/>
      <c r="AP1425"/>
      <c r="AQ1425"/>
    </row>
    <row r="1426" spans="1:43" ht="14.4" x14ac:dyDescent="0.3">
      <c r="A1426" s="214"/>
      <c r="B1426" s="215"/>
      <c r="C1426" s="215"/>
      <c r="D1426" s="215"/>
      <c r="E1426" s="215"/>
      <c r="F1426" s="221"/>
      <c r="G1426" s="215"/>
      <c r="H1426" s="215"/>
      <c r="I1426" s="215"/>
      <c r="J1426" s="215"/>
      <c r="K1426" s="214"/>
      <c r="L1426" s="215"/>
      <c r="M1426" s="156"/>
      <c r="N1426" s="214"/>
      <c r="O1426" s="214"/>
      <c r="P1426" s="242"/>
      <c r="Q1426" s="215"/>
      <c r="R1426" s="215"/>
      <c r="S1426" s="215"/>
      <c r="T1426" s="215"/>
      <c r="AP1426"/>
      <c r="AQ1426"/>
    </row>
    <row r="1427" spans="1:43" ht="14.4" x14ac:dyDescent="0.3">
      <c r="A1427" s="214"/>
      <c r="B1427" s="215"/>
      <c r="C1427" s="215"/>
      <c r="D1427" s="215"/>
      <c r="E1427" s="215"/>
      <c r="F1427" s="221"/>
      <c r="G1427" s="215"/>
      <c r="H1427" s="215"/>
      <c r="I1427" s="215"/>
      <c r="J1427" s="215"/>
      <c r="K1427" s="214"/>
      <c r="L1427" s="215"/>
      <c r="M1427" s="156"/>
      <c r="N1427" s="214"/>
      <c r="O1427" s="214"/>
      <c r="P1427" s="242"/>
      <c r="Q1427" s="215"/>
      <c r="R1427" s="215"/>
      <c r="S1427" s="215"/>
      <c r="T1427" s="215"/>
      <c r="AP1427"/>
      <c r="AQ1427"/>
    </row>
    <row r="1428" spans="1:43" ht="14.4" x14ac:dyDescent="0.3">
      <c r="A1428" s="214"/>
      <c r="B1428" s="215"/>
      <c r="C1428" s="215"/>
      <c r="D1428" s="215"/>
      <c r="E1428" s="215"/>
      <c r="F1428" s="221"/>
      <c r="G1428" s="215"/>
      <c r="H1428" s="215"/>
      <c r="I1428" s="215"/>
      <c r="J1428" s="215"/>
      <c r="K1428" s="159"/>
      <c r="L1428" s="215"/>
      <c r="M1428" s="156"/>
      <c r="N1428" s="214"/>
      <c r="O1428" s="214"/>
      <c r="P1428" s="242"/>
      <c r="Q1428" s="215"/>
      <c r="R1428" s="215"/>
      <c r="S1428" s="215"/>
      <c r="T1428" s="215"/>
      <c r="AP1428"/>
      <c r="AQ1428"/>
    </row>
    <row r="1429" spans="1:43" ht="14.4" x14ac:dyDescent="0.3">
      <c r="A1429" s="214"/>
      <c r="B1429" s="215"/>
      <c r="C1429" s="215"/>
      <c r="D1429" s="215"/>
      <c r="E1429" s="215"/>
      <c r="F1429" s="221"/>
      <c r="G1429" s="215"/>
      <c r="H1429" s="215"/>
      <c r="I1429" s="215"/>
      <c r="J1429" s="215"/>
      <c r="K1429" s="222"/>
      <c r="L1429" s="215"/>
      <c r="M1429" s="156"/>
      <c r="N1429" s="214"/>
      <c r="O1429" s="214"/>
      <c r="P1429" s="242"/>
      <c r="Q1429" s="215"/>
      <c r="R1429" s="215"/>
      <c r="S1429" s="215"/>
      <c r="T1429" s="215"/>
      <c r="AP1429"/>
      <c r="AQ1429"/>
    </row>
    <row r="1430" spans="1:43" ht="14.4" x14ac:dyDescent="0.3">
      <c r="A1430" s="214"/>
      <c r="B1430" s="215"/>
      <c r="C1430" s="215"/>
      <c r="D1430" s="215"/>
      <c r="E1430" s="215"/>
      <c r="F1430" s="221"/>
      <c r="G1430" s="215"/>
      <c r="H1430" s="215"/>
      <c r="I1430" s="215"/>
      <c r="J1430" s="215"/>
      <c r="K1430" s="159"/>
      <c r="L1430" s="215"/>
      <c r="M1430" s="156"/>
      <c r="N1430" s="214"/>
      <c r="O1430" s="214"/>
      <c r="P1430" s="242"/>
      <c r="Q1430" s="215"/>
      <c r="R1430" s="215"/>
      <c r="S1430" s="215"/>
      <c r="T1430" s="215"/>
      <c r="AP1430"/>
      <c r="AQ1430"/>
    </row>
    <row r="1431" spans="1:43" ht="14.4" x14ac:dyDescent="0.3">
      <c r="A1431" s="214"/>
      <c r="B1431" s="215"/>
      <c r="C1431" s="215"/>
      <c r="D1431" s="215"/>
      <c r="E1431" s="215"/>
      <c r="F1431" s="221"/>
      <c r="G1431" s="215"/>
      <c r="H1431" s="215"/>
      <c r="I1431" s="215"/>
      <c r="J1431" s="215"/>
      <c r="K1431" s="222"/>
      <c r="L1431" s="215"/>
      <c r="M1431" s="156"/>
      <c r="N1431" s="214"/>
      <c r="O1431" s="214"/>
      <c r="P1431" s="242"/>
      <c r="Q1431" s="215"/>
      <c r="R1431" s="215"/>
      <c r="S1431" s="215"/>
      <c r="T1431" s="215"/>
      <c r="AP1431"/>
      <c r="AQ1431"/>
    </row>
    <row r="1432" spans="1:43" ht="14.4" x14ac:dyDescent="0.3">
      <c r="A1432" s="214"/>
      <c r="B1432" s="215"/>
      <c r="C1432" s="215"/>
      <c r="D1432" s="215"/>
      <c r="E1432" s="215"/>
      <c r="F1432" s="221"/>
      <c r="G1432" s="215"/>
      <c r="H1432" s="215"/>
      <c r="I1432" s="215"/>
      <c r="J1432" s="215"/>
      <c r="K1432" s="214"/>
      <c r="L1432" s="215"/>
      <c r="M1432" s="156"/>
      <c r="N1432" s="214"/>
      <c r="O1432" s="214"/>
      <c r="P1432" s="242"/>
      <c r="Q1432" s="215"/>
      <c r="R1432" s="215"/>
      <c r="S1432" s="215"/>
      <c r="T1432" s="215"/>
      <c r="AP1432"/>
      <c r="AQ1432"/>
    </row>
    <row r="1433" spans="1:43" ht="14.4" x14ac:dyDescent="0.3">
      <c r="A1433" s="214"/>
      <c r="B1433" s="215"/>
      <c r="C1433" s="215"/>
      <c r="D1433" s="215"/>
      <c r="E1433" s="215"/>
      <c r="F1433" s="221"/>
      <c r="G1433" s="215"/>
      <c r="H1433" s="215"/>
      <c r="I1433" s="215"/>
      <c r="J1433" s="215"/>
      <c r="K1433" s="214"/>
      <c r="L1433" s="215"/>
      <c r="M1433" s="156"/>
      <c r="N1433" s="214"/>
      <c r="O1433" s="214"/>
      <c r="P1433" s="242"/>
      <c r="Q1433" s="215"/>
      <c r="R1433" s="215"/>
      <c r="S1433" s="215"/>
      <c r="T1433" s="215"/>
      <c r="AP1433"/>
      <c r="AQ1433"/>
    </row>
    <row r="1434" spans="1:43" ht="14.4" x14ac:dyDescent="0.3">
      <c r="A1434" s="214"/>
      <c r="B1434" s="215"/>
      <c r="C1434" s="215"/>
      <c r="D1434" s="215"/>
      <c r="E1434" s="215"/>
      <c r="F1434" s="221"/>
      <c r="G1434" s="215"/>
      <c r="H1434" s="215"/>
      <c r="I1434" s="215"/>
      <c r="J1434" s="215"/>
      <c r="K1434" s="214"/>
      <c r="L1434" s="215"/>
      <c r="M1434" s="156"/>
      <c r="N1434" s="214"/>
      <c r="O1434" s="214"/>
      <c r="P1434" s="242"/>
      <c r="Q1434" s="215"/>
      <c r="R1434" s="215"/>
      <c r="S1434" s="215"/>
      <c r="T1434" s="215"/>
      <c r="AP1434"/>
      <c r="AQ1434"/>
    </row>
    <row r="1435" spans="1:43" ht="14.4" x14ac:dyDescent="0.3">
      <c r="A1435" s="214"/>
      <c r="B1435" s="215"/>
      <c r="C1435" s="215"/>
      <c r="D1435" s="215"/>
      <c r="E1435" s="215"/>
      <c r="F1435" s="221"/>
      <c r="G1435" s="215"/>
      <c r="H1435" s="215"/>
      <c r="I1435" s="215"/>
      <c r="J1435" s="215"/>
      <c r="K1435" s="214"/>
      <c r="L1435" s="215"/>
      <c r="M1435" s="156"/>
      <c r="N1435" s="214"/>
      <c r="O1435" s="214"/>
      <c r="P1435" s="242"/>
      <c r="Q1435" s="215"/>
      <c r="R1435" s="215"/>
      <c r="S1435" s="215"/>
      <c r="T1435" s="215"/>
      <c r="AP1435"/>
      <c r="AQ1435"/>
    </row>
    <row r="1436" spans="1:43" ht="14.4" x14ac:dyDescent="0.3">
      <c r="A1436" s="214"/>
      <c r="B1436" s="215"/>
      <c r="C1436" s="215"/>
      <c r="D1436" s="215"/>
      <c r="E1436" s="215"/>
      <c r="F1436" s="221"/>
      <c r="G1436" s="215"/>
      <c r="H1436" s="215"/>
      <c r="I1436" s="215"/>
      <c r="J1436" s="215"/>
      <c r="K1436" s="159"/>
      <c r="L1436" s="215"/>
      <c r="M1436" s="156"/>
      <c r="N1436" s="214"/>
      <c r="O1436" s="214"/>
      <c r="P1436" s="242"/>
      <c r="Q1436" s="215"/>
      <c r="R1436" s="215"/>
      <c r="S1436" s="215"/>
      <c r="T1436" s="215"/>
      <c r="AP1436"/>
      <c r="AQ1436"/>
    </row>
    <row r="1437" spans="1:43" ht="14.4" x14ac:dyDescent="0.3">
      <c r="A1437" s="214"/>
      <c r="B1437" s="215"/>
      <c r="C1437" s="215"/>
      <c r="D1437" s="215"/>
      <c r="E1437" s="215"/>
      <c r="F1437" s="221"/>
      <c r="G1437" s="215"/>
      <c r="H1437" s="215"/>
      <c r="I1437" s="215"/>
      <c r="J1437" s="215"/>
      <c r="K1437" s="156"/>
      <c r="L1437" s="215"/>
      <c r="M1437" s="156"/>
      <c r="N1437" s="214"/>
      <c r="O1437" s="214"/>
      <c r="P1437" s="242"/>
      <c r="Q1437" s="215"/>
      <c r="R1437" s="215"/>
      <c r="S1437" s="215"/>
      <c r="T1437" s="215"/>
      <c r="AP1437"/>
      <c r="AQ1437"/>
    </row>
    <row r="1438" spans="1:43" ht="14.4" x14ac:dyDescent="0.3">
      <c r="A1438" s="214"/>
      <c r="B1438" s="215"/>
      <c r="C1438" s="215"/>
      <c r="D1438" s="215"/>
      <c r="E1438" s="215"/>
      <c r="F1438" s="221"/>
      <c r="G1438" s="215"/>
      <c r="H1438" s="215"/>
      <c r="I1438" s="215"/>
      <c r="J1438" s="215"/>
      <c r="K1438" s="156"/>
      <c r="L1438" s="215"/>
      <c r="M1438" s="156"/>
      <c r="N1438" s="214"/>
      <c r="O1438" s="214"/>
      <c r="P1438" s="242"/>
      <c r="Q1438" s="215"/>
      <c r="R1438" s="215"/>
      <c r="S1438" s="215"/>
      <c r="T1438" s="215"/>
      <c r="AP1438"/>
      <c r="AQ1438"/>
    </row>
    <row r="1439" spans="1:43" ht="14.4" x14ac:dyDescent="0.3">
      <c r="A1439" s="214"/>
      <c r="B1439" s="215"/>
      <c r="C1439" s="215"/>
      <c r="D1439" s="215"/>
      <c r="E1439" s="215"/>
      <c r="F1439" s="221"/>
      <c r="G1439" s="215"/>
      <c r="H1439" s="215"/>
      <c r="I1439" s="215"/>
      <c r="J1439" s="215"/>
      <c r="K1439" s="222"/>
      <c r="L1439" s="215"/>
      <c r="M1439" s="156"/>
      <c r="N1439" s="214"/>
      <c r="O1439" s="214"/>
      <c r="P1439" s="242"/>
      <c r="Q1439" s="215"/>
      <c r="R1439" s="215"/>
      <c r="S1439" s="215"/>
      <c r="T1439" s="215"/>
      <c r="AP1439"/>
      <c r="AQ1439"/>
    </row>
    <row r="1440" spans="1:43" ht="14.4" x14ac:dyDescent="0.3">
      <c r="A1440" s="214"/>
      <c r="B1440" s="215"/>
      <c r="C1440" s="215"/>
      <c r="D1440" s="215"/>
      <c r="E1440" s="215"/>
      <c r="F1440" s="221"/>
      <c r="G1440" s="215"/>
      <c r="H1440" s="215"/>
      <c r="I1440" s="215"/>
      <c r="J1440" s="215"/>
      <c r="K1440" s="214"/>
      <c r="L1440" s="215"/>
      <c r="M1440" s="156"/>
      <c r="N1440" s="214"/>
      <c r="O1440" s="214"/>
      <c r="P1440" s="242"/>
      <c r="Q1440" s="215"/>
      <c r="R1440" s="215"/>
      <c r="S1440" s="215"/>
      <c r="T1440" s="215"/>
      <c r="AP1440"/>
      <c r="AQ1440"/>
    </row>
    <row r="1441" spans="1:43" ht="14.4" x14ac:dyDescent="0.3">
      <c r="A1441" s="214"/>
      <c r="B1441" s="215"/>
      <c r="C1441" s="215"/>
      <c r="D1441" s="215"/>
      <c r="E1441" s="215"/>
      <c r="F1441" s="221"/>
      <c r="G1441" s="215"/>
      <c r="H1441" s="215"/>
      <c r="I1441" s="215"/>
      <c r="J1441" s="215"/>
      <c r="K1441" s="214"/>
      <c r="L1441" s="215"/>
      <c r="M1441" s="222"/>
      <c r="N1441" s="214"/>
      <c r="O1441" s="214"/>
      <c r="P1441" s="242"/>
      <c r="Q1441" s="215"/>
      <c r="R1441" s="215"/>
      <c r="S1441" s="215"/>
      <c r="T1441" s="215"/>
      <c r="AP1441"/>
      <c r="AQ1441"/>
    </row>
    <row r="1442" spans="1:43" ht="14.4" x14ac:dyDescent="0.3">
      <c r="A1442" s="214"/>
      <c r="B1442" s="215"/>
      <c r="C1442" s="215"/>
      <c r="D1442" s="215"/>
      <c r="E1442" s="215"/>
      <c r="F1442" s="221"/>
      <c r="G1442" s="215"/>
      <c r="H1442" s="215"/>
      <c r="I1442" s="215"/>
      <c r="J1442" s="215"/>
      <c r="K1442" s="214"/>
      <c r="L1442" s="215"/>
      <c r="M1442" s="226"/>
      <c r="N1442" s="214"/>
      <c r="O1442" s="214"/>
      <c r="P1442" s="242"/>
      <c r="Q1442" s="215"/>
      <c r="R1442" s="215"/>
      <c r="S1442" s="215"/>
      <c r="T1442" s="215"/>
      <c r="AP1442"/>
      <c r="AQ1442"/>
    </row>
    <row r="1443" spans="1:43" ht="14.4" x14ac:dyDescent="0.3">
      <c r="A1443" s="214"/>
      <c r="B1443" s="215"/>
      <c r="C1443" s="215"/>
      <c r="D1443" s="215"/>
      <c r="E1443" s="215"/>
      <c r="F1443" s="221"/>
      <c r="G1443" s="215"/>
      <c r="H1443" s="215"/>
      <c r="I1443" s="215"/>
      <c r="J1443" s="215"/>
      <c r="K1443" s="214"/>
      <c r="L1443" s="215"/>
      <c r="M1443" s="156"/>
      <c r="N1443" s="214"/>
      <c r="O1443" s="214"/>
      <c r="P1443" s="242"/>
      <c r="Q1443" s="215"/>
      <c r="R1443" s="215"/>
      <c r="S1443" s="215"/>
      <c r="T1443" s="215"/>
      <c r="AP1443"/>
      <c r="AQ1443"/>
    </row>
    <row r="1444" spans="1:43" ht="14.4" x14ac:dyDescent="0.3">
      <c r="A1444" s="214"/>
      <c r="B1444" s="215"/>
      <c r="C1444" s="215"/>
      <c r="D1444" s="215"/>
      <c r="E1444" s="215"/>
      <c r="F1444" s="221"/>
      <c r="G1444" s="215"/>
      <c r="H1444" s="215"/>
      <c r="I1444" s="215"/>
      <c r="J1444" s="215"/>
      <c r="K1444" s="214"/>
      <c r="L1444" s="215"/>
      <c r="M1444" s="222"/>
      <c r="N1444" s="214"/>
      <c r="O1444" s="214"/>
      <c r="P1444" s="242"/>
      <c r="Q1444" s="215"/>
      <c r="R1444" s="215"/>
      <c r="S1444" s="215"/>
      <c r="T1444" s="215"/>
      <c r="AP1444"/>
      <c r="AQ1444"/>
    </row>
    <row r="1445" spans="1:43" ht="14.4" x14ac:dyDescent="0.3">
      <c r="A1445" s="214"/>
      <c r="B1445" s="215"/>
      <c r="C1445" s="215"/>
      <c r="D1445" s="215"/>
      <c r="E1445" s="215"/>
      <c r="F1445" s="221"/>
      <c r="G1445" s="215"/>
      <c r="H1445" s="215"/>
      <c r="I1445" s="215"/>
      <c r="J1445" s="215"/>
      <c r="K1445" s="214"/>
      <c r="L1445" s="215"/>
      <c r="M1445" s="226"/>
      <c r="N1445" s="214"/>
      <c r="O1445" s="214"/>
      <c r="P1445" s="242"/>
      <c r="Q1445" s="215"/>
      <c r="R1445" s="215"/>
      <c r="S1445" s="215"/>
      <c r="T1445" s="215"/>
      <c r="AP1445"/>
      <c r="AQ1445"/>
    </row>
    <row r="1446" spans="1:43" ht="14.4" x14ac:dyDescent="0.3">
      <c r="A1446" s="214"/>
      <c r="B1446" s="215"/>
      <c r="C1446" s="215"/>
      <c r="D1446" s="215"/>
      <c r="E1446" s="215"/>
      <c r="F1446" s="221"/>
      <c r="G1446" s="215"/>
      <c r="H1446" s="215"/>
      <c r="I1446" s="215"/>
      <c r="J1446" s="215"/>
      <c r="K1446" s="214"/>
      <c r="L1446" s="215"/>
      <c r="M1446" s="156"/>
      <c r="N1446" s="214"/>
      <c r="O1446" s="214"/>
      <c r="P1446" s="242"/>
      <c r="Q1446" s="215"/>
      <c r="R1446" s="215"/>
      <c r="S1446" s="215"/>
      <c r="T1446" s="215"/>
      <c r="AP1446"/>
      <c r="AQ1446"/>
    </row>
    <row r="1447" spans="1:43" ht="14.4" x14ac:dyDescent="0.3">
      <c r="A1447" s="214"/>
      <c r="B1447" s="215"/>
      <c r="C1447" s="215"/>
      <c r="D1447" s="215"/>
      <c r="E1447" s="215"/>
      <c r="F1447" s="221"/>
      <c r="G1447" s="215"/>
      <c r="H1447" s="215"/>
      <c r="I1447" s="215"/>
      <c r="J1447" s="215"/>
      <c r="K1447" s="214"/>
      <c r="L1447" s="215"/>
      <c r="M1447" s="156"/>
      <c r="N1447" s="214"/>
      <c r="O1447" s="214"/>
      <c r="P1447" s="242"/>
      <c r="Q1447" s="215"/>
      <c r="R1447" s="215"/>
      <c r="S1447" s="215"/>
      <c r="T1447" s="215"/>
      <c r="AP1447"/>
      <c r="AQ1447"/>
    </row>
    <row r="1448" spans="1:43" ht="14.4" x14ac:dyDescent="0.3">
      <c r="A1448" s="214"/>
      <c r="B1448" s="215"/>
      <c r="C1448" s="215"/>
      <c r="D1448" s="215"/>
      <c r="E1448" s="215"/>
      <c r="F1448" s="221"/>
      <c r="G1448" s="215"/>
      <c r="H1448" s="215"/>
      <c r="I1448" s="215"/>
      <c r="J1448" s="215"/>
      <c r="K1448" s="214"/>
      <c r="L1448" s="215"/>
      <c r="M1448" s="156"/>
      <c r="N1448" s="214"/>
      <c r="O1448" s="214"/>
      <c r="P1448" s="242"/>
      <c r="Q1448" s="215"/>
      <c r="R1448" s="215"/>
      <c r="S1448" s="215"/>
      <c r="T1448" s="215"/>
      <c r="AP1448"/>
      <c r="AQ1448"/>
    </row>
    <row r="1449" spans="1:43" ht="14.4" x14ac:dyDescent="0.3">
      <c r="A1449" s="214"/>
      <c r="B1449" s="215"/>
      <c r="C1449" s="215"/>
      <c r="D1449" s="215"/>
      <c r="E1449" s="215"/>
      <c r="F1449" s="221"/>
      <c r="G1449" s="215"/>
      <c r="H1449" s="215"/>
      <c r="I1449" s="215"/>
      <c r="J1449" s="215"/>
      <c r="K1449" s="214"/>
      <c r="L1449" s="215"/>
      <c r="M1449" s="156"/>
      <c r="N1449" s="214"/>
      <c r="O1449" s="214"/>
      <c r="P1449" s="242"/>
      <c r="Q1449" s="215"/>
      <c r="R1449" s="215"/>
      <c r="S1449" s="215"/>
      <c r="T1449" s="215"/>
      <c r="AP1449"/>
      <c r="AQ1449"/>
    </row>
    <row r="1450" spans="1:43" ht="14.4" x14ac:dyDescent="0.3">
      <c r="A1450" s="214"/>
      <c r="B1450" s="215"/>
      <c r="C1450" s="215"/>
      <c r="D1450" s="215"/>
      <c r="E1450" s="215"/>
      <c r="F1450" s="221"/>
      <c r="G1450" s="215"/>
      <c r="H1450" s="215"/>
      <c r="I1450" s="215"/>
      <c r="J1450" s="215"/>
      <c r="K1450" s="214"/>
      <c r="L1450" s="215"/>
      <c r="M1450" s="156"/>
      <c r="N1450" s="214"/>
      <c r="O1450" s="214"/>
      <c r="P1450" s="242"/>
      <c r="Q1450" s="215"/>
      <c r="R1450" s="215"/>
      <c r="S1450" s="215"/>
      <c r="T1450" s="215"/>
      <c r="AP1450"/>
      <c r="AQ1450"/>
    </row>
    <row r="1451" spans="1:43" ht="14.4" x14ac:dyDescent="0.3">
      <c r="A1451" s="214"/>
      <c r="B1451" s="215"/>
      <c r="C1451" s="215"/>
      <c r="D1451" s="215"/>
      <c r="E1451" s="215"/>
      <c r="F1451" s="221"/>
      <c r="G1451" s="215"/>
      <c r="H1451" s="215"/>
      <c r="I1451" s="215"/>
      <c r="J1451" s="215"/>
      <c r="K1451" s="214"/>
      <c r="L1451" s="215"/>
      <c r="M1451" s="156"/>
      <c r="N1451" s="214"/>
      <c r="O1451" s="214"/>
      <c r="P1451" s="242"/>
      <c r="Q1451" s="215"/>
      <c r="R1451" s="215"/>
      <c r="S1451" s="215"/>
      <c r="T1451" s="215"/>
      <c r="AP1451"/>
      <c r="AQ1451"/>
    </row>
    <row r="1452" spans="1:43" ht="14.4" x14ac:dyDescent="0.3">
      <c r="A1452" s="214"/>
      <c r="B1452" s="215"/>
      <c r="C1452" s="215"/>
      <c r="D1452" s="215"/>
      <c r="E1452" s="215"/>
      <c r="F1452" s="221"/>
      <c r="G1452" s="215"/>
      <c r="H1452" s="215"/>
      <c r="I1452" s="215"/>
      <c r="J1452" s="215"/>
      <c r="K1452" s="214"/>
      <c r="L1452" s="215"/>
      <c r="M1452" s="156"/>
      <c r="N1452" s="214"/>
      <c r="O1452" s="214"/>
      <c r="P1452" s="242"/>
      <c r="Q1452" s="215"/>
      <c r="R1452" s="215"/>
      <c r="S1452" s="215"/>
      <c r="T1452" s="215"/>
      <c r="AP1452"/>
      <c r="AQ1452"/>
    </row>
    <row r="1453" spans="1:43" ht="14.4" x14ac:dyDescent="0.3">
      <c r="A1453" s="214"/>
      <c r="B1453" s="215"/>
      <c r="C1453" s="215"/>
      <c r="D1453" s="215"/>
      <c r="E1453" s="215"/>
      <c r="F1453" s="221"/>
      <c r="G1453" s="215"/>
      <c r="H1453" s="215"/>
      <c r="I1453" s="215"/>
      <c r="J1453" s="215"/>
      <c r="K1453" s="214"/>
      <c r="L1453" s="215"/>
      <c r="M1453" s="156"/>
      <c r="N1453" s="214"/>
      <c r="O1453" s="214"/>
      <c r="P1453" s="242"/>
      <c r="Q1453" s="215"/>
      <c r="R1453" s="215"/>
      <c r="S1453" s="215"/>
      <c r="T1453" s="215"/>
      <c r="AP1453"/>
      <c r="AQ1453"/>
    </row>
    <row r="1454" spans="1:43" ht="14.4" x14ac:dyDescent="0.3">
      <c r="A1454" s="214"/>
      <c r="B1454" s="215"/>
      <c r="C1454" s="215"/>
      <c r="D1454" s="215"/>
      <c r="E1454" s="215"/>
      <c r="F1454" s="221"/>
      <c r="G1454" s="215"/>
      <c r="H1454" s="215"/>
      <c r="I1454" s="215"/>
      <c r="J1454" s="215"/>
      <c r="K1454" s="214"/>
      <c r="L1454" s="215"/>
      <c r="M1454" s="156"/>
      <c r="N1454" s="214"/>
      <c r="O1454" s="214"/>
      <c r="P1454" s="242"/>
      <c r="Q1454" s="215"/>
      <c r="R1454" s="215"/>
      <c r="S1454" s="215"/>
      <c r="T1454" s="215"/>
      <c r="AP1454"/>
      <c r="AQ1454"/>
    </row>
    <row r="1455" spans="1:43" ht="14.4" x14ac:dyDescent="0.3">
      <c r="A1455" s="214"/>
      <c r="B1455" s="215"/>
      <c r="C1455" s="215"/>
      <c r="D1455" s="215"/>
      <c r="E1455" s="215"/>
      <c r="F1455" s="221"/>
      <c r="G1455" s="215"/>
      <c r="H1455" s="215"/>
      <c r="I1455" s="215"/>
      <c r="J1455" s="215"/>
      <c r="K1455" s="214"/>
      <c r="L1455" s="215"/>
      <c r="M1455" s="156"/>
      <c r="N1455" s="214"/>
      <c r="O1455" s="214"/>
      <c r="P1455" s="242"/>
      <c r="Q1455" s="215"/>
      <c r="R1455" s="215"/>
      <c r="S1455" s="215"/>
      <c r="T1455" s="215"/>
      <c r="AP1455"/>
      <c r="AQ1455"/>
    </row>
    <row r="1456" spans="1:43" ht="14.4" x14ac:dyDescent="0.3">
      <c r="A1456" s="214"/>
      <c r="B1456" s="215"/>
      <c r="C1456" s="215"/>
      <c r="D1456" s="215"/>
      <c r="E1456" s="215"/>
      <c r="F1456" s="223"/>
      <c r="G1456" s="215"/>
      <c r="H1456" s="215"/>
      <c r="I1456" s="215"/>
      <c r="J1456" s="215"/>
      <c r="K1456" s="214"/>
      <c r="L1456" s="215"/>
      <c r="M1456" s="156"/>
      <c r="N1456" s="214"/>
      <c r="O1456" s="214"/>
      <c r="P1456" s="242"/>
      <c r="Q1456" s="215"/>
      <c r="R1456" s="215"/>
      <c r="S1456" s="215"/>
      <c r="T1456" s="215"/>
      <c r="AP1456"/>
      <c r="AQ1456"/>
    </row>
    <row r="1457" spans="1:43" ht="14.4" x14ac:dyDescent="0.3">
      <c r="A1457" s="214"/>
      <c r="B1457" s="215"/>
      <c r="C1457" s="215"/>
      <c r="D1457" s="215"/>
      <c r="E1457" s="215"/>
      <c r="F1457" s="222"/>
      <c r="G1457" s="215"/>
      <c r="H1457" s="215"/>
      <c r="I1457" s="215"/>
      <c r="J1457" s="215"/>
      <c r="K1457" s="214"/>
      <c r="L1457" s="215"/>
      <c r="M1457" s="156"/>
      <c r="N1457" s="214"/>
      <c r="O1457" s="214"/>
      <c r="P1457" s="242"/>
      <c r="Q1457" s="215"/>
      <c r="R1457" s="215"/>
      <c r="S1457" s="215"/>
      <c r="T1457" s="215"/>
      <c r="AP1457"/>
      <c r="AQ1457"/>
    </row>
    <row r="1458" spans="1:43" ht="14.4" x14ac:dyDescent="0.3">
      <c r="A1458" s="214"/>
      <c r="B1458" s="215"/>
      <c r="C1458" s="215"/>
      <c r="D1458" s="215"/>
      <c r="E1458" s="215"/>
      <c r="F1458" s="221"/>
      <c r="G1458" s="215"/>
      <c r="H1458" s="215"/>
      <c r="I1458" s="215"/>
      <c r="J1458" s="215"/>
      <c r="K1458" s="214"/>
      <c r="L1458" s="215"/>
      <c r="M1458" s="156"/>
      <c r="N1458" s="214"/>
      <c r="O1458" s="214"/>
      <c r="P1458" s="242"/>
      <c r="Q1458" s="215"/>
      <c r="R1458" s="215"/>
      <c r="S1458" s="215"/>
      <c r="T1458" s="215"/>
      <c r="AP1458"/>
      <c r="AQ1458"/>
    </row>
    <row r="1459" spans="1:43" ht="14.4" x14ac:dyDescent="0.3">
      <c r="A1459" s="214"/>
      <c r="B1459" s="215"/>
      <c r="C1459" s="215"/>
      <c r="D1459" s="215"/>
      <c r="E1459" s="215"/>
      <c r="F1459" s="221"/>
      <c r="G1459" s="215"/>
      <c r="H1459" s="215"/>
      <c r="I1459" s="215"/>
      <c r="J1459" s="215"/>
      <c r="K1459" s="214"/>
      <c r="L1459" s="215"/>
      <c r="M1459" s="156"/>
      <c r="N1459" s="214"/>
      <c r="O1459" s="214"/>
      <c r="P1459" s="242"/>
      <c r="Q1459" s="215"/>
      <c r="R1459" s="215"/>
      <c r="S1459" s="215"/>
      <c r="T1459" s="215"/>
      <c r="AP1459"/>
      <c r="AQ1459"/>
    </row>
    <row r="1460" spans="1:43" ht="14.4" x14ac:dyDescent="0.3">
      <c r="A1460" s="214"/>
      <c r="B1460" s="215"/>
      <c r="C1460" s="215"/>
      <c r="D1460" s="215"/>
      <c r="E1460" s="215"/>
      <c r="F1460" s="221"/>
      <c r="G1460" s="215"/>
      <c r="H1460" s="215"/>
      <c r="I1460" s="215"/>
      <c r="J1460" s="215"/>
      <c r="K1460" s="214"/>
      <c r="L1460" s="215"/>
      <c r="M1460" s="222"/>
      <c r="N1460" s="214"/>
      <c r="O1460" s="214"/>
      <c r="P1460" s="242"/>
      <c r="Q1460" s="215"/>
      <c r="R1460" s="215"/>
      <c r="S1460" s="215"/>
      <c r="T1460" s="215"/>
      <c r="AP1460"/>
      <c r="AQ1460"/>
    </row>
    <row r="1461" spans="1:43" ht="14.4" x14ac:dyDescent="0.3">
      <c r="A1461" s="214"/>
      <c r="B1461" s="215"/>
      <c r="C1461" s="215"/>
      <c r="D1461" s="215"/>
      <c r="E1461" s="215"/>
      <c r="F1461" s="221"/>
      <c r="G1461" s="215"/>
      <c r="H1461" s="215"/>
      <c r="I1461" s="215"/>
      <c r="J1461" s="215"/>
      <c r="K1461" s="214"/>
      <c r="L1461" s="215"/>
      <c r="M1461" s="226"/>
      <c r="N1461" s="214"/>
      <c r="O1461" s="214"/>
      <c r="P1461" s="242"/>
      <c r="Q1461" s="215"/>
      <c r="R1461" s="215"/>
      <c r="S1461" s="215"/>
      <c r="T1461" s="215"/>
      <c r="AP1461"/>
      <c r="AQ1461"/>
    </row>
    <row r="1462" spans="1:43" ht="14.4" x14ac:dyDescent="0.3">
      <c r="A1462" s="214"/>
      <c r="B1462" s="215"/>
      <c r="C1462" s="215"/>
      <c r="D1462" s="215"/>
      <c r="E1462" s="215"/>
      <c r="F1462" s="221"/>
      <c r="G1462" s="215"/>
      <c r="H1462" s="215"/>
      <c r="I1462" s="215"/>
      <c r="J1462" s="215"/>
      <c r="K1462" s="214"/>
      <c r="L1462" s="215"/>
      <c r="M1462" s="156"/>
      <c r="N1462" s="214"/>
      <c r="O1462" s="214"/>
      <c r="P1462" s="242"/>
      <c r="Q1462" s="215"/>
      <c r="R1462" s="215"/>
      <c r="S1462" s="215"/>
      <c r="T1462" s="215"/>
      <c r="AP1462"/>
      <c r="AQ1462"/>
    </row>
    <row r="1463" spans="1:43" ht="14.4" x14ac:dyDescent="0.3">
      <c r="A1463" s="214"/>
      <c r="B1463" s="215"/>
      <c r="C1463" s="215"/>
      <c r="D1463" s="215"/>
      <c r="E1463" s="215"/>
      <c r="F1463" s="221"/>
      <c r="G1463" s="215"/>
      <c r="H1463" s="215"/>
      <c r="I1463" s="215"/>
      <c r="J1463" s="215"/>
      <c r="K1463" s="214"/>
      <c r="L1463" s="215"/>
      <c r="M1463" s="156"/>
      <c r="N1463" s="214"/>
      <c r="O1463" s="214"/>
      <c r="P1463" s="242"/>
      <c r="Q1463" s="215"/>
      <c r="R1463" s="215"/>
      <c r="S1463" s="215"/>
      <c r="T1463" s="215"/>
      <c r="AP1463"/>
      <c r="AQ1463"/>
    </row>
    <row r="1464" spans="1:43" ht="14.4" x14ac:dyDescent="0.3">
      <c r="A1464" s="214"/>
      <c r="B1464" s="215"/>
      <c r="C1464" s="215"/>
      <c r="D1464" s="215"/>
      <c r="E1464" s="215"/>
      <c r="F1464" s="221"/>
      <c r="G1464" s="215"/>
      <c r="H1464" s="215"/>
      <c r="I1464" s="215"/>
      <c r="J1464" s="215"/>
      <c r="K1464" s="214"/>
      <c r="L1464" s="215"/>
      <c r="M1464" s="156"/>
      <c r="N1464" s="214"/>
      <c r="O1464" s="214"/>
      <c r="P1464" s="242"/>
      <c r="Q1464" s="215"/>
      <c r="R1464" s="215"/>
      <c r="S1464" s="215"/>
      <c r="T1464" s="215"/>
      <c r="AP1464"/>
      <c r="AQ1464"/>
    </row>
    <row r="1465" spans="1:43" ht="14.4" x14ac:dyDescent="0.3">
      <c r="A1465" s="214"/>
      <c r="B1465" s="215"/>
      <c r="C1465" s="215"/>
      <c r="D1465" s="215"/>
      <c r="E1465" s="215"/>
      <c r="F1465" s="221"/>
      <c r="G1465" s="215"/>
      <c r="H1465" s="215"/>
      <c r="I1465" s="215"/>
      <c r="J1465" s="215"/>
      <c r="K1465" s="214"/>
      <c r="L1465" s="215"/>
      <c r="M1465" s="156"/>
      <c r="N1465" s="214"/>
      <c r="O1465" s="214"/>
      <c r="P1465" s="242"/>
      <c r="Q1465" s="215"/>
      <c r="R1465" s="215"/>
      <c r="S1465" s="215"/>
      <c r="T1465" s="215"/>
      <c r="AP1465"/>
      <c r="AQ1465"/>
    </row>
    <row r="1466" spans="1:43" ht="14.4" x14ac:dyDescent="0.3">
      <c r="A1466" s="214"/>
      <c r="B1466" s="215"/>
      <c r="C1466" s="215"/>
      <c r="D1466" s="215"/>
      <c r="E1466" s="215"/>
      <c r="F1466" s="221"/>
      <c r="G1466" s="215"/>
      <c r="H1466" s="215"/>
      <c r="I1466" s="215"/>
      <c r="J1466" s="215"/>
      <c r="K1466" s="214"/>
      <c r="L1466" s="215"/>
      <c r="M1466" s="156"/>
      <c r="N1466" s="214"/>
      <c r="O1466" s="214"/>
      <c r="P1466" s="242"/>
      <c r="Q1466" s="215"/>
      <c r="R1466" s="215"/>
      <c r="S1466" s="215"/>
      <c r="T1466" s="215"/>
      <c r="AP1466"/>
      <c r="AQ1466"/>
    </row>
    <row r="1467" spans="1:43" ht="14.4" x14ac:dyDescent="0.3">
      <c r="A1467" s="214"/>
      <c r="B1467" s="215"/>
      <c r="C1467" s="215"/>
      <c r="D1467" s="215"/>
      <c r="E1467" s="215"/>
      <c r="F1467" s="221"/>
      <c r="G1467" s="215"/>
      <c r="H1467" s="215"/>
      <c r="I1467" s="215"/>
      <c r="J1467" s="215"/>
      <c r="K1467" s="214"/>
      <c r="L1467" s="215"/>
      <c r="M1467" s="156"/>
      <c r="N1467" s="214"/>
      <c r="O1467" s="214"/>
      <c r="P1467" s="242"/>
      <c r="Q1467" s="215"/>
      <c r="R1467" s="215"/>
      <c r="S1467" s="215"/>
      <c r="T1467" s="215"/>
      <c r="AP1467"/>
      <c r="AQ1467"/>
    </row>
    <row r="1468" spans="1:43" ht="14.4" x14ac:dyDescent="0.3">
      <c r="A1468" s="214"/>
      <c r="B1468" s="215"/>
      <c r="C1468" s="215"/>
      <c r="D1468" s="215"/>
      <c r="E1468" s="215"/>
      <c r="F1468" s="221"/>
      <c r="G1468" s="215"/>
      <c r="H1468" s="215"/>
      <c r="I1468" s="215"/>
      <c r="J1468" s="215"/>
      <c r="K1468" s="214"/>
      <c r="L1468" s="215"/>
      <c r="M1468" s="156"/>
      <c r="N1468" s="214"/>
      <c r="O1468" s="214"/>
      <c r="P1468" s="242"/>
      <c r="Q1468" s="215"/>
      <c r="R1468" s="215"/>
      <c r="S1468" s="215"/>
      <c r="T1468" s="215"/>
      <c r="AP1468"/>
      <c r="AQ1468"/>
    </row>
    <row r="1469" spans="1:43" ht="14.4" x14ac:dyDescent="0.3">
      <c r="A1469" s="214"/>
      <c r="B1469" s="215"/>
      <c r="C1469" s="215"/>
      <c r="D1469" s="215"/>
      <c r="E1469" s="215"/>
      <c r="F1469" s="221"/>
      <c r="G1469" s="215"/>
      <c r="H1469" s="215"/>
      <c r="I1469" s="215"/>
      <c r="J1469" s="215"/>
      <c r="K1469" s="214"/>
      <c r="L1469" s="215"/>
      <c r="M1469" s="156"/>
      <c r="N1469" s="214"/>
      <c r="O1469" s="214"/>
      <c r="P1469" s="242"/>
      <c r="Q1469" s="215"/>
      <c r="R1469" s="215"/>
      <c r="S1469" s="215"/>
      <c r="T1469" s="215"/>
      <c r="AP1469"/>
      <c r="AQ1469"/>
    </row>
    <row r="1470" spans="1:43" ht="14.4" x14ac:dyDescent="0.3">
      <c r="A1470" s="214"/>
      <c r="B1470" s="215"/>
      <c r="C1470" s="215"/>
      <c r="D1470" s="215"/>
      <c r="E1470" s="215"/>
      <c r="F1470" s="221"/>
      <c r="G1470" s="215"/>
      <c r="H1470" s="215"/>
      <c r="I1470" s="215"/>
      <c r="J1470" s="215"/>
      <c r="K1470" s="214"/>
      <c r="L1470" s="215"/>
      <c r="M1470" s="156"/>
      <c r="N1470" s="214"/>
      <c r="O1470" s="214"/>
      <c r="P1470" s="242"/>
      <c r="Q1470" s="215"/>
      <c r="R1470" s="215"/>
      <c r="S1470" s="215"/>
      <c r="T1470" s="215"/>
      <c r="AP1470"/>
      <c r="AQ1470"/>
    </row>
    <row r="1471" spans="1:43" ht="14.4" x14ac:dyDescent="0.3">
      <c r="A1471" s="214"/>
      <c r="B1471" s="215"/>
      <c r="C1471" s="215"/>
      <c r="D1471" s="215"/>
      <c r="E1471" s="215"/>
      <c r="F1471" s="221"/>
      <c r="G1471" s="215"/>
      <c r="H1471" s="215"/>
      <c r="I1471" s="215"/>
      <c r="J1471" s="215"/>
      <c r="K1471" s="214"/>
      <c r="L1471" s="215"/>
      <c r="M1471" s="156"/>
      <c r="N1471" s="214"/>
      <c r="O1471" s="214"/>
      <c r="P1471" s="242"/>
      <c r="Q1471" s="215"/>
      <c r="R1471" s="215"/>
      <c r="S1471" s="215"/>
      <c r="T1471" s="215"/>
      <c r="AP1471"/>
      <c r="AQ1471"/>
    </row>
    <row r="1472" spans="1:43" ht="14.4" x14ac:dyDescent="0.3">
      <c r="A1472" s="214"/>
      <c r="B1472" s="215"/>
      <c r="C1472" s="215"/>
      <c r="D1472" s="215"/>
      <c r="E1472" s="215"/>
      <c r="F1472" s="221"/>
      <c r="G1472" s="215"/>
      <c r="H1472" s="215"/>
      <c r="I1472" s="215"/>
      <c r="J1472" s="215"/>
      <c r="K1472" s="214"/>
      <c r="L1472" s="215"/>
      <c r="M1472" s="156"/>
      <c r="N1472" s="214"/>
      <c r="O1472" s="214"/>
      <c r="P1472" s="242"/>
      <c r="Q1472" s="215"/>
      <c r="R1472" s="215"/>
      <c r="S1472" s="215"/>
      <c r="T1472" s="215"/>
      <c r="AP1472"/>
      <c r="AQ1472"/>
    </row>
    <row r="1473" spans="1:43" ht="14.4" x14ac:dyDescent="0.3">
      <c r="A1473" s="214"/>
      <c r="B1473" s="215"/>
      <c r="C1473" s="215"/>
      <c r="D1473" s="215"/>
      <c r="E1473" s="215"/>
      <c r="F1473" s="221"/>
      <c r="G1473" s="215"/>
      <c r="H1473" s="215"/>
      <c r="I1473" s="215"/>
      <c r="J1473" s="215"/>
      <c r="K1473" s="159"/>
      <c r="L1473" s="215"/>
      <c r="M1473" s="156"/>
      <c r="N1473" s="214"/>
      <c r="O1473" s="214"/>
      <c r="P1473" s="242"/>
      <c r="Q1473" s="215"/>
      <c r="R1473" s="215"/>
      <c r="S1473" s="215"/>
      <c r="T1473" s="215"/>
      <c r="AP1473"/>
      <c r="AQ1473"/>
    </row>
    <row r="1474" spans="1:43" ht="14.4" x14ac:dyDescent="0.3">
      <c r="A1474" s="214"/>
      <c r="B1474" s="215"/>
      <c r="C1474" s="215"/>
      <c r="D1474" s="215"/>
      <c r="E1474" s="215"/>
      <c r="F1474" s="221"/>
      <c r="G1474" s="215"/>
      <c r="H1474" s="215"/>
      <c r="I1474" s="215"/>
      <c r="J1474" s="215"/>
      <c r="K1474" s="222"/>
      <c r="L1474" s="215"/>
      <c r="M1474" s="156"/>
      <c r="N1474" s="214"/>
      <c r="O1474" s="214"/>
      <c r="P1474" s="242"/>
      <c r="Q1474" s="215"/>
      <c r="R1474" s="215"/>
      <c r="S1474" s="215"/>
      <c r="T1474" s="215"/>
      <c r="AP1474"/>
      <c r="AQ1474"/>
    </row>
    <row r="1475" spans="1:43" ht="14.4" x14ac:dyDescent="0.3">
      <c r="A1475" s="214"/>
      <c r="B1475" s="215"/>
      <c r="C1475" s="215"/>
      <c r="D1475" s="215"/>
      <c r="E1475" s="215"/>
      <c r="F1475" s="221"/>
      <c r="G1475" s="215"/>
      <c r="H1475" s="215"/>
      <c r="I1475" s="215"/>
      <c r="J1475" s="215"/>
      <c r="K1475" s="214"/>
      <c r="L1475" s="215"/>
      <c r="M1475" s="156"/>
      <c r="N1475" s="214"/>
      <c r="O1475" s="214"/>
      <c r="P1475" s="242"/>
      <c r="Q1475" s="215"/>
      <c r="R1475" s="215"/>
      <c r="S1475" s="215"/>
      <c r="T1475" s="215"/>
      <c r="AP1475"/>
      <c r="AQ1475"/>
    </row>
    <row r="1476" spans="1:43" ht="14.4" x14ac:dyDescent="0.3">
      <c r="A1476" s="214"/>
      <c r="B1476" s="215"/>
      <c r="C1476" s="215"/>
      <c r="D1476" s="215"/>
      <c r="E1476" s="215"/>
      <c r="F1476" s="221"/>
      <c r="G1476" s="215"/>
      <c r="H1476" s="215"/>
      <c r="I1476" s="215"/>
      <c r="J1476" s="215"/>
      <c r="K1476" s="159"/>
      <c r="L1476" s="215"/>
      <c r="M1476" s="156"/>
      <c r="N1476" s="214"/>
      <c r="O1476" s="214"/>
      <c r="P1476" s="242"/>
      <c r="Q1476" s="215"/>
      <c r="R1476" s="215"/>
      <c r="S1476" s="215"/>
      <c r="T1476" s="215"/>
      <c r="AP1476"/>
      <c r="AQ1476"/>
    </row>
    <row r="1477" spans="1:43" ht="14.4" x14ac:dyDescent="0.3">
      <c r="A1477" s="214"/>
      <c r="B1477" s="215"/>
      <c r="C1477" s="215"/>
      <c r="D1477" s="215"/>
      <c r="E1477" s="215"/>
      <c r="F1477" s="221"/>
      <c r="G1477" s="215"/>
      <c r="H1477" s="215"/>
      <c r="I1477" s="215"/>
      <c r="J1477" s="215"/>
      <c r="K1477" s="156"/>
      <c r="L1477" s="215"/>
      <c r="M1477" s="156"/>
      <c r="N1477" s="214"/>
      <c r="O1477" s="214"/>
      <c r="P1477" s="242"/>
      <c r="Q1477" s="215"/>
      <c r="R1477" s="215"/>
      <c r="S1477" s="215"/>
      <c r="T1477" s="215"/>
      <c r="AP1477"/>
      <c r="AQ1477"/>
    </row>
    <row r="1478" spans="1:43" ht="14.4" x14ac:dyDescent="0.3">
      <c r="A1478" s="214"/>
      <c r="B1478" s="215"/>
      <c r="C1478" s="215"/>
      <c r="D1478" s="215"/>
      <c r="E1478" s="215"/>
      <c r="F1478" s="221"/>
      <c r="G1478" s="215"/>
      <c r="H1478" s="215"/>
      <c r="I1478" s="215"/>
      <c r="J1478" s="215"/>
      <c r="K1478" s="222"/>
      <c r="L1478" s="215"/>
      <c r="M1478" s="156"/>
      <c r="N1478" s="214"/>
      <c r="O1478" s="214"/>
      <c r="P1478" s="242"/>
      <c r="Q1478" s="215"/>
      <c r="R1478" s="215"/>
      <c r="S1478" s="215"/>
      <c r="T1478" s="215"/>
      <c r="AP1478"/>
      <c r="AQ1478"/>
    </row>
    <row r="1479" spans="1:43" ht="14.4" x14ac:dyDescent="0.3">
      <c r="A1479" s="214"/>
      <c r="B1479" s="215"/>
      <c r="C1479" s="215"/>
      <c r="D1479" s="215"/>
      <c r="E1479" s="215"/>
      <c r="F1479" s="221"/>
      <c r="G1479" s="215"/>
      <c r="H1479" s="215"/>
      <c r="I1479" s="215"/>
      <c r="J1479" s="215"/>
      <c r="K1479" s="214"/>
      <c r="L1479" s="215"/>
      <c r="M1479" s="156"/>
      <c r="N1479" s="214"/>
      <c r="O1479" s="214"/>
      <c r="P1479" s="242"/>
      <c r="Q1479" s="215"/>
      <c r="R1479" s="215"/>
      <c r="S1479" s="215"/>
      <c r="T1479" s="215"/>
      <c r="AP1479"/>
      <c r="AQ1479"/>
    </row>
    <row r="1480" spans="1:43" ht="14.4" x14ac:dyDescent="0.3">
      <c r="A1480" s="214"/>
      <c r="B1480" s="215"/>
      <c r="C1480" s="215"/>
      <c r="D1480" s="215"/>
      <c r="E1480" s="215"/>
      <c r="F1480" s="221"/>
      <c r="G1480" s="215"/>
      <c r="H1480" s="215"/>
      <c r="I1480" s="215"/>
      <c r="J1480" s="215"/>
      <c r="K1480" s="214"/>
      <c r="L1480" s="215"/>
      <c r="M1480" s="156"/>
      <c r="N1480" s="214"/>
      <c r="O1480" s="214"/>
      <c r="P1480" s="242"/>
      <c r="Q1480" s="215"/>
      <c r="R1480" s="215"/>
      <c r="S1480" s="215"/>
      <c r="T1480" s="215"/>
      <c r="AP1480"/>
      <c r="AQ1480"/>
    </row>
    <row r="1481" spans="1:43" ht="14.4" x14ac:dyDescent="0.3">
      <c r="A1481" s="214"/>
      <c r="B1481" s="215"/>
      <c r="C1481" s="215"/>
      <c r="D1481" s="215"/>
      <c r="E1481" s="215"/>
      <c r="F1481" s="221"/>
      <c r="G1481" s="215"/>
      <c r="H1481" s="215"/>
      <c r="I1481" s="215"/>
      <c r="J1481" s="215"/>
      <c r="K1481" s="214"/>
      <c r="L1481" s="215"/>
      <c r="M1481" s="156"/>
      <c r="N1481" s="214"/>
      <c r="O1481" s="214"/>
      <c r="P1481" s="242"/>
      <c r="Q1481" s="215"/>
      <c r="R1481" s="215"/>
      <c r="S1481" s="215"/>
      <c r="T1481" s="215"/>
      <c r="AP1481"/>
      <c r="AQ1481"/>
    </row>
    <row r="1482" spans="1:43" ht="14.4" x14ac:dyDescent="0.3">
      <c r="A1482" s="214"/>
      <c r="B1482" s="215"/>
      <c r="C1482" s="215"/>
      <c r="D1482" s="215"/>
      <c r="E1482" s="215"/>
      <c r="F1482" s="221"/>
      <c r="G1482" s="215"/>
      <c r="H1482" s="215"/>
      <c r="I1482" s="215"/>
      <c r="J1482" s="215"/>
      <c r="K1482" s="214"/>
      <c r="L1482" s="215"/>
      <c r="M1482" s="156"/>
      <c r="N1482" s="214"/>
      <c r="O1482" s="214"/>
      <c r="P1482" s="242"/>
      <c r="Q1482" s="215"/>
      <c r="R1482" s="215"/>
      <c r="S1482" s="215"/>
      <c r="T1482" s="215"/>
      <c r="AP1482"/>
      <c r="AQ1482"/>
    </row>
    <row r="1483" spans="1:43" ht="14.4" x14ac:dyDescent="0.3">
      <c r="A1483" s="214"/>
      <c r="B1483" s="215"/>
      <c r="C1483" s="215"/>
      <c r="D1483" s="215"/>
      <c r="E1483" s="215"/>
      <c r="F1483" s="221"/>
      <c r="G1483" s="215"/>
      <c r="H1483" s="215"/>
      <c r="I1483" s="215"/>
      <c r="J1483" s="215"/>
      <c r="K1483" s="214"/>
      <c r="L1483" s="215"/>
      <c r="M1483" s="156"/>
      <c r="N1483" s="214"/>
      <c r="O1483" s="214"/>
      <c r="P1483" s="242"/>
      <c r="Q1483" s="215"/>
      <c r="R1483" s="215"/>
      <c r="S1483" s="215"/>
      <c r="T1483" s="215"/>
      <c r="AP1483"/>
      <c r="AQ1483"/>
    </row>
    <row r="1484" spans="1:43" ht="14.4" x14ac:dyDescent="0.3">
      <c r="A1484" s="214"/>
      <c r="B1484" s="215"/>
      <c r="C1484" s="215"/>
      <c r="D1484" s="215"/>
      <c r="E1484" s="215"/>
      <c r="F1484" s="221"/>
      <c r="G1484" s="215"/>
      <c r="H1484" s="215"/>
      <c r="I1484" s="215"/>
      <c r="J1484" s="215"/>
      <c r="K1484" s="214"/>
      <c r="L1484" s="215"/>
      <c r="M1484" s="222"/>
      <c r="N1484" s="214"/>
      <c r="O1484" s="214"/>
      <c r="P1484" s="242"/>
      <c r="Q1484" s="215"/>
      <c r="R1484" s="215"/>
      <c r="S1484" s="215"/>
      <c r="T1484" s="215"/>
      <c r="AP1484"/>
      <c r="AQ1484"/>
    </row>
    <row r="1485" spans="1:43" ht="14.4" x14ac:dyDescent="0.3">
      <c r="A1485" s="214"/>
      <c r="B1485" s="215"/>
      <c r="C1485" s="215"/>
      <c r="D1485" s="215"/>
      <c r="E1485" s="215"/>
      <c r="F1485" s="221"/>
      <c r="G1485" s="215"/>
      <c r="H1485" s="215"/>
      <c r="I1485" s="215"/>
      <c r="J1485" s="215"/>
      <c r="K1485" s="214"/>
      <c r="L1485" s="215"/>
      <c r="M1485" s="226"/>
      <c r="N1485" s="214"/>
      <c r="O1485" s="214"/>
      <c r="P1485" s="242"/>
      <c r="Q1485" s="215"/>
      <c r="R1485" s="215"/>
      <c r="S1485" s="215"/>
      <c r="T1485" s="215"/>
      <c r="AP1485"/>
      <c r="AQ1485"/>
    </row>
    <row r="1486" spans="1:43" ht="14.4" x14ac:dyDescent="0.3">
      <c r="A1486" s="214"/>
      <c r="B1486" s="215"/>
      <c r="C1486" s="215"/>
      <c r="D1486" s="215"/>
      <c r="E1486" s="215"/>
      <c r="F1486" s="221"/>
      <c r="G1486" s="215"/>
      <c r="H1486" s="215"/>
      <c r="I1486" s="215"/>
      <c r="J1486" s="215"/>
      <c r="K1486" s="214"/>
      <c r="L1486" s="215"/>
      <c r="M1486" s="156"/>
      <c r="N1486" s="214"/>
      <c r="O1486" s="214"/>
      <c r="P1486" s="242"/>
      <c r="Q1486" s="215"/>
      <c r="R1486" s="215"/>
      <c r="S1486" s="215"/>
      <c r="T1486" s="215"/>
      <c r="AP1486"/>
      <c r="AQ1486"/>
    </row>
    <row r="1487" spans="1:43" ht="14.4" x14ac:dyDescent="0.3">
      <c r="A1487" s="214"/>
      <c r="B1487" s="215"/>
      <c r="C1487" s="215"/>
      <c r="D1487" s="215"/>
      <c r="E1487" s="215"/>
      <c r="F1487" s="221"/>
      <c r="G1487" s="215"/>
      <c r="H1487" s="215"/>
      <c r="I1487" s="215"/>
      <c r="J1487" s="215"/>
      <c r="K1487" s="214"/>
      <c r="L1487" s="215"/>
      <c r="M1487" s="156"/>
      <c r="N1487" s="214"/>
      <c r="O1487" s="214"/>
      <c r="P1487" s="242"/>
      <c r="Q1487" s="215"/>
      <c r="R1487" s="215"/>
      <c r="S1487" s="215"/>
      <c r="T1487" s="215"/>
      <c r="AP1487"/>
      <c r="AQ1487"/>
    </row>
    <row r="1488" spans="1:43" ht="14.4" x14ac:dyDescent="0.3">
      <c r="A1488" s="214"/>
      <c r="B1488" s="215"/>
      <c r="C1488" s="215"/>
      <c r="D1488" s="215"/>
      <c r="E1488" s="215"/>
      <c r="F1488" s="221"/>
      <c r="G1488" s="215"/>
      <c r="H1488" s="215"/>
      <c r="I1488" s="215"/>
      <c r="J1488" s="215"/>
      <c r="K1488" s="214"/>
      <c r="L1488" s="215"/>
      <c r="M1488" s="156"/>
      <c r="N1488" s="214"/>
      <c r="O1488" s="214"/>
      <c r="P1488" s="242"/>
      <c r="Q1488" s="215"/>
      <c r="R1488" s="215"/>
      <c r="S1488" s="215"/>
      <c r="T1488" s="215"/>
      <c r="AP1488"/>
      <c r="AQ1488"/>
    </row>
    <row r="1489" spans="1:43" ht="14.4" x14ac:dyDescent="0.3">
      <c r="A1489" s="214"/>
      <c r="B1489" s="215"/>
      <c r="C1489" s="215"/>
      <c r="D1489" s="215"/>
      <c r="E1489" s="215"/>
      <c r="F1489" s="221"/>
      <c r="G1489" s="215"/>
      <c r="H1489" s="215"/>
      <c r="I1489" s="215"/>
      <c r="J1489" s="215"/>
      <c r="K1489" s="214"/>
      <c r="L1489" s="215"/>
      <c r="M1489" s="156"/>
      <c r="N1489" s="214"/>
      <c r="O1489" s="214"/>
      <c r="P1489" s="242"/>
      <c r="Q1489" s="215"/>
      <c r="R1489" s="215"/>
      <c r="S1489" s="215"/>
      <c r="T1489" s="215"/>
      <c r="AP1489"/>
      <c r="AQ1489"/>
    </row>
    <row r="1490" spans="1:43" ht="14.4" x14ac:dyDescent="0.3">
      <c r="A1490" s="214"/>
      <c r="B1490" s="215"/>
      <c r="C1490" s="215"/>
      <c r="D1490" s="215"/>
      <c r="E1490" s="215"/>
      <c r="F1490" s="221"/>
      <c r="G1490" s="215"/>
      <c r="H1490" s="215"/>
      <c r="I1490" s="215"/>
      <c r="J1490" s="215"/>
      <c r="K1490" s="214"/>
      <c r="L1490" s="215"/>
      <c r="M1490" s="156"/>
      <c r="N1490" s="214"/>
      <c r="O1490" s="214"/>
      <c r="P1490" s="242"/>
      <c r="Q1490" s="215"/>
      <c r="R1490" s="215"/>
      <c r="S1490" s="215"/>
      <c r="T1490" s="215"/>
      <c r="AP1490"/>
      <c r="AQ1490"/>
    </row>
    <row r="1491" spans="1:43" ht="14.4" x14ac:dyDescent="0.3">
      <c r="A1491" s="214"/>
      <c r="B1491" s="215"/>
      <c r="C1491" s="215"/>
      <c r="D1491" s="215"/>
      <c r="E1491" s="215"/>
      <c r="F1491" s="221"/>
      <c r="G1491" s="215"/>
      <c r="H1491" s="215"/>
      <c r="I1491" s="215"/>
      <c r="J1491" s="215"/>
      <c r="K1491" s="214"/>
      <c r="L1491" s="215"/>
      <c r="M1491" s="156"/>
      <c r="N1491" s="214"/>
      <c r="O1491" s="214"/>
      <c r="P1491" s="242"/>
      <c r="Q1491" s="215"/>
      <c r="R1491" s="215"/>
      <c r="S1491" s="215"/>
      <c r="T1491" s="215"/>
      <c r="AP1491"/>
      <c r="AQ1491"/>
    </row>
    <row r="1492" spans="1:43" ht="14.4" x14ac:dyDescent="0.3">
      <c r="A1492" s="214"/>
      <c r="B1492" s="215"/>
      <c r="C1492" s="215"/>
      <c r="D1492" s="215"/>
      <c r="E1492" s="215"/>
      <c r="F1492" s="221"/>
      <c r="G1492" s="215"/>
      <c r="H1492" s="215"/>
      <c r="I1492" s="215"/>
      <c r="J1492" s="215"/>
      <c r="K1492" s="214"/>
      <c r="L1492" s="215"/>
      <c r="M1492" s="156"/>
      <c r="N1492" s="214"/>
      <c r="O1492" s="214"/>
      <c r="P1492" s="242"/>
      <c r="Q1492" s="215"/>
      <c r="R1492" s="215"/>
      <c r="S1492" s="215"/>
      <c r="T1492" s="215"/>
      <c r="AP1492"/>
      <c r="AQ1492"/>
    </row>
    <row r="1493" spans="1:43" ht="14.4" x14ac:dyDescent="0.3">
      <c r="A1493" s="214"/>
      <c r="B1493" s="215"/>
      <c r="C1493" s="215"/>
      <c r="D1493" s="215"/>
      <c r="E1493" s="215"/>
      <c r="F1493" s="221"/>
      <c r="G1493" s="215"/>
      <c r="H1493" s="215"/>
      <c r="I1493" s="215"/>
      <c r="J1493" s="215"/>
      <c r="K1493" s="214"/>
      <c r="L1493" s="215"/>
      <c r="M1493" s="156"/>
      <c r="N1493" s="214"/>
      <c r="O1493" s="214"/>
      <c r="P1493" s="242"/>
      <c r="Q1493" s="215"/>
      <c r="R1493" s="215"/>
      <c r="S1493" s="215"/>
      <c r="T1493" s="215"/>
      <c r="AP1493"/>
      <c r="AQ1493"/>
    </row>
    <row r="1494" spans="1:43" ht="14.4" x14ac:dyDescent="0.3">
      <c r="A1494" s="214"/>
      <c r="B1494" s="215"/>
      <c r="C1494" s="215"/>
      <c r="D1494" s="215"/>
      <c r="E1494" s="215"/>
      <c r="F1494" s="221"/>
      <c r="G1494" s="215"/>
      <c r="H1494" s="215"/>
      <c r="I1494" s="215"/>
      <c r="J1494" s="215"/>
      <c r="K1494" s="214"/>
      <c r="L1494" s="215"/>
      <c r="M1494" s="156"/>
      <c r="N1494" s="214"/>
      <c r="O1494" s="214"/>
      <c r="P1494" s="242"/>
      <c r="Q1494" s="215"/>
      <c r="R1494" s="215"/>
      <c r="S1494" s="215"/>
      <c r="T1494" s="215"/>
      <c r="AP1494"/>
      <c r="AQ1494"/>
    </row>
    <row r="1495" spans="1:43" ht="14.4" x14ac:dyDescent="0.3">
      <c r="A1495" s="214"/>
      <c r="B1495" s="215"/>
      <c r="C1495" s="215"/>
      <c r="D1495" s="215"/>
      <c r="E1495" s="215"/>
      <c r="F1495" s="221"/>
      <c r="G1495" s="215"/>
      <c r="H1495" s="215"/>
      <c r="I1495" s="215"/>
      <c r="J1495" s="215"/>
      <c r="K1495" s="214"/>
      <c r="L1495" s="215"/>
      <c r="M1495" s="156"/>
      <c r="N1495" s="214"/>
      <c r="O1495" s="214"/>
      <c r="P1495" s="242"/>
      <c r="Q1495" s="215"/>
      <c r="R1495" s="215"/>
      <c r="S1495" s="215"/>
      <c r="T1495" s="215"/>
      <c r="AP1495"/>
      <c r="AQ1495"/>
    </row>
    <row r="1496" spans="1:43" ht="14.4" x14ac:dyDescent="0.3">
      <c r="A1496" s="214"/>
      <c r="B1496" s="215"/>
      <c r="C1496" s="215"/>
      <c r="D1496" s="215"/>
      <c r="E1496" s="215"/>
      <c r="F1496" s="221"/>
      <c r="G1496" s="215"/>
      <c r="H1496" s="215"/>
      <c r="I1496" s="215"/>
      <c r="J1496" s="215"/>
      <c r="K1496" s="214"/>
      <c r="L1496" s="215"/>
      <c r="M1496" s="156"/>
      <c r="N1496" s="214"/>
      <c r="O1496" s="214"/>
      <c r="P1496" s="242"/>
      <c r="Q1496" s="215"/>
      <c r="R1496" s="215"/>
      <c r="S1496" s="215"/>
      <c r="T1496" s="215"/>
      <c r="AP1496"/>
      <c r="AQ1496"/>
    </row>
    <row r="1497" spans="1:43" ht="14.4" x14ac:dyDescent="0.3">
      <c r="A1497" s="214"/>
      <c r="B1497" s="215"/>
      <c r="C1497" s="215"/>
      <c r="D1497" s="215"/>
      <c r="E1497" s="215"/>
      <c r="F1497" s="221"/>
      <c r="G1497" s="215"/>
      <c r="H1497" s="215"/>
      <c r="I1497" s="215"/>
      <c r="J1497" s="215"/>
      <c r="K1497" s="214"/>
      <c r="L1497" s="215"/>
      <c r="M1497" s="156"/>
      <c r="N1497" s="214"/>
      <c r="O1497" s="214"/>
      <c r="P1497" s="242"/>
      <c r="Q1497" s="215"/>
      <c r="R1497" s="215"/>
      <c r="S1497" s="215"/>
      <c r="T1497" s="215"/>
      <c r="AP1497"/>
      <c r="AQ1497"/>
    </row>
    <row r="1498" spans="1:43" ht="14.4" x14ac:dyDescent="0.3">
      <c r="A1498" s="214"/>
      <c r="B1498" s="215"/>
      <c r="C1498" s="215"/>
      <c r="D1498" s="215"/>
      <c r="E1498" s="215"/>
      <c r="F1498" s="221"/>
      <c r="G1498" s="215"/>
      <c r="H1498" s="215"/>
      <c r="I1498" s="215"/>
      <c r="J1498" s="215"/>
      <c r="K1498" s="159"/>
      <c r="L1498" s="215"/>
      <c r="M1498" s="156"/>
      <c r="N1498" s="214"/>
      <c r="O1498" s="214"/>
      <c r="P1498" s="242"/>
      <c r="Q1498" s="215"/>
      <c r="R1498" s="215"/>
      <c r="S1498" s="215"/>
      <c r="T1498" s="215"/>
      <c r="AP1498"/>
      <c r="AQ1498"/>
    </row>
    <row r="1499" spans="1:43" ht="14.4" x14ac:dyDescent="0.3">
      <c r="A1499" s="214"/>
      <c r="B1499" s="215"/>
      <c r="C1499" s="215"/>
      <c r="D1499" s="215"/>
      <c r="E1499" s="215"/>
      <c r="F1499" s="221"/>
      <c r="G1499" s="215"/>
      <c r="H1499" s="215"/>
      <c r="I1499" s="215"/>
      <c r="J1499" s="215"/>
      <c r="K1499" s="222"/>
      <c r="L1499" s="215"/>
      <c r="M1499" s="156"/>
      <c r="N1499" s="214"/>
      <c r="O1499" s="214"/>
      <c r="P1499" s="242"/>
      <c r="Q1499" s="215"/>
      <c r="R1499" s="215"/>
      <c r="S1499" s="215"/>
      <c r="T1499" s="215"/>
      <c r="AP1499"/>
      <c r="AQ1499"/>
    </row>
    <row r="1500" spans="1:43" ht="14.4" x14ac:dyDescent="0.3">
      <c r="A1500" s="214"/>
      <c r="B1500" s="215"/>
      <c r="C1500" s="215"/>
      <c r="D1500" s="215"/>
      <c r="E1500" s="215"/>
      <c r="F1500" s="221"/>
      <c r="G1500" s="215"/>
      <c r="H1500" s="215"/>
      <c r="I1500" s="215"/>
      <c r="J1500" s="215"/>
      <c r="K1500" s="159"/>
      <c r="L1500" s="215"/>
      <c r="M1500" s="156"/>
      <c r="N1500" s="214"/>
      <c r="O1500" s="214"/>
      <c r="P1500" s="242"/>
      <c r="Q1500" s="215"/>
      <c r="R1500" s="215"/>
      <c r="S1500" s="215"/>
      <c r="T1500" s="215"/>
      <c r="AP1500"/>
      <c r="AQ1500"/>
    </row>
    <row r="1501" spans="1:43" ht="14.4" x14ac:dyDescent="0.3">
      <c r="A1501" s="214"/>
      <c r="B1501" s="215"/>
      <c r="C1501" s="215"/>
      <c r="D1501" s="215"/>
      <c r="E1501" s="215"/>
      <c r="F1501" s="221"/>
      <c r="G1501" s="215"/>
      <c r="H1501" s="215"/>
      <c r="I1501" s="215"/>
      <c r="J1501" s="215"/>
      <c r="K1501" s="222"/>
      <c r="L1501" s="215"/>
      <c r="M1501" s="156"/>
      <c r="N1501" s="214"/>
      <c r="O1501" s="214"/>
      <c r="P1501" s="242"/>
      <c r="Q1501" s="215"/>
      <c r="R1501" s="215"/>
      <c r="S1501" s="215"/>
      <c r="T1501" s="215"/>
      <c r="AP1501"/>
      <c r="AQ1501"/>
    </row>
    <row r="1502" spans="1:43" ht="14.4" x14ac:dyDescent="0.3">
      <c r="A1502" s="214"/>
      <c r="B1502" s="215"/>
      <c r="C1502" s="215"/>
      <c r="D1502" s="215"/>
      <c r="E1502" s="215"/>
      <c r="F1502" s="221"/>
      <c r="G1502" s="215"/>
      <c r="H1502" s="215"/>
      <c r="I1502" s="215"/>
      <c r="J1502" s="215"/>
      <c r="K1502" s="214"/>
      <c r="L1502" s="215"/>
      <c r="M1502" s="156"/>
      <c r="N1502" s="214"/>
      <c r="O1502" s="214"/>
      <c r="P1502" s="242"/>
      <c r="Q1502" s="215"/>
      <c r="R1502" s="215"/>
      <c r="S1502" s="215"/>
      <c r="T1502" s="215"/>
      <c r="AP1502"/>
      <c r="AQ1502"/>
    </row>
    <row r="1503" spans="1:43" ht="14.4" x14ac:dyDescent="0.3">
      <c r="A1503" s="214"/>
      <c r="B1503" s="215"/>
      <c r="C1503" s="215"/>
      <c r="D1503" s="215"/>
      <c r="E1503" s="215"/>
      <c r="F1503" s="221"/>
      <c r="G1503" s="215"/>
      <c r="H1503" s="215"/>
      <c r="I1503" s="215"/>
      <c r="J1503" s="215"/>
      <c r="K1503" s="214"/>
      <c r="L1503" s="215"/>
      <c r="M1503" s="156"/>
      <c r="N1503" s="214"/>
      <c r="O1503" s="214"/>
      <c r="P1503" s="242"/>
      <c r="Q1503" s="215"/>
      <c r="R1503" s="215"/>
      <c r="S1503" s="215"/>
      <c r="T1503" s="215"/>
      <c r="AP1503"/>
      <c r="AQ1503"/>
    </row>
    <row r="1504" spans="1:43" ht="14.4" x14ac:dyDescent="0.3">
      <c r="A1504" s="214"/>
      <c r="B1504" s="215"/>
      <c r="C1504" s="215"/>
      <c r="D1504" s="215"/>
      <c r="E1504" s="215"/>
      <c r="F1504" s="221"/>
      <c r="G1504" s="215"/>
      <c r="H1504" s="215"/>
      <c r="I1504" s="215"/>
      <c r="J1504" s="215"/>
      <c r="K1504" s="214"/>
      <c r="L1504" s="215"/>
      <c r="M1504" s="156"/>
      <c r="N1504" s="214"/>
      <c r="O1504" s="214"/>
      <c r="P1504" s="242"/>
      <c r="Q1504" s="215"/>
      <c r="R1504" s="215"/>
      <c r="S1504" s="215"/>
      <c r="T1504" s="215"/>
      <c r="AP1504"/>
      <c r="AQ1504"/>
    </row>
    <row r="1505" spans="1:43" ht="14.4" x14ac:dyDescent="0.3">
      <c r="A1505" s="214"/>
      <c r="B1505" s="215"/>
      <c r="C1505" s="215"/>
      <c r="D1505" s="215"/>
      <c r="E1505" s="215"/>
      <c r="F1505" s="221"/>
      <c r="G1505" s="215"/>
      <c r="H1505" s="215"/>
      <c r="I1505" s="215"/>
      <c r="J1505" s="215"/>
      <c r="K1505" s="214"/>
      <c r="L1505" s="215"/>
      <c r="M1505" s="156"/>
      <c r="N1505" s="214"/>
      <c r="O1505" s="214"/>
      <c r="P1505" s="242"/>
      <c r="Q1505" s="215"/>
      <c r="R1505" s="215"/>
      <c r="S1505" s="215"/>
      <c r="T1505" s="215"/>
      <c r="AP1505"/>
      <c r="AQ1505"/>
    </row>
    <row r="1506" spans="1:43" ht="14.4" x14ac:dyDescent="0.3">
      <c r="A1506" s="214"/>
      <c r="B1506" s="215"/>
      <c r="C1506" s="215"/>
      <c r="D1506" s="215"/>
      <c r="E1506" s="215"/>
      <c r="F1506" s="221"/>
      <c r="G1506" s="215"/>
      <c r="H1506" s="215"/>
      <c r="I1506" s="215"/>
      <c r="J1506" s="215"/>
      <c r="K1506" s="214"/>
      <c r="L1506" s="215"/>
      <c r="M1506" s="156"/>
      <c r="N1506" s="214"/>
      <c r="O1506" s="214"/>
      <c r="P1506" s="242"/>
      <c r="Q1506" s="215"/>
      <c r="R1506" s="215"/>
      <c r="S1506" s="215"/>
      <c r="T1506" s="215"/>
      <c r="AP1506"/>
      <c r="AQ1506"/>
    </row>
    <row r="1507" spans="1:43" ht="14.4" x14ac:dyDescent="0.3">
      <c r="A1507" s="214"/>
      <c r="B1507" s="215"/>
      <c r="C1507" s="215"/>
      <c r="D1507" s="215"/>
      <c r="E1507" s="215"/>
      <c r="F1507" s="221"/>
      <c r="G1507" s="215"/>
      <c r="H1507" s="215"/>
      <c r="I1507" s="215"/>
      <c r="J1507" s="215"/>
      <c r="K1507" s="214"/>
      <c r="L1507" s="215"/>
      <c r="M1507" s="156"/>
      <c r="N1507" s="214"/>
      <c r="O1507" s="214"/>
      <c r="P1507" s="242"/>
      <c r="Q1507" s="215"/>
      <c r="R1507" s="215"/>
      <c r="S1507" s="215"/>
      <c r="T1507" s="215"/>
      <c r="AP1507"/>
      <c r="AQ1507"/>
    </row>
    <row r="1508" spans="1:43" ht="14.4" x14ac:dyDescent="0.3">
      <c r="A1508" s="214"/>
      <c r="B1508" s="215"/>
      <c r="C1508" s="215"/>
      <c r="D1508" s="215"/>
      <c r="E1508" s="215"/>
      <c r="F1508" s="221"/>
      <c r="G1508" s="215"/>
      <c r="H1508" s="215"/>
      <c r="I1508" s="215"/>
      <c r="J1508" s="215"/>
      <c r="K1508" s="159"/>
      <c r="L1508" s="215"/>
      <c r="M1508" s="156"/>
      <c r="N1508" s="214"/>
      <c r="O1508" s="214"/>
      <c r="P1508" s="242"/>
      <c r="Q1508" s="215"/>
      <c r="R1508" s="215"/>
      <c r="S1508" s="215"/>
      <c r="T1508" s="215"/>
      <c r="AP1508"/>
      <c r="AQ1508"/>
    </row>
    <row r="1509" spans="1:43" ht="14.4" x14ac:dyDescent="0.3">
      <c r="A1509" s="214"/>
      <c r="B1509" s="215"/>
      <c r="C1509" s="215"/>
      <c r="D1509" s="215"/>
      <c r="E1509" s="215"/>
      <c r="F1509" s="221"/>
      <c r="G1509" s="215"/>
      <c r="H1509" s="215"/>
      <c r="I1509" s="215"/>
      <c r="J1509" s="215"/>
      <c r="K1509" s="222"/>
      <c r="L1509" s="215"/>
      <c r="M1509" s="156"/>
      <c r="N1509" s="214"/>
      <c r="O1509" s="214"/>
      <c r="P1509" s="242"/>
      <c r="Q1509" s="215"/>
      <c r="R1509" s="215"/>
      <c r="S1509" s="215"/>
      <c r="T1509" s="215"/>
      <c r="AP1509"/>
      <c r="AQ1509"/>
    </row>
    <row r="1510" spans="1:43" ht="14.4" x14ac:dyDescent="0.3">
      <c r="A1510" s="214"/>
      <c r="B1510" s="215"/>
      <c r="C1510" s="215"/>
      <c r="D1510" s="215"/>
      <c r="E1510" s="215"/>
      <c r="F1510" s="221"/>
      <c r="G1510" s="215"/>
      <c r="H1510" s="215"/>
      <c r="I1510" s="215"/>
      <c r="J1510" s="215"/>
      <c r="K1510" s="214"/>
      <c r="L1510" s="215"/>
      <c r="M1510" s="156"/>
      <c r="N1510" s="214"/>
      <c r="O1510" s="214"/>
      <c r="P1510" s="242"/>
      <c r="Q1510" s="215"/>
      <c r="R1510" s="215"/>
      <c r="S1510" s="215"/>
      <c r="T1510" s="215"/>
      <c r="AP1510"/>
      <c r="AQ1510"/>
    </row>
    <row r="1511" spans="1:43" ht="14.4" x14ac:dyDescent="0.3">
      <c r="A1511" s="214"/>
      <c r="B1511" s="215"/>
      <c r="C1511" s="215"/>
      <c r="D1511" s="215"/>
      <c r="E1511" s="215"/>
      <c r="F1511" s="221"/>
      <c r="G1511" s="215"/>
      <c r="H1511" s="215"/>
      <c r="I1511" s="215"/>
      <c r="J1511" s="215"/>
      <c r="K1511" s="214"/>
      <c r="L1511" s="215"/>
      <c r="M1511" s="156"/>
      <c r="N1511" s="214"/>
      <c r="O1511" s="214"/>
      <c r="P1511" s="242"/>
      <c r="Q1511" s="215"/>
      <c r="R1511" s="215"/>
      <c r="S1511" s="215"/>
      <c r="T1511" s="215"/>
      <c r="AP1511"/>
      <c r="AQ1511"/>
    </row>
    <row r="1512" spans="1:43" ht="14.4" x14ac:dyDescent="0.3">
      <c r="A1512" s="214"/>
      <c r="B1512" s="215"/>
      <c r="C1512" s="215"/>
      <c r="D1512" s="215"/>
      <c r="E1512" s="215"/>
      <c r="F1512" s="221"/>
      <c r="G1512" s="215"/>
      <c r="H1512" s="215"/>
      <c r="I1512" s="215"/>
      <c r="J1512" s="215"/>
      <c r="K1512" s="214"/>
      <c r="L1512" s="215"/>
      <c r="M1512" s="156"/>
      <c r="N1512" s="214"/>
      <c r="O1512" s="214"/>
      <c r="P1512" s="242"/>
      <c r="Q1512" s="215"/>
      <c r="R1512" s="215"/>
      <c r="S1512" s="215"/>
      <c r="T1512" s="215"/>
      <c r="AP1512"/>
      <c r="AQ1512"/>
    </row>
    <row r="1513" spans="1:43" ht="14.4" x14ac:dyDescent="0.3">
      <c r="A1513" s="214"/>
      <c r="B1513" s="215"/>
      <c r="C1513" s="215"/>
      <c r="D1513" s="215"/>
      <c r="E1513" s="215"/>
      <c r="F1513" s="221"/>
      <c r="G1513" s="215"/>
      <c r="H1513" s="215"/>
      <c r="I1513" s="215"/>
      <c r="J1513" s="215"/>
      <c r="K1513" s="159"/>
      <c r="L1513" s="215"/>
      <c r="M1513" s="156"/>
      <c r="N1513" s="214"/>
      <c r="O1513" s="214"/>
      <c r="P1513" s="242"/>
      <c r="Q1513" s="215"/>
      <c r="R1513" s="215"/>
      <c r="S1513" s="215"/>
      <c r="T1513" s="215"/>
      <c r="AP1513"/>
      <c r="AQ1513"/>
    </row>
    <row r="1514" spans="1:43" ht="14.4" x14ac:dyDescent="0.3">
      <c r="A1514" s="214"/>
      <c r="B1514" s="215"/>
      <c r="C1514" s="215"/>
      <c r="D1514" s="215"/>
      <c r="E1514" s="215"/>
      <c r="F1514" s="221"/>
      <c r="G1514" s="215"/>
      <c r="H1514" s="215"/>
      <c r="I1514" s="215"/>
      <c r="J1514" s="215"/>
      <c r="K1514" s="222"/>
      <c r="L1514" s="215"/>
      <c r="M1514" s="222"/>
      <c r="N1514" s="214"/>
      <c r="O1514" s="214"/>
      <c r="P1514" s="242"/>
      <c r="Q1514" s="215"/>
      <c r="R1514" s="215"/>
      <c r="S1514" s="215"/>
      <c r="T1514" s="215"/>
      <c r="AP1514"/>
      <c r="AQ1514"/>
    </row>
    <row r="1515" spans="1:43" ht="14.4" x14ac:dyDescent="0.3">
      <c r="A1515" s="214"/>
      <c r="B1515" s="215"/>
      <c r="C1515" s="215"/>
      <c r="D1515" s="215"/>
      <c r="E1515" s="215"/>
      <c r="F1515" s="221"/>
      <c r="G1515" s="215"/>
      <c r="H1515" s="215"/>
      <c r="I1515" s="215"/>
      <c r="J1515" s="215"/>
      <c r="K1515" s="214"/>
      <c r="L1515" s="215"/>
      <c r="M1515" s="226"/>
      <c r="N1515" s="214"/>
      <c r="O1515" s="214"/>
      <c r="P1515" s="242"/>
      <c r="Q1515" s="215"/>
      <c r="R1515" s="215"/>
      <c r="S1515" s="215"/>
      <c r="T1515" s="215"/>
      <c r="AP1515"/>
      <c r="AQ1515"/>
    </row>
    <row r="1516" spans="1:43" ht="14.4" x14ac:dyDescent="0.3">
      <c r="A1516" s="214"/>
      <c r="B1516" s="215"/>
      <c r="C1516" s="215"/>
      <c r="D1516" s="215"/>
      <c r="E1516" s="215"/>
      <c r="F1516" s="221"/>
      <c r="G1516" s="215"/>
      <c r="H1516" s="215"/>
      <c r="I1516" s="215"/>
      <c r="J1516" s="215"/>
      <c r="K1516" s="159"/>
      <c r="L1516" s="215"/>
      <c r="M1516" s="156"/>
      <c r="N1516" s="214"/>
      <c r="O1516" s="214"/>
      <c r="P1516" s="242"/>
      <c r="Q1516" s="215"/>
      <c r="R1516" s="215"/>
      <c r="S1516" s="215"/>
      <c r="T1516" s="215"/>
      <c r="AP1516"/>
      <c r="AQ1516"/>
    </row>
    <row r="1517" spans="1:43" ht="14.4" x14ac:dyDescent="0.3">
      <c r="A1517" s="214"/>
      <c r="B1517" s="215"/>
      <c r="C1517" s="215"/>
      <c r="D1517" s="215"/>
      <c r="E1517" s="215"/>
      <c r="F1517" s="221"/>
      <c r="G1517" s="215"/>
      <c r="H1517" s="215"/>
      <c r="I1517" s="215"/>
      <c r="J1517" s="215"/>
      <c r="K1517" s="222"/>
      <c r="L1517" s="215"/>
      <c r="M1517" s="156"/>
      <c r="N1517" s="214"/>
      <c r="O1517" s="214"/>
      <c r="P1517" s="242"/>
      <c r="Q1517" s="215"/>
      <c r="R1517" s="215"/>
      <c r="S1517" s="215"/>
      <c r="T1517" s="215"/>
      <c r="AP1517"/>
      <c r="AQ1517"/>
    </row>
    <row r="1518" spans="1:43" ht="14.4" x14ac:dyDescent="0.3">
      <c r="A1518" s="214"/>
      <c r="B1518" s="215"/>
      <c r="C1518" s="215"/>
      <c r="D1518" s="215"/>
      <c r="E1518" s="215"/>
      <c r="F1518" s="221"/>
      <c r="G1518" s="215"/>
      <c r="H1518" s="215"/>
      <c r="I1518" s="215"/>
      <c r="J1518" s="215"/>
      <c r="K1518" s="214"/>
      <c r="L1518" s="215"/>
      <c r="M1518" s="156"/>
      <c r="N1518" s="214"/>
      <c r="O1518" s="214"/>
      <c r="P1518" s="242"/>
      <c r="Q1518" s="215"/>
      <c r="R1518" s="215"/>
      <c r="S1518" s="215"/>
      <c r="T1518" s="215"/>
      <c r="AP1518"/>
      <c r="AQ1518"/>
    </row>
    <row r="1519" spans="1:43" ht="14.4" x14ac:dyDescent="0.3">
      <c r="A1519" s="214"/>
      <c r="B1519" s="215"/>
      <c r="C1519" s="215"/>
      <c r="D1519" s="215"/>
      <c r="E1519" s="215"/>
      <c r="F1519" s="221"/>
      <c r="G1519" s="215"/>
      <c r="H1519" s="215"/>
      <c r="I1519" s="215"/>
      <c r="J1519" s="215"/>
      <c r="K1519" s="214"/>
      <c r="L1519" s="215"/>
      <c r="M1519" s="156"/>
      <c r="N1519" s="214"/>
      <c r="O1519" s="214"/>
      <c r="P1519" s="242"/>
      <c r="Q1519" s="215"/>
      <c r="R1519" s="215"/>
      <c r="S1519" s="215"/>
      <c r="T1519" s="215"/>
      <c r="AP1519"/>
      <c r="AQ1519"/>
    </row>
    <row r="1520" spans="1:43" ht="14.4" x14ac:dyDescent="0.3">
      <c r="A1520" s="214"/>
      <c r="B1520" s="215"/>
      <c r="C1520" s="215"/>
      <c r="D1520" s="215"/>
      <c r="E1520" s="215"/>
      <c r="F1520" s="221"/>
      <c r="G1520" s="215"/>
      <c r="H1520" s="215"/>
      <c r="I1520" s="215"/>
      <c r="J1520" s="215"/>
      <c r="K1520" s="214"/>
      <c r="L1520" s="215"/>
      <c r="M1520" s="222"/>
      <c r="N1520" s="214"/>
      <c r="O1520" s="214"/>
      <c r="P1520" s="242"/>
      <c r="Q1520" s="215"/>
      <c r="R1520" s="215"/>
      <c r="S1520" s="215"/>
      <c r="T1520" s="215"/>
      <c r="AP1520"/>
      <c r="AQ1520"/>
    </row>
    <row r="1521" spans="1:43" ht="14.4" x14ac:dyDescent="0.3">
      <c r="A1521" s="214"/>
      <c r="B1521" s="215"/>
      <c r="C1521" s="215"/>
      <c r="D1521" s="215"/>
      <c r="E1521" s="215"/>
      <c r="F1521" s="221"/>
      <c r="G1521" s="215"/>
      <c r="H1521" s="215"/>
      <c r="I1521" s="215"/>
      <c r="J1521" s="215"/>
      <c r="K1521" s="214"/>
      <c r="L1521" s="215"/>
      <c r="M1521" s="226"/>
      <c r="N1521" s="214"/>
      <c r="O1521" s="214"/>
      <c r="P1521" s="242"/>
      <c r="Q1521" s="215"/>
      <c r="R1521" s="215"/>
      <c r="S1521" s="215"/>
      <c r="T1521" s="215"/>
      <c r="AP1521"/>
      <c r="AQ1521"/>
    </row>
    <row r="1522" spans="1:43" ht="14.4" x14ac:dyDescent="0.3">
      <c r="A1522" s="214"/>
      <c r="B1522" s="215"/>
      <c r="C1522" s="215"/>
      <c r="D1522" s="215"/>
      <c r="E1522" s="215"/>
      <c r="F1522" s="221"/>
      <c r="G1522" s="215"/>
      <c r="H1522" s="215"/>
      <c r="I1522" s="215"/>
      <c r="J1522" s="215"/>
      <c r="K1522" s="214"/>
      <c r="L1522" s="215"/>
      <c r="M1522" s="156"/>
      <c r="N1522" s="214"/>
      <c r="O1522" s="214"/>
      <c r="P1522" s="242"/>
      <c r="Q1522" s="215"/>
      <c r="R1522" s="215"/>
      <c r="S1522" s="215"/>
      <c r="T1522" s="215"/>
      <c r="AP1522"/>
      <c r="AQ1522"/>
    </row>
    <row r="1523" spans="1:43" ht="14.4" x14ac:dyDescent="0.3">
      <c r="A1523" s="214"/>
      <c r="B1523" s="215"/>
      <c r="C1523" s="215"/>
      <c r="D1523" s="215"/>
      <c r="E1523" s="215"/>
      <c r="F1523" s="221"/>
      <c r="G1523" s="215"/>
      <c r="H1523" s="215"/>
      <c r="I1523" s="215"/>
      <c r="J1523" s="215"/>
      <c r="K1523" s="214"/>
      <c r="L1523" s="215"/>
      <c r="M1523" s="156"/>
      <c r="N1523" s="214"/>
      <c r="O1523" s="214"/>
      <c r="P1523" s="242"/>
      <c r="Q1523" s="215"/>
      <c r="R1523" s="215"/>
      <c r="S1523" s="215"/>
      <c r="T1523" s="215"/>
      <c r="AP1523"/>
      <c r="AQ1523"/>
    </row>
    <row r="1524" spans="1:43" ht="14.4" x14ac:dyDescent="0.3">
      <c r="A1524" s="214"/>
      <c r="B1524" s="215"/>
      <c r="C1524" s="215"/>
      <c r="D1524" s="215"/>
      <c r="E1524" s="215"/>
      <c r="F1524" s="221"/>
      <c r="G1524" s="215"/>
      <c r="H1524" s="215"/>
      <c r="I1524" s="215"/>
      <c r="J1524" s="215"/>
      <c r="K1524" s="214"/>
      <c r="L1524" s="215"/>
      <c r="M1524" s="156"/>
      <c r="N1524" s="214"/>
      <c r="O1524" s="214"/>
      <c r="P1524" s="242"/>
      <c r="Q1524" s="215"/>
      <c r="R1524" s="215"/>
      <c r="S1524" s="215"/>
      <c r="T1524" s="215"/>
      <c r="AP1524"/>
      <c r="AQ1524"/>
    </row>
    <row r="1525" spans="1:43" ht="14.4" x14ac:dyDescent="0.3">
      <c r="A1525" s="214"/>
      <c r="B1525" s="215"/>
      <c r="C1525" s="215"/>
      <c r="D1525" s="215"/>
      <c r="E1525" s="215"/>
      <c r="F1525" s="221"/>
      <c r="G1525" s="215"/>
      <c r="H1525" s="215"/>
      <c r="I1525" s="215"/>
      <c r="J1525" s="215"/>
      <c r="K1525" s="214"/>
      <c r="L1525" s="215"/>
      <c r="M1525" s="156"/>
      <c r="N1525" s="214"/>
      <c r="O1525" s="214"/>
      <c r="P1525" s="242"/>
      <c r="Q1525" s="215"/>
      <c r="R1525" s="215"/>
      <c r="S1525" s="215"/>
      <c r="T1525" s="215"/>
      <c r="AP1525"/>
      <c r="AQ1525"/>
    </row>
    <row r="1526" spans="1:43" ht="14.4" x14ac:dyDescent="0.3">
      <c r="A1526" s="214"/>
      <c r="B1526" s="215"/>
      <c r="C1526" s="215"/>
      <c r="D1526" s="215"/>
      <c r="E1526" s="215"/>
      <c r="F1526" s="221"/>
      <c r="G1526" s="215"/>
      <c r="H1526" s="215"/>
      <c r="I1526" s="215"/>
      <c r="J1526" s="215"/>
      <c r="K1526" s="214"/>
      <c r="L1526" s="215"/>
      <c r="M1526" s="156"/>
      <c r="N1526" s="214"/>
      <c r="O1526" s="214"/>
      <c r="P1526" s="242"/>
      <c r="Q1526" s="215"/>
      <c r="R1526" s="215"/>
      <c r="S1526" s="215"/>
      <c r="T1526" s="215"/>
      <c r="AP1526"/>
      <c r="AQ1526"/>
    </row>
    <row r="1527" spans="1:43" ht="14.4" x14ac:dyDescent="0.3">
      <c r="A1527" s="214"/>
      <c r="B1527" s="215"/>
      <c r="C1527" s="215"/>
      <c r="D1527" s="215"/>
      <c r="E1527" s="215"/>
      <c r="F1527" s="221"/>
      <c r="G1527" s="215"/>
      <c r="H1527" s="215"/>
      <c r="I1527" s="215"/>
      <c r="J1527" s="215"/>
      <c r="K1527" s="214"/>
      <c r="L1527" s="215"/>
      <c r="M1527" s="156"/>
      <c r="N1527" s="214"/>
      <c r="O1527" s="214"/>
      <c r="P1527" s="242"/>
      <c r="Q1527" s="215"/>
      <c r="R1527" s="215"/>
      <c r="S1527" s="215"/>
      <c r="T1527" s="215"/>
      <c r="AP1527"/>
      <c r="AQ1527"/>
    </row>
    <row r="1528" spans="1:43" ht="14.4" x14ac:dyDescent="0.3">
      <c r="A1528" s="214"/>
      <c r="B1528" s="215"/>
      <c r="C1528" s="215"/>
      <c r="D1528" s="215"/>
      <c r="E1528" s="215"/>
      <c r="F1528" s="221"/>
      <c r="G1528" s="215"/>
      <c r="H1528" s="215"/>
      <c r="I1528" s="215"/>
      <c r="J1528" s="215"/>
      <c r="K1528" s="214"/>
      <c r="L1528" s="215"/>
      <c r="M1528" s="156"/>
      <c r="N1528" s="214"/>
      <c r="O1528" s="214"/>
      <c r="P1528" s="242"/>
      <c r="Q1528" s="215"/>
      <c r="R1528" s="215"/>
      <c r="S1528" s="215"/>
      <c r="T1528" s="215"/>
      <c r="AP1528"/>
      <c r="AQ1528"/>
    </row>
    <row r="1529" spans="1:43" ht="14.4" x14ac:dyDescent="0.3">
      <c r="A1529" s="214"/>
      <c r="B1529" s="215"/>
      <c r="C1529" s="215"/>
      <c r="D1529" s="215"/>
      <c r="E1529" s="215"/>
      <c r="F1529" s="221"/>
      <c r="G1529" s="215"/>
      <c r="H1529" s="215"/>
      <c r="I1529" s="215"/>
      <c r="J1529" s="215"/>
      <c r="K1529" s="214"/>
      <c r="L1529" s="215"/>
      <c r="M1529" s="156"/>
      <c r="N1529" s="214"/>
      <c r="O1529" s="214"/>
      <c r="P1529" s="242"/>
      <c r="Q1529" s="215"/>
      <c r="R1529" s="215"/>
      <c r="S1529" s="215"/>
      <c r="T1529" s="215"/>
      <c r="AP1529"/>
      <c r="AQ1529"/>
    </row>
    <row r="1530" spans="1:43" ht="14.4" x14ac:dyDescent="0.3">
      <c r="A1530" s="214"/>
      <c r="B1530" s="215"/>
      <c r="C1530" s="215"/>
      <c r="D1530" s="215"/>
      <c r="E1530" s="215"/>
      <c r="F1530" s="221"/>
      <c r="G1530" s="215"/>
      <c r="H1530" s="215"/>
      <c r="I1530" s="215"/>
      <c r="J1530" s="215"/>
      <c r="K1530" s="214"/>
      <c r="L1530" s="215"/>
      <c r="M1530" s="156"/>
      <c r="N1530" s="214"/>
      <c r="O1530" s="214"/>
      <c r="P1530" s="242"/>
      <c r="Q1530" s="215"/>
      <c r="R1530" s="215"/>
      <c r="S1530" s="215"/>
      <c r="T1530" s="215"/>
      <c r="AP1530"/>
      <c r="AQ1530"/>
    </row>
    <row r="1531" spans="1:43" ht="14.4" x14ac:dyDescent="0.3">
      <c r="A1531" s="214"/>
      <c r="B1531" s="215"/>
      <c r="C1531" s="215"/>
      <c r="D1531" s="215"/>
      <c r="E1531" s="215"/>
      <c r="F1531" s="221"/>
      <c r="G1531" s="215"/>
      <c r="H1531" s="215"/>
      <c r="I1531" s="215"/>
      <c r="J1531" s="215"/>
      <c r="K1531" s="214"/>
      <c r="L1531" s="215"/>
      <c r="M1531" s="156"/>
      <c r="N1531" s="214"/>
      <c r="O1531" s="214"/>
      <c r="P1531" s="242"/>
      <c r="Q1531" s="215"/>
      <c r="R1531" s="215"/>
      <c r="S1531" s="215"/>
      <c r="T1531" s="215"/>
      <c r="AP1531"/>
      <c r="AQ1531"/>
    </row>
    <row r="1532" spans="1:43" ht="14.4" x14ac:dyDescent="0.3">
      <c r="A1532" s="214"/>
      <c r="B1532" s="215"/>
      <c r="C1532" s="215"/>
      <c r="D1532" s="215"/>
      <c r="E1532" s="215"/>
      <c r="F1532" s="221"/>
      <c r="G1532" s="215"/>
      <c r="H1532" s="215"/>
      <c r="I1532" s="215"/>
      <c r="J1532" s="215"/>
      <c r="K1532" s="214"/>
      <c r="L1532" s="215"/>
      <c r="M1532" s="156"/>
      <c r="N1532" s="214"/>
      <c r="O1532" s="214"/>
      <c r="P1532" s="242"/>
      <c r="Q1532" s="215"/>
      <c r="R1532" s="215"/>
      <c r="S1532" s="215"/>
      <c r="T1532" s="215"/>
      <c r="AP1532"/>
      <c r="AQ1532"/>
    </row>
    <row r="1533" spans="1:43" ht="14.4" x14ac:dyDescent="0.3">
      <c r="A1533" s="214"/>
      <c r="B1533" s="215"/>
      <c r="C1533" s="215"/>
      <c r="D1533" s="215"/>
      <c r="E1533" s="215"/>
      <c r="F1533" s="221"/>
      <c r="G1533" s="215"/>
      <c r="H1533" s="215"/>
      <c r="I1533" s="215"/>
      <c r="J1533" s="215"/>
      <c r="K1533" s="214"/>
      <c r="L1533" s="215"/>
      <c r="M1533" s="156"/>
      <c r="N1533" s="214"/>
      <c r="O1533" s="214"/>
      <c r="P1533" s="242"/>
      <c r="Q1533" s="215"/>
      <c r="R1533" s="215"/>
      <c r="S1533" s="215"/>
      <c r="T1533" s="215"/>
      <c r="AP1533"/>
      <c r="AQ1533"/>
    </row>
    <row r="1534" spans="1:43" ht="14.4" x14ac:dyDescent="0.3">
      <c r="A1534" s="214"/>
      <c r="B1534" s="215"/>
      <c r="C1534" s="215"/>
      <c r="D1534" s="215"/>
      <c r="E1534" s="215"/>
      <c r="F1534" s="221"/>
      <c r="G1534" s="215"/>
      <c r="H1534" s="215"/>
      <c r="I1534" s="215"/>
      <c r="J1534" s="215"/>
      <c r="K1534" s="214"/>
      <c r="L1534" s="215"/>
      <c r="M1534" s="156"/>
      <c r="N1534" s="214"/>
      <c r="O1534" s="214"/>
      <c r="P1534" s="242"/>
      <c r="Q1534" s="215"/>
      <c r="R1534" s="215"/>
      <c r="S1534" s="215"/>
      <c r="T1534" s="215"/>
      <c r="AP1534"/>
      <c r="AQ1534"/>
    </row>
    <row r="1535" spans="1:43" ht="14.4" x14ac:dyDescent="0.3">
      <c r="A1535" s="214"/>
      <c r="B1535" s="215"/>
      <c r="C1535" s="215"/>
      <c r="D1535" s="215"/>
      <c r="E1535" s="215"/>
      <c r="F1535" s="221"/>
      <c r="G1535" s="215"/>
      <c r="H1535" s="215"/>
      <c r="I1535" s="215"/>
      <c r="J1535" s="215"/>
      <c r="K1535" s="214"/>
      <c r="L1535" s="215"/>
      <c r="M1535" s="156"/>
      <c r="N1535" s="214"/>
      <c r="O1535" s="214"/>
      <c r="P1535" s="242"/>
      <c r="Q1535" s="215"/>
      <c r="R1535" s="215"/>
      <c r="S1535" s="215"/>
      <c r="T1535" s="215"/>
      <c r="AP1535"/>
      <c r="AQ1535"/>
    </row>
    <row r="1536" spans="1:43" ht="14.4" x14ac:dyDescent="0.3">
      <c r="A1536" s="214"/>
      <c r="B1536" s="215"/>
      <c r="C1536" s="215"/>
      <c r="D1536" s="215"/>
      <c r="E1536" s="215"/>
      <c r="F1536" s="221"/>
      <c r="G1536" s="215"/>
      <c r="H1536" s="215"/>
      <c r="I1536" s="215"/>
      <c r="J1536" s="215"/>
      <c r="K1536" s="214"/>
      <c r="L1536" s="215"/>
      <c r="M1536" s="156"/>
      <c r="N1536" s="214"/>
      <c r="O1536" s="214"/>
      <c r="P1536" s="242"/>
      <c r="Q1536" s="215"/>
      <c r="R1536" s="215"/>
      <c r="S1536" s="215"/>
      <c r="T1536" s="215"/>
      <c r="AP1536"/>
      <c r="AQ1536"/>
    </row>
    <row r="1537" spans="1:43" ht="14.4" x14ac:dyDescent="0.3">
      <c r="A1537" s="214"/>
      <c r="B1537" s="215"/>
      <c r="C1537" s="215"/>
      <c r="D1537" s="215"/>
      <c r="E1537" s="215"/>
      <c r="F1537" s="221"/>
      <c r="G1537" s="215"/>
      <c r="H1537" s="215"/>
      <c r="I1537" s="215"/>
      <c r="J1537" s="215"/>
      <c r="K1537" s="159"/>
      <c r="L1537" s="215"/>
      <c r="M1537" s="156"/>
      <c r="N1537" s="214"/>
      <c r="O1537" s="214"/>
      <c r="P1537" s="242"/>
      <c r="Q1537" s="215"/>
      <c r="R1537" s="215"/>
      <c r="S1537" s="215"/>
      <c r="T1537" s="215"/>
      <c r="AP1537"/>
      <c r="AQ1537"/>
    </row>
    <row r="1538" spans="1:43" ht="14.4" x14ac:dyDescent="0.3">
      <c r="A1538" s="214"/>
      <c r="B1538" s="215"/>
      <c r="C1538" s="215"/>
      <c r="D1538" s="215"/>
      <c r="E1538" s="215"/>
      <c r="F1538" s="221"/>
      <c r="G1538" s="215"/>
      <c r="H1538" s="215"/>
      <c r="I1538" s="215"/>
      <c r="J1538" s="215"/>
      <c r="K1538" s="222"/>
      <c r="L1538" s="215"/>
      <c r="M1538" s="156"/>
      <c r="N1538" s="214"/>
      <c r="O1538" s="214"/>
      <c r="P1538" s="242"/>
      <c r="Q1538" s="215"/>
      <c r="R1538" s="215"/>
      <c r="S1538" s="215"/>
      <c r="T1538" s="215"/>
      <c r="AP1538"/>
      <c r="AQ1538"/>
    </row>
    <row r="1539" spans="1:43" ht="14.4" x14ac:dyDescent="0.3">
      <c r="A1539" s="214"/>
      <c r="B1539" s="215"/>
      <c r="C1539" s="215"/>
      <c r="D1539" s="215"/>
      <c r="E1539" s="215"/>
      <c r="F1539" s="221"/>
      <c r="G1539" s="215"/>
      <c r="H1539" s="215"/>
      <c r="I1539" s="215"/>
      <c r="J1539" s="215"/>
      <c r="K1539" s="214"/>
      <c r="L1539" s="215"/>
      <c r="M1539" s="156"/>
      <c r="N1539" s="214"/>
      <c r="O1539" s="214"/>
      <c r="P1539" s="242"/>
      <c r="Q1539" s="215"/>
      <c r="R1539" s="215"/>
      <c r="S1539" s="215"/>
      <c r="T1539" s="215"/>
      <c r="AP1539"/>
      <c r="AQ1539"/>
    </row>
    <row r="1540" spans="1:43" ht="14.4" x14ac:dyDescent="0.3">
      <c r="A1540" s="214"/>
      <c r="B1540" s="215"/>
      <c r="C1540" s="215"/>
      <c r="D1540" s="215"/>
      <c r="E1540" s="215"/>
      <c r="F1540" s="221"/>
      <c r="G1540" s="215"/>
      <c r="H1540" s="215"/>
      <c r="I1540" s="215"/>
      <c r="J1540" s="215"/>
      <c r="K1540" s="214"/>
      <c r="L1540" s="215"/>
      <c r="M1540" s="156"/>
      <c r="N1540" s="214"/>
      <c r="O1540" s="214"/>
      <c r="P1540" s="242"/>
      <c r="Q1540" s="215"/>
      <c r="R1540" s="215"/>
      <c r="S1540" s="215"/>
      <c r="T1540" s="215"/>
      <c r="AP1540"/>
      <c r="AQ1540"/>
    </row>
    <row r="1541" spans="1:43" ht="14.4" x14ac:dyDescent="0.3">
      <c r="A1541" s="214"/>
      <c r="B1541" s="215"/>
      <c r="C1541" s="215"/>
      <c r="D1541" s="215"/>
      <c r="E1541" s="215"/>
      <c r="F1541" s="221"/>
      <c r="G1541" s="215"/>
      <c r="H1541" s="215"/>
      <c r="I1541" s="215"/>
      <c r="J1541" s="215"/>
      <c r="K1541" s="214"/>
      <c r="L1541" s="215"/>
      <c r="M1541" s="156"/>
      <c r="N1541" s="214"/>
      <c r="O1541" s="214"/>
      <c r="P1541" s="242"/>
      <c r="Q1541" s="215"/>
      <c r="R1541" s="215"/>
      <c r="S1541" s="215"/>
      <c r="T1541" s="215"/>
      <c r="AP1541"/>
      <c r="AQ1541"/>
    </row>
    <row r="1542" spans="1:43" ht="14.4" x14ac:dyDescent="0.3">
      <c r="A1542" s="214"/>
      <c r="B1542" s="215"/>
      <c r="C1542" s="215"/>
      <c r="D1542" s="215"/>
      <c r="E1542" s="215"/>
      <c r="F1542" s="221"/>
      <c r="G1542" s="215"/>
      <c r="H1542" s="215"/>
      <c r="I1542" s="215"/>
      <c r="J1542" s="215"/>
      <c r="K1542" s="214"/>
      <c r="L1542" s="215"/>
      <c r="M1542" s="222"/>
      <c r="N1542" s="214"/>
      <c r="O1542" s="214"/>
      <c r="P1542" s="242"/>
      <c r="Q1542" s="215"/>
      <c r="R1542" s="215"/>
      <c r="S1542" s="215"/>
      <c r="T1542" s="215"/>
      <c r="AP1542"/>
      <c r="AQ1542"/>
    </row>
    <row r="1543" spans="1:43" ht="14.4" x14ac:dyDescent="0.3">
      <c r="A1543" s="214"/>
      <c r="B1543" s="215"/>
      <c r="C1543" s="215"/>
      <c r="D1543" s="215"/>
      <c r="E1543" s="215"/>
      <c r="F1543" s="221"/>
      <c r="G1543" s="215"/>
      <c r="H1543" s="215"/>
      <c r="I1543" s="215"/>
      <c r="J1543" s="215"/>
      <c r="K1543" s="214"/>
      <c r="L1543" s="215"/>
      <c r="M1543" s="226"/>
      <c r="N1543" s="214"/>
      <c r="O1543" s="214"/>
      <c r="P1543" s="242"/>
      <c r="Q1543" s="215"/>
      <c r="R1543" s="215"/>
      <c r="S1543" s="215"/>
      <c r="T1543" s="215"/>
      <c r="AP1543"/>
      <c r="AQ1543"/>
    </row>
    <row r="1544" spans="1:43" ht="14.4" x14ac:dyDescent="0.3">
      <c r="A1544" s="214"/>
      <c r="B1544" s="215"/>
      <c r="C1544" s="215"/>
      <c r="D1544" s="215"/>
      <c r="E1544" s="215"/>
      <c r="F1544" s="221"/>
      <c r="G1544" s="215"/>
      <c r="H1544" s="215"/>
      <c r="I1544" s="215"/>
      <c r="J1544" s="215"/>
      <c r="K1544" s="214"/>
      <c r="L1544" s="215"/>
      <c r="M1544" s="156"/>
      <c r="N1544" s="214"/>
      <c r="O1544" s="214"/>
      <c r="P1544" s="242"/>
      <c r="Q1544" s="215"/>
      <c r="R1544" s="215"/>
      <c r="S1544" s="215"/>
      <c r="T1544" s="215"/>
      <c r="AP1544"/>
      <c r="AQ1544"/>
    </row>
    <row r="1545" spans="1:43" ht="14.4" x14ac:dyDescent="0.3">
      <c r="A1545" s="214"/>
      <c r="B1545" s="215"/>
      <c r="C1545" s="215"/>
      <c r="D1545" s="215"/>
      <c r="E1545" s="215"/>
      <c r="F1545" s="221"/>
      <c r="G1545" s="215"/>
      <c r="H1545" s="215"/>
      <c r="I1545" s="215"/>
      <c r="J1545" s="215"/>
      <c r="K1545" s="214"/>
      <c r="L1545" s="215"/>
      <c r="M1545" s="156"/>
      <c r="N1545" s="214"/>
      <c r="O1545" s="214"/>
      <c r="P1545" s="242"/>
      <c r="Q1545" s="215"/>
      <c r="R1545" s="215"/>
      <c r="S1545" s="215"/>
      <c r="T1545" s="215"/>
      <c r="AP1545"/>
      <c r="AQ1545"/>
    </row>
    <row r="1546" spans="1:43" ht="14.4" x14ac:dyDescent="0.3">
      <c r="A1546" s="214"/>
      <c r="B1546" s="215"/>
      <c r="C1546" s="215"/>
      <c r="D1546" s="215"/>
      <c r="E1546" s="215"/>
      <c r="F1546" s="221"/>
      <c r="G1546" s="215"/>
      <c r="H1546" s="215"/>
      <c r="I1546" s="215"/>
      <c r="J1546" s="215"/>
      <c r="K1546" s="214"/>
      <c r="L1546" s="215"/>
      <c r="M1546" s="156"/>
      <c r="N1546" s="214"/>
      <c r="O1546" s="214"/>
      <c r="P1546" s="242"/>
      <c r="Q1546" s="215"/>
      <c r="R1546" s="215"/>
      <c r="S1546" s="215"/>
      <c r="T1546" s="215"/>
      <c r="AP1546"/>
      <c r="AQ1546"/>
    </row>
    <row r="1547" spans="1:43" ht="14.4" x14ac:dyDescent="0.3">
      <c r="A1547" s="214"/>
      <c r="B1547" s="215"/>
      <c r="C1547" s="215"/>
      <c r="D1547" s="215"/>
      <c r="E1547" s="215"/>
      <c r="F1547" s="221"/>
      <c r="G1547" s="215"/>
      <c r="H1547" s="215"/>
      <c r="I1547" s="215"/>
      <c r="J1547" s="215"/>
      <c r="K1547" s="214"/>
      <c r="L1547" s="215"/>
      <c r="M1547" s="156"/>
      <c r="N1547" s="214"/>
      <c r="O1547" s="214"/>
      <c r="P1547" s="242"/>
      <c r="Q1547" s="215"/>
      <c r="R1547" s="215"/>
      <c r="S1547" s="215"/>
      <c r="T1547" s="215"/>
      <c r="AP1547"/>
      <c r="AQ1547"/>
    </row>
    <row r="1548" spans="1:43" ht="14.4" x14ac:dyDescent="0.3">
      <c r="A1548" s="214"/>
      <c r="B1548" s="215"/>
      <c r="C1548" s="215"/>
      <c r="D1548" s="215"/>
      <c r="E1548" s="215"/>
      <c r="F1548" s="221"/>
      <c r="G1548" s="215"/>
      <c r="H1548" s="215"/>
      <c r="I1548" s="215"/>
      <c r="J1548" s="215"/>
      <c r="K1548" s="214"/>
      <c r="L1548" s="215"/>
      <c r="M1548" s="156"/>
      <c r="N1548" s="214"/>
      <c r="O1548" s="214"/>
      <c r="P1548" s="242"/>
      <c r="Q1548" s="215"/>
      <c r="R1548" s="215"/>
      <c r="S1548" s="215"/>
      <c r="T1548" s="215"/>
      <c r="AP1548"/>
      <c r="AQ1548"/>
    </row>
    <row r="1549" spans="1:43" ht="14.4" x14ac:dyDescent="0.3">
      <c r="A1549" s="214"/>
      <c r="B1549" s="215"/>
      <c r="C1549" s="215"/>
      <c r="D1549" s="215"/>
      <c r="E1549" s="215"/>
      <c r="F1549" s="221"/>
      <c r="G1549" s="215"/>
      <c r="H1549" s="215"/>
      <c r="I1549" s="215"/>
      <c r="J1549" s="215"/>
      <c r="K1549" s="214"/>
      <c r="L1549" s="215"/>
      <c r="M1549" s="156"/>
      <c r="N1549" s="214"/>
      <c r="O1549" s="214"/>
      <c r="P1549" s="242"/>
      <c r="Q1549" s="215"/>
      <c r="R1549" s="215"/>
      <c r="S1549" s="215"/>
      <c r="T1549" s="215"/>
      <c r="AP1549"/>
      <c r="AQ1549"/>
    </row>
    <row r="1550" spans="1:43" ht="14.4" x14ac:dyDescent="0.3">
      <c r="A1550" s="214"/>
      <c r="B1550" s="215"/>
      <c r="C1550" s="215"/>
      <c r="D1550" s="215"/>
      <c r="E1550" s="215"/>
      <c r="F1550" s="221"/>
      <c r="G1550" s="215"/>
      <c r="H1550" s="215"/>
      <c r="I1550" s="215"/>
      <c r="J1550" s="215"/>
      <c r="K1550" s="214"/>
      <c r="L1550" s="215"/>
      <c r="M1550" s="156"/>
      <c r="N1550" s="214"/>
      <c r="O1550" s="214"/>
      <c r="P1550" s="242"/>
      <c r="Q1550" s="215"/>
      <c r="R1550" s="215"/>
      <c r="S1550" s="215"/>
      <c r="T1550" s="215"/>
      <c r="AP1550"/>
      <c r="AQ1550"/>
    </row>
    <row r="1551" spans="1:43" ht="14.4" x14ac:dyDescent="0.3">
      <c r="A1551" s="214"/>
      <c r="B1551" s="215"/>
      <c r="C1551" s="215"/>
      <c r="D1551" s="215"/>
      <c r="E1551" s="215"/>
      <c r="F1551" s="221"/>
      <c r="G1551" s="215"/>
      <c r="H1551" s="215"/>
      <c r="I1551" s="215"/>
      <c r="J1551" s="215"/>
      <c r="K1551" s="214"/>
      <c r="L1551" s="215"/>
      <c r="M1551" s="222"/>
      <c r="N1551" s="214"/>
      <c r="O1551" s="214"/>
      <c r="P1551" s="242"/>
      <c r="Q1551" s="215"/>
      <c r="R1551" s="215"/>
      <c r="S1551" s="215"/>
      <c r="T1551" s="215"/>
      <c r="AP1551"/>
      <c r="AQ1551"/>
    </row>
    <row r="1552" spans="1:43" ht="14.4" x14ac:dyDescent="0.3">
      <c r="A1552" s="214"/>
      <c r="B1552" s="215"/>
      <c r="C1552" s="215"/>
      <c r="D1552" s="215"/>
      <c r="E1552" s="215"/>
      <c r="F1552" s="221"/>
      <c r="G1552" s="215"/>
      <c r="H1552" s="215"/>
      <c r="I1552" s="215"/>
      <c r="J1552" s="215"/>
      <c r="K1552" s="214"/>
      <c r="L1552" s="215"/>
      <c r="M1552" s="226"/>
      <c r="N1552" s="214"/>
      <c r="O1552" s="214"/>
      <c r="P1552" s="242"/>
      <c r="Q1552" s="215"/>
      <c r="R1552" s="215"/>
      <c r="S1552" s="215"/>
      <c r="T1552" s="215"/>
      <c r="AP1552"/>
      <c r="AQ1552"/>
    </row>
    <row r="1553" spans="1:43" ht="14.4" x14ac:dyDescent="0.3">
      <c r="A1553" s="214"/>
      <c r="B1553" s="215"/>
      <c r="C1553" s="215"/>
      <c r="D1553" s="215"/>
      <c r="E1553" s="215"/>
      <c r="F1553" s="221"/>
      <c r="G1553" s="215"/>
      <c r="H1553" s="215"/>
      <c r="I1553" s="215"/>
      <c r="J1553" s="215"/>
      <c r="K1553" s="159"/>
      <c r="L1553" s="215"/>
      <c r="M1553" s="156"/>
      <c r="N1553" s="214"/>
      <c r="O1553" s="214"/>
      <c r="P1553" s="242"/>
      <c r="Q1553" s="215"/>
      <c r="R1553" s="215"/>
      <c r="S1553" s="215"/>
      <c r="T1553" s="215"/>
      <c r="AP1553"/>
      <c r="AQ1553"/>
    </row>
    <row r="1554" spans="1:43" ht="14.4" x14ac:dyDescent="0.3">
      <c r="A1554" s="214"/>
      <c r="B1554" s="215"/>
      <c r="C1554" s="215"/>
      <c r="D1554" s="215"/>
      <c r="E1554" s="215"/>
      <c r="F1554" s="221"/>
      <c r="G1554" s="215"/>
      <c r="H1554" s="215"/>
      <c r="I1554" s="215"/>
      <c r="J1554" s="215"/>
      <c r="K1554" s="222"/>
      <c r="L1554" s="215"/>
      <c r="M1554" s="156"/>
      <c r="N1554" s="214"/>
      <c r="O1554" s="214"/>
      <c r="P1554" s="242"/>
      <c r="Q1554" s="215"/>
      <c r="R1554" s="215"/>
      <c r="S1554" s="215"/>
      <c r="T1554" s="215"/>
      <c r="AP1554"/>
      <c r="AQ1554"/>
    </row>
    <row r="1555" spans="1:43" ht="14.4" x14ac:dyDescent="0.3">
      <c r="A1555" s="214"/>
      <c r="B1555" s="215"/>
      <c r="C1555" s="215"/>
      <c r="D1555" s="215"/>
      <c r="E1555" s="215"/>
      <c r="F1555" s="221"/>
      <c r="G1555" s="215"/>
      <c r="H1555" s="215"/>
      <c r="I1555" s="215"/>
      <c r="J1555" s="215"/>
      <c r="K1555" s="214"/>
      <c r="L1555" s="215"/>
      <c r="M1555" s="156"/>
      <c r="N1555" s="214"/>
      <c r="O1555" s="214"/>
      <c r="P1555" s="242"/>
      <c r="Q1555" s="215"/>
      <c r="R1555" s="215"/>
      <c r="S1555" s="215"/>
      <c r="T1555" s="215"/>
      <c r="AP1555"/>
      <c r="AQ1555"/>
    </row>
    <row r="1556" spans="1:43" ht="14.4" x14ac:dyDescent="0.3">
      <c r="A1556" s="214"/>
      <c r="B1556" s="215"/>
      <c r="C1556" s="215"/>
      <c r="D1556" s="215"/>
      <c r="E1556" s="215"/>
      <c r="F1556" s="221"/>
      <c r="G1556" s="215"/>
      <c r="H1556" s="215"/>
      <c r="I1556" s="215"/>
      <c r="J1556" s="215"/>
      <c r="K1556" s="214"/>
      <c r="L1556" s="215"/>
      <c r="M1556" s="156"/>
      <c r="N1556" s="214"/>
      <c r="O1556" s="214"/>
      <c r="P1556" s="242"/>
      <c r="Q1556" s="215"/>
      <c r="R1556" s="215"/>
      <c r="S1556" s="215"/>
      <c r="T1556" s="215"/>
      <c r="AP1556"/>
      <c r="AQ1556"/>
    </row>
    <row r="1557" spans="1:43" ht="14.4" x14ac:dyDescent="0.3">
      <c r="A1557" s="214"/>
      <c r="B1557" s="215"/>
      <c r="C1557" s="215"/>
      <c r="D1557" s="215"/>
      <c r="E1557" s="215"/>
      <c r="F1557" s="221"/>
      <c r="G1557" s="215"/>
      <c r="H1557" s="215"/>
      <c r="I1557" s="215"/>
      <c r="J1557" s="215"/>
      <c r="K1557" s="214"/>
      <c r="L1557" s="215"/>
      <c r="M1557" s="156"/>
      <c r="N1557" s="214"/>
      <c r="O1557" s="214"/>
      <c r="P1557" s="242"/>
      <c r="Q1557" s="215"/>
      <c r="R1557" s="215"/>
      <c r="S1557" s="215"/>
      <c r="T1557" s="215"/>
      <c r="AP1557"/>
      <c r="AQ1557"/>
    </row>
    <row r="1558" spans="1:43" ht="14.4" x14ac:dyDescent="0.3">
      <c r="A1558" s="214"/>
      <c r="B1558" s="215"/>
      <c r="C1558" s="215"/>
      <c r="D1558" s="215"/>
      <c r="E1558" s="215"/>
      <c r="F1558" s="221"/>
      <c r="G1558" s="215"/>
      <c r="H1558" s="215"/>
      <c r="I1558" s="215"/>
      <c r="J1558" s="215"/>
      <c r="K1558" s="214"/>
      <c r="L1558" s="215"/>
      <c r="M1558" s="156"/>
      <c r="N1558" s="214"/>
      <c r="O1558" s="214"/>
      <c r="P1558" s="242"/>
      <c r="Q1558" s="215"/>
      <c r="R1558" s="215"/>
      <c r="S1558" s="215"/>
      <c r="T1558" s="215"/>
      <c r="AP1558"/>
      <c r="AQ1558"/>
    </row>
    <row r="1559" spans="1:43" ht="14.4" x14ac:dyDescent="0.3">
      <c r="A1559" s="214"/>
      <c r="B1559" s="215"/>
      <c r="C1559" s="215"/>
      <c r="D1559" s="215"/>
      <c r="E1559" s="215"/>
      <c r="F1559" s="221"/>
      <c r="G1559" s="215"/>
      <c r="H1559" s="215"/>
      <c r="I1559" s="215"/>
      <c r="J1559" s="215"/>
      <c r="K1559" s="214"/>
      <c r="L1559" s="215"/>
      <c r="M1559" s="156"/>
      <c r="N1559" s="214"/>
      <c r="O1559" s="214"/>
      <c r="P1559" s="242"/>
      <c r="Q1559" s="215"/>
      <c r="R1559" s="215"/>
      <c r="S1559" s="215"/>
      <c r="T1559" s="215"/>
      <c r="AP1559"/>
      <c r="AQ1559"/>
    </row>
    <row r="1560" spans="1:43" ht="14.4" x14ac:dyDescent="0.3">
      <c r="A1560" s="214"/>
      <c r="B1560" s="215"/>
      <c r="C1560" s="215"/>
      <c r="D1560" s="215"/>
      <c r="E1560" s="215"/>
      <c r="F1560" s="221"/>
      <c r="G1560" s="215"/>
      <c r="H1560" s="215"/>
      <c r="I1560" s="215"/>
      <c r="J1560" s="215"/>
      <c r="K1560" s="214"/>
      <c r="L1560" s="215"/>
      <c r="M1560" s="156"/>
      <c r="N1560" s="214"/>
      <c r="O1560" s="214"/>
      <c r="P1560" s="242"/>
      <c r="Q1560" s="215"/>
      <c r="R1560" s="215"/>
      <c r="S1560" s="215"/>
      <c r="T1560" s="215"/>
      <c r="AP1560"/>
      <c r="AQ1560"/>
    </row>
    <row r="1561" spans="1:43" ht="14.4" x14ac:dyDescent="0.3">
      <c r="A1561" s="214"/>
      <c r="B1561" s="215"/>
      <c r="C1561" s="215"/>
      <c r="D1561" s="215"/>
      <c r="E1561" s="215"/>
      <c r="F1561" s="221"/>
      <c r="G1561" s="215"/>
      <c r="H1561" s="215"/>
      <c r="I1561" s="215"/>
      <c r="J1561" s="215"/>
      <c r="K1561" s="214"/>
      <c r="L1561" s="215"/>
      <c r="M1561" s="156"/>
      <c r="N1561" s="214"/>
      <c r="O1561" s="214"/>
      <c r="P1561" s="242"/>
      <c r="Q1561" s="215"/>
      <c r="R1561" s="215"/>
      <c r="S1561" s="215"/>
      <c r="T1561" s="215"/>
      <c r="AP1561"/>
      <c r="AQ1561"/>
    </row>
    <row r="1562" spans="1:43" ht="14.4" x14ac:dyDescent="0.3">
      <c r="A1562" s="214"/>
      <c r="B1562" s="215"/>
      <c r="C1562" s="215"/>
      <c r="D1562" s="215"/>
      <c r="E1562" s="215"/>
      <c r="F1562" s="221"/>
      <c r="G1562" s="215"/>
      <c r="H1562" s="215"/>
      <c r="I1562" s="215"/>
      <c r="J1562" s="215"/>
      <c r="K1562" s="214"/>
      <c r="L1562" s="215"/>
      <c r="M1562" s="156"/>
      <c r="N1562" s="214"/>
      <c r="O1562" s="214"/>
      <c r="P1562" s="242"/>
      <c r="Q1562" s="215"/>
      <c r="R1562" s="215"/>
      <c r="S1562" s="215"/>
      <c r="T1562" s="215"/>
      <c r="AP1562"/>
      <c r="AQ1562"/>
    </row>
    <row r="1563" spans="1:43" ht="14.4" x14ac:dyDescent="0.3">
      <c r="A1563" s="214"/>
      <c r="B1563" s="215"/>
      <c r="C1563" s="215"/>
      <c r="D1563" s="215"/>
      <c r="E1563" s="215"/>
      <c r="F1563" s="221"/>
      <c r="G1563" s="215"/>
      <c r="H1563" s="215"/>
      <c r="I1563" s="215"/>
      <c r="J1563" s="215"/>
      <c r="K1563" s="214"/>
      <c r="L1563" s="215"/>
      <c r="M1563" s="156"/>
      <c r="N1563" s="214"/>
      <c r="O1563" s="214"/>
      <c r="P1563" s="242"/>
      <c r="Q1563" s="215"/>
      <c r="R1563" s="215"/>
      <c r="S1563" s="215"/>
      <c r="T1563" s="215"/>
      <c r="AP1563"/>
      <c r="AQ1563"/>
    </row>
    <row r="1564" spans="1:43" ht="14.4" x14ac:dyDescent="0.3">
      <c r="A1564" s="214"/>
      <c r="B1564" s="215"/>
      <c r="C1564" s="215"/>
      <c r="D1564" s="215"/>
      <c r="E1564" s="215"/>
      <c r="F1564" s="221"/>
      <c r="G1564" s="215"/>
      <c r="H1564" s="215"/>
      <c r="I1564" s="215"/>
      <c r="J1564" s="215"/>
      <c r="K1564" s="159"/>
      <c r="L1564" s="215"/>
      <c r="M1564" s="156"/>
      <c r="N1564" s="214"/>
      <c r="O1564" s="214"/>
      <c r="P1564" s="242"/>
      <c r="Q1564" s="215"/>
      <c r="R1564" s="215"/>
      <c r="S1564" s="215"/>
      <c r="T1564" s="215"/>
      <c r="AP1564"/>
      <c r="AQ1564"/>
    </row>
    <row r="1565" spans="1:43" ht="14.4" x14ac:dyDescent="0.3">
      <c r="A1565" s="214"/>
      <c r="B1565" s="215"/>
      <c r="C1565" s="215"/>
      <c r="D1565" s="215"/>
      <c r="E1565" s="215"/>
      <c r="F1565" s="221"/>
      <c r="G1565" s="215"/>
      <c r="H1565" s="215"/>
      <c r="I1565" s="215"/>
      <c r="J1565" s="215"/>
      <c r="K1565" s="222"/>
      <c r="L1565" s="215"/>
      <c r="M1565" s="222"/>
      <c r="N1565" s="214"/>
      <c r="O1565" s="214"/>
      <c r="P1565" s="242"/>
      <c r="Q1565" s="215"/>
      <c r="R1565" s="215"/>
      <c r="S1565" s="215"/>
      <c r="T1565" s="215"/>
      <c r="AP1565"/>
      <c r="AQ1565"/>
    </row>
    <row r="1566" spans="1:43" ht="14.4" x14ac:dyDescent="0.3">
      <c r="A1566" s="214"/>
      <c r="B1566" s="215"/>
      <c r="C1566" s="215"/>
      <c r="D1566" s="215"/>
      <c r="E1566" s="215"/>
      <c r="F1566" s="221"/>
      <c r="G1566" s="215"/>
      <c r="H1566" s="215"/>
      <c r="I1566" s="215"/>
      <c r="J1566" s="215"/>
      <c r="K1566" s="214"/>
      <c r="L1566" s="215"/>
      <c r="M1566" s="226"/>
      <c r="N1566" s="214"/>
      <c r="O1566" s="214"/>
      <c r="P1566" s="242"/>
      <c r="Q1566" s="215"/>
      <c r="R1566" s="215"/>
      <c r="S1566" s="215"/>
      <c r="T1566" s="215"/>
      <c r="AP1566"/>
      <c r="AQ1566"/>
    </row>
    <row r="1567" spans="1:43" ht="14.4" x14ac:dyDescent="0.3">
      <c r="A1567" s="214"/>
      <c r="B1567" s="215"/>
      <c r="C1567" s="215"/>
      <c r="D1567" s="215"/>
      <c r="E1567" s="215"/>
      <c r="F1567" s="221"/>
      <c r="G1567" s="215"/>
      <c r="H1567" s="215"/>
      <c r="I1567" s="215"/>
      <c r="J1567" s="215"/>
      <c r="K1567" s="214"/>
      <c r="L1567" s="215"/>
      <c r="M1567" s="156"/>
      <c r="N1567" s="214"/>
      <c r="O1567" s="214"/>
      <c r="P1567" s="242"/>
      <c r="Q1567" s="215"/>
      <c r="R1567" s="215"/>
      <c r="S1567" s="215"/>
      <c r="T1567" s="215"/>
      <c r="AP1567"/>
      <c r="AQ1567"/>
    </row>
    <row r="1568" spans="1:43" ht="14.4" x14ac:dyDescent="0.3">
      <c r="A1568" s="214"/>
      <c r="B1568" s="215"/>
      <c r="C1568" s="215"/>
      <c r="D1568" s="215"/>
      <c r="E1568" s="215"/>
      <c r="F1568" s="221"/>
      <c r="G1568" s="215"/>
      <c r="H1568" s="215"/>
      <c r="I1568" s="215"/>
      <c r="J1568" s="215"/>
      <c r="K1568" s="214"/>
      <c r="L1568" s="215"/>
      <c r="M1568" s="156"/>
      <c r="N1568" s="214"/>
      <c r="O1568" s="214"/>
      <c r="P1568" s="242"/>
      <c r="Q1568" s="215"/>
      <c r="R1568" s="215"/>
      <c r="S1568" s="215"/>
      <c r="T1568" s="215"/>
      <c r="AP1568"/>
      <c r="AQ1568"/>
    </row>
    <row r="1569" spans="1:43" ht="14.4" x14ac:dyDescent="0.3">
      <c r="A1569" s="214"/>
      <c r="B1569" s="215"/>
      <c r="C1569" s="215"/>
      <c r="D1569" s="215"/>
      <c r="E1569" s="215"/>
      <c r="F1569" s="221"/>
      <c r="G1569" s="215"/>
      <c r="H1569" s="215"/>
      <c r="I1569" s="215"/>
      <c r="J1569" s="215"/>
      <c r="K1569" s="214"/>
      <c r="L1569" s="215"/>
      <c r="M1569" s="156"/>
      <c r="N1569" s="214"/>
      <c r="O1569" s="214"/>
      <c r="P1569" s="242"/>
      <c r="Q1569" s="215"/>
      <c r="R1569" s="215"/>
      <c r="S1569" s="215"/>
      <c r="T1569" s="215"/>
      <c r="AP1569"/>
      <c r="AQ1569"/>
    </row>
    <row r="1570" spans="1:43" ht="14.4" x14ac:dyDescent="0.3">
      <c r="A1570" s="214"/>
      <c r="B1570" s="215"/>
      <c r="C1570" s="215"/>
      <c r="D1570" s="215"/>
      <c r="E1570" s="215"/>
      <c r="F1570" s="221"/>
      <c r="G1570" s="215"/>
      <c r="H1570" s="215"/>
      <c r="I1570" s="215"/>
      <c r="J1570" s="215"/>
      <c r="K1570" s="214"/>
      <c r="L1570" s="215"/>
      <c r="M1570" s="222"/>
      <c r="N1570" s="214"/>
      <c r="O1570" s="214"/>
      <c r="P1570" s="242"/>
      <c r="Q1570" s="215"/>
      <c r="R1570" s="215"/>
      <c r="S1570" s="215"/>
      <c r="T1570" s="215"/>
      <c r="AP1570"/>
      <c r="AQ1570"/>
    </row>
    <row r="1571" spans="1:43" ht="14.4" x14ac:dyDescent="0.3">
      <c r="A1571" s="214"/>
      <c r="B1571" s="215"/>
      <c r="C1571" s="215"/>
      <c r="D1571" s="215"/>
      <c r="E1571" s="215"/>
      <c r="F1571" s="221"/>
      <c r="G1571" s="215"/>
      <c r="H1571" s="215"/>
      <c r="I1571" s="215"/>
      <c r="J1571" s="215"/>
      <c r="K1571" s="159"/>
      <c r="L1571" s="215"/>
      <c r="M1571" s="226"/>
      <c r="N1571" s="214"/>
      <c r="O1571" s="214"/>
      <c r="P1571" s="242"/>
      <c r="Q1571" s="215"/>
      <c r="R1571" s="215"/>
      <c r="S1571" s="215"/>
      <c r="T1571" s="215"/>
      <c r="AP1571"/>
      <c r="AQ1571"/>
    </row>
    <row r="1572" spans="1:43" ht="14.4" x14ac:dyDescent="0.3">
      <c r="A1572" s="214"/>
      <c r="B1572" s="215"/>
      <c r="C1572" s="215"/>
      <c r="D1572" s="215"/>
      <c r="E1572" s="215"/>
      <c r="F1572" s="221"/>
      <c r="G1572" s="215"/>
      <c r="H1572" s="215"/>
      <c r="I1572" s="215"/>
      <c r="J1572" s="215"/>
      <c r="K1572" s="222"/>
      <c r="L1572" s="215"/>
      <c r="M1572" s="222"/>
      <c r="N1572" s="214"/>
      <c r="O1572" s="214"/>
      <c r="P1572" s="242"/>
      <c r="Q1572" s="215"/>
      <c r="R1572" s="215"/>
      <c r="S1572" s="215"/>
      <c r="T1572" s="215"/>
      <c r="AP1572"/>
      <c r="AQ1572"/>
    </row>
    <row r="1573" spans="1:43" ht="14.4" x14ac:dyDescent="0.3">
      <c r="A1573" s="214"/>
      <c r="B1573" s="215"/>
      <c r="C1573" s="215"/>
      <c r="D1573" s="215"/>
      <c r="E1573" s="215"/>
      <c r="F1573" s="221"/>
      <c r="G1573" s="215"/>
      <c r="H1573" s="215"/>
      <c r="I1573" s="215"/>
      <c r="J1573" s="215"/>
      <c r="K1573" s="214"/>
      <c r="L1573" s="215"/>
      <c r="M1573" s="226"/>
      <c r="N1573" s="214"/>
      <c r="O1573" s="214"/>
      <c r="P1573" s="242"/>
      <c r="Q1573" s="215"/>
      <c r="R1573" s="215"/>
      <c r="S1573" s="215"/>
      <c r="T1573" s="215"/>
      <c r="AP1573"/>
      <c r="AQ1573"/>
    </row>
    <row r="1574" spans="1:43" ht="14.4" x14ac:dyDescent="0.3">
      <c r="A1574" s="214"/>
      <c r="B1574" s="215"/>
      <c r="C1574" s="215"/>
      <c r="D1574" s="215"/>
      <c r="E1574" s="215"/>
      <c r="F1574" s="221"/>
      <c r="G1574" s="215"/>
      <c r="H1574" s="215"/>
      <c r="I1574" s="215"/>
      <c r="J1574" s="215"/>
      <c r="K1574" s="159"/>
      <c r="L1574" s="215"/>
      <c r="M1574" s="156"/>
      <c r="N1574" s="214"/>
      <c r="O1574" s="214"/>
      <c r="P1574" s="242"/>
      <c r="Q1574" s="215"/>
      <c r="R1574" s="215"/>
      <c r="S1574" s="215"/>
      <c r="T1574" s="215"/>
      <c r="AP1574"/>
      <c r="AQ1574"/>
    </row>
    <row r="1575" spans="1:43" ht="14.4" x14ac:dyDescent="0.3">
      <c r="A1575" s="214"/>
      <c r="B1575" s="215"/>
      <c r="C1575" s="215"/>
      <c r="D1575" s="215"/>
      <c r="E1575" s="215"/>
      <c r="F1575" s="221"/>
      <c r="G1575" s="215"/>
      <c r="H1575" s="215"/>
      <c r="I1575" s="215"/>
      <c r="J1575" s="215"/>
      <c r="K1575" s="222"/>
      <c r="L1575" s="215"/>
      <c r="M1575" s="156"/>
      <c r="N1575" s="214"/>
      <c r="O1575" s="214"/>
      <c r="P1575" s="242"/>
      <c r="Q1575" s="215"/>
      <c r="R1575" s="215"/>
      <c r="S1575" s="215"/>
      <c r="T1575" s="215"/>
      <c r="AP1575"/>
      <c r="AQ1575"/>
    </row>
    <row r="1576" spans="1:43" ht="14.4" x14ac:dyDescent="0.3">
      <c r="A1576" s="214"/>
      <c r="B1576" s="215"/>
      <c r="C1576" s="215"/>
      <c r="D1576" s="215"/>
      <c r="E1576" s="215"/>
      <c r="F1576" s="221"/>
      <c r="G1576" s="215"/>
      <c r="H1576" s="215"/>
      <c r="I1576" s="215"/>
      <c r="J1576" s="215"/>
      <c r="K1576" s="214"/>
      <c r="L1576" s="215"/>
      <c r="M1576" s="156"/>
      <c r="N1576" s="214"/>
      <c r="O1576" s="214"/>
      <c r="P1576" s="242"/>
      <c r="Q1576" s="215"/>
      <c r="R1576" s="215"/>
      <c r="S1576" s="215"/>
      <c r="T1576" s="215"/>
      <c r="AP1576"/>
      <c r="AQ1576"/>
    </row>
    <row r="1577" spans="1:43" ht="14.4" x14ac:dyDescent="0.3">
      <c r="A1577" s="214"/>
      <c r="B1577" s="215"/>
      <c r="C1577" s="215"/>
      <c r="D1577" s="215"/>
      <c r="E1577" s="215"/>
      <c r="F1577" s="221"/>
      <c r="G1577" s="215"/>
      <c r="H1577" s="215"/>
      <c r="I1577" s="215"/>
      <c r="J1577" s="215"/>
      <c r="K1577" s="214"/>
      <c r="L1577" s="215"/>
      <c r="M1577" s="156"/>
      <c r="N1577" s="214"/>
      <c r="O1577" s="214"/>
      <c r="P1577" s="242"/>
      <c r="Q1577" s="215"/>
      <c r="R1577" s="215"/>
      <c r="S1577" s="215"/>
      <c r="T1577" s="215"/>
      <c r="AP1577"/>
      <c r="AQ1577"/>
    </row>
    <row r="1578" spans="1:43" ht="14.4" x14ac:dyDescent="0.3">
      <c r="A1578" s="214"/>
      <c r="B1578" s="215"/>
      <c r="C1578" s="215"/>
      <c r="D1578" s="215"/>
      <c r="E1578" s="215"/>
      <c r="F1578" s="221"/>
      <c r="G1578" s="215"/>
      <c r="H1578" s="215"/>
      <c r="I1578" s="215"/>
      <c r="J1578" s="215"/>
      <c r="K1578" s="214"/>
      <c r="L1578" s="215"/>
      <c r="M1578" s="156"/>
      <c r="N1578" s="214"/>
      <c r="O1578" s="214"/>
      <c r="P1578" s="242"/>
      <c r="Q1578" s="215"/>
      <c r="R1578" s="215"/>
      <c r="S1578" s="215"/>
      <c r="T1578" s="215"/>
      <c r="AP1578"/>
      <c r="AQ1578"/>
    </row>
    <row r="1579" spans="1:43" ht="14.4" x14ac:dyDescent="0.3">
      <c r="A1579" s="214"/>
      <c r="B1579" s="215"/>
      <c r="C1579" s="215"/>
      <c r="D1579" s="215"/>
      <c r="E1579" s="215"/>
      <c r="F1579" s="221"/>
      <c r="G1579" s="215"/>
      <c r="H1579" s="215"/>
      <c r="I1579" s="215"/>
      <c r="J1579" s="215"/>
      <c r="K1579" s="214"/>
      <c r="L1579" s="215"/>
      <c r="M1579" s="156"/>
      <c r="N1579" s="214"/>
      <c r="O1579" s="214"/>
      <c r="P1579" s="242"/>
      <c r="Q1579" s="215"/>
      <c r="R1579" s="215"/>
      <c r="S1579" s="215"/>
      <c r="T1579" s="215"/>
      <c r="AP1579"/>
      <c r="AQ1579"/>
    </row>
    <row r="1580" spans="1:43" ht="14.4" x14ac:dyDescent="0.3">
      <c r="A1580" s="214"/>
      <c r="B1580" s="215"/>
      <c r="C1580" s="215"/>
      <c r="D1580" s="215"/>
      <c r="E1580" s="215"/>
      <c r="F1580" s="221"/>
      <c r="G1580" s="215"/>
      <c r="H1580" s="215"/>
      <c r="I1580" s="215"/>
      <c r="J1580" s="215"/>
      <c r="K1580" s="214"/>
      <c r="L1580" s="215"/>
      <c r="M1580" s="156"/>
      <c r="N1580" s="214"/>
      <c r="O1580" s="214"/>
      <c r="P1580" s="242"/>
      <c r="Q1580" s="215"/>
      <c r="R1580" s="215"/>
      <c r="S1580" s="215"/>
      <c r="T1580" s="215"/>
      <c r="AP1580"/>
      <c r="AQ1580"/>
    </row>
    <row r="1581" spans="1:43" ht="14.4" x14ac:dyDescent="0.3">
      <c r="A1581" s="214"/>
      <c r="B1581" s="215"/>
      <c r="C1581" s="215"/>
      <c r="D1581" s="215"/>
      <c r="E1581" s="215"/>
      <c r="F1581" s="221"/>
      <c r="G1581" s="215"/>
      <c r="H1581" s="215"/>
      <c r="I1581" s="215"/>
      <c r="J1581" s="215"/>
      <c r="K1581" s="214"/>
      <c r="L1581" s="215"/>
      <c r="M1581" s="156"/>
      <c r="N1581" s="214"/>
      <c r="O1581" s="214"/>
      <c r="P1581" s="242"/>
      <c r="Q1581" s="215"/>
      <c r="R1581" s="215"/>
      <c r="S1581" s="215"/>
      <c r="T1581" s="215"/>
      <c r="AP1581"/>
      <c r="AQ1581"/>
    </row>
    <row r="1582" spans="1:43" ht="14.4" x14ac:dyDescent="0.3">
      <c r="A1582" s="214"/>
      <c r="B1582" s="215"/>
      <c r="C1582" s="215"/>
      <c r="D1582" s="215"/>
      <c r="E1582" s="215"/>
      <c r="F1582" s="221"/>
      <c r="G1582" s="215"/>
      <c r="H1582" s="215"/>
      <c r="I1582" s="215"/>
      <c r="J1582" s="215"/>
      <c r="K1582" s="214"/>
      <c r="L1582" s="215"/>
      <c r="M1582" s="156"/>
      <c r="N1582" s="214"/>
      <c r="O1582" s="214"/>
      <c r="P1582" s="242"/>
      <c r="Q1582" s="215"/>
      <c r="R1582" s="215"/>
      <c r="S1582" s="215"/>
      <c r="T1582" s="215"/>
      <c r="AP1582"/>
      <c r="AQ1582"/>
    </row>
    <row r="1583" spans="1:43" ht="14.4" x14ac:dyDescent="0.3">
      <c r="A1583" s="214"/>
      <c r="B1583" s="215"/>
      <c r="C1583" s="215"/>
      <c r="D1583" s="215"/>
      <c r="E1583" s="215"/>
      <c r="F1583" s="221"/>
      <c r="G1583" s="215"/>
      <c r="H1583" s="215"/>
      <c r="I1583" s="215"/>
      <c r="J1583" s="215"/>
      <c r="K1583" s="214"/>
      <c r="L1583" s="215"/>
      <c r="M1583" s="156"/>
      <c r="N1583" s="214"/>
      <c r="O1583" s="214"/>
      <c r="P1583" s="242"/>
      <c r="Q1583" s="215"/>
      <c r="R1583" s="215"/>
      <c r="S1583" s="215"/>
      <c r="T1583" s="215"/>
      <c r="AP1583"/>
      <c r="AQ1583"/>
    </row>
    <row r="1584" spans="1:43" ht="14.4" x14ac:dyDescent="0.3">
      <c r="A1584" s="214"/>
      <c r="B1584" s="215"/>
      <c r="C1584" s="215"/>
      <c r="D1584" s="215"/>
      <c r="E1584" s="215"/>
      <c r="F1584" s="221"/>
      <c r="G1584" s="215"/>
      <c r="H1584" s="215"/>
      <c r="I1584" s="215"/>
      <c r="J1584" s="215"/>
      <c r="K1584" s="214"/>
      <c r="L1584" s="215"/>
      <c r="M1584" s="156"/>
      <c r="N1584" s="214"/>
      <c r="O1584" s="214"/>
      <c r="P1584" s="242"/>
      <c r="Q1584" s="215"/>
      <c r="R1584" s="215"/>
      <c r="S1584" s="215"/>
      <c r="T1584" s="215"/>
      <c r="AP1584"/>
      <c r="AQ1584"/>
    </row>
    <row r="1585" spans="1:43" ht="14.4" x14ac:dyDescent="0.3">
      <c r="A1585" s="214"/>
      <c r="B1585" s="215"/>
      <c r="C1585" s="215"/>
      <c r="D1585" s="215"/>
      <c r="E1585" s="215"/>
      <c r="F1585" s="221"/>
      <c r="G1585" s="215"/>
      <c r="H1585" s="215"/>
      <c r="I1585" s="215"/>
      <c r="J1585" s="215"/>
      <c r="K1585" s="214"/>
      <c r="L1585" s="215"/>
      <c r="M1585" s="222"/>
      <c r="N1585" s="214"/>
      <c r="O1585" s="214"/>
      <c r="P1585" s="242"/>
      <c r="Q1585" s="215"/>
      <c r="R1585" s="215"/>
      <c r="S1585" s="215"/>
      <c r="T1585" s="215"/>
      <c r="AP1585"/>
      <c r="AQ1585"/>
    </row>
    <row r="1586" spans="1:43" ht="14.4" x14ac:dyDescent="0.3">
      <c r="A1586" s="214"/>
      <c r="B1586" s="215"/>
      <c r="C1586" s="215"/>
      <c r="D1586" s="215"/>
      <c r="E1586" s="215"/>
      <c r="F1586" s="221"/>
      <c r="G1586" s="215"/>
      <c r="H1586" s="215"/>
      <c r="I1586" s="215"/>
      <c r="J1586" s="215"/>
      <c r="K1586" s="214"/>
      <c r="L1586" s="215"/>
      <c r="M1586" s="219"/>
      <c r="N1586" s="214"/>
      <c r="O1586" s="214"/>
      <c r="P1586" s="242"/>
      <c r="Q1586" s="215"/>
      <c r="R1586" s="215"/>
      <c r="S1586" s="215"/>
      <c r="T1586" s="215"/>
      <c r="AP1586"/>
      <c r="AQ1586"/>
    </row>
    <row r="1587" spans="1:43" ht="14.4" x14ac:dyDescent="0.3">
      <c r="A1587" s="214"/>
      <c r="B1587" s="215"/>
      <c r="C1587" s="215"/>
      <c r="D1587" s="215"/>
      <c r="E1587" s="215"/>
      <c r="F1587" s="221"/>
      <c r="G1587" s="215"/>
      <c r="H1587" s="215"/>
      <c r="I1587" s="215"/>
      <c r="J1587" s="215"/>
      <c r="K1587" s="214"/>
      <c r="L1587" s="215"/>
      <c r="M1587" s="226"/>
      <c r="N1587" s="214"/>
      <c r="O1587" s="214"/>
      <c r="P1587" s="242"/>
      <c r="Q1587" s="215"/>
      <c r="R1587" s="215"/>
      <c r="S1587" s="215"/>
      <c r="T1587" s="215"/>
      <c r="AP1587"/>
      <c r="AQ1587"/>
    </row>
    <row r="1588" spans="1:43" ht="14.4" x14ac:dyDescent="0.3">
      <c r="A1588" s="214"/>
      <c r="B1588" s="215"/>
      <c r="C1588" s="215"/>
      <c r="D1588" s="215"/>
      <c r="E1588" s="215"/>
      <c r="F1588" s="223"/>
      <c r="G1588" s="215"/>
      <c r="H1588" s="215"/>
      <c r="I1588" s="215"/>
      <c r="J1588" s="215"/>
      <c r="K1588" s="214"/>
      <c r="L1588" s="215"/>
      <c r="M1588" s="156"/>
      <c r="N1588" s="214"/>
      <c r="O1588" s="214"/>
      <c r="P1588" s="242"/>
      <c r="Q1588" s="215"/>
      <c r="R1588" s="215"/>
      <c r="S1588" s="215"/>
      <c r="T1588" s="215"/>
      <c r="AP1588"/>
      <c r="AQ1588"/>
    </row>
    <row r="1589" spans="1:43" ht="14.4" x14ac:dyDescent="0.3">
      <c r="A1589" s="214"/>
      <c r="B1589" s="215"/>
      <c r="C1589" s="215"/>
      <c r="D1589" s="215"/>
      <c r="E1589" s="215"/>
      <c r="F1589" s="222"/>
      <c r="G1589" s="215"/>
      <c r="H1589" s="215"/>
      <c r="I1589" s="215"/>
      <c r="J1589" s="215"/>
      <c r="K1589" s="214"/>
      <c r="L1589" s="215"/>
      <c r="M1589" s="156"/>
      <c r="N1589" s="214"/>
      <c r="O1589" s="214"/>
      <c r="P1589" s="242"/>
      <c r="Q1589" s="215"/>
      <c r="R1589" s="215"/>
      <c r="S1589" s="215"/>
      <c r="T1589" s="215"/>
      <c r="AP1589"/>
      <c r="AQ1589"/>
    </row>
    <row r="1590" spans="1:43" ht="14.4" x14ac:dyDescent="0.3">
      <c r="A1590" s="214"/>
      <c r="B1590" s="215"/>
      <c r="C1590" s="215"/>
      <c r="D1590" s="215"/>
      <c r="E1590" s="215"/>
      <c r="F1590" s="221"/>
      <c r="G1590" s="215"/>
      <c r="H1590" s="215"/>
      <c r="I1590" s="215"/>
      <c r="J1590" s="215"/>
      <c r="K1590" s="159"/>
      <c r="L1590" s="215"/>
      <c r="M1590" s="156"/>
      <c r="N1590" s="214"/>
      <c r="O1590" s="214"/>
      <c r="P1590" s="242"/>
      <c r="Q1590" s="215"/>
      <c r="R1590" s="215"/>
      <c r="S1590" s="215"/>
      <c r="T1590" s="215"/>
      <c r="AP1590"/>
      <c r="AQ1590"/>
    </row>
    <row r="1591" spans="1:43" ht="14.4" x14ac:dyDescent="0.3">
      <c r="A1591" s="214"/>
      <c r="B1591" s="215"/>
      <c r="C1591" s="215"/>
      <c r="D1591" s="215"/>
      <c r="E1591" s="215"/>
      <c r="F1591" s="221"/>
      <c r="G1591" s="215"/>
      <c r="H1591" s="215"/>
      <c r="I1591" s="215"/>
      <c r="J1591" s="215"/>
      <c r="K1591" s="222"/>
      <c r="L1591" s="215"/>
      <c r="M1591" s="156"/>
      <c r="N1591" s="214"/>
      <c r="O1591" s="214"/>
      <c r="P1591" s="242"/>
      <c r="Q1591" s="215"/>
      <c r="R1591" s="215"/>
      <c r="S1591" s="215"/>
      <c r="T1591" s="215"/>
      <c r="AP1591"/>
      <c r="AQ1591"/>
    </row>
    <row r="1592" spans="1:43" ht="14.4" x14ac:dyDescent="0.3">
      <c r="A1592" s="214"/>
      <c r="B1592" s="215"/>
      <c r="C1592" s="215"/>
      <c r="D1592" s="215"/>
      <c r="E1592" s="215"/>
      <c r="F1592" s="221"/>
      <c r="G1592" s="215"/>
      <c r="H1592" s="215"/>
      <c r="I1592" s="215"/>
      <c r="J1592" s="215"/>
      <c r="K1592" s="214"/>
      <c r="L1592" s="215"/>
      <c r="M1592" s="156"/>
      <c r="N1592" s="214"/>
      <c r="O1592" s="214"/>
      <c r="P1592" s="242"/>
      <c r="Q1592" s="215"/>
      <c r="R1592" s="215"/>
      <c r="S1592" s="215"/>
      <c r="T1592" s="215"/>
      <c r="AP1592"/>
      <c r="AQ1592"/>
    </row>
    <row r="1593" spans="1:43" ht="14.4" x14ac:dyDescent="0.3">
      <c r="A1593" s="214"/>
      <c r="B1593" s="215"/>
      <c r="C1593" s="215"/>
      <c r="D1593" s="215"/>
      <c r="E1593" s="215"/>
      <c r="F1593" s="221"/>
      <c r="G1593" s="215"/>
      <c r="H1593" s="215"/>
      <c r="I1593" s="215"/>
      <c r="J1593" s="215"/>
      <c r="K1593" s="214"/>
      <c r="L1593" s="215"/>
      <c r="M1593" s="156"/>
      <c r="N1593" s="214"/>
      <c r="O1593" s="214"/>
      <c r="P1593" s="242"/>
      <c r="Q1593" s="215"/>
      <c r="R1593" s="215"/>
      <c r="S1593" s="215"/>
      <c r="T1593" s="215"/>
      <c r="AP1593"/>
      <c r="AQ1593"/>
    </row>
    <row r="1594" spans="1:43" ht="14.4" x14ac:dyDescent="0.3">
      <c r="A1594" s="214"/>
      <c r="B1594" s="215"/>
      <c r="C1594" s="215"/>
      <c r="D1594" s="215"/>
      <c r="E1594" s="215"/>
      <c r="F1594" s="221"/>
      <c r="G1594" s="215"/>
      <c r="H1594" s="215"/>
      <c r="I1594" s="215"/>
      <c r="J1594" s="215"/>
      <c r="K1594" s="214"/>
      <c r="L1594" s="215"/>
      <c r="M1594" s="156"/>
      <c r="N1594" s="214"/>
      <c r="O1594" s="214"/>
      <c r="P1594" s="242"/>
      <c r="Q1594" s="215"/>
      <c r="R1594" s="215"/>
      <c r="S1594" s="215"/>
      <c r="T1594" s="215"/>
      <c r="AP1594"/>
      <c r="AQ1594"/>
    </row>
    <row r="1595" spans="1:43" ht="14.4" x14ac:dyDescent="0.3">
      <c r="A1595" s="214"/>
      <c r="B1595" s="215"/>
      <c r="C1595" s="215"/>
      <c r="D1595" s="215"/>
      <c r="E1595" s="215"/>
      <c r="F1595" s="221"/>
      <c r="G1595" s="215"/>
      <c r="H1595" s="215"/>
      <c r="I1595" s="215"/>
      <c r="J1595" s="215"/>
      <c r="K1595" s="214"/>
      <c r="L1595" s="215"/>
      <c r="M1595" s="156"/>
      <c r="N1595" s="214"/>
      <c r="O1595" s="214"/>
      <c r="P1595" s="242"/>
      <c r="Q1595" s="215"/>
      <c r="R1595" s="215"/>
      <c r="S1595" s="215"/>
      <c r="T1595" s="215"/>
      <c r="AP1595"/>
      <c r="AQ1595"/>
    </row>
    <row r="1596" spans="1:43" ht="14.4" x14ac:dyDescent="0.3">
      <c r="A1596" s="214"/>
      <c r="B1596" s="215"/>
      <c r="C1596" s="215"/>
      <c r="D1596" s="215"/>
      <c r="E1596" s="215"/>
      <c r="F1596" s="221"/>
      <c r="G1596" s="215"/>
      <c r="H1596" s="215"/>
      <c r="I1596" s="215"/>
      <c r="J1596" s="215"/>
      <c r="K1596" s="214"/>
      <c r="L1596" s="215"/>
      <c r="M1596" s="156"/>
      <c r="N1596" s="214"/>
      <c r="O1596" s="214"/>
      <c r="P1596" s="242"/>
      <c r="Q1596" s="215"/>
      <c r="R1596" s="215"/>
      <c r="S1596" s="215"/>
      <c r="T1596" s="215"/>
      <c r="AP1596"/>
      <c r="AQ1596"/>
    </row>
    <row r="1597" spans="1:43" ht="14.4" x14ac:dyDescent="0.3">
      <c r="A1597" s="214"/>
      <c r="B1597" s="215"/>
      <c r="C1597" s="215"/>
      <c r="D1597" s="215"/>
      <c r="E1597" s="215"/>
      <c r="F1597" s="221"/>
      <c r="G1597" s="215"/>
      <c r="H1597" s="215"/>
      <c r="I1597" s="215"/>
      <c r="J1597" s="215"/>
      <c r="K1597" s="214"/>
      <c r="L1597" s="215"/>
      <c r="M1597" s="156"/>
      <c r="N1597" s="214"/>
      <c r="O1597" s="214"/>
      <c r="P1597" s="242"/>
      <c r="Q1597" s="215"/>
      <c r="R1597" s="215"/>
      <c r="S1597" s="215"/>
      <c r="T1597" s="215"/>
      <c r="AP1597"/>
      <c r="AQ1597"/>
    </row>
    <row r="1598" spans="1:43" ht="14.4" x14ac:dyDescent="0.3">
      <c r="A1598" s="214"/>
      <c r="B1598" s="215"/>
      <c r="C1598" s="215"/>
      <c r="D1598" s="215"/>
      <c r="E1598" s="215"/>
      <c r="F1598" s="221"/>
      <c r="G1598" s="215"/>
      <c r="H1598" s="215"/>
      <c r="I1598" s="215"/>
      <c r="J1598" s="215"/>
      <c r="K1598" s="214"/>
      <c r="L1598" s="215"/>
      <c r="M1598" s="156"/>
      <c r="N1598" s="214"/>
      <c r="O1598" s="214"/>
      <c r="P1598" s="242"/>
      <c r="Q1598" s="215"/>
      <c r="R1598" s="215"/>
      <c r="S1598" s="215"/>
      <c r="T1598" s="215"/>
      <c r="AP1598"/>
      <c r="AQ1598"/>
    </row>
    <row r="1599" spans="1:43" ht="14.4" x14ac:dyDescent="0.3">
      <c r="A1599" s="214"/>
      <c r="B1599" s="215"/>
      <c r="C1599" s="215"/>
      <c r="D1599" s="215"/>
      <c r="E1599" s="215"/>
      <c r="F1599" s="221"/>
      <c r="G1599" s="215"/>
      <c r="H1599" s="215"/>
      <c r="I1599" s="215"/>
      <c r="J1599" s="215"/>
      <c r="K1599" s="214"/>
      <c r="L1599" s="215"/>
      <c r="M1599" s="156"/>
      <c r="N1599" s="214"/>
      <c r="O1599" s="214"/>
      <c r="P1599" s="242"/>
      <c r="Q1599" s="215"/>
      <c r="R1599" s="215"/>
      <c r="S1599" s="215"/>
      <c r="T1599" s="215"/>
      <c r="AP1599"/>
      <c r="AQ1599"/>
    </row>
    <row r="1600" spans="1:43" ht="14.4" x14ac:dyDescent="0.3">
      <c r="A1600" s="214"/>
      <c r="B1600" s="215"/>
      <c r="C1600" s="215"/>
      <c r="D1600" s="215"/>
      <c r="E1600" s="215"/>
      <c r="F1600" s="221"/>
      <c r="G1600" s="215"/>
      <c r="H1600" s="215"/>
      <c r="I1600" s="215"/>
      <c r="J1600" s="215"/>
      <c r="K1600" s="214"/>
      <c r="L1600" s="215"/>
      <c r="M1600" s="156"/>
      <c r="N1600" s="214"/>
      <c r="O1600" s="214"/>
      <c r="P1600" s="242"/>
      <c r="Q1600" s="215"/>
      <c r="R1600" s="215"/>
      <c r="S1600" s="215"/>
      <c r="T1600" s="215"/>
      <c r="AP1600"/>
      <c r="AQ1600"/>
    </row>
    <row r="1601" spans="1:43" ht="14.4" x14ac:dyDescent="0.3">
      <c r="A1601" s="214"/>
      <c r="B1601" s="215"/>
      <c r="C1601" s="215"/>
      <c r="D1601" s="215"/>
      <c r="E1601" s="215"/>
      <c r="F1601" s="221"/>
      <c r="G1601" s="215"/>
      <c r="H1601" s="215"/>
      <c r="I1601" s="215"/>
      <c r="J1601" s="215"/>
      <c r="K1601" s="214"/>
      <c r="L1601" s="215"/>
      <c r="M1601" s="156"/>
      <c r="N1601" s="214"/>
      <c r="O1601" s="214"/>
      <c r="P1601" s="242"/>
      <c r="Q1601" s="215"/>
      <c r="R1601" s="215"/>
      <c r="S1601" s="215"/>
      <c r="T1601" s="215"/>
      <c r="AP1601"/>
      <c r="AQ1601"/>
    </row>
    <row r="1602" spans="1:43" ht="14.4" x14ac:dyDescent="0.3">
      <c r="A1602" s="214"/>
      <c r="B1602" s="215"/>
      <c r="C1602" s="215"/>
      <c r="D1602" s="215"/>
      <c r="E1602" s="215"/>
      <c r="F1602" s="221"/>
      <c r="G1602" s="215"/>
      <c r="H1602" s="215"/>
      <c r="I1602" s="215"/>
      <c r="J1602" s="215"/>
      <c r="K1602" s="214"/>
      <c r="L1602" s="215"/>
      <c r="M1602" s="156"/>
      <c r="N1602" s="214"/>
      <c r="O1602" s="214"/>
      <c r="P1602" s="242"/>
      <c r="Q1602" s="215"/>
      <c r="R1602" s="215"/>
      <c r="S1602" s="215"/>
      <c r="T1602" s="215"/>
      <c r="AP1602"/>
      <c r="AQ1602"/>
    </row>
    <row r="1603" spans="1:43" ht="14.4" x14ac:dyDescent="0.3">
      <c r="A1603" s="214"/>
      <c r="B1603" s="215"/>
      <c r="C1603" s="215"/>
      <c r="D1603" s="215"/>
      <c r="E1603" s="215"/>
      <c r="F1603" s="221"/>
      <c r="G1603" s="215"/>
      <c r="H1603" s="215"/>
      <c r="I1603" s="215"/>
      <c r="J1603" s="215"/>
      <c r="K1603" s="214"/>
      <c r="L1603" s="215"/>
      <c r="M1603" s="156"/>
      <c r="N1603" s="214"/>
      <c r="O1603" s="214"/>
      <c r="P1603" s="242"/>
      <c r="Q1603" s="215"/>
      <c r="R1603" s="215"/>
      <c r="S1603" s="215"/>
      <c r="T1603" s="215"/>
      <c r="AP1603"/>
      <c r="AQ1603"/>
    </row>
    <row r="1604" spans="1:43" ht="14.4" x14ac:dyDescent="0.3">
      <c r="A1604" s="214"/>
      <c r="B1604" s="215"/>
      <c r="C1604" s="215"/>
      <c r="D1604" s="215"/>
      <c r="E1604" s="215"/>
      <c r="F1604" s="221"/>
      <c r="G1604" s="215"/>
      <c r="H1604" s="215"/>
      <c r="I1604" s="215"/>
      <c r="J1604" s="215"/>
      <c r="K1604" s="214"/>
      <c r="L1604" s="215"/>
      <c r="M1604" s="156"/>
      <c r="N1604" s="214"/>
      <c r="O1604" s="214"/>
      <c r="P1604" s="242"/>
      <c r="Q1604" s="215"/>
      <c r="R1604" s="215"/>
      <c r="S1604" s="215"/>
      <c r="T1604" s="215"/>
      <c r="AP1604"/>
      <c r="AQ1604"/>
    </row>
    <row r="1605" spans="1:43" ht="14.4" x14ac:dyDescent="0.3">
      <c r="A1605" s="214"/>
      <c r="B1605" s="215"/>
      <c r="C1605" s="215"/>
      <c r="D1605" s="215"/>
      <c r="E1605" s="215"/>
      <c r="F1605" s="221"/>
      <c r="G1605" s="215"/>
      <c r="H1605" s="215"/>
      <c r="I1605" s="215"/>
      <c r="J1605" s="215"/>
      <c r="K1605" s="214"/>
      <c r="L1605" s="215"/>
      <c r="M1605" s="156"/>
      <c r="N1605" s="214"/>
      <c r="O1605" s="214"/>
      <c r="P1605" s="242"/>
      <c r="Q1605" s="215"/>
      <c r="R1605" s="215"/>
      <c r="S1605" s="215"/>
      <c r="T1605" s="215"/>
      <c r="AP1605"/>
      <c r="AQ1605"/>
    </row>
    <row r="1606" spans="1:43" ht="14.4" x14ac:dyDescent="0.3">
      <c r="A1606" s="214"/>
      <c r="B1606" s="215"/>
      <c r="C1606" s="215"/>
      <c r="D1606" s="215"/>
      <c r="E1606" s="215"/>
      <c r="F1606" s="221"/>
      <c r="G1606" s="215"/>
      <c r="H1606" s="215"/>
      <c r="I1606" s="215"/>
      <c r="J1606" s="215"/>
      <c r="K1606" s="214"/>
      <c r="L1606" s="215"/>
      <c r="M1606" s="156"/>
      <c r="N1606" s="214"/>
      <c r="O1606" s="214"/>
      <c r="P1606" s="242"/>
      <c r="Q1606" s="215"/>
      <c r="R1606" s="215"/>
      <c r="S1606" s="215"/>
      <c r="T1606" s="215"/>
      <c r="AP1606"/>
      <c r="AQ1606"/>
    </row>
    <row r="1607" spans="1:43" ht="14.4" x14ac:dyDescent="0.3">
      <c r="A1607" s="214"/>
      <c r="B1607" s="215"/>
      <c r="C1607" s="215"/>
      <c r="D1607" s="215"/>
      <c r="E1607" s="215"/>
      <c r="F1607" s="221"/>
      <c r="G1607" s="215"/>
      <c r="H1607" s="215"/>
      <c r="I1607" s="215"/>
      <c r="J1607" s="215"/>
      <c r="K1607" s="214"/>
      <c r="L1607" s="215"/>
      <c r="M1607" s="156"/>
      <c r="N1607" s="214"/>
      <c r="O1607" s="214"/>
      <c r="P1607" s="242"/>
      <c r="Q1607" s="215"/>
      <c r="R1607" s="215"/>
      <c r="S1607" s="215"/>
      <c r="T1607" s="215"/>
      <c r="AP1607"/>
      <c r="AQ1607"/>
    </row>
    <row r="1608" spans="1:43" ht="14.4" x14ac:dyDescent="0.3">
      <c r="A1608" s="214"/>
      <c r="B1608" s="215"/>
      <c r="C1608" s="215"/>
      <c r="D1608" s="215"/>
      <c r="E1608" s="215"/>
      <c r="F1608" s="221"/>
      <c r="G1608" s="215"/>
      <c r="H1608" s="215"/>
      <c r="I1608" s="215"/>
      <c r="J1608" s="215"/>
      <c r="K1608" s="214"/>
      <c r="L1608" s="215"/>
      <c r="M1608" s="156"/>
      <c r="N1608" s="214"/>
      <c r="O1608" s="214"/>
      <c r="P1608" s="242"/>
      <c r="Q1608" s="215"/>
      <c r="R1608" s="215"/>
      <c r="S1608" s="215"/>
      <c r="T1608" s="215"/>
      <c r="AP1608"/>
      <c r="AQ1608"/>
    </row>
    <row r="1609" spans="1:43" ht="14.4" x14ac:dyDescent="0.3">
      <c r="A1609" s="214"/>
      <c r="B1609" s="215"/>
      <c r="C1609" s="215"/>
      <c r="D1609" s="215"/>
      <c r="E1609" s="215"/>
      <c r="F1609" s="221"/>
      <c r="G1609" s="215"/>
      <c r="H1609" s="215"/>
      <c r="I1609" s="215"/>
      <c r="J1609" s="215"/>
      <c r="K1609" s="214"/>
      <c r="L1609" s="215"/>
      <c r="M1609" s="156"/>
      <c r="N1609" s="214"/>
      <c r="O1609" s="214"/>
      <c r="P1609" s="242"/>
      <c r="Q1609" s="215"/>
      <c r="R1609" s="215"/>
      <c r="S1609" s="215"/>
      <c r="T1609" s="215"/>
      <c r="AP1609"/>
      <c r="AQ1609"/>
    </row>
    <row r="1610" spans="1:43" ht="14.4" x14ac:dyDescent="0.3">
      <c r="A1610" s="214"/>
      <c r="B1610" s="215"/>
      <c r="C1610" s="215"/>
      <c r="D1610" s="215"/>
      <c r="E1610" s="215"/>
      <c r="F1610" s="221"/>
      <c r="G1610" s="215"/>
      <c r="H1610" s="215"/>
      <c r="I1610" s="215"/>
      <c r="J1610" s="215"/>
      <c r="K1610" s="214"/>
      <c r="L1610" s="215"/>
      <c r="M1610" s="156"/>
      <c r="N1610" s="214"/>
      <c r="O1610" s="214"/>
      <c r="P1610" s="242"/>
      <c r="Q1610" s="215"/>
      <c r="R1610" s="215"/>
      <c r="S1610" s="215"/>
      <c r="T1610" s="215"/>
      <c r="AP1610"/>
      <c r="AQ1610"/>
    </row>
    <row r="1611" spans="1:43" ht="14.4" x14ac:dyDescent="0.3">
      <c r="A1611" s="214"/>
      <c r="B1611" s="215"/>
      <c r="C1611" s="215"/>
      <c r="D1611" s="215"/>
      <c r="E1611" s="215"/>
      <c r="F1611" s="221"/>
      <c r="G1611" s="215"/>
      <c r="H1611" s="215"/>
      <c r="I1611" s="215"/>
      <c r="J1611" s="215"/>
      <c r="K1611" s="214"/>
      <c r="L1611" s="215"/>
      <c r="M1611" s="156"/>
      <c r="N1611" s="214"/>
      <c r="O1611" s="214"/>
      <c r="P1611" s="242"/>
      <c r="Q1611" s="215"/>
      <c r="R1611" s="215"/>
      <c r="S1611" s="215"/>
      <c r="T1611" s="215"/>
      <c r="AP1611"/>
      <c r="AQ1611"/>
    </row>
    <row r="1612" spans="1:43" ht="14.4" x14ac:dyDescent="0.3">
      <c r="A1612" s="214"/>
      <c r="B1612" s="215"/>
      <c r="C1612" s="215"/>
      <c r="D1612" s="215"/>
      <c r="E1612" s="215"/>
      <c r="F1612" s="221"/>
      <c r="G1612" s="215"/>
      <c r="H1612" s="215"/>
      <c r="I1612" s="215"/>
      <c r="J1612" s="215"/>
      <c r="K1612" s="159"/>
      <c r="L1612" s="215"/>
      <c r="M1612" s="156"/>
      <c r="N1612" s="214"/>
      <c r="O1612" s="214"/>
      <c r="P1612" s="242"/>
      <c r="Q1612" s="215"/>
      <c r="R1612" s="215"/>
      <c r="S1612" s="215"/>
      <c r="T1612" s="215"/>
      <c r="AP1612"/>
      <c r="AQ1612"/>
    </row>
    <row r="1613" spans="1:43" ht="14.4" x14ac:dyDescent="0.3">
      <c r="A1613" s="214"/>
      <c r="B1613" s="215"/>
      <c r="C1613" s="215"/>
      <c r="D1613" s="215"/>
      <c r="E1613" s="215"/>
      <c r="F1613" s="221"/>
      <c r="G1613" s="215"/>
      <c r="H1613" s="215"/>
      <c r="I1613" s="215"/>
      <c r="J1613" s="215"/>
      <c r="K1613" s="222"/>
      <c r="L1613" s="215"/>
      <c r="M1613" s="156"/>
      <c r="N1613" s="214"/>
      <c r="O1613" s="214"/>
      <c r="P1613" s="242"/>
      <c r="Q1613" s="215"/>
      <c r="R1613" s="215"/>
      <c r="S1613" s="215"/>
      <c r="T1613" s="215"/>
      <c r="AP1613"/>
      <c r="AQ1613"/>
    </row>
    <row r="1614" spans="1:43" ht="14.4" x14ac:dyDescent="0.3">
      <c r="A1614" s="214"/>
      <c r="B1614" s="215"/>
      <c r="C1614" s="215"/>
      <c r="D1614" s="215"/>
      <c r="E1614" s="215"/>
      <c r="F1614" s="221"/>
      <c r="G1614" s="215"/>
      <c r="H1614" s="215"/>
      <c r="I1614" s="215"/>
      <c r="J1614" s="215"/>
      <c r="K1614" s="159"/>
      <c r="L1614" s="215"/>
      <c r="M1614" s="156"/>
      <c r="N1614" s="214"/>
      <c r="O1614" s="214"/>
      <c r="P1614" s="242"/>
      <c r="Q1614" s="215"/>
      <c r="R1614" s="215"/>
      <c r="S1614" s="215"/>
      <c r="T1614" s="215"/>
      <c r="AP1614"/>
      <c r="AQ1614"/>
    </row>
    <row r="1615" spans="1:43" ht="14.4" x14ac:dyDescent="0.3">
      <c r="A1615" s="214"/>
      <c r="B1615" s="215"/>
      <c r="C1615" s="215"/>
      <c r="D1615" s="215"/>
      <c r="E1615" s="215"/>
      <c r="F1615" s="221"/>
      <c r="G1615" s="215"/>
      <c r="H1615" s="215"/>
      <c r="I1615" s="215"/>
      <c r="J1615" s="215"/>
      <c r="K1615" s="222"/>
      <c r="L1615" s="215"/>
      <c r="M1615" s="156"/>
      <c r="N1615" s="214"/>
      <c r="O1615" s="214"/>
      <c r="P1615" s="242"/>
      <c r="Q1615" s="215"/>
      <c r="R1615" s="215"/>
      <c r="S1615" s="215"/>
      <c r="T1615" s="215"/>
      <c r="AP1615"/>
      <c r="AQ1615"/>
    </row>
    <row r="1616" spans="1:43" ht="14.4" x14ac:dyDescent="0.3">
      <c r="A1616" s="214"/>
      <c r="B1616" s="215"/>
      <c r="C1616" s="215"/>
      <c r="D1616" s="215"/>
      <c r="E1616" s="215"/>
      <c r="F1616" s="221"/>
      <c r="G1616" s="215"/>
      <c r="H1616" s="215"/>
      <c r="I1616" s="215"/>
      <c r="J1616" s="215"/>
      <c r="K1616" s="214"/>
      <c r="L1616" s="215"/>
      <c r="M1616" s="156"/>
      <c r="N1616" s="214"/>
      <c r="O1616" s="214"/>
      <c r="P1616" s="242"/>
      <c r="Q1616" s="215"/>
      <c r="R1616" s="215"/>
      <c r="S1616" s="215"/>
      <c r="T1616" s="215"/>
      <c r="AP1616"/>
      <c r="AQ1616"/>
    </row>
    <row r="1617" spans="1:43" ht="14.4" x14ac:dyDescent="0.3">
      <c r="A1617" s="214"/>
      <c r="B1617" s="215"/>
      <c r="C1617" s="215"/>
      <c r="D1617" s="215"/>
      <c r="E1617" s="215"/>
      <c r="F1617" s="221"/>
      <c r="G1617" s="215"/>
      <c r="H1617" s="215"/>
      <c r="I1617" s="215"/>
      <c r="J1617" s="215"/>
      <c r="K1617" s="214"/>
      <c r="L1617" s="215"/>
      <c r="M1617" s="156"/>
      <c r="N1617" s="214"/>
      <c r="O1617" s="214"/>
      <c r="P1617" s="242"/>
      <c r="Q1617" s="215"/>
      <c r="R1617" s="215"/>
      <c r="S1617" s="215"/>
      <c r="T1617" s="215"/>
      <c r="AP1617"/>
      <c r="AQ1617"/>
    </row>
    <row r="1618" spans="1:43" ht="14.4" x14ac:dyDescent="0.3">
      <c r="A1618" s="214"/>
      <c r="B1618" s="215"/>
      <c r="C1618" s="215"/>
      <c r="D1618" s="215"/>
      <c r="E1618" s="215"/>
      <c r="F1618" s="221"/>
      <c r="G1618" s="215"/>
      <c r="H1618" s="215"/>
      <c r="I1618" s="215"/>
      <c r="J1618" s="215"/>
      <c r="K1618" s="214"/>
      <c r="L1618" s="215"/>
      <c r="M1618" s="156"/>
      <c r="N1618" s="214"/>
      <c r="O1618" s="214"/>
      <c r="P1618" s="242"/>
      <c r="Q1618" s="215"/>
      <c r="R1618" s="215"/>
      <c r="S1618" s="215"/>
      <c r="T1618" s="215"/>
      <c r="AP1618"/>
      <c r="AQ1618"/>
    </row>
    <row r="1619" spans="1:43" ht="14.4" x14ac:dyDescent="0.3">
      <c r="A1619" s="214"/>
      <c r="B1619" s="215"/>
      <c r="C1619" s="215"/>
      <c r="D1619" s="215"/>
      <c r="E1619" s="215"/>
      <c r="F1619" s="221"/>
      <c r="G1619" s="215"/>
      <c r="H1619" s="215"/>
      <c r="I1619" s="215"/>
      <c r="J1619" s="215"/>
      <c r="K1619" s="214"/>
      <c r="L1619" s="215"/>
      <c r="M1619" s="156"/>
      <c r="N1619" s="214"/>
      <c r="O1619" s="214"/>
      <c r="P1619" s="242"/>
      <c r="Q1619" s="215"/>
      <c r="R1619" s="215"/>
      <c r="S1619" s="215"/>
      <c r="T1619" s="215"/>
      <c r="AP1619"/>
      <c r="AQ1619"/>
    </row>
    <row r="1620" spans="1:43" ht="14.4" x14ac:dyDescent="0.3">
      <c r="A1620" s="214"/>
      <c r="B1620" s="215"/>
      <c r="C1620" s="215"/>
      <c r="D1620" s="215"/>
      <c r="E1620" s="215"/>
      <c r="F1620" s="221"/>
      <c r="G1620" s="215"/>
      <c r="H1620" s="215"/>
      <c r="I1620" s="215"/>
      <c r="J1620" s="215"/>
      <c r="K1620" s="159"/>
      <c r="L1620" s="215"/>
      <c r="M1620" s="222"/>
      <c r="N1620" s="214"/>
      <c r="O1620" s="214"/>
      <c r="P1620" s="242"/>
      <c r="Q1620" s="215"/>
      <c r="R1620" s="215"/>
      <c r="S1620" s="215"/>
      <c r="T1620" s="215"/>
      <c r="AP1620"/>
      <c r="AQ1620"/>
    </row>
    <row r="1621" spans="1:43" ht="14.4" x14ac:dyDescent="0.3">
      <c r="A1621" s="214"/>
      <c r="B1621" s="215"/>
      <c r="C1621" s="215"/>
      <c r="D1621" s="215"/>
      <c r="E1621" s="215"/>
      <c r="F1621" s="221"/>
      <c r="G1621" s="215"/>
      <c r="H1621" s="215"/>
      <c r="I1621" s="215"/>
      <c r="J1621" s="215"/>
      <c r="K1621" s="222"/>
      <c r="L1621" s="215"/>
      <c r="M1621" s="226"/>
      <c r="N1621" s="214"/>
      <c r="O1621" s="214"/>
      <c r="P1621" s="242"/>
      <c r="Q1621" s="215"/>
      <c r="R1621" s="215"/>
      <c r="S1621" s="215"/>
      <c r="T1621" s="215"/>
      <c r="AP1621"/>
      <c r="AQ1621"/>
    </row>
    <row r="1622" spans="1:43" ht="14.4" x14ac:dyDescent="0.3">
      <c r="A1622" s="214"/>
      <c r="B1622" s="215"/>
      <c r="C1622" s="215"/>
      <c r="D1622" s="215"/>
      <c r="E1622" s="215"/>
      <c r="F1622" s="221"/>
      <c r="G1622" s="215"/>
      <c r="H1622" s="215"/>
      <c r="I1622" s="215"/>
      <c r="J1622" s="215"/>
      <c r="K1622" s="214"/>
      <c r="L1622" s="215"/>
      <c r="M1622" s="222"/>
      <c r="N1622" s="214"/>
      <c r="O1622" s="214"/>
      <c r="P1622" s="242"/>
      <c r="Q1622" s="215"/>
      <c r="R1622" s="215"/>
      <c r="S1622" s="215"/>
      <c r="T1622" s="215"/>
      <c r="AP1622"/>
      <c r="AQ1622"/>
    </row>
    <row r="1623" spans="1:43" ht="14.4" x14ac:dyDescent="0.3">
      <c r="A1623" s="214"/>
      <c r="B1623" s="215"/>
      <c r="C1623" s="215"/>
      <c r="D1623" s="215"/>
      <c r="E1623" s="215"/>
      <c r="F1623" s="221"/>
      <c r="G1623" s="215"/>
      <c r="H1623" s="215"/>
      <c r="I1623" s="215"/>
      <c r="J1623" s="215"/>
      <c r="K1623" s="214"/>
      <c r="L1623" s="215"/>
      <c r="M1623" s="226"/>
      <c r="N1623" s="214"/>
      <c r="O1623" s="214"/>
      <c r="P1623" s="242"/>
      <c r="Q1623" s="215"/>
      <c r="R1623" s="215"/>
      <c r="S1623" s="215"/>
      <c r="T1623" s="215"/>
      <c r="AP1623"/>
      <c r="AQ1623"/>
    </row>
    <row r="1624" spans="1:43" ht="14.4" x14ac:dyDescent="0.3">
      <c r="A1624" s="214"/>
      <c r="B1624" s="215"/>
      <c r="C1624" s="215"/>
      <c r="D1624" s="215"/>
      <c r="E1624" s="215"/>
      <c r="F1624" s="221"/>
      <c r="G1624" s="215"/>
      <c r="H1624" s="215"/>
      <c r="I1624" s="215"/>
      <c r="J1624" s="215"/>
      <c r="K1624" s="214"/>
      <c r="L1624" s="215"/>
      <c r="M1624" s="156"/>
      <c r="N1624" s="214"/>
      <c r="O1624" s="214"/>
      <c r="P1624" s="242"/>
      <c r="Q1624" s="215"/>
      <c r="R1624" s="215"/>
      <c r="S1624" s="215"/>
      <c r="T1624" s="215"/>
      <c r="AP1624"/>
      <c r="AQ1624"/>
    </row>
    <row r="1625" spans="1:43" ht="14.4" x14ac:dyDescent="0.3">
      <c r="A1625" s="214"/>
      <c r="B1625" s="215"/>
      <c r="C1625" s="215"/>
      <c r="D1625" s="215"/>
      <c r="E1625" s="215"/>
      <c r="F1625" s="221"/>
      <c r="G1625" s="215"/>
      <c r="H1625" s="215"/>
      <c r="I1625" s="215"/>
      <c r="J1625" s="215"/>
      <c r="K1625" s="214"/>
      <c r="L1625" s="215"/>
      <c r="M1625" s="156"/>
      <c r="N1625" s="214"/>
      <c r="O1625" s="214"/>
      <c r="P1625" s="242"/>
      <c r="Q1625" s="215"/>
      <c r="R1625" s="215"/>
      <c r="S1625" s="215"/>
      <c r="T1625" s="215"/>
      <c r="AP1625"/>
      <c r="AQ1625"/>
    </row>
    <row r="1626" spans="1:43" ht="14.4" x14ac:dyDescent="0.3">
      <c r="A1626" s="214"/>
      <c r="B1626" s="215"/>
      <c r="C1626" s="215"/>
      <c r="D1626" s="215"/>
      <c r="E1626" s="215"/>
      <c r="F1626" s="221"/>
      <c r="G1626" s="215"/>
      <c r="H1626" s="215"/>
      <c r="I1626" s="215"/>
      <c r="J1626" s="215"/>
      <c r="K1626" s="159"/>
      <c r="L1626" s="215"/>
      <c r="M1626" s="156"/>
      <c r="N1626" s="214"/>
      <c r="O1626" s="214"/>
      <c r="P1626" s="242"/>
      <c r="Q1626" s="215"/>
      <c r="R1626" s="215"/>
      <c r="S1626" s="215"/>
      <c r="T1626" s="215"/>
      <c r="AP1626"/>
      <c r="AQ1626"/>
    </row>
    <row r="1627" spans="1:43" ht="14.4" x14ac:dyDescent="0.3">
      <c r="A1627" s="214"/>
      <c r="B1627" s="215"/>
      <c r="C1627" s="215"/>
      <c r="D1627" s="215"/>
      <c r="E1627" s="215"/>
      <c r="F1627" s="221"/>
      <c r="G1627" s="215"/>
      <c r="H1627" s="215"/>
      <c r="I1627" s="215"/>
      <c r="J1627" s="215"/>
      <c r="K1627" s="222"/>
      <c r="L1627" s="215"/>
      <c r="M1627" s="156"/>
      <c r="N1627" s="214"/>
      <c r="O1627" s="214"/>
      <c r="P1627" s="242"/>
      <c r="Q1627" s="215"/>
      <c r="R1627" s="215"/>
      <c r="S1627" s="215"/>
      <c r="T1627" s="215"/>
      <c r="AP1627"/>
      <c r="AQ1627"/>
    </row>
    <row r="1628" spans="1:43" ht="14.4" x14ac:dyDescent="0.3">
      <c r="A1628" s="214"/>
      <c r="B1628" s="215"/>
      <c r="C1628" s="215"/>
      <c r="D1628" s="215"/>
      <c r="E1628" s="215"/>
      <c r="F1628" s="221"/>
      <c r="G1628" s="215"/>
      <c r="H1628" s="215"/>
      <c r="I1628" s="215"/>
      <c r="J1628" s="215"/>
      <c r="K1628" s="159"/>
      <c r="L1628" s="215"/>
      <c r="M1628" s="156"/>
      <c r="N1628" s="214"/>
      <c r="O1628" s="214"/>
      <c r="P1628" s="242"/>
      <c r="Q1628" s="215"/>
      <c r="R1628" s="215"/>
      <c r="S1628" s="215"/>
      <c r="T1628" s="215"/>
      <c r="AP1628"/>
      <c r="AQ1628"/>
    </row>
    <row r="1629" spans="1:43" ht="14.4" x14ac:dyDescent="0.3">
      <c r="A1629" s="214"/>
      <c r="B1629" s="215"/>
      <c r="C1629" s="215"/>
      <c r="D1629" s="215"/>
      <c r="E1629" s="215"/>
      <c r="F1629" s="221"/>
      <c r="G1629" s="215"/>
      <c r="H1629" s="215"/>
      <c r="I1629" s="215"/>
      <c r="J1629" s="215"/>
      <c r="K1629" s="222"/>
      <c r="L1629" s="215"/>
      <c r="M1629" s="156"/>
      <c r="N1629" s="214"/>
      <c r="O1629" s="214"/>
      <c r="P1629" s="242"/>
      <c r="Q1629" s="215"/>
      <c r="R1629" s="215"/>
      <c r="S1629" s="215"/>
      <c r="T1629" s="215"/>
      <c r="AP1629"/>
      <c r="AQ1629"/>
    </row>
    <row r="1630" spans="1:43" ht="14.4" x14ac:dyDescent="0.3">
      <c r="A1630" s="214"/>
      <c r="B1630" s="215"/>
      <c r="C1630" s="215"/>
      <c r="D1630" s="215"/>
      <c r="E1630" s="215"/>
      <c r="F1630" s="221"/>
      <c r="G1630" s="215"/>
      <c r="H1630" s="215"/>
      <c r="I1630" s="215"/>
      <c r="J1630" s="215"/>
      <c r="K1630" s="214"/>
      <c r="L1630" s="215"/>
      <c r="M1630" s="156"/>
      <c r="N1630" s="214"/>
      <c r="O1630" s="214"/>
      <c r="P1630" s="242"/>
      <c r="Q1630" s="215"/>
      <c r="R1630" s="215"/>
      <c r="S1630" s="215"/>
      <c r="T1630" s="215"/>
      <c r="AP1630"/>
      <c r="AQ1630"/>
    </row>
    <row r="1631" spans="1:43" ht="14.4" x14ac:dyDescent="0.3">
      <c r="A1631" s="214"/>
      <c r="B1631" s="215"/>
      <c r="C1631" s="215"/>
      <c r="D1631" s="215"/>
      <c r="E1631" s="215"/>
      <c r="F1631" s="221"/>
      <c r="G1631" s="215"/>
      <c r="H1631" s="215"/>
      <c r="I1631" s="215"/>
      <c r="J1631" s="215"/>
      <c r="K1631" s="214"/>
      <c r="L1631" s="215"/>
      <c r="M1631" s="156"/>
      <c r="N1631" s="214"/>
      <c r="O1631" s="214"/>
      <c r="P1631" s="242"/>
      <c r="Q1631" s="215"/>
      <c r="R1631" s="215"/>
      <c r="S1631" s="215"/>
      <c r="T1631" s="215"/>
      <c r="AP1631"/>
      <c r="AQ1631"/>
    </row>
    <row r="1632" spans="1:43" ht="14.4" x14ac:dyDescent="0.3">
      <c r="A1632" s="214"/>
      <c r="B1632" s="215"/>
      <c r="C1632" s="215"/>
      <c r="D1632" s="215"/>
      <c r="E1632" s="215"/>
      <c r="F1632" s="221"/>
      <c r="G1632" s="215"/>
      <c r="H1632" s="215"/>
      <c r="I1632" s="215"/>
      <c r="J1632" s="215"/>
      <c r="K1632" s="214"/>
      <c r="L1632" s="215"/>
      <c r="M1632" s="156"/>
      <c r="N1632" s="214"/>
      <c r="O1632" s="214"/>
      <c r="P1632" s="242"/>
      <c r="Q1632" s="215"/>
      <c r="R1632" s="215"/>
      <c r="S1632" s="215"/>
      <c r="T1632" s="215"/>
      <c r="AP1632"/>
      <c r="AQ1632"/>
    </row>
    <row r="1633" spans="1:43" ht="14.4" x14ac:dyDescent="0.3">
      <c r="A1633" s="214"/>
      <c r="B1633" s="215"/>
      <c r="C1633" s="215"/>
      <c r="D1633" s="215"/>
      <c r="E1633" s="215"/>
      <c r="F1633" s="221"/>
      <c r="G1633" s="215"/>
      <c r="H1633" s="215"/>
      <c r="I1633" s="215"/>
      <c r="J1633" s="215"/>
      <c r="K1633" s="159"/>
      <c r="L1633" s="215"/>
      <c r="M1633" s="156"/>
      <c r="N1633" s="214"/>
      <c r="O1633" s="214"/>
      <c r="P1633" s="242"/>
      <c r="Q1633" s="215"/>
      <c r="R1633" s="215"/>
      <c r="S1633" s="215"/>
      <c r="T1633" s="215"/>
      <c r="AP1633"/>
      <c r="AQ1633"/>
    </row>
    <row r="1634" spans="1:43" ht="14.4" x14ac:dyDescent="0.3">
      <c r="A1634" s="214"/>
      <c r="B1634" s="215"/>
      <c r="C1634" s="215"/>
      <c r="D1634" s="215"/>
      <c r="E1634" s="215"/>
      <c r="F1634" s="221"/>
      <c r="G1634" s="215"/>
      <c r="H1634" s="215"/>
      <c r="I1634" s="215"/>
      <c r="J1634" s="215"/>
      <c r="K1634" s="156"/>
      <c r="L1634" s="215"/>
      <c r="M1634" s="156"/>
      <c r="N1634" s="214"/>
      <c r="O1634" s="214"/>
      <c r="P1634" s="242"/>
      <c r="Q1634" s="215"/>
      <c r="R1634" s="215"/>
      <c r="S1634" s="215"/>
      <c r="T1634" s="215"/>
      <c r="AP1634"/>
      <c r="AQ1634"/>
    </row>
    <row r="1635" spans="1:43" ht="14.4" x14ac:dyDescent="0.3">
      <c r="A1635" s="214"/>
      <c r="B1635" s="215"/>
      <c r="C1635" s="215"/>
      <c r="D1635" s="215"/>
      <c r="E1635" s="215"/>
      <c r="F1635" s="221"/>
      <c r="G1635" s="215"/>
      <c r="H1635" s="215"/>
      <c r="I1635" s="215"/>
      <c r="J1635" s="215"/>
      <c r="K1635" s="222"/>
      <c r="L1635" s="215"/>
      <c r="M1635" s="156"/>
      <c r="N1635" s="214"/>
      <c r="O1635" s="214"/>
      <c r="P1635" s="242"/>
      <c r="Q1635" s="215"/>
      <c r="R1635" s="215"/>
      <c r="S1635" s="215"/>
      <c r="T1635" s="215"/>
      <c r="AP1635"/>
      <c r="AQ1635"/>
    </row>
    <row r="1636" spans="1:43" ht="14.4" x14ac:dyDescent="0.3">
      <c r="A1636" s="214"/>
      <c r="B1636" s="215"/>
      <c r="C1636" s="215"/>
      <c r="D1636" s="215"/>
      <c r="E1636" s="215"/>
      <c r="F1636" s="221"/>
      <c r="G1636" s="215"/>
      <c r="H1636" s="215"/>
      <c r="I1636" s="215"/>
      <c r="J1636" s="215"/>
      <c r="K1636" s="214"/>
      <c r="L1636" s="215"/>
      <c r="M1636" s="156"/>
      <c r="N1636" s="214"/>
      <c r="O1636" s="214"/>
      <c r="P1636" s="242"/>
      <c r="Q1636" s="215"/>
      <c r="R1636" s="215"/>
      <c r="S1636" s="215"/>
      <c r="T1636" s="215"/>
      <c r="AP1636"/>
      <c r="AQ1636"/>
    </row>
    <row r="1637" spans="1:43" ht="14.4" x14ac:dyDescent="0.3">
      <c r="A1637" s="214"/>
      <c r="B1637" s="215"/>
      <c r="C1637" s="215"/>
      <c r="D1637" s="215"/>
      <c r="E1637" s="215"/>
      <c r="F1637" s="221"/>
      <c r="G1637" s="215"/>
      <c r="H1637" s="215"/>
      <c r="I1637" s="215"/>
      <c r="J1637" s="215"/>
      <c r="K1637" s="214"/>
      <c r="L1637" s="215"/>
      <c r="M1637" s="156"/>
      <c r="N1637" s="214"/>
      <c r="O1637" s="214"/>
      <c r="P1637" s="242"/>
      <c r="Q1637" s="215"/>
      <c r="R1637" s="215"/>
      <c r="S1637" s="215"/>
      <c r="T1637" s="215"/>
      <c r="AP1637"/>
      <c r="AQ1637"/>
    </row>
    <row r="1638" spans="1:43" ht="14.4" x14ac:dyDescent="0.3">
      <c r="A1638" s="214"/>
      <c r="B1638" s="215"/>
      <c r="C1638" s="215"/>
      <c r="D1638" s="215"/>
      <c r="E1638" s="215"/>
      <c r="F1638" s="221"/>
      <c r="G1638" s="215"/>
      <c r="H1638" s="215"/>
      <c r="I1638" s="215"/>
      <c r="J1638" s="215"/>
      <c r="K1638" s="214"/>
      <c r="L1638" s="215"/>
      <c r="M1638" s="156"/>
      <c r="N1638" s="214"/>
      <c r="O1638" s="214"/>
      <c r="P1638" s="242"/>
      <c r="Q1638" s="215"/>
      <c r="R1638" s="215"/>
      <c r="S1638" s="215"/>
      <c r="T1638" s="215"/>
      <c r="AP1638"/>
      <c r="AQ1638"/>
    </row>
    <row r="1639" spans="1:43" ht="14.4" x14ac:dyDescent="0.3">
      <c r="A1639" s="214"/>
      <c r="B1639" s="215"/>
      <c r="C1639" s="215"/>
      <c r="D1639" s="215"/>
      <c r="E1639" s="215"/>
      <c r="F1639" s="221"/>
      <c r="G1639" s="215"/>
      <c r="H1639" s="215"/>
      <c r="I1639" s="215"/>
      <c r="J1639" s="215"/>
      <c r="K1639" s="214"/>
      <c r="L1639" s="215"/>
      <c r="M1639" s="156"/>
      <c r="N1639" s="214"/>
      <c r="O1639" s="214"/>
      <c r="P1639" s="242"/>
      <c r="Q1639" s="215"/>
      <c r="R1639" s="215"/>
      <c r="S1639" s="215"/>
      <c r="T1639" s="215"/>
      <c r="AP1639"/>
      <c r="AQ1639"/>
    </row>
    <row r="1640" spans="1:43" ht="14.4" x14ac:dyDescent="0.3">
      <c r="A1640" s="214"/>
      <c r="B1640" s="215"/>
      <c r="C1640" s="215"/>
      <c r="D1640" s="215"/>
      <c r="E1640" s="215"/>
      <c r="F1640" s="221"/>
      <c r="G1640" s="215"/>
      <c r="H1640" s="215"/>
      <c r="I1640" s="215"/>
      <c r="J1640" s="215"/>
      <c r="K1640" s="214"/>
      <c r="L1640" s="215"/>
      <c r="M1640" s="156"/>
      <c r="N1640" s="214"/>
      <c r="O1640" s="214"/>
      <c r="P1640" s="242"/>
      <c r="Q1640" s="215"/>
      <c r="R1640" s="215"/>
      <c r="S1640" s="215"/>
      <c r="T1640" s="215"/>
      <c r="AP1640"/>
      <c r="AQ1640"/>
    </row>
    <row r="1641" spans="1:43" ht="14.4" x14ac:dyDescent="0.3">
      <c r="A1641" s="214"/>
      <c r="B1641" s="215"/>
      <c r="C1641" s="215"/>
      <c r="D1641" s="215"/>
      <c r="E1641" s="215"/>
      <c r="F1641" s="221"/>
      <c r="G1641" s="215"/>
      <c r="H1641" s="215"/>
      <c r="I1641" s="215"/>
      <c r="J1641" s="215"/>
      <c r="K1641" s="214"/>
      <c r="L1641" s="215"/>
      <c r="M1641" s="156"/>
      <c r="N1641" s="214"/>
      <c r="O1641" s="214"/>
      <c r="P1641" s="242"/>
      <c r="Q1641" s="215"/>
      <c r="R1641" s="215"/>
      <c r="S1641" s="215"/>
      <c r="T1641" s="215"/>
      <c r="AP1641"/>
      <c r="AQ1641"/>
    </row>
    <row r="1642" spans="1:43" ht="14.4" x14ac:dyDescent="0.3">
      <c r="A1642" s="214"/>
      <c r="B1642" s="215"/>
      <c r="C1642" s="215"/>
      <c r="D1642" s="215"/>
      <c r="E1642" s="215"/>
      <c r="F1642" s="221"/>
      <c r="G1642" s="215"/>
      <c r="H1642" s="215"/>
      <c r="I1642" s="215"/>
      <c r="J1642" s="215"/>
      <c r="K1642" s="214"/>
      <c r="L1642" s="215"/>
      <c r="M1642" s="156"/>
      <c r="N1642" s="214"/>
      <c r="O1642" s="214"/>
      <c r="P1642" s="242"/>
      <c r="Q1642" s="215"/>
      <c r="R1642" s="215"/>
      <c r="S1642" s="215"/>
      <c r="T1642" s="215"/>
      <c r="AP1642"/>
      <c r="AQ1642"/>
    </row>
    <row r="1643" spans="1:43" ht="14.4" x14ac:dyDescent="0.3">
      <c r="A1643" s="214"/>
      <c r="B1643" s="215"/>
      <c r="C1643" s="215"/>
      <c r="D1643" s="215"/>
      <c r="E1643" s="215"/>
      <c r="F1643" s="221"/>
      <c r="G1643" s="215"/>
      <c r="H1643" s="215"/>
      <c r="I1643" s="215"/>
      <c r="J1643" s="215"/>
      <c r="K1643" s="214"/>
      <c r="L1643" s="215"/>
      <c r="M1643" s="156"/>
      <c r="N1643" s="214"/>
      <c r="O1643" s="214"/>
      <c r="P1643" s="242"/>
      <c r="Q1643" s="215"/>
      <c r="R1643" s="215"/>
      <c r="S1643" s="215"/>
      <c r="T1643" s="215"/>
      <c r="AP1643"/>
      <c r="AQ1643"/>
    </row>
    <row r="1644" spans="1:43" ht="14.4" x14ac:dyDescent="0.3">
      <c r="A1644" s="214"/>
      <c r="B1644" s="215"/>
      <c r="C1644" s="215"/>
      <c r="D1644" s="215"/>
      <c r="E1644" s="215"/>
      <c r="F1644" s="221"/>
      <c r="G1644" s="215"/>
      <c r="H1644" s="215"/>
      <c r="I1644" s="215"/>
      <c r="J1644" s="215"/>
      <c r="K1644" s="214"/>
      <c r="L1644" s="215"/>
      <c r="M1644" s="156"/>
      <c r="N1644" s="214"/>
      <c r="O1644" s="214"/>
      <c r="P1644" s="242"/>
      <c r="Q1644" s="215"/>
      <c r="R1644" s="215"/>
      <c r="S1644" s="215"/>
      <c r="T1644" s="215"/>
      <c r="AP1644"/>
      <c r="AQ1644"/>
    </row>
    <row r="1645" spans="1:43" ht="14.4" x14ac:dyDescent="0.3">
      <c r="A1645" s="214"/>
      <c r="B1645" s="215"/>
      <c r="C1645" s="215"/>
      <c r="D1645" s="215"/>
      <c r="E1645" s="215"/>
      <c r="F1645" s="221"/>
      <c r="G1645" s="215"/>
      <c r="H1645" s="215"/>
      <c r="I1645" s="215"/>
      <c r="J1645" s="215"/>
      <c r="K1645" s="214"/>
      <c r="L1645" s="215"/>
      <c r="M1645" s="156"/>
      <c r="N1645" s="214"/>
      <c r="O1645" s="214"/>
      <c r="P1645" s="242"/>
      <c r="Q1645" s="215"/>
      <c r="R1645" s="215"/>
      <c r="S1645" s="215"/>
      <c r="T1645" s="215"/>
      <c r="AP1645"/>
      <c r="AQ1645"/>
    </row>
    <row r="1646" spans="1:43" ht="14.4" x14ac:dyDescent="0.3">
      <c r="A1646" s="214"/>
      <c r="B1646" s="215"/>
      <c r="C1646" s="215"/>
      <c r="D1646" s="215"/>
      <c r="E1646" s="215"/>
      <c r="F1646" s="221"/>
      <c r="G1646" s="215"/>
      <c r="H1646" s="215"/>
      <c r="I1646" s="215"/>
      <c r="J1646" s="215"/>
      <c r="K1646" s="214"/>
      <c r="L1646" s="215"/>
      <c r="M1646" s="222"/>
      <c r="N1646" s="214"/>
      <c r="O1646" s="214"/>
      <c r="P1646" s="242"/>
      <c r="Q1646" s="215"/>
      <c r="R1646" s="215"/>
      <c r="S1646" s="215"/>
      <c r="T1646" s="215"/>
      <c r="AP1646"/>
      <c r="AQ1646"/>
    </row>
    <row r="1647" spans="1:43" ht="14.4" x14ac:dyDescent="0.3">
      <c r="A1647" s="214"/>
      <c r="B1647" s="215"/>
      <c r="C1647" s="215"/>
      <c r="D1647" s="215"/>
      <c r="E1647" s="215"/>
      <c r="F1647" s="221"/>
      <c r="G1647" s="215"/>
      <c r="H1647" s="215"/>
      <c r="I1647" s="215"/>
      <c r="J1647" s="215"/>
      <c r="K1647" s="214"/>
      <c r="L1647" s="215"/>
      <c r="M1647" s="219"/>
      <c r="N1647" s="214"/>
      <c r="O1647" s="214"/>
      <c r="P1647" s="242"/>
      <c r="Q1647" s="215"/>
      <c r="R1647" s="215"/>
      <c r="S1647" s="215"/>
      <c r="T1647" s="215"/>
      <c r="AP1647"/>
      <c r="AQ1647"/>
    </row>
    <row r="1648" spans="1:43" ht="14.4" x14ac:dyDescent="0.3">
      <c r="A1648" s="214"/>
      <c r="B1648" s="215"/>
      <c r="C1648" s="215"/>
      <c r="D1648" s="215"/>
      <c r="E1648" s="215"/>
      <c r="F1648" s="221"/>
      <c r="G1648" s="215"/>
      <c r="H1648" s="215"/>
      <c r="I1648" s="215"/>
      <c r="J1648" s="215"/>
      <c r="K1648" s="214"/>
      <c r="L1648" s="215"/>
      <c r="M1648" s="226"/>
      <c r="N1648" s="214"/>
      <c r="O1648" s="214"/>
      <c r="P1648" s="242"/>
      <c r="Q1648" s="215"/>
      <c r="R1648" s="215"/>
      <c r="S1648" s="215"/>
      <c r="T1648" s="215"/>
      <c r="AP1648"/>
      <c r="AQ1648"/>
    </row>
    <row r="1649" spans="1:43" ht="14.4" x14ac:dyDescent="0.3">
      <c r="A1649" s="214"/>
      <c r="B1649" s="215"/>
      <c r="C1649" s="215"/>
      <c r="D1649" s="215"/>
      <c r="E1649" s="215"/>
      <c r="F1649" s="221"/>
      <c r="G1649" s="215"/>
      <c r="H1649" s="215"/>
      <c r="I1649" s="215"/>
      <c r="J1649" s="215"/>
      <c r="K1649" s="214"/>
      <c r="L1649" s="215"/>
      <c r="M1649" s="156"/>
      <c r="N1649" s="214"/>
      <c r="O1649" s="214"/>
      <c r="P1649" s="242"/>
      <c r="Q1649" s="215"/>
      <c r="R1649" s="215"/>
      <c r="S1649" s="215"/>
      <c r="T1649" s="215"/>
      <c r="AP1649"/>
      <c r="AQ1649"/>
    </row>
    <row r="1650" spans="1:43" ht="14.4" x14ac:dyDescent="0.3">
      <c r="A1650" s="214"/>
      <c r="B1650" s="215"/>
      <c r="C1650" s="215"/>
      <c r="D1650" s="215"/>
      <c r="E1650" s="215"/>
      <c r="F1650" s="221"/>
      <c r="G1650" s="215"/>
      <c r="H1650" s="215"/>
      <c r="I1650" s="215"/>
      <c r="J1650" s="215"/>
      <c r="K1650" s="214"/>
      <c r="L1650" s="215"/>
      <c r="M1650" s="156"/>
      <c r="N1650" s="214"/>
      <c r="O1650" s="214"/>
      <c r="P1650" s="242"/>
      <c r="Q1650" s="215"/>
      <c r="R1650" s="215"/>
      <c r="S1650" s="215"/>
      <c r="T1650" s="215"/>
      <c r="AP1650"/>
      <c r="AQ1650"/>
    </row>
    <row r="1651" spans="1:43" ht="14.4" x14ac:dyDescent="0.3">
      <c r="A1651" s="214"/>
      <c r="B1651" s="215"/>
      <c r="C1651" s="215"/>
      <c r="D1651" s="215"/>
      <c r="E1651" s="215"/>
      <c r="F1651" s="221"/>
      <c r="G1651" s="215"/>
      <c r="H1651" s="215"/>
      <c r="I1651" s="215"/>
      <c r="J1651" s="215"/>
      <c r="K1651" s="214"/>
      <c r="L1651" s="215"/>
      <c r="M1651" s="156"/>
      <c r="N1651" s="214"/>
      <c r="O1651" s="214"/>
      <c r="P1651" s="242"/>
      <c r="Q1651" s="215"/>
      <c r="R1651" s="215"/>
      <c r="S1651" s="215"/>
      <c r="T1651" s="215"/>
      <c r="AP1651"/>
      <c r="AQ1651"/>
    </row>
    <row r="1652" spans="1:43" ht="14.4" x14ac:dyDescent="0.3">
      <c r="A1652" s="214"/>
      <c r="B1652" s="215"/>
      <c r="C1652" s="215"/>
      <c r="D1652" s="215"/>
      <c r="E1652" s="215"/>
      <c r="F1652" s="221"/>
      <c r="G1652" s="215"/>
      <c r="H1652" s="215"/>
      <c r="I1652" s="215"/>
      <c r="J1652" s="215"/>
      <c r="K1652" s="214"/>
      <c r="L1652" s="215"/>
      <c r="M1652" s="222"/>
      <c r="N1652" s="214"/>
      <c r="O1652" s="214"/>
      <c r="P1652" s="242"/>
      <c r="Q1652" s="215"/>
      <c r="R1652" s="215"/>
      <c r="S1652" s="215"/>
      <c r="T1652" s="215"/>
      <c r="AP1652"/>
      <c r="AQ1652"/>
    </row>
    <row r="1653" spans="1:43" ht="14.4" x14ac:dyDescent="0.3">
      <c r="A1653" s="214"/>
      <c r="B1653" s="215"/>
      <c r="C1653" s="215"/>
      <c r="D1653" s="215"/>
      <c r="E1653" s="215"/>
      <c r="F1653" s="221"/>
      <c r="G1653" s="215"/>
      <c r="H1653" s="215"/>
      <c r="I1653" s="215"/>
      <c r="J1653" s="215"/>
      <c r="K1653" s="214"/>
      <c r="L1653" s="215"/>
      <c r="M1653" s="226"/>
      <c r="N1653" s="214"/>
      <c r="O1653" s="214"/>
      <c r="P1653" s="242"/>
      <c r="Q1653" s="215"/>
      <c r="R1653" s="215"/>
      <c r="S1653" s="215"/>
      <c r="T1653" s="215"/>
      <c r="AP1653"/>
      <c r="AQ1653"/>
    </row>
    <row r="1654" spans="1:43" ht="14.4" x14ac:dyDescent="0.3">
      <c r="A1654" s="214"/>
      <c r="B1654" s="215"/>
      <c r="C1654" s="215"/>
      <c r="D1654" s="215"/>
      <c r="E1654" s="215"/>
      <c r="F1654" s="221"/>
      <c r="G1654" s="215"/>
      <c r="H1654" s="215"/>
      <c r="I1654" s="215"/>
      <c r="J1654" s="215"/>
      <c r="K1654" s="214"/>
      <c r="L1654" s="215"/>
      <c r="M1654" s="156"/>
      <c r="N1654" s="214"/>
      <c r="O1654" s="214"/>
      <c r="P1654" s="242"/>
      <c r="Q1654" s="215"/>
      <c r="R1654" s="215"/>
      <c r="S1654" s="215"/>
      <c r="T1654" s="215"/>
      <c r="AP1654"/>
      <c r="AQ1654"/>
    </row>
    <row r="1655" spans="1:43" ht="14.4" x14ac:dyDescent="0.3">
      <c r="A1655" s="214"/>
      <c r="B1655" s="215"/>
      <c r="C1655" s="215"/>
      <c r="D1655" s="215"/>
      <c r="E1655" s="215"/>
      <c r="F1655" s="221"/>
      <c r="G1655" s="215"/>
      <c r="H1655" s="215"/>
      <c r="I1655" s="215"/>
      <c r="J1655" s="215"/>
      <c r="K1655" s="214"/>
      <c r="L1655" s="215"/>
      <c r="M1655" s="156"/>
      <c r="N1655" s="214"/>
      <c r="O1655" s="214"/>
      <c r="P1655" s="242"/>
      <c r="Q1655" s="215"/>
      <c r="R1655" s="215"/>
      <c r="S1655" s="215"/>
      <c r="T1655" s="215"/>
      <c r="AP1655"/>
      <c r="AQ1655"/>
    </row>
    <row r="1656" spans="1:43" ht="14.4" x14ac:dyDescent="0.3">
      <c r="A1656" s="214"/>
      <c r="B1656" s="215"/>
      <c r="C1656" s="215"/>
      <c r="D1656" s="215"/>
      <c r="E1656" s="215"/>
      <c r="F1656" s="221"/>
      <c r="G1656" s="215"/>
      <c r="H1656" s="215"/>
      <c r="I1656" s="215"/>
      <c r="J1656" s="215"/>
      <c r="K1656" s="214"/>
      <c r="L1656" s="215"/>
      <c r="M1656" s="156"/>
      <c r="N1656" s="214"/>
      <c r="O1656" s="214"/>
      <c r="P1656" s="242"/>
      <c r="Q1656" s="215"/>
      <c r="R1656" s="215"/>
      <c r="S1656" s="215"/>
      <c r="T1656" s="215"/>
      <c r="AP1656"/>
      <c r="AQ1656"/>
    </row>
    <row r="1657" spans="1:43" ht="14.4" x14ac:dyDescent="0.3">
      <c r="A1657" s="214"/>
      <c r="B1657" s="215"/>
      <c r="C1657" s="215"/>
      <c r="D1657" s="215"/>
      <c r="E1657" s="215"/>
      <c r="F1657" s="221"/>
      <c r="G1657" s="215"/>
      <c r="H1657" s="215"/>
      <c r="I1657" s="215"/>
      <c r="J1657" s="215"/>
      <c r="K1657" s="214"/>
      <c r="L1657" s="215"/>
      <c r="M1657" s="156"/>
      <c r="N1657" s="214"/>
      <c r="O1657" s="214"/>
      <c r="P1657" s="242"/>
      <c r="Q1657" s="215"/>
      <c r="R1657" s="215"/>
      <c r="S1657" s="215"/>
      <c r="T1657" s="215"/>
      <c r="AP1657"/>
      <c r="AQ1657"/>
    </row>
    <row r="1658" spans="1:43" ht="14.4" x14ac:dyDescent="0.3">
      <c r="A1658" s="214"/>
      <c r="B1658" s="215"/>
      <c r="C1658" s="215"/>
      <c r="D1658" s="215"/>
      <c r="E1658" s="215"/>
      <c r="F1658" s="221"/>
      <c r="G1658" s="215"/>
      <c r="H1658" s="215"/>
      <c r="I1658" s="215"/>
      <c r="J1658" s="215"/>
      <c r="K1658" s="214"/>
      <c r="L1658" s="215"/>
      <c r="M1658" s="156"/>
      <c r="N1658" s="214"/>
      <c r="O1658" s="214"/>
      <c r="P1658" s="242"/>
      <c r="Q1658" s="215"/>
      <c r="R1658" s="215"/>
      <c r="S1658" s="215"/>
      <c r="T1658" s="215"/>
      <c r="AP1658"/>
      <c r="AQ1658"/>
    </row>
    <row r="1659" spans="1:43" ht="14.4" x14ac:dyDescent="0.3">
      <c r="A1659" s="214"/>
      <c r="B1659" s="215"/>
      <c r="C1659" s="215"/>
      <c r="D1659" s="215"/>
      <c r="E1659" s="215"/>
      <c r="F1659" s="221"/>
      <c r="G1659" s="215"/>
      <c r="H1659" s="215"/>
      <c r="I1659" s="215"/>
      <c r="J1659" s="215"/>
      <c r="K1659" s="214"/>
      <c r="L1659" s="215"/>
      <c r="M1659" s="156"/>
      <c r="N1659" s="214"/>
      <c r="O1659" s="214"/>
      <c r="P1659" s="242"/>
      <c r="Q1659" s="215"/>
      <c r="R1659" s="215"/>
      <c r="S1659" s="215"/>
      <c r="T1659" s="215"/>
      <c r="AP1659"/>
      <c r="AQ1659"/>
    </row>
    <row r="1660" spans="1:43" ht="14.4" x14ac:dyDescent="0.3">
      <c r="A1660" s="214"/>
      <c r="B1660" s="215"/>
      <c r="C1660" s="215"/>
      <c r="D1660" s="215"/>
      <c r="E1660" s="215"/>
      <c r="F1660" s="221"/>
      <c r="G1660" s="215"/>
      <c r="H1660" s="215"/>
      <c r="I1660" s="215"/>
      <c r="J1660" s="215"/>
      <c r="K1660" s="214"/>
      <c r="L1660" s="215"/>
      <c r="M1660" s="156"/>
      <c r="N1660" s="214"/>
      <c r="O1660" s="214"/>
      <c r="P1660" s="242"/>
      <c r="Q1660" s="215"/>
      <c r="R1660" s="215"/>
      <c r="S1660" s="215"/>
      <c r="T1660" s="215"/>
      <c r="AP1660"/>
      <c r="AQ1660"/>
    </row>
    <row r="1661" spans="1:43" ht="14.4" x14ac:dyDescent="0.3">
      <c r="A1661" s="214"/>
      <c r="B1661" s="215"/>
      <c r="C1661" s="215"/>
      <c r="D1661" s="215"/>
      <c r="E1661" s="215"/>
      <c r="F1661" s="221"/>
      <c r="G1661" s="215"/>
      <c r="H1661" s="215"/>
      <c r="I1661" s="215"/>
      <c r="J1661" s="215"/>
      <c r="K1661" s="214"/>
      <c r="L1661" s="215"/>
      <c r="M1661" s="222"/>
      <c r="N1661" s="214"/>
      <c r="O1661" s="214"/>
      <c r="P1661" s="242"/>
      <c r="Q1661" s="215"/>
      <c r="R1661" s="215"/>
      <c r="S1661" s="215"/>
      <c r="T1661" s="215"/>
      <c r="AP1661"/>
      <c r="AQ1661"/>
    </row>
    <row r="1662" spans="1:43" ht="14.4" x14ac:dyDescent="0.3">
      <c r="A1662" s="214"/>
      <c r="B1662" s="215"/>
      <c r="C1662" s="215"/>
      <c r="D1662" s="215"/>
      <c r="E1662" s="215"/>
      <c r="F1662" s="221"/>
      <c r="G1662" s="215"/>
      <c r="H1662" s="215"/>
      <c r="I1662" s="215"/>
      <c r="J1662" s="215"/>
      <c r="K1662" s="214"/>
      <c r="L1662" s="215"/>
      <c r="M1662" s="226"/>
      <c r="N1662" s="214"/>
      <c r="O1662" s="214"/>
      <c r="P1662" s="242"/>
      <c r="Q1662" s="215"/>
      <c r="R1662" s="215"/>
      <c r="S1662" s="215"/>
      <c r="T1662" s="215"/>
      <c r="AP1662"/>
      <c r="AQ1662"/>
    </row>
    <row r="1663" spans="1:43" ht="14.4" x14ac:dyDescent="0.3">
      <c r="A1663" s="214"/>
      <c r="B1663" s="215"/>
      <c r="C1663" s="215"/>
      <c r="D1663" s="215"/>
      <c r="E1663" s="215"/>
      <c r="F1663" s="221"/>
      <c r="G1663" s="215"/>
      <c r="H1663" s="215"/>
      <c r="I1663" s="215"/>
      <c r="J1663" s="215"/>
      <c r="K1663" s="214"/>
      <c r="L1663" s="215"/>
      <c r="M1663" s="156"/>
      <c r="N1663" s="214"/>
      <c r="O1663" s="214"/>
      <c r="P1663" s="242"/>
      <c r="Q1663" s="215"/>
      <c r="R1663" s="215"/>
      <c r="S1663" s="215"/>
      <c r="T1663" s="215"/>
      <c r="AP1663"/>
      <c r="AQ1663"/>
    </row>
    <row r="1664" spans="1:43" ht="14.4" x14ac:dyDescent="0.3">
      <c r="A1664" s="214"/>
      <c r="B1664" s="215"/>
      <c r="C1664" s="215"/>
      <c r="D1664" s="215"/>
      <c r="E1664" s="215"/>
      <c r="F1664" s="221"/>
      <c r="G1664" s="215"/>
      <c r="H1664" s="215"/>
      <c r="I1664" s="215"/>
      <c r="J1664" s="215"/>
      <c r="K1664" s="214"/>
      <c r="L1664" s="215"/>
      <c r="M1664" s="156"/>
      <c r="N1664" s="214"/>
      <c r="O1664" s="214"/>
      <c r="P1664" s="242"/>
      <c r="Q1664" s="215"/>
      <c r="R1664" s="215"/>
      <c r="S1664" s="215"/>
      <c r="T1664" s="215"/>
      <c r="AP1664"/>
      <c r="AQ1664"/>
    </row>
    <row r="1665" spans="1:43" ht="14.4" x14ac:dyDescent="0.3">
      <c r="A1665" s="214"/>
      <c r="B1665" s="215"/>
      <c r="C1665" s="215"/>
      <c r="D1665" s="215"/>
      <c r="E1665" s="215"/>
      <c r="F1665" s="221"/>
      <c r="G1665" s="215"/>
      <c r="H1665" s="215"/>
      <c r="I1665" s="215"/>
      <c r="J1665" s="215"/>
      <c r="K1665" s="214"/>
      <c r="L1665" s="215"/>
      <c r="M1665" s="156"/>
      <c r="N1665" s="214"/>
      <c r="O1665" s="214"/>
      <c r="P1665" s="242"/>
      <c r="Q1665" s="215"/>
      <c r="R1665" s="215"/>
      <c r="S1665" s="215"/>
      <c r="T1665" s="215"/>
      <c r="AP1665"/>
      <c r="AQ1665"/>
    </row>
    <row r="1666" spans="1:43" ht="14.4" x14ac:dyDescent="0.3">
      <c r="A1666" s="214"/>
      <c r="B1666" s="215"/>
      <c r="C1666" s="215"/>
      <c r="D1666" s="215"/>
      <c r="E1666" s="215"/>
      <c r="F1666" s="221"/>
      <c r="G1666" s="215"/>
      <c r="H1666" s="215"/>
      <c r="I1666" s="215"/>
      <c r="J1666" s="215"/>
      <c r="K1666" s="214"/>
      <c r="L1666" s="215"/>
      <c r="M1666" s="222"/>
      <c r="N1666" s="214"/>
      <c r="O1666" s="214"/>
      <c r="P1666" s="242"/>
      <c r="Q1666" s="215"/>
      <c r="R1666" s="215"/>
      <c r="S1666" s="215"/>
      <c r="T1666" s="215"/>
      <c r="AP1666"/>
      <c r="AQ1666"/>
    </row>
    <row r="1667" spans="1:43" ht="14.4" x14ac:dyDescent="0.3">
      <c r="A1667" s="214"/>
      <c r="B1667" s="215"/>
      <c r="C1667" s="215"/>
      <c r="D1667" s="215"/>
      <c r="E1667" s="215"/>
      <c r="F1667" s="221"/>
      <c r="G1667" s="215"/>
      <c r="H1667" s="215"/>
      <c r="I1667" s="215"/>
      <c r="J1667" s="215"/>
      <c r="K1667" s="214"/>
      <c r="L1667" s="215"/>
      <c r="M1667" s="226"/>
      <c r="N1667" s="214"/>
      <c r="O1667" s="214"/>
      <c r="P1667" s="242"/>
      <c r="Q1667" s="215"/>
      <c r="R1667" s="215"/>
      <c r="S1667" s="215"/>
      <c r="T1667" s="215"/>
      <c r="AP1667"/>
      <c r="AQ1667"/>
    </row>
    <row r="1668" spans="1:43" ht="14.4" x14ac:dyDescent="0.3">
      <c r="A1668" s="214"/>
      <c r="B1668" s="215"/>
      <c r="C1668" s="215"/>
      <c r="D1668" s="215"/>
      <c r="E1668" s="215"/>
      <c r="F1668" s="221"/>
      <c r="G1668" s="215"/>
      <c r="H1668" s="215"/>
      <c r="I1668" s="215"/>
      <c r="J1668" s="215"/>
      <c r="K1668" s="159"/>
      <c r="L1668" s="215"/>
      <c r="M1668" s="156"/>
      <c r="N1668" s="214"/>
      <c r="O1668" s="214"/>
      <c r="P1668" s="242"/>
      <c r="Q1668" s="215"/>
      <c r="R1668" s="215"/>
      <c r="S1668" s="215"/>
      <c r="T1668" s="215"/>
      <c r="AP1668"/>
      <c r="AQ1668"/>
    </row>
    <row r="1669" spans="1:43" ht="14.4" x14ac:dyDescent="0.3">
      <c r="A1669" s="214"/>
      <c r="B1669" s="215"/>
      <c r="C1669" s="215"/>
      <c r="D1669" s="215"/>
      <c r="E1669" s="215"/>
      <c r="F1669" s="221"/>
      <c r="G1669" s="215"/>
      <c r="H1669" s="215"/>
      <c r="I1669" s="215"/>
      <c r="J1669" s="215"/>
      <c r="K1669" s="222"/>
      <c r="L1669" s="215"/>
      <c r="M1669" s="156"/>
      <c r="N1669" s="214"/>
      <c r="O1669" s="214"/>
      <c r="P1669" s="242"/>
      <c r="Q1669" s="215"/>
      <c r="R1669" s="215"/>
      <c r="S1669" s="215"/>
      <c r="T1669" s="215"/>
      <c r="AP1669"/>
      <c r="AQ1669"/>
    </row>
    <row r="1670" spans="1:43" ht="14.4" x14ac:dyDescent="0.3">
      <c r="A1670" s="214"/>
      <c r="B1670" s="215"/>
      <c r="C1670" s="215"/>
      <c r="D1670" s="215"/>
      <c r="E1670" s="215"/>
      <c r="F1670" s="221"/>
      <c r="G1670" s="215"/>
      <c r="H1670" s="215"/>
      <c r="I1670" s="215"/>
      <c r="J1670" s="215"/>
      <c r="K1670" s="214"/>
      <c r="L1670" s="215"/>
      <c r="M1670" s="156"/>
      <c r="N1670" s="214"/>
      <c r="O1670" s="214"/>
      <c r="P1670" s="242"/>
      <c r="Q1670" s="215"/>
      <c r="R1670" s="215"/>
      <c r="S1670" s="215"/>
      <c r="T1670" s="215"/>
      <c r="AP1670"/>
      <c r="AQ1670"/>
    </row>
    <row r="1671" spans="1:43" ht="14.4" x14ac:dyDescent="0.3">
      <c r="A1671" s="214"/>
      <c r="B1671" s="215"/>
      <c r="C1671" s="215"/>
      <c r="D1671" s="215"/>
      <c r="E1671" s="215"/>
      <c r="F1671" s="221"/>
      <c r="G1671" s="215"/>
      <c r="H1671" s="215"/>
      <c r="I1671" s="215"/>
      <c r="J1671" s="215"/>
      <c r="K1671" s="214"/>
      <c r="L1671" s="215"/>
      <c r="M1671" s="156"/>
      <c r="N1671" s="214"/>
      <c r="O1671" s="214"/>
      <c r="P1671" s="242"/>
      <c r="Q1671" s="215"/>
      <c r="R1671" s="215"/>
      <c r="S1671" s="215"/>
      <c r="T1671" s="215"/>
      <c r="AP1671"/>
      <c r="AQ1671"/>
    </row>
    <row r="1672" spans="1:43" ht="14.4" x14ac:dyDescent="0.3">
      <c r="A1672" s="214"/>
      <c r="B1672" s="215"/>
      <c r="C1672" s="215"/>
      <c r="D1672" s="215"/>
      <c r="E1672" s="215"/>
      <c r="F1672" s="221"/>
      <c r="G1672" s="215"/>
      <c r="H1672" s="215"/>
      <c r="I1672" s="215"/>
      <c r="J1672" s="215"/>
      <c r="K1672" s="214"/>
      <c r="L1672" s="215"/>
      <c r="M1672" s="156"/>
      <c r="N1672" s="214"/>
      <c r="O1672" s="214"/>
      <c r="P1672" s="242"/>
      <c r="Q1672" s="215"/>
      <c r="R1672" s="215"/>
      <c r="S1672" s="215"/>
      <c r="T1672" s="215"/>
      <c r="AP1672"/>
      <c r="AQ1672"/>
    </row>
    <row r="1673" spans="1:43" ht="14.4" x14ac:dyDescent="0.3">
      <c r="A1673" s="214"/>
      <c r="B1673" s="215"/>
      <c r="C1673" s="215"/>
      <c r="D1673" s="215"/>
      <c r="E1673" s="215"/>
      <c r="F1673" s="221"/>
      <c r="G1673" s="215"/>
      <c r="H1673" s="215"/>
      <c r="I1673" s="215"/>
      <c r="J1673" s="215"/>
      <c r="K1673" s="214"/>
      <c r="L1673" s="215"/>
      <c r="M1673" s="156"/>
      <c r="N1673" s="214"/>
      <c r="O1673" s="214"/>
      <c r="P1673" s="242"/>
      <c r="Q1673" s="215"/>
      <c r="R1673" s="215"/>
      <c r="S1673" s="215"/>
      <c r="T1673" s="215"/>
      <c r="AP1673"/>
      <c r="AQ1673"/>
    </row>
    <row r="1674" spans="1:43" ht="14.4" x14ac:dyDescent="0.3">
      <c r="A1674" s="214"/>
      <c r="B1674" s="215"/>
      <c r="C1674" s="215"/>
      <c r="D1674" s="215"/>
      <c r="E1674" s="215"/>
      <c r="F1674" s="221"/>
      <c r="G1674" s="215"/>
      <c r="H1674" s="215"/>
      <c r="I1674" s="215"/>
      <c r="J1674" s="215"/>
      <c r="K1674" s="214"/>
      <c r="L1674" s="215"/>
      <c r="M1674" s="156"/>
      <c r="N1674" s="214"/>
      <c r="O1674" s="214"/>
      <c r="P1674" s="242"/>
      <c r="Q1674" s="215"/>
      <c r="R1674" s="215"/>
      <c r="S1674" s="215"/>
      <c r="T1674" s="215"/>
      <c r="AP1674"/>
      <c r="AQ1674"/>
    </row>
    <row r="1675" spans="1:43" ht="14.4" x14ac:dyDescent="0.3">
      <c r="A1675" s="214"/>
      <c r="B1675" s="215"/>
      <c r="C1675" s="215"/>
      <c r="D1675" s="215"/>
      <c r="E1675" s="215"/>
      <c r="F1675" s="221"/>
      <c r="G1675" s="215"/>
      <c r="H1675" s="215"/>
      <c r="I1675" s="215"/>
      <c r="J1675" s="215"/>
      <c r="K1675" s="214"/>
      <c r="L1675" s="215"/>
      <c r="M1675" s="156"/>
      <c r="N1675" s="214"/>
      <c r="O1675" s="214"/>
      <c r="P1675" s="242"/>
      <c r="Q1675" s="215"/>
      <c r="R1675" s="215"/>
      <c r="S1675" s="215"/>
      <c r="T1675" s="215"/>
      <c r="AP1675"/>
      <c r="AQ1675"/>
    </row>
    <row r="1676" spans="1:43" ht="14.4" x14ac:dyDescent="0.3">
      <c r="A1676" s="214"/>
      <c r="B1676" s="215"/>
      <c r="C1676" s="215"/>
      <c r="D1676" s="215"/>
      <c r="E1676" s="215"/>
      <c r="F1676" s="221"/>
      <c r="G1676" s="215"/>
      <c r="H1676" s="215"/>
      <c r="I1676" s="215"/>
      <c r="J1676" s="215"/>
      <c r="K1676" s="214"/>
      <c r="L1676" s="215"/>
      <c r="M1676" s="156"/>
      <c r="N1676" s="214"/>
      <c r="O1676" s="214"/>
      <c r="P1676" s="242"/>
      <c r="Q1676" s="215"/>
      <c r="R1676" s="215"/>
      <c r="S1676" s="215"/>
      <c r="T1676" s="215"/>
      <c r="AP1676"/>
      <c r="AQ1676"/>
    </row>
    <row r="1677" spans="1:43" ht="14.4" x14ac:dyDescent="0.3">
      <c r="A1677" s="214"/>
      <c r="B1677" s="215"/>
      <c r="C1677" s="215"/>
      <c r="D1677" s="215"/>
      <c r="E1677" s="215"/>
      <c r="F1677" s="221"/>
      <c r="G1677" s="215"/>
      <c r="H1677" s="215"/>
      <c r="I1677" s="215"/>
      <c r="J1677" s="215"/>
      <c r="K1677" s="214"/>
      <c r="L1677" s="215"/>
      <c r="M1677" s="156"/>
      <c r="N1677" s="214"/>
      <c r="O1677" s="214"/>
      <c r="P1677" s="242"/>
      <c r="Q1677" s="215"/>
      <c r="R1677" s="215"/>
      <c r="S1677" s="215"/>
      <c r="T1677" s="215"/>
      <c r="AP1677"/>
      <c r="AQ1677"/>
    </row>
    <row r="1678" spans="1:43" ht="14.4" x14ac:dyDescent="0.3">
      <c r="A1678" s="214"/>
      <c r="B1678" s="215"/>
      <c r="C1678" s="215"/>
      <c r="D1678" s="215"/>
      <c r="E1678" s="215"/>
      <c r="F1678" s="221"/>
      <c r="G1678" s="215"/>
      <c r="H1678" s="215"/>
      <c r="I1678" s="215"/>
      <c r="J1678" s="215"/>
      <c r="K1678" s="214"/>
      <c r="L1678" s="215"/>
      <c r="M1678" s="222"/>
      <c r="N1678" s="214"/>
      <c r="O1678" s="214"/>
      <c r="P1678" s="242"/>
      <c r="Q1678" s="215"/>
      <c r="R1678" s="215"/>
      <c r="S1678" s="215"/>
      <c r="T1678" s="215"/>
      <c r="AP1678"/>
      <c r="AQ1678"/>
    </row>
    <row r="1679" spans="1:43" ht="14.4" x14ac:dyDescent="0.3">
      <c r="A1679" s="214"/>
      <c r="B1679" s="215"/>
      <c r="C1679" s="215"/>
      <c r="D1679" s="215"/>
      <c r="E1679" s="215"/>
      <c r="F1679" s="221"/>
      <c r="G1679" s="215"/>
      <c r="H1679" s="215"/>
      <c r="I1679" s="215"/>
      <c r="J1679" s="215"/>
      <c r="K1679" s="214"/>
      <c r="L1679" s="215"/>
      <c r="M1679" s="226"/>
      <c r="N1679" s="214"/>
      <c r="O1679" s="214"/>
      <c r="P1679" s="242"/>
      <c r="Q1679" s="215"/>
      <c r="R1679" s="215"/>
      <c r="S1679" s="215"/>
      <c r="T1679" s="215"/>
      <c r="AP1679"/>
      <c r="AQ1679"/>
    </row>
    <row r="1680" spans="1:43" ht="14.4" x14ac:dyDescent="0.3">
      <c r="A1680" s="214"/>
      <c r="B1680" s="215"/>
      <c r="C1680" s="215"/>
      <c r="D1680" s="215"/>
      <c r="E1680" s="215"/>
      <c r="F1680" s="221"/>
      <c r="G1680" s="215"/>
      <c r="H1680" s="215"/>
      <c r="I1680" s="215"/>
      <c r="J1680" s="215"/>
      <c r="K1680" s="214"/>
      <c r="L1680" s="215"/>
      <c r="M1680" s="156"/>
      <c r="N1680" s="214"/>
      <c r="O1680" s="214"/>
      <c r="P1680" s="242"/>
      <c r="Q1680" s="215"/>
      <c r="R1680" s="215"/>
      <c r="S1680" s="215"/>
      <c r="T1680" s="215"/>
      <c r="AP1680"/>
      <c r="AQ1680"/>
    </row>
    <row r="1681" spans="1:43" ht="14.4" x14ac:dyDescent="0.3">
      <c r="A1681" s="214"/>
      <c r="B1681" s="215"/>
      <c r="C1681" s="215"/>
      <c r="D1681" s="215"/>
      <c r="E1681" s="215"/>
      <c r="F1681" s="221"/>
      <c r="G1681" s="215"/>
      <c r="H1681" s="215"/>
      <c r="I1681" s="215"/>
      <c r="J1681" s="215"/>
      <c r="K1681" s="214"/>
      <c r="L1681" s="215"/>
      <c r="M1681" s="156"/>
      <c r="N1681" s="214"/>
      <c r="O1681" s="214"/>
      <c r="P1681" s="242"/>
      <c r="Q1681" s="215"/>
      <c r="R1681" s="215"/>
      <c r="S1681" s="215"/>
      <c r="T1681" s="215"/>
      <c r="AP1681"/>
      <c r="AQ1681"/>
    </row>
    <row r="1682" spans="1:43" ht="14.4" x14ac:dyDescent="0.3">
      <c r="A1682" s="214"/>
      <c r="B1682" s="215"/>
      <c r="C1682" s="215"/>
      <c r="D1682" s="215"/>
      <c r="E1682" s="215"/>
      <c r="F1682" s="221"/>
      <c r="G1682" s="215"/>
      <c r="H1682" s="215"/>
      <c r="I1682" s="215"/>
      <c r="J1682" s="215"/>
      <c r="K1682" s="214"/>
      <c r="L1682" s="215"/>
      <c r="M1682" s="156"/>
      <c r="N1682" s="214"/>
      <c r="O1682" s="214"/>
      <c r="P1682" s="242"/>
      <c r="Q1682" s="215"/>
      <c r="R1682" s="215"/>
      <c r="S1682" s="215"/>
      <c r="T1682" s="215"/>
      <c r="AP1682"/>
      <c r="AQ1682"/>
    </row>
    <row r="1683" spans="1:43" ht="14.4" x14ac:dyDescent="0.3">
      <c r="A1683" s="214"/>
      <c r="B1683" s="215"/>
      <c r="C1683" s="215"/>
      <c r="D1683" s="215"/>
      <c r="E1683" s="215"/>
      <c r="F1683" s="221"/>
      <c r="G1683" s="215"/>
      <c r="H1683" s="215"/>
      <c r="I1683" s="215"/>
      <c r="J1683" s="215"/>
      <c r="K1683" s="214"/>
      <c r="L1683" s="215"/>
      <c r="M1683" s="156"/>
      <c r="N1683" s="214"/>
      <c r="O1683" s="214"/>
      <c r="P1683" s="242"/>
      <c r="Q1683" s="215"/>
      <c r="R1683" s="215"/>
      <c r="S1683" s="215"/>
      <c r="T1683" s="215"/>
      <c r="AP1683"/>
      <c r="AQ1683"/>
    </row>
    <row r="1684" spans="1:43" ht="14.4" x14ac:dyDescent="0.3">
      <c r="A1684" s="214"/>
      <c r="B1684" s="215"/>
      <c r="C1684" s="215"/>
      <c r="D1684" s="215"/>
      <c r="E1684" s="215"/>
      <c r="F1684" s="221"/>
      <c r="G1684" s="215"/>
      <c r="H1684" s="215"/>
      <c r="I1684" s="215"/>
      <c r="J1684" s="215"/>
      <c r="K1684" s="214"/>
      <c r="L1684" s="215"/>
      <c r="M1684" s="156"/>
      <c r="N1684" s="214"/>
      <c r="O1684" s="214"/>
      <c r="P1684" s="242"/>
      <c r="Q1684" s="215"/>
      <c r="R1684" s="215"/>
      <c r="S1684" s="215"/>
      <c r="T1684" s="215"/>
      <c r="AP1684"/>
      <c r="AQ1684"/>
    </row>
    <row r="1685" spans="1:43" ht="14.4" x14ac:dyDescent="0.3">
      <c r="A1685" s="214"/>
      <c r="B1685" s="215"/>
      <c r="C1685" s="215"/>
      <c r="D1685" s="215"/>
      <c r="E1685" s="215"/>
      <c r="F1685" s="221"/>
      <c r="G1685" s="215"/>
      <c r="H1685" s="215"/>
      <c r="I1685" s="215"/>
      <c r="J1685" s="215"/>
      <c r="K1685" s="214"/>
      <c r="L1685" s="215"/>
      <c r="M1685" s="156"/>
      <c r="N1685" s="214"/>
      <c r="O1685" s="214"/>
      <c r="P1685" s="242"/>
      <c r="Q1685" s="215"/>
      <c r="R1685" s="215"/>
      <c r="S1685" s="215"/>
      <c r="T1685" s="215"/>
      <c r="AP1685"/>
      <c r="AQ1685"/>
    </row>
    <row r="1686" spans="1:43" ht="14.4" x14ac:dyDescent="0.3">
      <c r="A1686" s="214"/>
      <c r="B1686" s="215"/>
      <c r="C1686" s="215"/>
      <c r="D1686" s="215"/>
      <c r="E1686" s="215"/>
      <c r="F1686" s="221"/>
      <c r="G1686" s="215"/>
      <c r="H1686" s="215"/>
      <c r="I1686" s="215"/>
      <c r="J1686" s="215"/>
      <c r="K1686" s="214"/>
      <c r="L1686" s="215"/>
      <c r="M1686" s="156"/>
      <c r="N1686" s="214"/>
      <c r="O1686" s="214"/>
      <c r="P1686" s="242"/>
      <c r="Q1686" s="215"/>
      <c r="R1686" s="215"/>
      <c r="S1686" s="215"/>
      <c r="T1686" s="215"/>
      <c r="AP1686"/>
      <c r="AQ1686"/>
    </row>
    <row r="1687" spans="1:43" ht="14.4" x14ac:dyDescent="0.3">
      <c r="A1687" s="214"/>
      <c r="B1687" s="215"/>
      <c r="C1687" s="215"/>
      <c r="D1687" s="215"/>
      <c r="E1687" s="215"/>
      <c r="F1687" s="221"/>
      <c r="G1687" s="215"/>
      <c r="H1687" s="215"/>
      <c r="I1687" s="215"/>
      <c r="J1687" s="215"/>
      <c r="K1687" s="214"/>
      <c r="L1687" s="215"/>
      <c r="M1687" s="156"/>
      <c r="N1687" s="214"/>
      <c r="O1687" s="214"/>
      <c r="P1687" s="242"/>
      <c r="Q1687" s="215"/>
      <c r="R1687" s="215"/>
      <c r="S1687" s="215"/>
      <c r="T1687" s="215"/>
      <c r="AP1687"/>
      <c r="AQ1687"/>
    </row>
    <row r="1688" spans="1:43" ht="14.4" x14ac:dyDescent="0.3">
      <c r="A1688" s="214"/>
      <c r="B1688" s="215"/>
      <c r="C1688" s="215"/>
      <c r="D1688" s="215"/>
      <c r="E1688" s="215"/>
      <c r="F1688" s="221"/>
      <c r="G1688" s="215"/>
      <c r="H1688" s="215"/>
      <c r="I1688" s="215"/>
      <c r="J1688" s="215"/>
      <c r="K1688" s="214"/>
      <c r="L1688" s="215"/>
      <c r="M1688" s="156"/>
      <c r="N1688" s="214"/>
      <c r="O1688" s="214"/>
      <c r="P1688" s="242"/>
      <c r="Q1688" s="215"/>
      <c r="R1688" s="215"/>
      <c r="S1688" s="215"/>
      <c r="T1688" s="215"/>
      <c r="AP1688"/>
      <c r="AQ1688"/>
    </row>
    <row r="1689" spans="1:43" ht="14.4" x14ac:dyDescent="0.3">
      <c r="A1689" s="214"/>
      <c r="B1689" s="215"/>
      <c r="C1689" s="215"/>
      <c r="D1689" s="215"/>
      <c r="E1689" s="215"/>
      <c r="F1689" s="221"/>
      <c r="G1689" s="215"/>
      <c r="H1689" s="215"/>
      <c r="I1689" s="215"/>
      <c r="J1689" s="215"/>
      <c r="K1689" s="214"/>
      <c r="L1689" s="215"/>
      <c r="M1689" s="156"/>
      <c r="N1689" s="214"/>
      <c r="O1689" s="214"/>
      <c r="P1689" s="242"/>
      <c r="Q1689" s="215"/>
      <c r="R1689" s="215"/>
      <c r="S1689" s="215"/>
      <c r="T1689" s="215"/>
      <c r="AP1689"/>
      <c r="AQ1689"/>
    </row>
    <row r="1690" spans="1:43" ht="14.4" x14ac:dyDescent="0.3">
      <c r="A1690" s="214"/>
      <c r="B1690" s="215"/>
      <c r="C1690" s="215"/>
      <c r="D1690" s="215"/>
      <c r="E1690" s="215"/>
      <c r="F1690" s="221"/>
      <c r="G1690" s="215"/>
      <c r="H1690" s="215"/>
      <c r="I1690" s="215"/>
      <c r="J1690" s="215"/>
      <c r="K1690" s="214"/>
      <c r="L1690" s="215"/>
      <c r="M1690" s="156"/>
      <c r="N1690" s="214"/>
      <c r="O1690" s="214"/>
      <c r="P1690" s="242"/>
      <c r="Q1690" s="215"/>
      <c r="R1690" s="215"/>
      <c r="S1690" s="215"/>
      <c r="T1690" s="215"/>
      <c r="AP1690"/>
      <c r="AQ1690"/>
    </row>
    <row r="1691" spans="1:43" ht="14.4" x14ac:dyDescent="0.3">
      <c r="A1691" s="214"/>
      <c r="B1691" s="215"/>
      <c r="C1691" s="215"/>
      <c r="D1691" s="215"/>
      <c r="E1691" s="215"/>
      <c r="F1691" s="221"/>
      <c r="G1691" s="215"/>
      <c r="H1691" s="215"/>
      <c r="I1691" s="215"/>
      <c r="J1691" s="215"/>
      <c r="K1691" s="159"/>
      <c r="L1691" s="215"/>
      <c r="M1691" s="156"/>
      <c r="N1691" s="214"/>
      <c r="O1691" s="214"/>
      <c r="P1691" s="242"/>
      <c r="Q1691" s="215"/>
      <c r="R1691" s="215"/>
      <c r="S1691" s="215"/>
      <c r="T1691" s="215"/>
      <c r="AP1691"/>
      <c r="AQ1691"/>
    </row>
    <row r="1692" spans="1:43" ht="14.4" x14ac:dyDescent="0.3">
      <c r="A1692" s="214"/>
      <c r="B1692" s="215"/>
      <c r="C1692" s="215"/>
      <c r="D1692" s="215"/>
      <c r="E1692" s="215"/>
      <c r="F1692" s="221"/>
      <c r="G1692" s="215"/>
      <c r="H1692" s="215"/>
      <c r="I1692" s="215"/>
      <c r="J1692" s="215"/>
      <c r="K1692" s="222"/>
      <c r="L1692" s="215"/>
      <c r="M1692" s="156"/>
      <c r="N1692" s="214"/>
      <c r="O1692" s="214"/>
      <c r="P1692" s="242"/>
      <c r="Q1692" s="215"/>
      <c r="R1692" s="215"/>
      <c r="S1692" s="215"/>
      <c r="T1692" s="215"/>
      <c r="AP1692"/>
      <c r="AQ1692"/>
    </row>
    <row r="1693" spans="1:43" ht="14.4" x14ac:dyDescent="0.3">
      <c r="A1693" s="214"/>
      <c r="B1693" s="215"/>
      <c r="C1693" s="215"/>
      <c r="D1693" s="215"/>
      <c r="E1693" s="215"/>
      <c r="F1693" s="221"/>
      <c r="G1693" s="215"/>
      <c r="H1693" s="215"/>
      <c r="I1693" s="215"/>
      <c r="J1693" s="215"/>
      <c r="K1693" s="214"/>
      <c r="L1693" s="215"/>
      <c r="M1693" s="156"/>
      <c r="N1693" s="214"/>
      <c r="O1693" s="214"/>
      <c r="P1693" s="242"/>
      <c r="Q1693" s="215"/>
      <c r="R1693" s="215"/>
      <c r="S1693" s="215"/>
      <c r="T1693" s="215"/>
      <c r="AP1693"/>
      <c r="AQ1693"/>
    </row>
    <row r="1694" spans="1:43" ht="14.4" x14ac:dyDescent="0.3">
      <c r="A1694" s="214"/>
      <c r="B1694" s="215"/>
      <c r="C1694" s="215"/>
      <c r="D1694" s="215"/>
      <c r="E1694" s="215"/>
      <c r="F1694" s="221"/>
      <c r="G1694" s="215"/>
      <c r="H1694" s="215"/>
      <c r="I1694" s="215"/>
      <c r="J1694" s="215"/>
      <c r="K1694" s="214"/>
      <c r="L1694" s="215"/>
      <c r="M1694" s="156"/>
      <c r="N1694" s="214"/>
      <c r="O1694" s="214"/>
      <c r="P1694" s="242"/>
      <c r="Q1694" s="215"/>
      <c r="R1694" s="215"/>
      <c r="S1694" s="215"/>
      <c r="T1694" s="215"/>
      <c r="AP1694"/>
      <c r="AQ1694"/>
    </row>
    <row r="1695" spans="1:43" ht="14.4" x14ac:dyDescent="0.3">
      <c r="A1695" s="214"/>
      <c r="B1695" s="215"/>
      <c r="C1695" s="215"/>
      <c r="D1695" s="215"/>
      <c r="E1695" s="215"/>
      <c r="F1695" s="221"/>
      <c r="G1695" s="215"/>
      <c r="H1695" s="215"/>
      <c r="I1695" s="215"/>
      <c r="J1695" s="215"/>
      <c r="K1695" s="214"/>
      <c r="L1695" s="215"/>
      <c r="M1695" s="156"/>
      <c r="N1695" s="214"/>
      <c r="O1695" s="214"/>
      <c r="P1695" s="242"/>
      <c r="Q1695" s="215"/>
      <c r="R1695" s="215"/>
      <c r="S1695" s="215"/>
      <c r="T1695" s="215"/>
      <c r="AP1695"/>
      <c r="AQ1695"/>
    </row>
    <row r="1696" spans="1:43" ht="14.4" x14ac:dyDescent="0.3">
      <c r="A1696" s="214"/>
      <c r="B1696" s="215"/>
      <c r="C1696" s="215"/>
      <c r="D1696" s="215"/>
      <c r="E1696" s="215"/>
      <c r="F1696" s="221"/>
      <c r="G1696" s="215"/>
      <c r="H1696" s="215"/>
      <c r="I1696" s="215"/>
      <c r="J1696" s="215"/>
      <c r="K1696" s="214"/>
      <c r="L1696" s="215"/>
      <c r="M1696" s="156"/>
      <c r="N1696" s="214"/>
      <c r="O1696" s="214"/>
      <c r="P1696" s="242"/>
      <c r="Q1696" s="215"/>
      <c r="R1696" s="215"/>
      <c r="S1696" s="215"/>
      <c r="T1696" s="215"/>
      <c r="AP1696"/>
      <c r="AQ1696"/>
    </row>
    <row r="1697" spans="1:43" ht="14.4" x14ac:dyDescent="0.3">
      <c r="A1697" s="214"/>
      <c r="B1697" s="215"/>
      <c r="C1697" s="215"/>
      <c r="D1697" s="215"/>
      <c r="E1697" s="215"/>
      <c r="F1697" s="221"/>
      <c r="G1697" s="215"/>
      <c r="H1697" s="215"/>
      <c r="I1697" s="215"/>
      <c r="J1697" s="215"/>
      <c r="K1697" s="214"/>
      <c r="L1697" s="215"/>
      <c r="M1697" s="156"/>
      <c r="N1697" s="214"/>
      <c r="O1697" s="214"/>
      <c r="P1697" s="242"/>
      <c r="Q1697" s="215"/>
      <c r="R1697" s="215"/>
      <c r="S1697" s="215"/>
      <c r="T1697" s="215"/>
      <c r="AP1697"/>
      <c r="AQ1697"/>
    </row>
    <row r="1698" spans="1:43" ht="14.4" x14ac:dyDescent="0.3">
      <c r="A1698" s="214"/>
      <c r="B1698" s="215"/>
      <c r="C1698" s="215"/>
      <c r="D1698" s="215"/>
      <c r="E1698" s="215"/>
      <c r="F1698" s="221"/>
      <c r="G1698" s="215"/>
      <c r="H1698" s="215"/>
      <c r="I1698" s="215"/>
      <c r="J1698" s="215"/>
      <c r="K1698" s="214"/>
      <c r="L1698" s="215"/>
      <c r="M1698" s="156"/>
      <c r="N1698" s="214"/>
      <c r="O1698" s="214"/>
      <c r="P1698" s="242"/>
      <c r="Q1698" s="215"/>
      <c r="R1698" s="215"/>
      <c r="S1698" s="215"/>
      <c r="T1698" s="215"/>
      <c r="AP1698"/>
      <c r="AQ1698"/>
    </row>
    <row r="1699" spans="1:43" ht="14.4" x14ac:dyDescent="0.3">
      <c r="A1699" s="214"/>
      <c r="B1699" s="215"/>
      <c r="C1699" s="215"/>
      <c r="D1699" s="215"/>
      <c r="E1699" s="215"/>
      <c r="F1699" s="221"/>
      <c r="G1699" s="215"/>
      <c r="H1699" s="215"/>
      <c r="I1699" s="215"/>
      <c r="J1699" s="215"/>
      <c r="K1699" s="214"/>
      <c r="L1699" s="215"/>
      <c r="M1699" s="156"/>
      <c r="N1699" s="214"/>
      <c r="O1699" s="214"/>
      <c r="P1699" s="242"/>
      <c r="Q1699" s="215"/>
      <c r="R1699" s="215"/>
      <c r="S1699" s="215"/>
      <c r="T1699" s="215"/>
      <c r="AP1699"/>
      <c r="AQ1699"/>
    </row>
    <row r="1700" spans="1:43" ht="14.4" x14ac:dyDescent="0.3">
      <c r="A1700" s="214"/>
      <c r="B1700" s="215"/>
      <c r="C1700" s="215"/>
      <c r="D1700" s="215"/>
      <c r="E1700" s="215"/>
      <c r="F1700" s="221"/>
      <c r="G1700" s="215"/>
      <c r="H1700" s="215"/>
      <c r="I1700" s="215"/>
      <c r="J1700" s="215"/>
      <c r="K1700" s="159"/>
      <c r="L1700" s="215"/>
      <c r="M1700" s="156"/>
      <c r="N1700" s="214"/>
      <c r="O1700" s="214"/>
      <c r="P1700" s="242"/>
      <c r="Q1700" s="215"/>
      <c r="R1700" s="215"/>
      <c r="S1700" s="215"/>
      <c r="T1700" s="215"/>
      <c r="AP1700"/>
      <c r="AQ1700"/>
    </row>
    <row r="1701" spans="1:43" ht="14.4" x14ac:dyDescent="0.3">
      <c r="A1701" s="214"/>
      <c r="B1701" s="215"/>
      <c r="C1701" s="215"/>
      <c r="D1701" s="215"/>
      <c r="E1701" s="215"/>
      <c r="F1701" s="221"/>
      <c r="G1701" s="215"/>
      <c r="H1701" s="215"/>
      <c r="I1701" s="215"/>
      <c r="J1701" s="215"/>
      <c r="K1701" s="222"/>
      <c r="L1701" s="215"/>
      <c r="M1701" s="156"/>
      <c r="N1701" s="214"/>
      <c r="O1701" s="214"/>
      <c r="P1701" s="242"/>
      <c r="Q1701" s="215"/>
      <c r="R1701" s="215"/>
      <c r="S1701" s="215"/>
      <c r="T1701" s="215"/>
      <c r="AP1701"/>
      <c r="AQ1701"/>
    </row>
    <row r="1702" spans="1:43" ht="14.4" x14ac:dyDescent="0.3">
      <c r="A1702" s="214"/>
      <c r="B1702" s="215"/>
      <c r="C1702" s="215"/>
      <c r="D1702" s="215"/>
      <c r="E1702" s="215"/>
      <c r="F1702" s="221"/>
      <c r="G1702" s="215"/>
      <c r="H1702" s="215"/>
      <c r="I1702" s="215"/>
      <c r="J1702" s="215"/>
      <c r="K1702" s="159"/>
      <c r="L1702" s="215"/>
      <c r="M1702" s="156"/>
      <c r="N1702" s="214"/>
      <c r="O1702" s="214"/>
      <c r="P1702" s="242"/>
      <c r="Q1702" s="215"/>
      <c r="R1702" s="215"/>
      <c r="S1702" s="215"/>
      <c r="T1702" s="215"/>
      <c r="AP1702"/>
      <c r="AQ1702"/>
    </row>
    <row r="1703" spans="1:43" ht="14.4" x14ac:dyDescent="0.3">
      <c r="A1703" s="214"/>
      <c r="B1703" s="215"/>
      <c r="C1703" s="215"/>
      <c r="D1703" s="215"/>
      <c r="E1703" s="215"/>
      <c r="F1703" s="221"/>
      <c r="G1703" s="215"/>
      <c r="H1703" s="215"/>
      <c r="I1703" s="215"/>
      <c r="J1703" s="215"/>
      <c r="K1703" s="222"/>
      <c r="L1703" s="215"/>
      <c r="M1703" s="156"/>
      <c r="N1703" s="214"/>
      <c r="O1703" s="214"/>
      <c r="P1703" s="242"/>
      <c r="Q1703" s="215"/>
      <c r="R1703" s="215"/>
      <c r="S1703" s="215"/>
      <c r="T1703" s="215"/>
      <c r="AP1703"/>
      <c r="AQ1703"/>
    </row>
    <row r="1704" spans="1:43" ht="14.4" x14ac:dyDescent="0.3">
      <c r="A1704" s="214"/>
      <c r="B1704" s="215"/>
      <c r="C1704" s="215"/>
      <c r="D1704" s="215"/>
      <c r="E1704" s="215"/>
      <c r="F1704" s="221"/>
      <c r="G1704" s="215"/>
      <c r="H1704" s="215"/>
      <c r="I1704" s="215"/>
      <c r="J1704" s="215"/>
      <c r="K1704" s="214"/>
      <c r="L1704" s="215"/>
      <c r="M1704" s="156"/>
      <c r="N1704" s="214"/>
      <c r="O1704" s="214"/>
      <c r="P1704" s="242"/>
      <c r="Q1704" s="215"/>
      <c r="R1704" s="215"/>
      <c r="S1704" s="215"/>
      <c r="T1704" s="215"/>
      <c r="AP1704"/>
      <c r="AQ1704"/>
    </row>
    <row r="1705" spans="1:43" ht="14.4" x14ac:dyDescent="0.3">
      <c r="A1705" s="214"/>
      <c r="B1705" s="215"/>
      <c r="C1705" s="215"/>
      <c r="D1705" s="215"/>
      <c r="E1705" s="215"/>
      <c r="F1705" s="221"/>
      <c r="G1705" s="215"/>
      <c r="H1705" s="215"/>
      <c r="I1705" s="215"/>
      <c r="J1705" s="215"/>
      <c r="K1705" s="214"/>
      <c r="L1705" s="215"/>
      <c r="M1705" s="222"/>
      <c r="N1705" s="214"/>
      <c r="O1705" s="214"/>
      <c r="P1705" s="242"/>
      <c r="Q1705" s="215"/>
      <c r="R1705" s="215"/>
      <c r="S1705" s="215"/>
      <c r="T1705" s="215"/>
      <c r="AP1705"/>
      <c r="AQ1705"/>
    </row>
    <row r="1706" spans="1:43" ht="14.4" x14ac:dyDescent="0.3">
      <c r="A1706" s="214"/>
      <c r="B1706" s="215"/>
      <c r="C1706" s="215"/>
      <c r="D1706" s="215"/>
      <c r="E1706" s="215"/>
      <c r="F1706" s="221"/>
      <c r="G1706" s="215"/>
      <c r="H1706" s="215"/>
      <c r="I1706" s="215"/>
      <c r="J1706" s="215"/>
      <c r="K1706" s="214"/>
      <c r="L1706" s="215"/>
      <c r="M1706" s="226"/>
      <c r="N1706" s="214"/>
      <c r="O1706" s="214"/>
      <c r="P1706" s="242"/>
      <c r="Q1706" s="215"/>
      <c r="R1706" s="215"/>
      <c r="S1706" s="215"/>
      <c r="T1706" s="215"/>
      <c r="AP1706"/>
      <c r="AQ1706"/>
    </row>
    <row r="1707" spans="1:43" ht="14.4" x14ac:dyDescent="0.3">
      <c r="A1707" s="214"/>
      <c r="B1707" s="215"/>
      <c r="C1707" s="215"/>
      <c r="D1707" s="215"/>
      <c r="E1707" s="215"/>
      <c r="F1707" s="221"/>
      <c r="G1707" s="215"/>
      <c r="H1707" s="215"/>
      <c r="I1707" s="215"/>
      <c r="J1707" s="215"/>
      <c r="K1707" s="214"/>
      <c r="L1707" s="215"/>
      <c r="M1707" s="156"/>
      <c r="N1707" s="214"/>
      <c r="O1707" s="214"/>
      <c r="P1707" s="242"/>
      <c r="Q1707" s="215"/>
      <c r="R1707" s="215"/>
      <c r="S1707" s="215"/>
      <c r="T1707" s="215"/>
      <c r="AP1707"/>
      <c r="AQ1707"/>
    </row>
    <row r="1708" spans="1:43" ht="14.4" x14ac:dyDescent="0.3">
      <c r="A1708" s="214"/>
      <c r="B1708" s="215"/>
      <c r="C1708" s="215"/>
      <c r="D1708" s="215"/>
      <c r="E1708" s="215"/>
      <c r="F1708" s="221"/>
      <c r="G1708" s="215"/>
      <c r="H1708" s="215"/>
      <c r="I1708" s="215"/>
      <c r="J1708" s="215"/>
      <c r="K1708" s="214"/>
      <c r="L1708" s="215"/>
      <c r="M1708" s="156"/>
      <c r="N1708" s="214"/>
      <c r="O1708" s="214"/>
      <c r="P1708" s="242"/>
      <c r="Q1708" s="215"/>
      <c r="R1708" s="215"/>
      <c r="S1708" s="215"/>
      <c r="T1708" s="215"/>
      <c r="AP1708"/>
      <c r="AQ1708"/>
    </row>
    <row r="1709" spans="1:43" ht="14.4" x14ac:dyDescent="0.3">
      <c r="A1709" s="214"/>
      <c r="B1709" s="215"/>
      <c r="C1709" s="215"/>
      <c r="D1709" s="215"/>
      <c r="E1709" s="215"/>
      <c r="F1709" s="221"/>
      <c r="G1709" s="215"/>
      <c r="H1709" s="215"/>
      <c r="I1709" s="215"/>
      <c r="J1709" s="215"/>
      <c r="K1709" s="214"/>
      <c r="L1709" s="215"/>
      <c r="M1709" s="156"/>
      <c r="N1709" s="214"/>
      <c r="O1709" s="214"/>
      <c r="P1709" s="242"/>
      <c r="Q1709" s="215"/>
      <c r="R1709" s="215"/>
      <c r="S1709" s="215"/>
      <c r="T1709" s="215"/>
      <c r="AP1709"/>
      <c r="AQ1709"/>
    </row>
    <row r="1710" spans="1:43" ht="14.4" x14ac:dyDescent="0.3">
      <c r="A1710" s="214"/>
      <c r="B1710" s="215"/>
      <c r="C1710" s="215"/>
      <c r="D1710" s="215"/>
      <c r="E1710" s="215"/>
      <c r="F1710" s="221"/>
      <c r="G1710" s="215"/>
      <c r="H1710" s="215"/>
      <c r="I1710" s="215"/>
      <c r="J1710" s="215"/>
      <c r="K1710" s="159"/>
      <c r="L1710" s="215"/>
      <c r="M1710" s="156"/>
      <c r="N1710" s="214"/>
      <c r="O1710" s="214"/>
      <c r="P1710" s="242"/>
      <c r="Q1710" s="215"/>
      <c r="R1710" s="215"/>
      <c r="S1710" s="215"/>
      <c r="T1710" s="215"/>
      <c r="AP1710"/>
      <c r="AQ1710"/>
    </row>
    <row r="1711" spans="1:43" ht="14.4" x14ac:dyDescent="0.3">
      <c r="A1711" s="214"/>
      <c r="B1711" s="215"/>
      <c r="C1711" s="215"/>
      <c r="D1711" s="215"/>
      <c r="E1711" s="215"/>
      <c r="F1711" s="221"/>
      <c r="G1711" s="215"/>
      <c r="H1711" s="215"/>
      <c r="I1711" s="215"/>
      <c r="J1711" s="215"/>
      <c r="K1711" s="156"/>
      <c r="L1711" s="215"/>
      <c r="M1711" s="156"/>
      <c r="N1711" s="214"/>
      <c r="O1711" s="214"/>
      <c r="P1711" s="242"/>
      <c r="Q1711" s="215"/>
      <c r="R1711" s="215"/>
      <c r="S1711" s="215"/>
      <c r="T1711" s="215"/>
      <c r="AP1711"/>
      <c r="AQ1711"/>
    </row>
    <row r="1712" spans="1:43" ht="14.4" x14ac:dyDescent="0.3">
      <c r="A1712" s="214"/>
      <c r="B1712" s="215"/>
      <c r="C1712" s="215"/>
      <c r="D1712" s="215"/>
      <c r="E1712" s="215"/>
      <c r="F1712" s="221"/>
      <c r="G1712" s="215"/>
      <c r="H1712" s="215"/>
      <c r="I1712" s="215"/>
      <c r="J1712" s="215"/>
      <c r="K1712" s="222"/>
      <c r="L1712" s="215"/>
      <c r="M1712" s="156"/>
      <c r="N1712" s="214"/>
      <c r="O1712" s="214"/>
      <c r="P1712" s="242"/>
      <c r="Q1712" s="215"/>
      <c r="R1712" s="215"/>
      <c r="S1712" s="215"/>
      <c r="T1712" s="215"/>
      <c r="AP1712"/>
      <c r="AQ1712"/>
    </row>
    <row r="1713" spans="1:43" ht="14.4" x14ac:dyDescent="0.3">
      <c r="A1713" s="214"/>
      <c r="B1713" s="215"/>
      <c r="C1713" s="215"/>
      <c r="D1713" s="215"/>
      <c r="E1713" s="215"/>
      <c r="F1713" s="221"/>
      <c r="G1713" s="215"/>
      <c r="H1713" s="215"/>
      <c r="I1713" s="215"/>
      <c r="J1713" s="215"/>
      <c r="K1713" s="214"/>
      <c r="L1713" s="215"/>
      <c r="M1713" s="156"/>
      <c r="N1713" s="214"/>
      <c r="O1713" s="214"/>
      <c r="P1713" s="242"/>
      <c r="Q1713" s="215"/>
      <c r="R1713" s="215"/>
      <c r="S1713" s="215"/>
      <c r="T1713" s="215"/>
      <c r="AP1713"/>
      <c r="AQ1713"/>
    </row>
    <row r="1714" spans="1:43" ht="14.4" x14ac:dyDescent="0.3">
      <c r="A1714" s="214"/>
      <c r="B1714" s="215"/>
      <c r="C1714" s="215"/>
      <c r="D1714" s="215"/>
      <c r="E1714" s="215"/>
      <c r="F1714" s="221"/>
      <c r="G1714" s="215"/>
      <c r="H1714" s="215"/>
      <c r="I1714" s="215"/>
      <c r="J1714" s="215"/>
      <c r="K1714" s="214"/>
      <c r="L1714" s="215"/>
      <c r="M1714" s="156"/>
      <c r="N1714" s="214"/>
      <c r="O1714" s="214"/>
      <c r="P1714" s="242"/>
      <c r="Q1714" s="215"/>
      <c r="R1714" s="215"/>
      <c r="S1714" s="215"/>
      <c r="T1714" s="215"/>
      <c r="AP1714"/>
      <c r="AQ1714"/>
    </row>
    <row r="1715" spans="1:43" ht="14.4" x14ac:dyDescent="0.3">
      <c r="A1715" s="214"/>
      <c r="B1715" s="215"/>
      <c r="C1715" s="215"/>
      <c r="D1715" s="215"/>
      <c r="E1715" s="215"/>
      <c r="F1715" s="221"/>
      <c r="G1715" s="215"/>
      <c r="H1715" s="215"/>
      <c r="I1715" s="215"/>
      <c r="J1715" s="215"/>
      <c r="K1715" s="214"/>
      <c r="L1715" s="215"/>
      <c r="M1715" s="222"/>
      <c r="N1715" s="214"/>
      <c r="O1715" s="214"/>
      <c r="P1715" s="242"/>
      <c r="Q1715" s="215"/>
      <c r="R1715" s="215"/>
      <c r="S1715" s="215"/>
      <c r="T1715" s="215"/>
      <c r="AP1715"/>
      <c r="AQ1715"/>
    </row>
    <row r="1716" spans="1:43" ht="14.4" x14ac:dyDescent="0.3">
      <c r="A1716" s="214"/>
      <c r="B1716" s="215"/>
      <c r="C1716" s="215"/>
      <c r="D1716" s="215"/>
      <c r="E1716" s="215"/>
      <c r="F1716" s="221"/>
      <c r="G1716" s="215"/>
      <c r="H1716" s="215"/>
      <c r="I1716" s="215"/>
      <c r="J1716" s="215"/>
      <c r="K1716" s="214"/>
      <c r="L1716" s="215"/>
      <c r="M1716" s="226"/>
      <c r="N1716" s="214"/>
      <c r="O1716" s="214"/>
      <c r="P1716" s="242"/>
      <c r="Q1716" s="215"/>
      <c r="R1716" s="215"/>
      <c r="S1716" s="215"/>
      <c r="T1716" s="215"/>
      <c r="AP1716"/>
      <c r="AQ1716"/>
    </row>
    <row r="1717" spans="1:43" ht="14.4" x14ac:dyDescent="0.3">
      <c r="A1717" s="214"/>
      <c r="B1717" s="215"/>
      <c r="C1717" s="215"/>
      <c r="D1717" s="215"/>
      <c r="E1717" s="215"/>
      <c r="F1717" s="221"/>
      <c r="G1717" s="215"/>
      <c r="H1717" s="215"/>
      <c r="I1717" s="215"/>
      <c r="J1717" s="215"/>
      <c r="K1717" s="214"/>
      <c r="L1717" s="215"/>
      <c r="M1717" s="156"/>
      <c r="N1717" s="214"/>
      <c r="O1717" s="214"/>
      <c r="P1717" s="242"/>
      <c r="Q1717" s="215"/>
      <c r="R1717" s="215"/>
      <c r="S1717" s="215"/>
      <c r="T1717" s="215"/>
      <c r="AP1717"/>
      <c r="AQ1717"/>
    </row>
    <row r="1718" spans="1:43" ht="14.4" x14ac:dyDescent="0.3">
      <c r="A1718" s="214"/>
      <c r="B1718" s="215"/>
      <c r="C1718" s="215"/>
      <c r="D1718" s="215"/>
      <c r="E1718" s="215"/>
      <c r="F1718" s="221"/>
      <c r="G1718" s="215"/>
      <c r="H1718" s="215"/>
      <c r="I1718" s="215"/>
      <c r="J1718" s="215"/>
      <c r="K1718" s="214"/>
      <c r="L1718" s="215"/>
      <c r="M1718" s="222"/>
      <c r="N1718" s="214"/>
      <c r="O1718" s="214"/>
      <c r="P1718" s="242"/>
      <c r="Q1718" s="215"/>
      <c r="R1718" s="215"/>
      <c r="S1718" s="215"/>
      <c r="T1718" s="215"/>
      <c r="AP1718"/>
      <c r="AQ1718"/>
    </row>
    <row r="1719" spans="1:43" ht="14.4" x14ac:dyDescent="0.3">
      <c r="A1719" s="214"/>
      <c r="B1719" s="215"/>
      <c r="C1719" s="215"/>
      <c r="D1719" s="215"/>
      <c r="E1719" s="215"/>
      <c r="F1719" s="221"/>
      <c r="G1719" s="215"/>
      <c r="H1719" s="215"/>
      <c r="I1719" s="215"/>
      <c r="J1719" s="215"/>
      <c r="K1719" s="214"/>
      <c r="L1719" s="215"/>
      <c r="M1719" s="226"/>
      <c r="N1719" s="214"/>
      <c r="O1719" s="214"/>
      <c r="P1719" s="242"/>
      <c r="Q1719" s="215"/>
      <c r="R1719" s="215"/>
      <c r="S1719" s="215"/>
      <c r="T1719" s="215"/>
      <c r="AP1719"/>
      <c r="AQ1719"/>
    </row>
    <row r="1720" spans="1:43" ht="14.4" x14ac:dyDescent="0.3">
      <c r="A1720" s="214"/>
      <c r="B1720" s="215"/>
      <c r="C1720" s="215"/>
      <c r="D1720" s="215"/>
      <c r="E1720" s="215"/>
      <c r="F1720" s="221"/>
      <c r="G1720" s="215"/>
      <c r="H1720" s="215"/>
      <c r="I1720" s="215"/>
      <c r="J1720" s="215"/>
      <c r="K1720" s="214"/>
      <c r="L1720" s="215"/>
      <c r="M1720" s="156"/>
      <c r="N1720" s="214"/>
      <c r="O1720" s="214"/>
      <c r="P1720" s="242"/>
      <c r="Q1720" s="215"/>
      <c r="R1720" s="215"/>
      <c r="S1720" s="215"/>
      <c r="T1720" s="215"/>
      <c r="AP1720"/>
      <c r="AQ1720"/>
    </row>
    <row r="1721" spans="1:43" ht="14.4" x14ac:dyDescent="0.3">
      <c r="A1721" s="214"/>
      <c r="B1721" s="215"/>
      <c r="C1721" s="215"/>
      <c r="D1721" s="215"/>
      <c r="E1721" s="215"/>
      <c r="F1721" s="221"/>
      <c r="G1721" s="215"/>
      <c r="H1721" s="215"/>
      <c r="I1721" s="215"/>
      <c r="J1721" s="215"/>
      <c r="K1721" s="214"/>
      <c r="L1721" s="215"/>
      <c r="M1721" s="156"/>
      <c r="N1721" s="214"/>
      <c r="O1721" s="214"/>
      <c r="P1721" s="242"/>
      <c r="Q1721" s="215"/>
      <c r="R1721" s="215"/>
      <c r="S1721" s="215"/>
      <c r="T1721" s="215"/>
      <c r="AP1721"/>
      <c r="AQ1721"/>
    </row>
    <row r="1722" spans="1:43" ht="14.4" x14ac:dyDescent="0.3">
      <c r="A1722" s="214"/>
      <c r="B1722" s="215"/>
      <c r="C1722" s="215"/>
      <c r="D1722" s="215"/>
      <c r="E1722" s="215"/>
      <c r="F1722" s="221"/>
      <c r="G1722" s="215"/>
      <c r="H1722" s="215"/>
      <c r="I1722" s="215"/>
      <c r="J1722" s="215"/>
      <c r="K1722" s="214"/>
      <c r="L1722" s="215"/>
      <c r="M1722" s="156"/>
      <c r="N1722" s="214"/>
      <c r="O1722" s="214"/>
      <c r="P1722" s="242"/>
      <c r="Q1722" s="215"/>
      <c r="R1722" s="215"/>
      <c r="S1722" s="215"/>
      <c r="T1722" s="215"/>
      <c r="AP1722"/>
      <c r="AQ1722"/>
    </row>
    <row r="1723" spans="1:43" ht="14.4" x14ac:dyDescent="0.3">
      <c r="A1723" s="214"/>
      <c r="B1723" s="215"/>
      <c r="C1723" s="215"/>
      <c r="D1723" s="215"/>
      <c r="E1723" s="215"/>
      <c r="F1723" s="221"/>
      <c r="G1723" s="215"/>
      <c r="H1723" s="215"/>
      <c r="I1723" s="215"/>
      <c r="J1723" s="215"/>
      <c r="K1723" s="214"/>
      <c r="L1723" s="215"/>
      <c r="M1723" s="156"/>
      <c r="N1723" s="214"/>
      <c r="O1723" s="214"/>
      <c r="P1723" s="242"/>
      <c r="Q1723" s="215"/>
      <c r="R1723" s="215"/>
      <c r="S1723" s="215"/>
      <c r="T1723" s="215"/>
      <c r="AP1723"/>
      <c r="AQ1723"/>
    </row>
    <row r="1724" spans="1:43" ht="14.4" x14ac:dyDescent="0.3">
      <c r="A1724" s="214"/>
      <c r="B1724" s="215"/>
      <c r="C1724" s="215"/>
      <c r="D1724" s="215"/>
      <c r="E1724" s="215"/>
      <c r="F1724" s="221"/>
      <c r="G1724" s="215"/>
      <c r="H1724" s="215"/>
      <c r="I1724" s="215"/>
      <c r="J1724" s="215"/>
      <c r="K1724" s="214"/>
      <c r="L1724" s="215"/>
      <c r="M1724" s="156"/>
      <c r="N1724" s="214"/>
      <c r="O1724" s="214"/>
      <c r="P1724" s="242"/>
      <c r="Q1724" s="215"/>
      <c r="R1724" s="215"/>
      <c r="S1724" s="215"/>
      <c r="T1724" s="215"/>
      <c r="AP1724"/>
      <c r="AQ1724"/>
    </row>
    <row r="1725" spans="1:43" ht="14.4" x14ac:dyDescent="0.3">
      <c r="A1725" s="214"/>
      <c r="B1725" s="215"/>
      <c r="C1725" s="215"/>
      <c r="D1725" s="215"/>
      <c r="E1725" s="215"/>
      <c r="F1725" s="221"/>
      <c r="G1725" s="215"/>
      <c r="H1725" s="215"/>
      <c r="I1725" s="215"/>
      <c r="J1725" s="215"/>
      <c r="K1725" s="214"/>
      <c r="L1725" s="215"/>
      <c r="M1725" s="156"/>
      <c r="N1725" s="214"/>
      <c r="O1725" s="214"/>
      <c r="P1725" s="242"/>
      <c r="Q1725" s="215"/>
      <c r="R1725" s="215"/>
      <c r="S1725" s="215"/>
      <c r="T1725" s="215"/>
      <c r="AP1725"/>
      <c r="AQ1725"/>
    </row>
    <row r="1726" spans="1:43" ht="14.4" x14ac:dyDescent="0.3">
      <c r="A1726" s="214"/>
      <c r="B1726" s="215"/>
      <c r="C1726" s="215"/>
      <c r="D1726" s="215"/>
      <c r="E1726" s="215"/>
      <c r="F1726" s="221"/>
      <c r="G1726" s="215"/>
      <c r="H1726" s="215"/>
      <c r="I1726" s="215"/>
      <c r="J1726" s="215"/>
      <c r="K1726" s="214"/>
      <c r="L1726" s="215"/>
      <c r="M1726" s="156"/>
      <c r="N1726" s="214"/>
      <c r="O1726" s="214"/>
      <c r="P1726" s="242"/>
      <c r="Q1726" s="215"/>
      <c r="R1726" s="215"/>
      <c r="S1726" s="215"/>
      <c r="T1726" s="215"/>
      <c r="AP1726"/>
      <c r="AQ1726"/>
    </row>
    <row r="1727" spans="1:43" ht="14.4" x14ac:dyDescent="0.3">
      <c r="A1727" s="214"/>
      <c r="B1727" s="215"/>
      <c r="C1727" s="215"/>
      <c r="D1727" s="215"/>
      <c r="E1727" s="215"/>
      <c r="F1727" s="221"/>
      <c r="G1727" s="215"/>
      <c r="H1727" s="215"/>
      <c r="I1727" s="215"/>
      <c r="J1727" s="215"/>
      <c r="K1727" s="159"/>
      <c r="L1727" s="215"/>
      <c r="M1727" s="156"/>
      <c r="N1727" s="214"/>
      <c r="O1727" s="214"/>
      <c r="P1727" s="242"/>
      <c r="Q1727" s="215"/>
      <c r="R1727" s="215"/>
      <c r="S1727" s="215"/>
      <c r="T1727" s="215"/>
      <c r="AP1727"/>
      <c r="AQ1727"/>
    </row>
    <row r="1728" spans="1:43" ht="14.4" x14ac:dyDescent="0.3">
      <c r="A1728" s="214"/>
      <c r="B1728" s="215"/>
      <c r="C1728" s="215"/>
      <c r="D1728" s="215"/>
      <c r="E1728" s="215"/>
      <c r="F1728" s="221"/>
      <c r="G1728" s="215"/>
      <c r="H1728" s="215"/>
      <c r="I1728" s="215"/>
      <c r="J1728" s="215"/>
      <c r="K1728" s="222"/>
      <c r="L1728" s="215"/>
      <c r="M1728" s="156"/>
      <c r="N1728" s="214"/>
      <c r="O1728" s="214"/>
      <c r="P1728" s="242"/>
      <c r="Q1728" s="215"/>
      <c r="R1728" s="215"/>
      <c r="S1728" s="215"/>
      <c r="T1728" s="215"/>
      <c r="AP1728"/>
      <c r="AQ1728"/>
    </row>
    <row r="1729" spans="1:43" ht="14.4" x14ac:dyDescent="0.3">
      <c r="A1729" s="214"/>
      <c r="B1729" s="215"/>
      <c r="C1729" s="215"/>
      <c r="D1729" s="215"/>
      <c r="E1729" s="215"/>
      <c r="F1729" s="221"/>
      <c r="G1729" s="215"/>
      <c r="H1729" s="215"/>
      <c r="I1729" s="215"/>
      <c r="J1729" s="215"/>
      <c r="K1729" s="214"/>
      <c r="L1729" s="215"/>
      <c r="M1729" s="156"/>
      <c r="N1729" s="214"/>
      <c r="O1729" s="214"/>
      <c r="P1729" s="242"/>
      <c r="Q1729" s="215"/>
      <c r="R1729" s="215"/>
      <c r="S1729" s="215"/>
      <c r="T1729" s="215"/>
      <c r="AP1729"/>
      <c r="AQ1729"/>
    </row>
    <row r="1730" spans="1:43" ht="14.4" x14ac:dyDescent="0.3">
      <c r="A1730" s="214"/>
      <c r="B1730" s="215"/>
      <c r="C1730" s="215"/>
      <c r="D1730" s="215"/>
      <c r="E1730" s="215"/>
      <c r="F1730" s="221"/>
      <c r="G1730" s="215"/>
      <c r="H1730" s="215"/>
      <c r="I1730" s="215"/>
      <c r="J1730" s="215"/>
      <c r="K1730" s="214"/>
      <c r="L1730" s="215"/>
      <c r="M1730" s="156"/>
      <c r="N1730" s="214"/>
      <c r="O1730" s="214"/>
      <c r="P1730" s="242"/>
      <c r="Q1730" s="215"/>
      <c r="R1730" s="215"/>
      <c r="S1730" s="215"/>
      <c r="T1730" s="215"/>
      <c r="AP1730"/>
      <c r="AQ1730"/>
    </row>
    <row r="1731" spans="1:43" ht="14.4" x14ac:dyDescent="0.3">
      <c r="A1731" s="214"/>
      <c r="B1731" s="215"/>
      <c r="C1731" s="215"/>
      <c r="D1731" s="215"/>
      <c r="E1731" s="215"/>
      <c r="F1731" s="221"/>
      <c r="G1731" s="215"/>
      <c r="H1731" s="215"/>
      <c r="I1731" s="215"/>
      <c r="J1731" s="215"/>
      <c r="K1731" s="159"/>
      <c r="L1731" s="215"/>
      <c r="M1731" s="156"/>
      <c r="N1731" s="214"/>
      <c r="O1731" s="214"/>
      <c r="P1731" s="242"/>
      <c r="Q1731" s="215"/>
      <c r="R1731" s="215"/>
      <c r="S1731" s="215"/>
      <c r="T1731" s="215"/>
      <c r="AP1731"/>
      <c r="AQ1731"/>
    </row>
    <row r="1732" spans="1:43" ht="14.4" x14ac:dyDescent="0.3">
      <c r="A1732" s="214"/>
      <c r="B1732" s="215"/>
      <c r="C1732" s="215"/>
      <c r="D1732" s="215"/>
      <c r="E1732" s="215"/>
      <c r="F1732" s="221"/>
      <c r="G1732" s="215"/>
      <c r="H1732" s="215"/>
      <c r="I1732" s="215"/>
      <c r="J1732" s="215"/>
      <c r="K1732" s="222"/>
      <c r="L1732" s="215"/>
      <c r="M1732" s="156"/>
      <c r="N1732" s="214"/>
      <c r="O1732" s="214"/>
      <c r="P1732" s="242"/>
      <c r="Q1732" s="215"/>
      <c r="R1732" s="215"/>
      <c r="S1732" s="215"/>
      <c r="T1732" s="215"/>
      <c r="AP1732"/>
      <c r="AQ1732"/>
    </row>
    <row r="1733" spans="1:43" ht="14.4" x14ac:dyDescent="0.3">
      <c r="A1733" s="214"/>
      <c r="B1733" s="215"/>
      <c r="C1733" s="215"/>
      <c r="D1733" s="215"/>
      <c r="E1733" s="215"/>
      <c r="F1733" s="221"/>
      <c r="G1733" s="215"/>
      <c r="H1733" s="215"/>
      <c r="I1733" s="215"/>
      <c r="J1733" s="215"/>
      <c r="K1733" s="214"/>
      <c r="L1733" s="215"/>
      <c r="M1733" s="156"/>
      <c r="N1733" s="214"/>
      <c r="O1733" s="214"/>
      <c r="P1733" s="242"/>
      <c r="Q1733" s="215"/>
      <c r="R1733" s="215"/>
      <c r="S1733" s="215"/>
      <c r="T1733" s="215"/>
      <c r="AP1733"/>
      <c r="AQ1733"/>
    </row>
    <row r="1734" spans="1:43" ht="14.4" x14ac:dyDescent="0.3">
      <c r="A1734" s="214"/>
      <c r="B1734" s="215"/>
      <c r="C1734" s="215"/>
      <c r="D1734" s="215"/>
      <c r="E1734" s="215"/>
      <c r="F1734" s="221"/>
      <c r="G1734" s="215"/>
      <c r="H1734" s="215"/>
      <c r="I1734" s="215"/>
      <c r="J1734" s="215"/>
      <c r="K1734" s="214"/>
      <c r="L1734" s="215"/>
      <c r="M1734" s="222"/>
      <c r="N1734" s="214"/>
      <c r="O1734" s="214"/>
      <c r="P1734" s="242"/>
      <c r="Q1734" s="215"/>
      <c r="R1734" s="215"/>
      <c r="S1734" s="215"/>
      <c r="T1734" s="215"/>
      <c r="AP1734"/>
      <c r="AQ1734"/>
    </row>
    <row r="1735" spans="1:43" ht="14.4" x14ac:dyDescent="0.3">
      <c r="A1735" s="214"/>
      <c r="B1735" s="215"/>
      <c r="C1735" s="215"/>
      <c r="D1735" s="215"/>
      <c r="E1735" s="215"/>
      <c r="F1735" s="221"/>
      <c r="G1735" s="215"/>
      <c r="H1735" s="215"/>
      <c r="I1735" s="215"/>
      <c r="J1735" s="215"/>
      <c r="K1735" s="214"/>
      <c r="L1735" s="215"/>
      <c r="M1735" s="226"/>
      <c r="N1735" s="214"/>
      <c r="O1735" s="214"/>
      <c r="P1735" s="242"/>
      <c r="Q1735" s="215"/>
      <c r="R1735" s="215"/>
      <c r="S1735" s="215"/>
      <c r="T1735" s="215"/>
      <c r="AP1735"/>
      <c r="AQ1735"/>
    </row>
    <row r="1736" spans="1:43" ht="14.4" x14ac:dyDescent="0.3">
      <c r="A1736" s="214"/>
      <c r="B1736" s="215"/>
      <c r="C1736" s="215"/>
      <c r="D1736" s="215"/>
      <c r="E1736" s="215"/>
      <c r="F1736" s="221"/>
      <c r="G1736" s="215"/>
      <c r="H1736" s="215"/>
      <c r="I1736" s="215"/>
      <c r="J1736" s="215"/>
      <c r="K1736" s="214"/>
      <c r="L1736" s="215"/>
      <c r="M1736" s="156"/>
      <c r="N1736" s="214"/>
      <c r="O1736" s="214"/>
      <c r="P1736" s="242"/>
      <c r="Q1736" s="215"/>
      <c r="R1736" s="215"/>
      <c r="S1736" s="215"/>
      <c r="T1736" s="215"/>
      <c r="AP1736"/>
      <c r="AQ1736"/>
    </row>
    <row r="1737" spans="1:43" ht="14.4" x14ac:dyDescent="0.3">
      <c r="A1737" s="214"/>
      <c r="B1737" s="215"/>
      <c r="C1737" s="215"/>
      <c r="D1737" s="215"/>
      <c r="E1737" s="215"/>
      <c r="F1737" s="221"/>
      <c r="G1737" s="215"/>
      <c r="H1737" s="215"/>
      <c r="I1737" s="215"/>
      <c r="J1737" s="215"/>
      <c r="K1737" s="159"/>
      <c r="L1737" s="215"/>
      <c r="M1737" s="222"/>
      <c r="N1737" s="214"/>
      <c r="O1737" s="214"/>
      <c r="P1737" s="242"/>
      <c r="Q1737" s="215"/>
      <c r="R1737" s="215"/>
      <c r="S1737" s="215"/>
      <c r="T1737" s="215"/>
      <c r="AP1737"/>
      <c r="AQ1737"/>
    </row>
    <row r="1738" spans="1:43" ht="14.4" x14ac:dyDescent="0.3">
      <c r="A1738" s="214"/>
      <c r="B1738" s="215"/>
      <c r="C1738" s="215"/>
      <c r="D1738" s="215"/>
      <c r="E1738" s="215"/>
      <c r="F1738" s="221"/>
      <c r="G1738" s="215"/>
      <c r="H1738" s="215"/>
      <c r="I1738" s="215"/>
      <c r="J1738" s="215"/>
      <c r="K1738" s="222"/>
      <c r="L1738" s="215"/>
      <c r="M1738" s="226"/>
      <c r="N1738" s="214"/>
      <c r="O1738" s="214"/>
      <c r="P1738" s="242"/>
      <c r="Q1738" s="215"/>
      <c r="R1738" s="215"/>
      <c r="S1738" s="215"/>
      <c r="T1738" s="215"/>
      <c r="AP1738"/>
      <c r="AQ1738"/>
    </row>
    <row r="1739" spans="1:43" ht="14.4" x14ac:dyDescent="0.3">
      <c r="A1739" s="214"/>
      <c r="B1739" s="215"/>
      <c r="C1739" s="215"/>
      <c r="D1739" s="215"/>
      <c r="E1739" s="215"/>
      <c r="F1739" s="221"/>
      <c r="G1739" s="215"/>
      <c r="H1739" s="215"/>
      <c r="I1739" s="215"/>
      <c r="J1739" s="215"/>
      <c r="K1739" s="159"/>
      <c r="L1739" s="215"/>
      <c r="M1739" s="156"/>
      <c r="N1739" s="214"/>
      <c r="O1739" s="214"/>
      <c r="P1739" s="242"/>
      <c r="Q1739" s="215"/>
      <c r="R1739" s="215"/>
      <c r="S1739" s="215"/>
      <c r="T1739" s="215"/>
      <c r="AP1739"/>
      <c r="AQ1739"/>
    </row>
    <row r="1740" spans="1:43" ht="14.4" x14ac:dyDescent="0.3">
      <c r="A1740" s="214"/>
      <c r="B1740" s="215"/>
      <c r="C1740" s="215"/>
      <c r="D1740" s="215"/>
      <c r="E1740" s="215"/>
      <c r="F1740" s="221"/>
      <c r="G1740" s="215"/>
      <c r="H1740" s="215"/>
      <c r="I1740" s="215"/>
      <c r="J1740" s="215"/>
      <c r="K1740" s="222"/>
      <c r="L1740" s="215"/>
      <c r="M1740" s="156"/>
      <c r="N1740" s="214"/>
      <c r="O1740" s="214"/>
      <c r="P1740" s="242"/>
      <c r="Q1740" s="215"/>
      <c r="R1740" s="215"/>
      <c r="S1740" s="215"/>
      <c r="T1740" s="215"/>
      <c r="AP1740"/>
      <c r="AQ1740"/>
    </row>
    <row r="1741" spans="1:43" ht="14.4" x14ac:dyDescent="0.3">
      <c r="A1741" s="214"/>
      <c r="B1741" s="215"/>
      <c r="C1741" s="215"/>
      <c r="D1741" s="215"/>
      <c r="E1741" s="215"/>
      <c r="F1741" s="221"/>
      <c r="G1741" s="215"/>
      <c r="H1741" s="215"/>
      <c r="I1741" s="215"/>
      <c r="J1741" s="215"/>
      <c r="K1741" s="214"/>
      <c r="L1741" s="215"/>
      <c r="M1741" s="156"/>
      <c r="N1741" s="214"/>
      <c r="O1741" s="214"/>
      <c r="P1741" s="242"/>
      <c r="Q1741" s="215"/>
      <c r="R1741" s="215"/>
      <c r="S1741" s="215"/>
      <c r="T1741" s="215"/>
      <c r="AP1741"/>
      <c r="AQ1741"/>
    </row>
    <row r="1742" spans="1:43" ht="14.4" x14ac:dyDescent="0.3">
      <c r="A1742" s="214"/>
      <c r="B1742" s="215"/>
      <c r="C1742" s="215"/>
      <c r="D1742" s="215"/>
      <c r="E1742" s="215"/>
      <c r="F1742" s="223"/>
      <c r="G1742" s="215"/>
      <c r="H1742" s="215"/>
      <c r="I1742" s="215"/>
      <c r="J1742" s="215"/>
      <c r="K1742" s="159"/>
      <c r="L1742" s="215"/>
      <c r="M1742" s="156"/>
      <c r="N1742" s="214"/>
      <c r="O1742" s="214"/>
      <c r="P1742" s="242"/>
      <c r="Q1742" s="215"/>
      <c r="R1742" s="215"/>
      <c r="S1742" s="215"/>
      <c r="T1742" s="215"/>
      <c r="AP1742"/>
      <c r="AQ1742"/>
    </row>
    <row r="1743" spans="1:43" ht="14.4" x14ac:dyDescent="0.3">
      <c r="A1743" s="214"/>
      <c r="B1743" s="215"/>
      <c r="C1743" s="215"/>
      <c r="D1743" s="215"/>
      <c r="E1743" s="215"/>
      <c r="F1743" s="222"/>
      <c r="G1743" s="215"/>
      <c r="H1743" s="215"/>
      <c r="I1743" s="215"/>
      <c r="J1743" s="215"/>
      <c r="K1743" s="222"/>
      <c r="L1743" s="215"/>
      <c r="M1743" s="156"/>
      <c r="N1743" s="214"/>
      <c r="O1743" s="214"/>
      <c r="P1743" s="242"/>
      <c r="Q1743" s="215"/>
      <c r="R1743" s="215"/>
      <c r="S1743" s="215"/>
      <c r="T1743" s="215"/>
      <c r="AP1743"/>
      <c r="AQ1743"/>
    </row>
    <row r="1744" spans="1:43" ht="14.4" x14ac:dyDescent="0.3">
      <c r="A1744" s="214"/>
      <c r="B1744" s="215"/>
      <c r="C1744" s="215"/>
      <c r="D1744" s="215"/>
      <c r="E1744" s="215"/>
      <c r="F1744" s="221"/>
      <c r="G1744" s="215"/>
      <c r="H1744" s="215"/>
      <c r="I1744" s="215"/>
      <c r="J1744" s="215"/>
      <c r="K1744" s="214"/>
      <c r="L1744" s="215"/>
      <c r="M1744" s="222"/>
      <c r="N1744" s="214"/>
      <c r="O1744" s="214"/>
      <c r="P1744" s="242"/>
      <c r="Q1744" s="215"/>
      <c r="R1744" s="215"/>
      <c r="S1744" s="215"/>
      <c r="T1744" s="215"/>
      <c r="AP1744"/>
      <c r="AQ1744"/>
    </row>
    <row r="1745" spans="1:43" ht="14.4" x14ac:dyDescent="0.3">
      <c r="A1745" s="214"/>
      <c r="B1745" s="215"/>
      <c r="C1745" s="215"/>
      <c r="D1745" s="215"/>
      <c r="E1745" s="215"/>
      <c r="F1745" s="221"/>
      <c r="G1745" s="215"/>
      <c r="H1745" s="215"/>
      <c r="I1745" s="215"/>
      <c r="J1745" s="215"/>
      <c r="K1745" s="214"/>
      <c r="L1745" s="215"/>
      <c r="M1745" s="226"/>
      <c r="N1745" s="214"/>
      <c r="O1745" s="214"/>
      <c r="P1745" s="242"/>
      <c r="Q1745" s="215"/>
      <c r="R1745" s="215"/>
      <c r="S1745" s="215"/>
      <c r="T1745" s="215"/>
      <c r="AP1745"/>
      <c r="AQ1745"/>
    </row>
    <row r="1746" spans="1:43" ht="14.4" x14ac:dyDescent="0.3">
      <c r="A1746" s="214"/>
      <c r="B1746" s="215"/>
      <c r="C1746" s="215"/>
      <c r="D1746" s="215"/>
      <c r="E1746" s="215"/>
      <c r="F1746" s="221"/>
      <c r="G1746" s="215"/>
      <c r="H1746" s="215"/>
      <c r="I1746" s="215"/>
      <c r="J1746" s="215"/>
      <c r="K1746" s="159"/>
      <c r="L1746" s="215"/>
      <c r="M1746" s="156"/>
      <c r="N1746" s="214"/>
      <c r="O1746" s="214"/>
      <c r="P1746" s="242"/>
      <c r="Q1746" s="215"/>
      <c r="R1746" s="215"/>
      <c r="S1746" s="215"/>
      <c r="T1746" s="215"/>
      <c r="AP1746"/>
      <c r="AQ1746"/>
    </row>
    <row r="1747" spans="1:43" ht="14.4" x14ac:dyDescent="0.3">
      <c r="A1747" s="214"/>
      <c r="B1747" s="215"/>
      <c r="C1747" s="215"/>
      <c r="D1747" s="215"/>
      <c r="E1747" s="215"/>
      <c r="F1747" s="221"/>
      <c r="G1747" s="215"/>
      <c r="H1747" s="215"/>
      <c r="I1747" s="215"/>
      <c r="J1747" s="215"/>
      <c r="K1747" s="156"/>
      <c r="L1747" s="215"/>
      <c r="M1747" s="156"/>
      <c r="N1747" s="214"/>
      <c r="O1747" s="214"/>
      <c r="P1747" s="242"/>
      <c r="Q1747" s="215"/>
      <c r="R1747" s="215"/>
      <c r="S1747" s="215"/>
      <c r="T1747" s="215"/>
      <c r="AP1747"/>
      <c r="AQ1747"/>
    </row>
    <row r="1748" spans="1:43" ht="14.4" x14ac:dyDescent="0.3">
      <c r="A1748" s="214"/>
      <c r="B1748" s="215"/>
      <c r="C1748" s="215"/>
      <c r="D1748" s="215"/>
      <c r="E1748" s="215"/>
      <c r="F1748" s="223"/>
      <c r="G1748" s="215"/>
      <c r="H1748" s="215"/>
      <c r="I1748" s="215"/>
      <c r="J1748" s="215"/>
      <c r="K1748" s="156"/>
      <c r="L1748" s="215"/>
      <c r="M1748" s="156"/>
      <c r="N1748" s="214"/>
      <c r="O1748" s="214"/>
      <c r="P1748" s="242"/>
      <c r="Q1748" s="215"/>
      <c r="R1748" s="215"/>
      <c r="S1748" s="215"/>
      <c r="T1748" s="215"/>
      <c r="AP1748"/>
      <c r="AQ1748"/>
    </row>
    <row r="1749" spans="1:43" ht="14.4" x14ac:dyDescent="0.3">
      <c r="A1749" s="214"/>
      <c r="B1749" s="215"/>
      <c r="C1749" s="215"/>
      <c r="D1749" s="215"/>
      <c r="E1749" s="215"/>
      <c r="F1749" s="156"/>
      <c r="G1749" s="215"/>
      <c r="H1749" s="215"/>
      <c r="I1749" s="215"/>
      <c r="J1749" s="215"/>
      <c r="K1749" s="156"/>
      <c r="L1749" s="215"/>
      <c r="M1749" s="156"/>
      <c r="N1749" s="214"/>
      <c r="O1749" s="214"/>
      <c r="P1749" s="242"/>
      <c r="Q1749" s="215"/>
      <c r="R1749" s="215"/>
      <c r="S1749" s="215"/>
      <c r="T1749" s="215"/>
      <c r="AP1749"/>
      <c r="AQ1749"/>
    </row>
    <row r="1750" spans="1:43" ht="14.4" x14ac:dyDescent="0.3">
      <c r="A1750" s="214"/>
      <c r="B1750" s="215"/>
      <c r="C1750" s="215"/>
      <c r="D1750" s="215"/>
      <c r="E1750" s="215"/>
      <c r="F1750" s="222"/>
      <c r="G1750" s="215"/>
      <c r="H1750" s="215"/>
      <c r="I1750" s="215"/>
      <c r="J1750" s="215"/>
      <c r="K1750" s="156"/>
      <c r="L1750" s="215"/>
      <c r="M1750" s="156"/>
      <c r="N1750" s="214"/>
      <c r="O1750" s="214"/>
      <c r="P1750" s="242"/>
      <c r="Q1750" s="215"/>
      <c r="R1750" s="215"/>
      <c r="S1750" s="215"/>
      <c r="T1750" s="215"/>
      <c r="AP1750"/>
      <c r="AQ1750"/>
    </row>
    <row r="1751" spans="1:43" ht="14.4" x14ac:dyDescent="0.3">
      <c r="A1751" s="214"/>
      <c r="B1751" s="215"/>
      <c r="C1751" s="215"/>
      <c r="D1751" s="215"/>
      <c r="E1751" s="215"/>
      <c r="F1751" s="221"/>
      <c r="G1751" s="215"/>
      <c r="H1751" s="215"/>
      <c r="I1751" s="215"/>
      <c r="J1751" s="215"/>
      <c r="K1751" s="156"/>
      <c r="L1751" s="215"/>
      <c r="M1751" s="156"/>
      <c r="N1751" s="214"/>
      <c r="O1751" s="214"/>
      <c r="P1751" s="242"/>
      <c r="Q1751" s="215"/>
      <c r="R1751" s="215"/>
      <c r="S1751" s="215"/>
      <c r="T1751" s="215"/>
      <c r="AP1751"/>
      <c r="AQ1751"/>
    </row>
    <row r="1752" spans="1:43" ht="14.4" x14ac:dyDescent="0.3">
      <c r="A1752" s="214"/>
      <c r="B1752" s="215"/>
      <c r="C1752" s="215"/>
      <c r="D1752" s="215"/>
      <c r="E1752" s="215"/>
      <c r="F1752" s="221"/>
      <c r="G1752" s="215"/>
      <c r="H1752" s="215"/>
      <c r="I1752" s="215"/>
      <c r="J1752" s="215"/>
      <c r="K1752" s="156"/>
      <c r="L1752" s="215"/>
      <c r="M1752" s="156"/>
      <c r="N1752" s="214"/>
      <c r="O1752" s="214"/>
      <c r="P1752" s="242"/>
      <c r="Q1752" s="215"/>
      <c r="R1752" s="215"/>
      <c r="S1752" s="215"/>
      <c r="T1752" s="215"/>
      <c r="AP1752"/>
      <c r="AQ1752"/>
    </row>
    <row r="1753" spans="1:43" ht="14.4" x14ac:dyDescent="0.3">
      <c r="A1753" s="214"/>
      <c r="B1753" s="215"/>
      <c r="C1753" s="215"/>
      <c r="D1753" s="215"/>
      <c r="E1753" s="215"/>
      <c r="F1753" s="221"/>
      <c r="G1753" s="215"/>
      <c r="H1753" s="215"/>
      <c r="I1753" s="215"/>
      <c r="J1753" s="215"/>
      <c r="K1753" s="156"/>
      <c r="L1753" s="215"/>
      <c r="M1753" s="156"/>
      <c r="N1753" s="214"/>
      <c r="O1753" s="214"/>
      <c r="P1753" s="242"/>
      <c r="Q1753" s="215"/>
      <c r="R1753" s="215"/>
      <c r="S1753" s="215"/>
      <c r="T1753" s="215"/>
      <c r="AP1753"/>
      <c r="AQ1753"/>
    </row>
    <row r="1754" spans="1:43" ht="14.4" x14ac:dyDescent="0.3">
      <c r="A1754" s="214"/>
      <c r="B1754" s="215"/>
      <c r="C1754" s="215"/>
      <c r="D1754" s="215"/>
      <c r="E1754" s="215"/>
      <c r="F1754" s="223"/>
      <c r="G1754" s="215"/>
      <c r="H1754" s="215"/>
      <c r="I1754" s="215"/>
      <c r="J1754" s="215"/>
      <c r="K1754" s="156"/>
      <c r="L1754" s="215"/>
      <c r="M1754" s="156"/>
      <c r="N1754" s="214"/>
      <c r="O1754" s="214"/>
      <c r="P1754" s="242"/>
      <c r="Q1754" s="215"/>
      <c r="R1754" s="215"/>
      <c r="S1754" s="215"/>
      <c r="T1754" s="215"/>
      <c r="AP1754"/>
      <c r="AQ1754"/>
    </row>
    <row r="1755" spans="1:43" ht="14.4" x14ac:dyDescent="0.3">
      <c r="A1755" s="214"/>
      <c r="B1755" s="215"/>
      <c r="C1755" s="215"/>
      <c r="D1755" s="215"/>
      <c r="E1755" s="215"/>
      <c r="F1755" s="222"/>
      <c r="G1755" s="215"/>
      <c r="H1755" s="215"/>
      <c r="I1755" s="215"/>
      <c r="J1755" s="215"/>
      <c r="K1755" s="156"/>
      <c r="L1755" s="215"/>
      <c r="M1755" s="156"/>
      <c r="N1755" s="214"/>
      <c r="O1755" s="214"/>
      <c r="P1755" s="242"/>
      <c r="Q1755" s="215"/>
      <c r="R1755" s="215"/>
      <c r="S1755" s="215"/>
      <c r="T1755" s="215"/>
      <c r="AP1755"/>
      <c r="AQ1755"/>
    </row>
    <row r="1756" spans="1:43" ht="14.4" x14ac:dyDescent="0.3">
      <c r="A1756" s="214"/>
      <c r="B1756" s="215"/>
      <c r="C1756" s="215"/>
      <c r="D1756" s="215"/>
      <c r="E1756" s="215"/>
      <c r="F1756" s="221"/>
      <c r="G1756" s="215"/>
      <c r="H1756" s="215"/>
      <c r="I1756" s="215"/>
      <c r="J1756" s="215"/>
      <c r="K1756" s="156"/>
      <c r="L1756" s="215"/>
      <c r="M1756" s="156"/>
      <c r="N1756" s="214"/>
      <c r="O1756" s="214"/>
      <c r="P1756" s="242"/>
      <c r="Q1756" s="215"/>
      <c r="R1756" s="215"/>
      <c r="S1756" s="215"/>
      <c r="T1756" s="215"/>
      <c r="AP1756"/>
      <c r="AQ1756"/>
    </row>
    <row r="1757" spans="1:43" ht="14.4" x14ac:dyDescent="0.3">
      <c r="A1757" s="214"/>
      <c r="B1757" s="215"/>
      <c r="C1757" s="215"/>
      <c r="D1757" s="215"/>
      <c r="E1757" s="215"/>
      <c r="F1757" s="221"/>
      <c r="G1757" s="215"/>
      <c r="H1757" s="215"/>
      <c r="I1757" s="215"/>
      <c r="J1757" s="215"/>
      <c r="K1757" s="156"/>
      <c r="L1757" s="215"/>
      <c r="M1757" s="156"/>
      <c r="N1757" s="214"/>
      <c r="O1757" s="214"/>
      <c r="P1757" s="242"/>
      <c r="Q1757" s="215"/>
      <c r="R1757" s="215"/>
      <c r="S1757" s="215"/>
      <c r="T1757" s="215"/>
      <c r="AP1757"/>
      <c r="AQ1757"/>
    </row>
    <row r="1758" spans="1:43" ht="14.4" x14ac:dyDescent="0.3">
      <c r="A1758" s="214"/>
      <c r="B1758" s="215"/>
      <c r="C1758" s="215"/>
      <c r="D1758" s="215"/>
      <c r="E1758" s="215"/>
      <c r="F1758" s="221"/>
      <c r="G1758" s="215"/>
      <c r="H1758" s="215"/>
      <c r="I1758" s="215"/>
      <c r="J1758" s="215"/>
      <c r="K1758" s="156"/>
      <c r="L1758" s="215"/>
      <c r="M1758" s="156"/>
      <c r="N1758" s="214"/>
      <c r="O1758" s="214"/>
      <c r="P1758" s="242"/>
      <c r="Q1758" s="215"/>
      <c r="R1758" s="215"/>
      <c r="S1758" s="215"/>
      <c r="T1758" s="215"/>
      <c r="AP1758"/>
      <c r="AQ1758"/>
    </row>
    <row r="1759" spans="1:43" ht="14.4" x14ac:dyDescent="0.3">
      <c r="A1759" s="214"/>
      <c r="B1759" s="215"/>
      <c r="C1759" s="215"/>
      <c r="D1759" s="215"/>
      <c r="E1759" s="215"/>
      <c r="F1759" s="221"/>
      <c r="G1759" s="215"/>
      <c r="H1759" s="215"/>
      <c r="I1759" s="215"/>
      <c r="J1759" s="215"/>
      <c r="K1759" s="156"/>
      <c r="L1759" s="215"/>
      <c r="M1759" s="156"/>
      <c r="N1759" s="214"/>
      <c r="O1759" s="214"/>
      <c r="P1759" s="242"/>
      <c r="Q1759" s="215"/>
      <c r="R1759" s="215"/>
      <c r="S1759" s="215"/>
      <c r="T1759" s="215"/>
      <c r="AP1759"/>
      <c r="AQ1759"/>
    </row>
    <row r="1760" spans="1:43" ht="14.4" x14ac:dyDescent="0.3">
      <c r="A1760" s="214"/>
      <c r="B1760" s="215"/>
      <c r="C1760" s="215"/>
      <c r="D1760" s="215"/>
      <c r="E1760" s="215"/>
      <c r="F1760" s="221"/>
      <c r="G1760" s="215"/>
      <c r="H1760" s="215"/>
      <c r="I1760" s="215"/>
      <c r="J1760" s="215"/>
      <c r="K1760" s="222"/>
      <c r="L1760" s="215"/>
      <c r="M1760" s="156"/>
      <c r="N1760" s="214"/>
      <c r="O1760" s="214"/>
      <c r="P1760" s="242"/>
      <c r="Q1760" s="215"/>
      <c r="R1760" s="215"/>
      <c r="S1760" s="215"/>
      <c r="T1760" s="215"/>
      <c r="AP1760"/>
      <c r="AQ1760"/>
    </row>
    <row r="1761" spans="1:43" ht="14.4" x14ac:dyDescent="0.3">
      <c r="A1761" s="214"/>
      <c r="B1761" s="215"/>
      <c r="C1761" s="215"/>
      <c r="D1761" s="215"/>
      <c r="E1761" s="215"/>
      <c r="F1761" s="221"/>
      <c r="G1761" s="215"/>
      <c r="H1761" s="215"/>
      <c r="I1761" s="215"/>
      <c r="J1761" s="215"/>
      <c r="K1761" s="159"/>
      <c r="L1761" s="215"/>
      <c r="M1761" s="156"/>
      <c r="N1761" s="214"/>
      <c r="O1761" s="214"/>
      <c r="P1761" s="242"/>
      <c r="Q1761" s="215"/>
      <c r="R1761" s="215"/>
      <c r="S1761" s="215"/>
      <c r="T1761" s="215"/>
      <c r="AP1761"/>
      <c r="AQ1761"/>
    </row>
    <row r="1762" spans="1:43" ht="14.4" x14ac:dyDescent="0.3">
      <c r="A1762" s="159"/>
      <c r="B1762" s="160"/>
      <c r="C1762" s="160"/>
      <c r="D1762" s="160"/>
      <c r="E1762" s="160"/>
      <c r="F1762" s="223"/>
      <c r="G1762" s="160"/>
      <c r="H1762" s="160"/>
      <c r="I1762" s="215"/>
      <c r="J1762" s="160"/>
      <c r="K1762" s="156"/>
      <c r="L1762" s="160"/>
      <c r="M1762" s="156"/>
      <c r="N1762" s="159"/>
      <c r="O1762" s="159"/>
      <c r="P1762" s="242"/>
      <c r="Q1762" s="160"/>
      <c r="R1762" s="160"/>
      <c r="S1762" s="160"/>
      <c r="T1762" s="160"/>
      <c r="AP1762"/>
      <c r="AQ1762"/>
    </row>
    <row r="1763" spans="1:43" ht="14.4" x14ac:dyDescent="0.3">
      <c r="A1763" s="159"/>
      <c r="B1763" s="160"/>
      <c r="C1763" s="160"/>
      <c r="D1763" s="160"/>
      <c r="E1763" s="160"/>
      <c r="F1763" s="223"/>
      <c r="G1763" s="160"/>
      <c r="H1763" s="160"/>
      <c r="I1763" s="215"/>
      <c r="J1763" s="160"/>
      <c r="K1763" s="156"/>
      <c r="L1763" s="160"/>
      <c r="M1763" s="156"/>
      <c r="N1763" s="159"/>
      <c r="O1763" s="159"/>
      <c r="P1763" s="243"/>
      <c r="Q1763" s="160"/>
      <c r="R1763" s="160"/>
      <c r="S1763" s="160"/>
      <c r="T1763" s="160"/>
    </row>
  </sheetData>
  <autoFilter ref="A2:AU793" xr:uid="{00000000-0001-0000-0600-000000000000}"/>
  <phoneticPr fontId="39" type="noConversion"/>
  <conditionalFormatting sqref="A1762:A1048576 A1:A2 C1 E1 G1 I1 K1 M1 O1 Q1 S1 U1 W1 Y1 AA1 AC1 AE1 AG1 AI1 AK1 AM1 AO1 AQ1">
    <cfRule type="duplicateValues" dxfId="0" priority="12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2025-01-30T09:45:10Z</dcterms:modified>
</cp:coreProperties>
</file>