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D:\9-10 دراسات\الاستمارة\مجلد جديد\"/>
    </mc:Choice>
  </mc:AlternateContent>
  <xr:revisionPtr revIDLastSave="0" documentId="13_ncr:1_{4BF8D17A-F4F3-4908-855A-71A5285AC8C1}" xr6:coauthVersionLast="47" xr6:coauthVersionMax="47" xr10:uidLastSave="{00000000-0000-0000-0000-000000000000}"/>
  <workbookProtection workbookAlgorithmName="SHA-512" workbookHashValue="ZBMANeAzFVdUKU36KjGWwJJIep2YrNHRQl4gYp3CpUFzYrg871CSWRw3WJsLwlCnoP4Q9ja7qYdHcniHXGmocw==" workbookSaltValue="WtQDobxCCD0NQYK3jcMMAQ==" workbookSpinCount="100000" lockStructure="1"/>
  <bookViews>
    <workbookView xWindow="-108" yWindow="-108" windowWidth="23256" windowHeight="12456" activeTab="1" xr2:uid="{00000000-000D-0000-FFFF-FFFF00000000}"/>
  </bookViews>
  <sheets>
    <sheet name="تعليمات" sheetId="13" r:id="rId1"/>
    <sheet name="إدخال البيانات" sheetId="7" r:id="rId2"/>
    <sheet name="إختيار المقررات" sheetId="5" r:id="rId3"/>
    <sheet name="الإستمارة" sheetId="11" r:id="rId4"/>
    <sheet name="LAW-24-25-f1" sheetId="2" r:id="rId5"/>
    <sheet name="ورقة4" sheetId="10" state="hidden" r:id="rId6"/>
    <sheet name="ورقة2" sheetId="4" state="hidden" r:id="rId7"/>
  </sheets>
  <definedNames>
    <definedName name="_xlnm._FilterDatabase" localSheetId="1" hidden="1">'إدخال البيانات'!$L$19:$L$31</definedName>
    <definedName name="_xlnm._FilterDatabase" localSheetId="6" hidden="1">ورقة2!$A$2:$AH$1637</definedName>
    <definedName name="_xlnm._FilterDatabase" localSheetId="5" hidden="1">ورقة4!$A$2:$BD$1482</definedName>
    <definedName name="_xlnm.Print_Area" localSheetId="3">الإستمارة!$A$1:$S$51</definedName>
    <definedName name="RowNu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" i="7" l="1"/>
  <c r="AC20" i="5" s="1"/>
  <c r="G10" i="7"/>
  <c r="F10" i="7"/>
  <c r="E10" i="7"/>
  <c r="D10" i="7"/>
  <c r="C10" i="7"/>
  <c r="B10" i="7"/>
  <c r="A10" i="7"/>
  <c r="F7" i="7"/>
  <c r="E7" i="7"/>
  <c r="D7" i="7"/>
  <c r="C7" i="7"/>
  <c r="B7" i="7"/>
  <c r="A7" i="7"/>
  <c r="D1" i="7"/>
  <c r="V4" i="5" l="1"/>
  <c r="AB4" i="5"/>
  <c r="N5" i="2" s="1"/>
  <c r="AH4" i="5"/>
  <c r="P4" i="5"/>
  <c r="J4" i="5"/>
  <c r="D4" i="5"/>
  <c r="D3" i="5"/>
  <c r="J3" i="5"/>
  <c r="AH1" i="5"/>
  <c r="AB1" i="5"/>
  <c r="J2" i="5"/>
  <c r="P2" i="5"/>
  <c r="V2" i="5"/>
  <c r="AB2" i="5"/>
  <c r="V3" i="5" l="1"/>
  <c r="AH3" i="5"/>
  <c r="AB3" i="5"/>
  <c r="P3" i="5"/>
  <c r="Y23" i="11"/>
  <c r="Y24" i="11"/>
  <c r="Y25" i="11"/>
  <c r="Y26" i="11"/>
  <c r="Y27" i="11"/>
  <c r="Y28" i="11"/>
  <c r="Y29" i="11"/>
  <c r="U3" i="11"/>
  <c r="U11" i="5"/>
  <c r="U12" i="5"/>
  <c r="U13" i="5"/>
  <c r="U10" i="5"/>
  <c r="O2" i="10" s="1"/>
  <c r="BN62" i="5"/>
  <c r="BN48" i="5"/>
  <c r="BN34" i="5"/>
  <c r="BN19" i="5"/>
  <c r="BM62" i="5" l="1"/>
  <c r="AZ2" i="10"/>
  <c r="CP4" i="2"/>
  <c r="AN2" i="10"/>
  <c r="BM34" i="5"/>
  <c r="AB2" i="10"/>
  <c r="BM48" i="5"/>
  <c r="BR4" i="2"/>
  <c r="BM19" i="5"/>
  <c r="AR4" i="2"/>
  <c r="DN4" i="2"/>
  <c r="B23" i="11" l="1"/>
  <c r="EJ5" i="2"/>
  <c r="DY5" i="2"/>
  <c r="DS5" i="2"/>
  <c r="D1" i="5"/>
  <c r="A32" i="5" l="1"/>
  <c r="A31" i="5"/>
  <c r="A37" i="5"/>
  <c r="A28" i="5"/>
  <c r="A30" i="5"/>
  <c r="A29" i="5"/>
  <c r="A36" i="5"/>
  <c r="A35" i="5"/>
  <c r="A27" i="5"/>
  <c r="A34" i="5"/>
  <c r="A33" i="5"/>
  <c r="D2" i="5"/>
  <c r="AH7" i="5" s="1"/>
  <c r="BR58" i="5"/>
  <c r="BR50" i="5"/>
  <c r="BR42" i="5"/>
  <c r="BR34" i="5"/>
  <c r="BR26" i="5"/>
  <c r="BR18" i="5"/>
  <c r="BR10" i="5"/>
  <c r="BR57" i="5"/>
  <c r="BR49" i="5"/>
  <c r="BR41" i="5"/>
  <c r="BR33" i="5"/>
  <c r="BR25" i="5"/>
  <c r="BR17" i="5"/>
  <c r="BR9" i="5"/>
  <c r="BR62" i="5"/>
  <c r="BR54" i="5"/>
  <c r="BR38" i="5"/>
  <c r="BR22" i="5"/>
  <c r="BR45" i="5"/>
  <c r="BR29" i="5"/>
  <c r="BI5" i="2" s="1"/>
  <c r="BR13" i="5"/>
  <c r="BR60" i="5"/>
  <c r="BR52" i="5"/>
  <c r="BR36" i="5"/>
  <c r="BU5" i="2" s="1"/>
  <c r="BR28" i="5"/>
  <c r="BR20" i="5"/>
  <c r="BR59" i="5"/>
  <c r="BR43" i="5"/>
  <c r="BR19" i="5"/>
  <c r="BR56" i="5"/>
  <c r="BR48" i="5"/>
  <c r="BR40" i="5"/>
  <c r="BR32" i="5"/>
  <c r="BR24" i="5"/>
  <c r="BR16" i="5"/>
  <c r="BR8" i="5"/>
  <c r="BR55" i="5"/>
  <c r="BR47" i="5"/>
  <c r="BR39" i="5"/>
  <c r="BR31" i="5"/>
  <c r="BR23" i="5"/>
  <c r="BR15" i="5"/>
  <c r="BR7" i="5"/>
  <c r="BR46" i="5"/>
  <c r="BR30" i="5"/>
  <c r="BR14" i="5"/>
  <c r="AI5" i="2" s="1"/>
  <c r="BR6" i="5"/>
  <c r="BR61" i="5"/>
  <c r="BR53" i="5"/>
  <c r="BR37" i="5"/>
  <c r="BR21" i="5"/>
  <c r="AU5" i="2" s="1"/>
  <c r="BR44" i="5"/>
  <c r="BR12" i="5"/>
  <c r="BR51" i="5"/>
  <c r="BR35" i="5"/>
  <c r="BR27" i="5"/>
  <c r="BR11" i="5"/>
  <c r="J7" i="5"/>
  <c r="AB5" i="5"/>
  <c r="P5" i="5"/>
  <c r="V5" i="5"/>
  <c r="AH11" i="5"/>
  <c r="I6" i="11"/>
  <c r="Z14" i="11" s="1"/>
  <c r="Y14" i="11" s="1"/>
  <c r="O6" i="11"/>
  <c r="Z15" i="11" s="1"/>
  <c r="Y15" i="11" s="1"/>
  <c r="D6" i="11"/>
  <c r="Z13" i="11" s="1"/>
  <c r="Y13" i="11" s="1"/>
  <c r="D2" i="11"/>
  <c r="D5" i="11"/>
  <c r="Z10" i="11" s="1"/>
  <c r="Y10" i="11" s="1"/>
  <c r="O3" i="11"/>
  <c r="Z6" i="11" s="1"/>
  <c r="Y6" i="11" s="1"/>
  <c r="D4" i="11"/>
  <c r="Z7" i="11" s="1"/>
  <c r="Y7" i="11" s="1"/>
  <c r="V1" i="5"/>
  <c r="I3" i="11" s="1"/>
  <c r="Z5" i="11" s="1"/>
  <c r="Y5" i="11" s="1"/>
  <c r="P1" i="5"/>
  <c r="J1" i="5"/>
  <c r="O2" i="11" s="1"/>
  <c r="I5" i="11"/>
  <c r="Z11" i="11" s="1"/>
  <c r="Y11" i="11" s="1"/>
  <c r="Z3" i="11" l="1"/>
  <c r="M39" i="11"/>
  <c r="U29" i="5"/>
  <c r="V29" i="5" s="1"/>
  <c r="U19" i="5"/>
  <c r="V19" i="5" s="1"/>
  <c r="U28" i="5"/>
  <c r="V28" i="5" s="1"/>
  <c r="EU5" i="2" s="1"/>
  <c r="D3" i="11"/>
  <c r="Z4" i="11" s="1"/>
  <c r="Y4" i="11" s="1"/>
  <c r="C5" i="2"/>
  <c r="U20" i="5"/>
  <c r="U23" i="5"/>
  <c r="V23" i="5" s="1"/>
  <c r="U25" i="5"/>
  <c r="U21" i="5"/>
  <c r="V21" i="5" s="1"/>
  <c r="U22" i="5"/>
  <c r="V22" i="5" s="1"/>
  <c r="U24" i="5"/>
  <c r="U26" i="5"/>
  <c r="U27" i="5"/>
  <c r="BT34" i="5"/>
  <c r="BS34" i="5"/>
  <c r="BS5" i="2"/>
  <c r="BT33" i="5"/>
  <c r="BQ5" i="2"/>
  <c r="BS33" i="5"/>
  <c r="AG5" i="2"/>
  <c r="BS12" i="5"/>
  <c r="BT12" i="5"/>
  <c r="CW5" i="2"/>
  <c r="BT52" i="5"/>
  <c r="BS52" i="5"/>
  <c r="BC5" i="2"/>
  <c r="BS25" i="5"/>
  <c r="BT25" i="5"/>
  <c r="CU5" i="2"/>
  <c r="BS51" i="5"/>
  <c r="BT51" i="5"/>
  <c r="BG5" i="2"/>
  <c r="BT27" i="5"/>
  <c r="BS27" i="5"/>
  <c r="AA5" i="2"/>
  <c r="BS9" i="5"/>
  <c r="BT9" i="5"/>
  <c r="CK5" i="2"/>
  <c r="BS45" i="5"/>
  <c r="BT45" i="5"/>
  <c r="AE5" i="2"/>
  <c r="BT11" i="5"/>
  <c r="BS11" i="5"/>
  <c r="BA5" i="2"/>
  <c r="BS24" i="5"/>
  <c r="BT24" i="5"/>
  <c r="DI5" i="2"/>
  <c r="BT59" i="5"/>
  <c r="BS59" i="5"/>
  <c r="CO5" i="2"/>
  <c r="BT47" i="5"/>
  <c r="BS47" i="5"/>
  <c r="DK5" i="2"/>
  <c r="BT60" i="5"/>
  <c r="BS60" i="5"/>
  <c r="DG5" i="2"/>
  <c r="BS58" i="5"/>
  <c r="BT58" i="5"/>
  <c r="AC5" i="2"/>
  <c r="BS10" i="5"/>
  <c r="BT10" i="5"/>
  <c r="DA5" i="2"/>
  <c r="BS54" i="5"/>
  <c r="BT54" i="5"/>
  <c r="BW5" i="2"/>
  <c r="BT37" i="5"/>
  <c r="BS37" i="5"/>
  <c r="CS5" i="2"/>
  <c r="BT50" i="5"/>
  <c r="BS50" i="5"/>
  <c r="AM5" i="2"/>
  <c r="BT16" i="5"/>
  <c r="BS16" i="5"/>
  <c r="CG5" i="2"/>
  <c r="BT43" i="5"/>
  <c r="BS43" i="5"/>
  <c r="CA5" i="2"/>
  <c r="BS39" i="5"/>
  <c r="BT39" i="5"/>
  <c r="BM5" i="2"/>
  <c r="BS31" i="5"/>
  <c r="BT31" i="5"/>
  <c r="AY5" i="2"/>
  <c r="BT23" i="5"/>
  <c r="BS23" i="5"/>
  <c r="AK5" i="2"/>
  <c r="BS15" i="5"/>
  <c r="BT15" i="5"/>
  <c r="W5" i="2"/>
  <c r="BS7" i="5"/>
  <c r="BT7" i="5"/>
  <c r="U5" i="2"/>
  <c r="BS6" i="5"/>
  <c r="BT6" i="5"/>
  <c r="DE5" i="2"/>
  <c r="BT57" i="5"/>
  <c r="BS57" i="5"/>
  <c r="CM5" i="2"/>
  <c r="BS46" i="5"/>
  <c r="BT46" i="5"/>
  <c r="Y5" i="2"/>
  <c r="BT8" i="5"/>
  <c r="BS8" i="5"/>
  <c r="BS19" i="5"/>
  <c r="AS5" i="2"/>
  <c r="BT19" i="5"/>
  <c r="BY5" i="2"/>
  <c r="BS38" i="5"/>
  <c r="BT38" i="5"/>
  <c r="BE5" i="2"/>
  <c r="BS26" i="5"/>
  <c r="BT26" i="5"/>
  <c r="BS62" i="5"/>
  <c r="DO5" i="2"/>
  <c r="BT62" i="5"/>
  <c r="CE5" i="2"/>
  <c r="BT41" i="5"/>
  <c r="BS41" i="5"/>
  <c r="BK5" i="2"/>
  <c r="BT30" i="5"/>
  <c r="BS30" i="5"/>
  <c r="AW5" i="2"/>
  <c r="BS22" i="5"/>
  <c r="BT22" i="5"/>
  <c r="CQ5" i="2"/>
  <c r="BT48" i="5"/>
  <c r="BS48" i="5"/>
  <c r="AQ5" i="2"/>
  <c r="BT18" i="5"/>
  <c r="BS18" i="5"/>
  <c r="BT61" i="5"/>
  <c r="BS61" i="5"/>
  <c r="DM5" i="2"/>
  <c r="CC5" i="2"/>
  <c r="BT40" i="5"/>
  <c r="BS40" i="5"/>
  <c r="CI5" i="2"/>
  <c r="BS44" i="5"/>
  <c r="BT44" i="5"/>
  <c r="AO5" i="2"/>
  <c r="BS17" i="5"/>
  <c r="BT17" i="5"/>
  <c r="CY5" i="2"/>
  <c r="BT53" i="5"/>
  <c r="BS53" i="5"/>
  <c r="BO5" i="2"/>
  <c r="BT32" i="5"/>
  <c r="BS32" i="5"/>
  <c r="DC5" i="2"/>
  <c r="BS55" i="5"/>
  <c r="BT55" i="5"/>
  <c r="O5" i="11"/>
  <c r="Z12" i="11" s="1"/>
  <c r="Y12" i="11" s="1"/>
  <c r="AE26" i="11"/>
  <c r="V20" i="5" l="1"/>
  <c r="V25" i="5"/>
  <c r="ER5" i="2" s="1"/>
  <c r="V27" i="5"/>
  <c r="ET5" i="2" s="1"/>
  <c r="V26" i="5"/>
  <c r="ES5" i="2" s="1"/>
  <c r="V24" i="5"/>
  <c r="EO5" i="2"/>
  <c r="EV5" i="2"/>
  <c r="I4" i="11"/>
  <c r="Z8" i="11" s="1"/>
  <c r="Y8" i="11" s="1"/>
  <c r="BT56" i="5"/>
  <c r="BT42" i="5"/>
  <c r="BS56" i="5"/>
  <c r="DR5" i="2"/>
  <c r="DQ5" i="2"/>
  <c r="DP5" i="2"/>
  <c r="EQ5" i="2" l="1"/>
  <c r="EP5" i="2"/>
  <c r="J31" i="11"/>
  <c r="E27" i="11"/>
  <c r="V35" i="11"/>
  <c r="V33" i="11"/>
  <c r="V37" i="11"/>
  <c r="EL5" i="2" l="1"/>
  <c r="B36" i="11"/>
  <c r="EM5" i="2"/>
  <c r="EK5" i="2"/>
  <c r="EN5" i="2" l="1"/>
  <c r="G34" i="11"/>
  <c r="B35" i="11"/>
  <c r="G35" i="11"/>
  <c r="N27" i="11" l="1"/>
  <c r="K27" i="11"/>
  <c r="B34" i="11"/>
  <c r="K28" i="11"/>
  <c r="D7" i="11" l="1"/>
  <c r="Z16" i="11" s="1"/>
  <c r="Y16" i="11" s="1"/>
  <c r="I7" i="11"/>
  <c r="Z17" i="11" s="1"/>
  <c r="Y17" i="11" s="1"/>
  <c r="G8" i="11"/>
  <c r="Z19" i="11" s="1"/>
  <c r="Y19" i="11" s="1"/>
  <c r="BK12" i="5"/>
  <c r="BK18" i="5"/>
  <c r="BK25" i="5"/>
  <c r="BK31" i="5"/>
  <c r="BK37" i="5"/>
  <c r="L9" i="11" l="1"/>
  <c r="Z21" i="11" s="1"/>
  <c r="Y21" i="11" s="1"/>
  <c r="B8" i="11"/>
  <c r="Z20" i="11" s="1"/>
  <c r="Y20" i="11" s="1"/>
  <c r="EI5" i="2"/>
  <c r="EH5" i="2"/>
  <c r="EG5" i="2"/>
  <c r="AC3" i="5"/>
  <c r="AC4" i="5"/>
  <c r="D9" i="11"/>
  <c r="Z22" i="11" s="1"/>
  <c r="Y22" i="11" s="1"/>
  <c r="BK7" i="5" l="1"/>
  <c r="BK6" i="5"/>
  <c r="BK13" i="5"/>
  <c r="BT14" i="5" l="1"/>
  <c r="BT13" i="5" s="1"/>
  <c r="BT21" i="5"/>
  <c r="BT20" i="5" s="1"/>
  <c r="BT49" i="5"/>
  <c r="BT36" i="5"/>
  <c r="BT35" i="5" s="1"/>
  <c r="BT29" i="5"/>
  <c r="BT28" i="5" s="1"/>
  <c r="BK8" i="5"/>
  <c r="BK22" i="5"/>
  <c r="BK23" i="5"/>
  <c r="BK24" i="5"/>
  <c r="L8" i="11"/>
  <c r="Z18" i="11" s="1"/>
  <c r="Y18" i="11" s="1"/>
  <c r="BK40" i="5"/>
  <c r="BS42" i="5"/>
  <c r="BK43" i="5"/>
  <c r="BK46" i="5"/>
  <c r="BK38" i="5"/>
  <c r="BK9" i="5"/>
  <c r="BK10" i="5"/>
  <c r="BK11" i="5"/>
  <c r="BK48" i="5"/>
  <c r="BK49" i="5"/>
  <c r="BS49" i="5"/>
  <c r="BK50" i="5"/>
  <c r="BK51" i="5"/>
  <c r="BK52" i="5"/>
  <c r="BK39" i="5"/>
  <c r="BK42" i="5"/>
  <c r="BK45" i="5"/>
  <c r="BK14" i="5"/>
  <c r="BK15" i="5"/>
  <c r="BK16" i="5"/>
  <c r="BK17" i="5"/>
  <c r="BK19" i="5"/>
  <c r="BK20" i="5"/>
  <c r="BK21" i="5"/>
  <c r="BK32" i="5"/>
  <c r="BK41" i="5"/>
  <c r="BK44" i="5"/>
  <c r="BK47" i="5"/>
  <c r="BK33" i="5"/>
  <c r="BK34" i="5"/>
  <c r="BK35" i="5"/>
  <c r="BS36" i="5"/>
  <c r="BS35" i="5" s="1"/>
  <c r="BK36" i="5"/>
  <c r="BK26" i="5"/>
  <c r="BK27" i="5"/>
  <c r="BK28" i="5"/>
  <c r="BS29" i="5"/>
  <c r="BS28" i="5" s="1"/>
  <c r="BK29" i="5"/>
  <c r="BK30" i="5"/>
  <c r="BS14" i="5"/>
  <c r="BS13" i="5" s="1"/>
  <c r="BS21" i="5"/>
  <c r="BS20" i="5" s="1"/>
  <c r="A5" i="2"/>
  <c r="E40" i="11"/>
  <c r="E46" i="11" s="1"/>
  <c r="B1" i="11"/>
  <c r="M5" i="2"/>
  <c r="B5" i="2"/>
  <c r="BS5" i="5" l="1"/>
  <c r="BT5" i="5"/>
  <c r="G9" i="5" s="1"/>
  <c r="EF5" i="2"/>
  <c r="V18" i="5"/>
  <c r="B33" i="11" s="1"/>
  <c r="F5" i="2"/>
  <c r="Q5" i="2"/>
  <c r="D5" i="2"/>
  <c r="P5" i="2"/>
  <c r="W16" i="11"/>
  <c r="W18" i="11"/>
  <c r="W19" i="11"/>
  <c r="W24" i="11"/>
  <c r="W14" i="11"/>
  <c r="W17" i="11"/>
  <c r="W15" i="11"/>
  <c r="W20" i="11"/>
  <c r="W13" i="11"/>
  <c r="W12" i="11"/>
  <c r="W23" i="11"/>
  <c r="O5" i="2"/>
  <c r="L45" i="11"/>
  <c r="J5" i="2" l="1"/>
  <c r="O4" i="11"/>
  <c r="Z9" i="11" s="1"/>
  <c r="Y9" i="11" s="1"/>
  <c r="I5" i="2"/>
  <c r="A22" i="5"/>
  <c r="B22" i="5" s="1"/>
  <c r="A21" i="5"/>
  <c r="B21" i="5" s="1"/>
  <c r="R5" i="2"/>
  <c r="E5" i="2"/>
  <c r="G5" i="2" l="1"/>
  <c r="L5" i="2"/>
  <c r="H5" i="2"/>
  <c r="K5" i="2"/>
  <c r="B40" i="11"/>
  <c r="B46" i="11" s="1"/>
  <c r="Y3" i="11"/>
  <c r="AA15" i="11" s="1"/>
  <c r="W3" i="11"/>
  <c r="H39" i="11"/>
  <c r="H45" i="11" s="1"/>
  <c r="AA11" i="11" l="1"/>
  <c r="AE11" i="11" s="1"/>
  <c r="AA13" i="11"/>
  <c r="AE13" i="11" s="1"/>
  <c r="AA18" i="11"/>
  <c r="AA20" i="11"/>
  <c r="AA10" i="11"/>
  <c r="AE10" i="11" s="1"/>
  <c r="AA7" i="11"/>
  <c r="AA16" i="11"/>
  <c r="AA21" i="11"/>
  <c r="AA8" i="11"/>
  <c r="AE8" i="11" s="1"/>
  <c r="AA12" i="11"/>
  <c r="AE12" i="11" s="1"/>
  <c r="AA14" i="11"/>
  <c r="AE14" i="11" s="1"/>
  <c r="AA17" i="11"/>
  <c r="AA19" i="11"/>
  <c r="AA9" i="11"/>
  <c r="AE9" i="11" s="1"/>
  <c r="AA4" i="11"/>
  <c r="AE4" i="11" s="1"/>
  <c r="G26" i="5"/>
  <c r="H26" i="5" s="1"/>
  <c r="J26" i="5" s="1"/>
  <c r="S26" i="5" s="1"/>
  <c r="I26" i="5" s="1"/>
  <c r="G12" i="5"/>
  <c r="H12" i="5" s="1"/>
  <c r="K12" i="5" s="1"/>
  <c r="G25" i="5"/>
  <c r="H25" i="5" s="1"/>
  <c r="J25" i="5" s="1"/>
  <c r="S25" i="5" s="1"/>
  <c r="I25" i="5" s="1"/>
  <c r="G33" i="5"/>
  <c r="H33" i="5" s="1"/>
  <c r="K33" i="5" s="1"/>
  <c r="G27" i="5"/>
  <c r="H27" i="5" s="1"/>
  <c r="K27" i="5" s="1"/>
  <c r="G20" i="5"/>
  <c r="H20" i="5" s="1"/>
  <c r="G18" i="5"/>
  <c r="H18" i="5" s="1"/>
  <c r="G31" i="5"/>
  <c r="H31" i="5" s="1"/>
  <c r="J31" i="5" s="1"/>
  <c r="S31" i="5" s="1"/>
  <c r="I31" i="5" s="1"/>
  <c r="G30" i="5"/>
  <c r="H30" i="5" s="1"/>
  <c r="G29" i="5"/>
  <c r="H29" i="5" s="1"/>
  <c r="K29" i="5" s="1"/>
  <c r="G28" i="5"/>
  <c r="H28" i="5" s="1"/>
  <c r="G21" i="5"/>
  <c r="H21" i="5" s="1"/>
  <c r="G17" i="5"/>
  <c r="H17" i="5" s="1"/>
  <c r="K17" i="5" s="1"/>
  <c r="G32" i="5"/>
  <c r="H32" i="5" s="1"/>
  <c r="G24" i="5"/>
  <c r="H24" i="5" s="1"/>
  <c r="G19" i="5"/>
  <c r="H19" i="5" s="1"/>
  <c r="G11" i="5"/>
  <c r="H11" i="5" s="1"/>
  <c r="G13" i="5"/>
  <c r="H13" i="5" s="1"/>
  <c r="K13" i="5" s="1"/>
  <c r="G22" i="5"/>
  <c r="H22" i="5" s="1"/>
  <c r="G15" i="5"/>
  <c r="H15" i="5" s="1"/>
  <c r="J15" i="5" s="1"/>
  <c r="S15" i="5" s="1"/>
  <c r="I15" i="5" s="1"/>
  <c r="G34" i="5"/>
  <c r="H34" i="5" s="1"/>
  <c r="G16" i="5"/>
  <c r="H16" i="5" s="1"/>
  <c r="G23" i="5"/>
  <c r="H23" i="5" s="1"/>
  <c r="J23" i="5" s="1"/>
  <c r="S23" i="5" s="1"/>
  <c r="I23" i="5" s="1"/>
  <c r="G14" i="5"/>
  <c r="H14" i="5" s="1"/>
  <c r="J14" i="5" s="1"/>
  <c r="S14" i="5" s="1"/>
  <c r="I14" i="5" s="1"/>
  <c r="G10" i="5"/>
  <c r="H10" i="5" s="1"/>
  <c r="K9" i="5"/>
  <c r="F14" i="5" l="1"/>
  <c r="E14" i="5"/>
  <c r="D14" i="5" s="1"/>
  <c r="F26" i="5"/>
  <c r="F15" i="5"/>
  <c r="E15" i="5"/>
  <c r="D15" i="5" s="1"/>
  <c r="F25" i="5"/>
  <c r="E25" i="5"/>
  <c r="D25" i="5" s="1"/>
  <c r="F23" i="5"/>
  <c r="E23" i="5"/>
  <c r="D23" i="5" s="1"/>
  <c r="J19" i="5"/>
  <c r="S19" i="5" s="1"/>
  <c r="I19" i="5" s="1"/>
  <c r="K19" i="5"/>
  <c r="J32" i="5"/>
  <c r="S32" i="5" s="1"/>
  <c r="I32" i="5" s="1"/>
  <c r="K32" i="5"/>
  <c r="J27" i="5"/>
  <c r="S27" i="5" s="1"/>
  <c r="I27" i="5" s="1"/>
  <c r="J28" i="5"/>
  <c r="S28" i="5" s="1"/>
  <c r="I28" i="5" s="1"/>
  <c r="K28" i="5"/>
  <c r="J22" i="5"/>
  <c r="S22" i="5" s="1"/>
  <c r="I22" i="5" s="1"/>
  <c r="K22" i="5"/>
  <c r="J33" i="5"/>
  <c r="S33" i="5" s="1"/>
  <c r="I33" i="5" s="1"/>
  <c r="K23" i="5"/>
  <c r="J11" i="5"/>
  <c r="S11" i="5" s="1"/>
  <c r="I11" i="5" s="1"/>
  <c r="K11" i="5"/>
  <c r="J30" i="5"/>
  <c r="S30" i="5" s="1"/>
  <c r="I30" i="5" s="1"/>
  <c r="K30" i="5"/>
  <c r="J12" i="5"/>
  <c r="S12" i="5" s="1"/>
  <c r="I12" i="5" s="1"/>
  <c r="K14" i="5"/>
  <c r="K15" i="5"/>
  <c r="K25" i="5"/>
  <c r="K26" i="5"/>
  <c r="J21" i="5"/>
  <c r="S21" i="5" s="1"/>
  <c r="I21" i="5" s="1"/>
  <c r="K21" i="5"/>
  <c r="K24" i="5"/>
  <c r="J24" i="5"/>
  <c r="S24" i="5" s="1"/>
  <c r="I24" i="5" s="1"/>
  <c r="J20" i="5"/>
  <c r="S20" i="5" s="1"/>
  <c r="I20" i="5" s="1"/>
  <c r="K20" i="5"/>
  <c r="K16" i="5"/>
  <c r="J16" i="5"/>
  <c r="S16" i="5" s="1"/>
  <c r="I16" i="5" s="1"/>
  <c r="J13" i="5"/>
  <c r="S13" i="5" s="1"/>
  <c r="I13" i="5" s="1"/>
  <c r="K31" i="5"/>
  <c r="E31" i="5"/>
  <c r="D31" i="5" s="1"/>
  <c r="F31" i="5"/>
  <c r="K18" i="5"/>
  <c r="J18" i="5"/>
  <c r="S18" i="5" s="1"/>
  <c r="I18" i="5" s="1"/>
  <c r="K34" i="5"/>
  <c r="J34" i="5"/>
  <c r="S34" i="5" s="1"/>
  <c r="I34" i="5" s="1"/>
  <c r="J29" i="5"/>
  <c r="S29" i="5" s="1"/>
  <c r="I29" i="5" s="1"/>
  <c r="J17" i="5"/>
  <c r="S17" i="5" s="1"/>
  <c r="I17" i="5" s="1"/>
  <c r="H9" i="5"/>
  <c r="E26" i="5"/>
  <c r="D26" i="5" s="1"/>
  <c r="K10" i="5"/>
  <c r="J10" i="5"/>
  <c r="F29" i="5" l="1"/>
  <c r="F34" i="5"/>
  <c r="F13" i="5"/>
  <c r="E13" i="5"/>
  <c r="D13" i="5" s="1"/>
  <c r="F21" i="5"/>
  <c r="E21" i="5"/>
  <c r="D21" i="5" s="1"/>
  <c r="F27" i="5"/>
  <c r="F30" i="5"/>
  <c r="E30" i="5"/>
  <c r="D30" i="5" s="1"/>
  <c r="F16" i="5"/>
  <c r="E16" i="5"/>
  <c r="D16" i="5" s="1"/>
  <c r="E28" i="5"/>
  <c r="D28" i="5" s="1"/>
  <c r="E11" i="5"/>
  <c r="D11" i="5" s="1"/>
  <c r="F32" i="5"/>
  <c r="F33" i="5"/>
  <c r="E33" i="5"/>
  <c r="D33" i="5" s="1"/>
  <c r="F18" i="5"/>
  <c r="E18" i="5"/>
  <c r="D18" i="5" s="1"/>
  <c r="F20" i="5"/>
  <c r="E20" i="5"/>
  <c r="D20" i="5" s="1"/>
  <c r="F19" i="5"/>
  <c r="E19" i="5"/>
  <c r="D19" i="5" s="1"/>
  <c r="F17" i="5"/>
  <c r="E17" i="5"/>
  <c r="D17" i="5" s="1"/>
  <c r="F24" i="5"/>
  <c r="E24" i="5"/>
  <c r="D24" i="5" s="1"/>
  <c r="F12" i="5"/>
  <c r="F22" i="5"/>
  <c r="E22" i="5"/>
  <c r="D22" i="5" s="1"/>
  <c r="BQ10" i="5"/>
  <c r="S10" i="5"/>
  <c r="I10" i="5" s="1"/>
  <c r="F37" i="5"/>
  <c r="G37" i="5"/>
  <c r="E32" i="5"/>
  <c r="D32" i="5" s="1"/>
  <c r="F28" i="5"/>
  <c r="BQ9" i="5"/>
  <c r="BQ8" i="5"/>
  <c r="E12" i="5"/>
  <c r="D12" i="5" s="1"/>
  <c r="E27" i="5"/>
  <c r="D27" i="5" s="1"/>
  <c r="BQ30" i="5"/>
  <c r="F11" i="5"/>
  <c r="BQ47" i="5"/>
  <c r="BQ54" i="5"/>
  <c r="BQ14" i="5"/>
  <c r="BQ23" i="5"/>
  <c r="BQ40" i="5"/>
  <c r="BQ12" i="5"/>
  <c r="BQ51" i="5"/>
  <c r="BQ29" i="5"/>
  <c r="BQ22" i="5"/>
  <c r="BQ20" i="5"/>
  <c r="BQ32" i="5"/>
  <c r="BQ45" i="5"/>
  <c r="BQ24" i="5"/>
  <c r="BQ27" i="5"/>
  <c r="BQ16" i="5"/>
  <c r="BQ13" i="5"/>
  <c r="BQ34" i="5"/>
  <c r="BQ39" i="5"/>
  <c r="BQ50" i="5"/>
  <c r="BQ41" i="5"/>
  <c r="BQ48" i="5"/>
  <c r="BQ36" i="5"/>
  <c r="E29" i="5"/>
  <c r="D29" i="5" s="1"/>
  <c r="BQ15" i="5"/>
  <c r="BQ52" i="5"/>
  <c r="BQ17" i="5"/>
  <c r="BQ18" i="5"/>
  <c r="BQ53" i="5"/>
  <c r="BQ19" i="5"/>
  <c r="BQ35" i="5"/>
  <c r="BQ33" i="5"/>
  <c r="BQ42" i="5"/>
  <c r="E34" i="5"/>
  <c r="D34" i="5" s="1"/>
  <c r="BQ21" i="5"/>
  <c r="BQ28" i="5"/>
  <c r="BQ46" i="5"/>
  <c r="BQ44" i="5"/>
  <c r="BQ38" i="5"/>
  <c r="BQ26" i="5"/>
  <c r="BQ6" i="5" l="1"/>
  <c r="BQ11" i="5"/>
  <c r="J35" i="5"/>
  <c r="BG9" i="5"/>
  <c r="BQ7" i="5"/>
  <c r="F10" i="5"/>
  <c r="AB19" i="5"/>
  <c r="AH10" i="5" s="1"/>
  <c r="E10" i="5" l="1"/>
  <c r="D10" i="5" s="1"/>
  <c r="C10" i="5" s="1"/>
  <c r="DT5" i="2" l="1"/>
  <c r="DU5" i="2"/>
  <c r="E29" i="11"/>
  <c r="C11" i="5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l="1"/>
  <c r="C30" i="5" s="1"/>
  <c r="C31" i="5" s="1"/>
  <c r="C32" i="5" s="1"/>
  <c r="C33" i="5" s="1"/>
  <c r="C34" i="5" s="1"/>
  <c r="AE23" i="5"/>
  <c r="E28" i="11"/>
  <c r="AE24" i="5"/>
  <c r="AE25" i="5" l="1"/>
  <c r="AE19" i="11" l="1"/>
  <c r="AA5" i="11" l="1"/>
  <c r="AE5" i="11" s="1"/>
  <c r="AA3" i="11"/>
  <c r="AE15" i="11"/>
  <c r="AE7" i="11"/>
  <c r="AA24" i="11"/>
  <c r="AE24" i="11" s="1"/>
  <c r="AE20" i="11"/>
  <c r="AA25" i="11"/>
  <c r="AE25" i="11" s="1"/>
  <c r="AA23" i="11"/>
  <c r="AE23" i="11" s="1"/>
  <c r="AE16" i="11"/>
  <c r="AE17" i="11"/>
  <c r="AA6" i="11"/>
  <c r="AE6" i="11" s="1"/>
  <c r="AE18" i="11"/>
  <c r="AE3" i="11" l="1"/>
  <c r="AJ1" i="11"/>
  <c r="B10" i="11" s="1"/>
  <c r="AD1" i="11" l="1"/>
  <c r="AN1" i="5"/>
  <c r="BG4" i="5" l="1"/>
  <c r="BF7" i="5"/>
  <c r="BG7" i="5"/>
  <c r="BF6" i="5"/>
  <c r="I2" i="11"/>
  <c r="BF4" i="5"/>
  <c r="BG6" i="5"/>
  <c r="S5" i="2"/>
  <c r="BF2" i="5"/>
  <c r="BG3" i="5"/>
  <c r="BG5" i="5"/>
  <c r="BF3" i="5"/>
  <c r="BG2" i="5"/>
  <c r="BF5" i="5"/>
  <c r="BG1" i="5"/>
  <c r="BF1" i="5"/>
  <c r="S9" i="5"/>
  <c r="F9" i="5" s="1"/>
  <c r="E30" i="11"/>
  <c r="K35" i="5" l="1"/>
  <c r="S35" i="5" s="1"/>
  <c r="G35" i="5"/>
  <c r="H35" i="5" s="1"/>
  <c r="DV5" i="2"/>
  <c r="AH17" i="5" l="1"/>
  <c r="K26" i="11" s="1"/>
  <c r="AH18" i="5"/>
  <c r="Q26" i="11" s="1"/>
  <c r="T35" i="5"/>
  <c r="F35" i="5" s="1"/>
  <c r="I35" i="5" l="1"/>
  <c r="EC5" i="2"/>
  <c r="AH16" i="5"/>
  <c r="AH19" i="5" s="1"/>
  <c r="ED5" i="2"/>
  <c r="V17" i="11"/>
  <c r="V13" i="11"/>
  <c r="V23" i="11"/>
  <c r="V16" i="11"/>
  <c r="V19" i="11"/>
  <c r="V21" i="11"/>
  <c r="V24" i="11"/>
  <c r="V27" i="11"/>
  <c r="V25" i="11"/>
  <c r="V20" i="11"/>
  <c r="V26" i="11"/>
  <c r="V30" i="11"/>
  <c r="V15" i="11"/>
  <c r="V22" i="11"/>
  <c r="V31" i="11"/>
  <c r="V28" i="11"/>
  <c r="V14" i="11"/>
  <c r="V18" i="11"/>
  <c r="V29" i="11"/>
  <c r="V12" i="11"/>
  <c r="B13" i="11" s="1"/>
  <c r="F26" i="11" l="1"/>
  <c r="EB5" i="2"/>
  <c r="EE5" i="2" s="1"/>
  <c r="E35" i="5"/>
  <c r="D35" i="5" s="1"/>
  <c r="C35" i="5" s="1"/>
  <c r="AH8" i="5"/>
  <c r="E31" i="11" s="1"/>
  <c r="C13" i="11"/>
  <c r="B14" i="11"/>
  <c r="AH12" i="5" l="1"/>
  <c r="DW5" i="2"/>
  <c r="D13" i="11"/>
  <c r="B15" i="11"/>
  <c r="C14" i="11"/>
  <c r="D14" i="11" s="1"/>
  <c r="DX5" i="2" l="1"/>
  <c r="AE26" i="5"/>
  <c r="AH14" i="5" s="1"/>
  <c r="E32" i="11"/>
  <c r="I14" i="11"/>
  <c r="H14" i="11"/>
  <c r="C15" i="11"/>
  <c r="B16" i="11"/>
  <c r="I13" i="11"/>
  <c r="H13" i="11"/>
  <c r="AH15" i="5" l="1"/>
  <c r="EA5" i="2" s="1"/>
  <c r="DZ5" i="2"/>
  <c r="F39" i="11"/>
  <c r="B17" i="11"/>
  <c r="C16" i="11"/>
  <c r="D15" i="11"/>
  <c r="F45" i="11" l="1"/>
  <c r="H15" i="11"/>
  <c r="I15" i="11"/>
  <c r="D16" i="11"/>
  <c r="C17" i="11"/>
  <c r="B18" i="11"/>
  <c r="C18" i="11" l="1"/>
  <c r="B19" i="11"/>
  <c r="D17" i="11"/>
  <c r="H16" i="11"/>
  <c r="I16" i="11"/>
  <c r="B20" i="11" l="1"/>
  <c r="C19" i="11"/>
  <c r="D18" i="11"/>
  <c r="I17" i="11"/>
  <c r="H17" i="11"/>
  <c r="B21" i="11" l="1"/>
  <c r="C20" i="11"/>
  <c r="D19" i="11"/>
  <c r="H18" i="11"/>
  <c r="I18" i="11"/>
  <c r="D20" i="11" l="1"/>
  <c r="I19" i="11"/>
  <c r="H19" i="11"/>
  <c r="B22" i="11"/>
  <c r="C21" i="11"/>
  <c r="H20" i="11" l="1"/>
  <c r="I20" i="11"/>
  <c r="D21" i="11"/>
  <c r="C22" i="11"/>
  <c r="J13" i="11"/>
  <c r="D22" i="11" l="1"/>
  <c r="J14" i="11"/>
  <c r="K13" i="11"/>
  <c r="L13" i="11" s="1"/>
  <c r="H21" i="11"/>
  <c r="I21" i="11"/>
  <c r="P13" i="11" l="1"/>
  <c r="Q13" i="11"/>
  <c r="K14" i="11"/>
  <c r="J15" i="11"/>
  <c r="I22" i="11"/>
  <c r="H22" i="11"/>
  <c r="K15" i="11" l="1"/>
  <c r="J16" i="11"/>
  <c r="L14" i="11"/>
  <c r="K16" i="11" l="1"/>
  <c r="J17" i="11"/>
  <c r="L15" i="11"/>
  <c r="P14" i="11"/>
  <c r="Q14" i="11"/>
  <c r="Q15" i="11" l="1"/>
  <c r="P15" i="11"/>
  <c r="J18" i="11"/>
  <c r="K17" i="11"/>
  <c r="L17" i="11" s="1"/>
  <c r="L16" i="11"/>
  <c r="Q17" i="11" l="1"/>
  <c r="P17" i="11"/>
  <c r="J19" i="11"/>
  <c r="K18" i="11"/>
  <c r="L18" i="11" s="1"/>
  <c r="Q16" i="11"/>
  <c r="P16" i="11"/>
  <c r="K19" i="11" l="1"/>
  <c r="J20" i="11"/>
  <c r="P18" i="11"/>
  <c r="Q18" i="11"/>
  <c r="K20" i="11" l="1"/>
  <c r="L20" i="11" s="1"/>
  <c r="J21" i="11"/>
  <c r="L19" i="11"/>
  <c r="P19" i="11" l="1"/>
  <c r="Q19" i="11"/>
  <c r="K21" i="11"/>
  <c r="L21" i="11" s="1"/>
  <c r="J22" i="11"/>
  <c r="K22" i="11" s="1"/>
  <c r="Q20" i="11"/>
  <c r="P20" i="11"/>
  <c r="P21" i="11" l="1"/>
  <c r="Q21" i="11"/>
  <c r="L22" i="11"/>
  <c r="BX5" i="2"/>
  <c r="AX5" i="2"/>
  <c r="BN5" i="2"/>
  <c r="CP5" i="2"/>
  <c r="BJ5" i="2"/>
  <c r="AV5" i="2"/>
  <c r="AB5" i="2"/>
  <c r="CL5" i="2"/>
  <c r="AZ5" i="2"/>
  <c r="AL5" i="2"/>
  <c r="BB5" i="2"/>
  <c r="Z5" i="2"/>
  <c r="BF5" i="2"/>
  <c r="BH5" i="2"/>
  <c r="AP5" i="2"/>
  <c r="CV5" i="2"/>
  <c r="DH5" i="2"/>
  <c r="CX5" i="2"/>
  <c r="AD5" i="2"/>
  <c r="AT5" i="2"/>
  <c r="BD5" i="2"/>
  <c r="X5" i="2"/>
  <c r="BL5" i="2"/>
  <c r="DB5" i="2"/>
  <c r="CR5" i="2"/>
  <c r="BV5" i="2"/>
  <c r="AH5" i="2"/>
  <c r="V5" i="2"/>
  <c r="BZ5" i="2"/>
  <c r="CT5" i="2"/>
  <c r="DL5" i="2"/>
  <c r="DD5" i="2"/>
  <c r="CZ5" i="2"/>
  <c r="DN5" i="2"/>
  <c r="DJ5" i="2"/>
  <c r="CD5" i="2"/>
  <c r="CF5" i="2"/>
  <c r="CN5" i="2"/>
  <c r="BR5" i="2"/>
  <c r="BP5" i="2"/>
  <c r="AR5" i="2"/>
  <c r="T5" i="2"/>
  <c r="CH5" i="2"/>
  <c r="DF5" i="2"/>
  <c r="CJ5" i="2"/>
  <c r="AF5" i="2"/>
  <c r="CB5" i="2"/>
  <c r="BT5" i="2"/>
  <c r="AN5" i="2"/>
  <c r="AJ5" i="2"/>
  <c r="P22" i="11" l="1"/>
  <c r="Q22" i="11"/>
</calcChain>
</file>

<file path=xl/sharedStrings.xml><?xml version="1.0" encoding="utf-8"?>
<sst xmlns="http://schemas.openxmlformats.org/spreadsheetml/2006/main" count="34576" uniqueCount="3539">
  <si>
    <t xml:space="preserve">تعليمات التسجيل </t>
  </si>
  <si>
    <t>اتبع الخطوات التالية:</t>
  </si>
  <si>
    <t>تملأ صفحة إدخال البيانات بالمعلومات المطلوبة وبشكل دقيق وصحيح</t>
  </si>
  <si>
    <t>الانتقال إلى صفحة اختيار المقررات</t>
  </si>
  <si>
    <t>يكون اختيار المقررات المراد التسجيل عليها على الشكل التالي:</t>
  </si>
  <si>
    <t>عند اختيار المقرر تضع بجانب اسم المقرر بالعمود الأزرق رقم /1/</t>
  </si>
  <si>
    <t xml:space="preserve">بعد الإنتهاء من عملية اختيار المقررات انتقل إلى صفحة </t>
  </si>
  <si>
    <t>الاستمارة واطبع منها أربع نسخ</t>
  </si>
  <si>
    <t>التوجه إلى المصرف العقاري لدفع الرسوم</t>
  </si>
  <si>
    <t>أدخل الرقم الإمتحاني</t>
  </si>
  <si>
    <t>يجب أن تقوم بملئ الحقول بالمعلومات المطلوبة بشكل صحيح</t>
  </si>
  <si>
    <t>الاسم الكامل باللغة الإنكليزية</t>
  </si>
  <si>
    <t>اسم الأب باللغة الإنكليزية</t>
  </si>
  <si>
    <t>اسم الأم باللغة الإنكليزية</t>
  </si>
  <si>
    <t>مكان الميلاد باللغة الإنكليزية</t>
  </si>
  <si>
    <t>علمي</t>
  </si>
  <si>
    <t>غير سوري</t>
  </si>
  <si>
    <t>العربية السورية</t>
  </si>
  <si>
    <t>01</t>
  </si>
  <si>
    <t>دمشق</t>
  </si>
  <si>
    <t>الفلسطينية السورية</t>
  </si>
  <si>
    <t>الرقم الوطني</t>
  </si>
  <si>
    <t>رقم جواز السفر لغير السوريين</t>
  </si>
  <si>
    <t>مكان ورقم القيد</t>
  </si>
  <si>
    <t>رقم الهاتف</t>
  </si>
  <si>
    <t>رقم الموبايل</t>
  </si>
  <si>
    <t>العنوان الدائم</t>
  </si>
  <si>
    <t>02</t>
  </si>
  <si>
    <t>حلب</t>
  </si>
  <si>
    <t>الفلسطينية</t>
  </si>
  <si>
    <t>03</t>
  </si>
  <si>
    <t>ريف دمشق</t>
  </si>
  <si>
    <t>الأردنية</t>
  </si>
  <si>
    <t>نوع الشهادة الثانوية</t>
  </si>
  <si>
    <t>سنة الشهادة</t>
  </si>
  <si>
    <t>محافظ الشهادة</t>
  </si>
  <si>
    <t>شعبة التجنيد</t>
  </si>
  <si>
    <t>04</t>
  </si>
  <si>
    <t>حمص</t>
  </si>
  <si>
    <t>اللبنانية</t>
  </si>
  <si>
    <t>05</t>
  </si>
  <si>
    <t>حماة</t>
  </si>
  <si>
    <t>التونسية</t>
  </si>
  <si>
    <t>تاريخ الميلاد</t>
  </si>
  <si>
    <t>مكان الميلاد</t>
  </si>
  <si>
    <t>الجنسية</t>
  </si>
  <si>
    <t>الجنس</t>
  </si>
  <si>
    <t>06</t>
  </si>
  <si>
    <t>اللاذقية</t>
  </si>
  <si>
    <t>الجزائرية</t>
  </si>
  <si>
    <t>07</t>
  </si>
  <si>
    <t>إدلب</t>
  </si>
  <si>
    <t>السودانية</t>
  </si>
  <si>
    <t>الاب</t>
  </si>
  <si>
    <t>الأم</t>
  </si>
  <si>
    <t>08</t>
  </si>
  <si>
    <t>الحسكة</t>
  </si>
  <si>
    <t>الصومالية</t>
  </si>
  <si>
    <t>09</t>
  </si>
  <si>
    <t>دير الزور</t>
  </si>
  <si>
    <t>العراقية</t>
  </si>
  <si>
    <t>10</t>
  </si>
  <si>
    <t>طرطوس</t>
  </si>
  <si>
    <t>المصرية</t>
  </si>
  <si>
    <t>11</t>
  </si>
  <si>
    <t>الرقة</t>
  </si>
  <si>
    <t>المغربية</t>
  </si>
  <si>
    <t>12</t>
  </si>
  <si>
    <t>درعا</t>
  </si>
  <si>
    <t>اليمنية</t>
  </si>
  <si>
    <t>13</t>
  </si>
  <si>
    <t>السويداء</t>
  </si>
  <si>
    <t>الإيرانية</t>
  </si>
  <si>
    <t>14</t>
  </si>
  <si>
    <t>القنيطرة</t>
  </si>
  <si>
    <t>الأفغانية</t>
  </si>
  <si>
    <t>الباكستانية</t>
  </si>
  <si>
    <t>ذكر</t>
  </si>
  <si>
    <t>أنثى</t>
  </si>
  <si>
    <t>رقم الطالب</t>
  </si>
  <si>
    <t>الاسم والكنية:</t>
  </si>
  <si>
    <t>اسم الاب:</t>
  </si>
  <si>
    <t>اسم الام:</t>
  </si>
  <si>
    <t>نقابة معلمين</t>
  </si>
  <si>
    <t>لا</t>
  </si>
  <si>
    <t>الإنكليزية</t>
  </si>
  <si>
    <t>السنة</t>
  </si>
  <si>
    <t>place of birth</t>
  </si>
  <si>
    <t>Mother Name</t>
  </si>
  <si>
    <t>Father Name</t>
  </si>
  <si>
    <t>Full Name</t>
  </si>
  <si>
    <t>ذوي إحتياجات الخاصة</t>
  </si>
  <si>
    <t>نعم</t>
  </si>
  <si>
    <t>الفرنسية</t>
  </si>
  <si>
    <t>محافظة الهوية</t>
  </si>
  <si>
    <t>عناصر الجيش وقوى الأمن الداخلي</t>
  </si>
  <si>
    <t>نوع الشهادة</t>
  </si>
  <si>
    <t>عام الثانوية :</t>
  </si>
  <si>
    <t>محافظتها</t>
  </si>
  <si>
    <t>الموبايل</t>
  </si>
  <si>
    <t>الهاتف</t>
  </si>
  <si>
    <t>ذوي الشهداء وجرحى الجيش العربي السوري</t>
  </si>
  <si>
    <t>نوع الحسم</t>
  </si>
  <si>
    <t>رقم الإيقاف</t>
  </si>
  <si>
    <t>تاريخه</t>
  </si>
  <si>
    <t>تدوير الرسوم</t>
  </si>
  <si>
    <t>وثيقة وفاة</t>
  </si>
  <si>
    <t>مقررات السنة الأولى (فصل أول)</t>
  </si>
  <si>
    <t>سجين</t>
  </si>
  <si>
    <t>الأولى</t>
  </si>
  <si>
    <t>الأول</t>
  </si>
  <si>
    <t>رسم الشهادة</t>
  </si>
  <si>
    <t>بطل الجمهورية</t>
  </si>
  <si>
    <t>رمز المقرر</t>
  </si>
  <si>
    <t>المقررات التي يحق للطالب تسجيلها</t>
  </si>
  <si>
    <t>إختر اللغة في المقررات الأجنبية</t>
  </si>
  <si>
    <t>رسم المقررات</t>
  </si>
  <si>
    <t>العاملين في وزارة التعليم العالي والمؤسسات والجامعات التابعة لها وأبنائهم</t>
  </si>
  <si>
    <t>رسم التسجيل</t>
  </si>
  <si>
    <t>رسم فصول الانقطاع</t>
  </si>
  <si>
    <t>الرسوم المدورة</t>
  </si>
  <si>
    <t>إجمالي الرسوم المطالب بسدادها</t>
  </si>
  <si>
    <t>مقررات السنة الأولى (فصل ثاني)</t>
  </si>
  <si>
    <t>تقسيط</t>
  </si>
  <si>
    <t>الثاني</t>
  </si>
  <si>
    <t>القسط الأول</t>
  </si>
  <si>
    <t>القسط الثاني</t>
  </si>
  <si>
    <t>عدد المقررات المسجلة لأول مرة</t>
  </si>
  <si>
    <t>عدد المقررات المسجلة للمرة الثانية</t>
  </si>
  <si>
    <t>عدد المقررات المسجلة لأكثر من مرتين</t>
  </si>
  <si>
    <t>مقررات السنة الثانية (فصل أول)</t>
  </si>
  <si>
    <t>عدد المقررات المسجلة</t>
  </si>
  <si>
    <t>الثانية</t>
  </si>
  <si>
    <t>مقررات السنة الثانية (فصل ثاني)</t>
  </si>
  <si>
    <t>ج</t>
  </si>
  <si>
    <t xml:space="preserve">المالية العامة </t>
  </si>
  <si>
    <t>ر1</t>
  </si>
  <si>
    <t>ر2</t>
  </si>
  <si>
    <t>مقررات السنة الثالثة (فصل أول)</t>
  </si>
  <si>
    <t>الثالثة</t>
  </si>
  <si>
    <t>مقررات السنة الثالثة (فصل ثاني)</t>
  </si>
  <si>
    <t>الفصل الأول 2018-2019</t>
  </si>
  <si>
    <t>مقررات السنة الرابعة (فصل ثاني)</t>
  </si>
  <si>
    <t>الفصل الثاني 2018-2019</t>
  </si>
  <si>
    <t>الفصل الأول 2019-2020</t>
  </si>
  <si>
    <t>الفصل الأول 2020-2021</t>
  </si>
  <si>
    <t>الفصل الثاني 2020-2021</t>
  </si>
  <si>
    <t>الفصل الأول 2021-2022</t>
  </si>
  <si>
    <t>رقم الطالب:</t>
  </si>
  <si>
    <t>السنة:</t>
  </si>
  <si>
    <t>الجنس:</t>
  </si>
  <si>
    <t>تاريخ الميلاد:</t>
  </si>
  <si>
    <t>مكان الميلاد:</t>
  </si>
  <si>
    <t>الجنسية:</t>
  </si>
  <si>
    <t>الرقم الوطني:</t>
  </si>
  <si>
    <t>مكان ورقم القيد:</t>
  </si>
  <si>
    <t>شعبة التجنيد:</t>
  </si>
  <si>
    <t>نوع الثانوية:</t>
  </si>
  <si>
    <t>محافظتها:</t>
  </si>
  <si>
    <t>عامها:</t>
  </si>
  <si>
    <t>الموبايل:</t>
  </si>
  <si>
    <t>الهاتف:</t>
  </si>
  <si>
    <t xml:space="preserve"> المقررات التي سجلها الطالب</t>
  </si>
  <si>
    <t>رقم تدوير رسوم</t>
  </si>
  <si>
    <t>طابع هلال احمر
25  ل .س</t>
  </si>
  <si>
    <t xml:space="preserve">طابع مالي
 30  ل.س   </t>
  </si>
  <si>
    <t>طابع بحث علمي
25ل.س</t>
  </si>
  <si>
    <t>رسم الانقطاع</t>
  </si>
  <si>
    <t>المبلغ المستحق</t>
  </si>
  <si>
    <t>ملاحظة: لا يعد الطالب مسجلاً إذا لم ينفذ تعليمات التسجيل كاملةً ويسلم أوراقه إلى القسم المختص  ، وهو مسؤول عن صحة المعلومات الواردة في هذه الاستمارة</t>
  </si>
  <si>
    <t xml:space="preserve">إلى المصرف العقاري </t>
  </si>
  <si>
    <t>يرجى قبض مبلغ  قدره</t>
  </si>
  <si>
    <t xml:space="preserve">وتحويله إلى حساب التعليم المفتوح رقم ck1-10173186 وتسليم إشعار القبض إلى صاحب العلاقة  </t>
  </si>
  <si>
    <t>المعلومات  الشخصية</t>
  </si>
  <si>
    <t>معلومات الشهادة</t>
  </si>
  <si>
    <t>مقررات السنة الأولى</t>
  </si>
  <si>
    <t>مقررات السنة الثانية</t>
  </si>
  <si>
    <t>مقررات السنة الثالثة</t>
  </si>
  <si>
    <t>مقررات السنة الرابعة</t>
  </si>
  <si>
    <t>تدوير رسوم</t>
  </si>
  <si>
    <t>الرسوم</t>
  </si>
  <si>
    <t>الإحصائية</t>
  </si>
  <si>
    <t>البيانات باللغة الإنكليزية</t>
  </si>
  <si>
    <t>فصول الإنقطاع</t>
  </si>
  <si>
    <t>الفصل الأول</t>
  </si>
  <si>
    <t>الفصل الثاني</t>
  </si>
  <si>
    <t>الاسم والنسبة</t>
  </si>
  <si>
    <t>الأب</t>
  </si>
  <si>
    <t>الام</t>
  </si>
  <si>
    <t>عام الميلاد</t>
  </si>
  <si>
    <t>نوع الثانوية</t>
  </si>
  <si>
    <t>عام الثانوية</t>
  </si>
  <si>
    <t>رقمه</t>
  </si>
  <si>
    <t>المبلغ المدور</t>
  </si>
  <si>
    <t>رسم فصل الانقطاع</t>
  </si>
  <si>
    <t>رسم تسجيل سنوي</t>
  </si>
  <si>
    <t>تقيسط</t>
  </si>
  <si>
    <t>عدد المواد الجديدة</t>
  </si>
  <si>
    <t>عدد المواد الراسبة للمرة الأولى</t>
  </si>
  <si>
    <t>عدد المواد الراسبة للمرة الثانية</t>
  </si>
  <si>
    <t>عدد الإجمالي للمواد</t>
  </si>
  <si>
    <t>لغة الطالب</t>
  </si>
  <si>
    <t>A</t>
  </si>
  <si>
    <t>الثانية حديث</t>
  </si>
  <si>
    <t>فصل أول 2018-2019</t>
  </si>
  <si>
    <t>فصل ثاني 2018-2019</t>
  </si>
  <si>
    <t>فصل أول 2019-2020</t>
  </si>
  <si>
    <t>فصل أول 2020-2021</t>
  </si>
  <si>
    <t>فصل ثاني 2020-2021</t>
  </si>
  <si>
    <t>فصل أول 2021-2022</t>
  </si>
  <si>
    <t>الاستنفاذ</t>
  </si>
  <si>
    <t>خالد</t>
  </si>
  <si>
    <t>سميره</t>
  </si>
  <si>
    <t xml:space="preserve">دمشق </t>
  </si>
  <si>
    <t>احمد</t>
  </si>
  <si>
    <t>باسمه</t>
  </si>
  <si>
    <t>حنان</t>
  </si>
  <si>
    <t>مخيم اليرموك</t>
  </si>
  <si>
    <t>نذير</t>
  </si>
  <si>
    <t>مياده</t>
  </si>
  <si>
    <t>طلال</t>
  </si>
  <si>
    <t>يوسف</t>
  </si>
  <si>
    <t>وفاء</t>
  </si>
  <si>
    <t>هناء</t>
  </si>
  <si>
    <t>زهير</t>
  </si>
  <si>
    <t>النبك</t>
  </si>
  <si>
    <t>حيان</t>
  </si>
  <si>
    <t>ربيحه</t>
  </si>
  <si>
    <t>محمد</t>
  </si>
  <si>
    <t>فاديا</t>
  </si>
  <si>
    <t>سلمان</t>
  </si>
  <si>
    <t>فاطمه</t>
  </si>
  <si>
    <t>فادي</t>
  </si>
  <si>
    <t>فؤاد</t>
  </si>
  <si>
    <t>سمر</t>
  </si>
  <si>
    <t>حسام الدين</t>
  </si>
  <si>
    <t>فاتن</t>
  </si>
  <si>
    <t>روضه</t>
  </si>
  <si>
    <t>ابتسام</t>
  </si>
  <si>
    <t>سحر</t>
  </si>
  <si>
    <t>داعل</t>
  </si>
  <si>
    <t>حامد</t>
  </si>
  <si>
    <t>تغريد</t>
  </si>
  <si>
    <t>دوما</t>
  </si>
  <si>
    <t>علي</t>
  </si>
  <si>
    <t>انيسه</t>
  </si>
  <si>
    <t>موفق</t>
  </si>
  <si>
    <t>محمود</t>
  </si>
  <si>
    <t>باسم</t>
  </si>
  <si>
    <t>بسام</t>
  </si>
  <si>
    <t>عبدالمنعم</t>
  </si>
  <si>
    <t>احسان</t>
  </si>
  <si>
    <t>احمد عيسى</t>
  </si>
  <si>
    <t>سهيله</t>
  </si>
  <si>
    <t>منيره</t>
  </si>
  <si>
    <t>مفيد</t>
  </si>
  <si>
    <t>ماهر</t>
  </si>
  <si>
    <t>نبيل</t>
  </si>
  <si>
    <t>صحنايا</t>
  </si>
  <si>
    <t>جمال</t>
  </si>
  <si>
    <t>هيام</t>
  </si>
  <si>
    <t>عائشه</t>
  </si>
  <si>
    <t>ناديا</t>
  </si>
  <si>
    <t>طالب</t>
  </si>
  <si>
    <t>مها</t>
  </si>
  <si>
    <t>غسان</t>
  </si>
  <si>
    <t>محمد سامي</t>
  </si>
  <si>
    <t>زياد</t>
  </si>
  <si>
    <t>ايمان</t>
  </si>
  <si>
    <t>منى</t>
  </si>
  <si>
    <t>عبد الحكيم</t>
  </si>
  <si>
    <t>عدنان</t>
  </si>
  <si>
    <t>فريال</t>
  </si>
  <si>
    <t>هامه</t>
  </si>
  <si>
    <t>فطمه</t>
  </si>
  <si>
    <t>مريم</t>
  </si>
  <si>
    <t>التل</t>
  </si>
  <si>
    <t>سيف الدين</t>
  </si>
  <si>
    <t>عواطف</t>
  </si>
  <si>
    <t>عبد القادر</t>
  </si>
  <si>
    <t>مديحه</t>
  </si>
  <si>
    <t>شكري</t>
  </si>
  <si>
    <t>جومانا</t>
  </si>
  <si>
    <t>موسى</t>
  </si>
  <si>
    <t>عباس</t>
  </si>
  <si>
    <t>شاديه</t>
  </si>
  <si>
    <t>محمد رمضان</t>
  </si>
  <si>
    <t>عماد</t>
  </si>
  <si>
    <t>نوال</t>
  </si>
  <si>
    <t>ناصر الدين</t>
  </si>
  <si>
    <t>عمر</t>
  </si>
  <si>
    <t>صباح</t>
  </si>
  <si>
    <t>فوزي</t>
  </si>
  <si>
    <t>فريده</t>
  </si>
  <si>
    <t>محمد ايمن</t>
  </si>
  <si>
    <t>رويده</t>
  </si>
  <si>
    <t>جودت</t>
  </si>
  <si>
    <t>احلام</t>
  </si>
  <si>
    <t>غازي</t>
  </si>
  <si>
    <t>هاله</t>
  </si>
  <si>
    <t>فريزه</t>
  </si>
  <si>
    <t>ندى</t>
  </si>
  <si>
    <t>سعاد</t>
  </si>
  <si>
    <t>رنا</t>
  </si>
  <si>
    <t>محمد اديب</t>
  </si>
  <si>
    <t>جمانه</t>
  </si>
  <si>
    <t>فتحي</t>
  </si>
  <si>
    <t>عائده</t>
  </si>
  <si>
    <t>هدى</t>
  </si>
  <si>
    <t>رجاء</t>
  </si>
  <si>
    <t>فهد</t>
  </si>
  <si>
    <t>صفاء</t>
  </si>
  <si>
    <t>حسين</t>
  </si>
  <si>
    <t xml:space="preserve">ريف دمشق </t>
  </si>
  <si>
    <t>نجيب</t>
  </si>
  <si>
    <t>سالم</t>
  </si>
  <si>
    <t>رضوان</t>
  </si>
  <si>
    <t>ليلى</t>
  </si>
  <si>
    <t>هيثم</t>
  </si>
  <si>
    <t>خديجه</t>
  </si>
  <si>
    <t>عسال الورد</t>
  </si>
  <si>
    <t>حسن</t>
  </si>
  <si>
    <t>جيرود</t>
  </si>
  <si>
    <t>صفوان</t>
  </si>
  <si>
    <t>هبه</t>
  </si>
  <si>
    <t>وليد</t>
  </si>
  <si>
    <t>ميسون</t>
  </si>
  <si>
    <t>ناريمان</t>
  </si>
  <si>
    <t>ابراهيم</t>
  </si>
  <si>
    <t>اسعد</t>
  </si>
  <si>
    <t>فلك</t>
  </si>
  <si>
    <t>جهاد</t>
  </si>
  <si>
    <t>مانيا</t>
  </si>
  <si>
    <t>القبو</t>
  </si>
  <si>
    <t>رياض</t>
  </si>
  <si>
    <t>شهيره</t>
  </si>
  <si>
    <t>شهبا</t>
  </si>
  <si>
    <t>أحمد</t>
  </si>
  <si>
    <t>حجيرة</t>
  </si>
  <si>
    <t>توفيق</t>
  </si>
  <si>
    <t>نضال</t>
  </si>
  <si>
    <t>اعتدال</t>
  </si>
  <si>
    <t>جبله</t>
  </si>
  <si>
    <t>غاده</t>
  </si>
  <si>
    <t>فواز</t>
  </si>
  <si>
    <t>عبد الله</t>
  </si>
  <si>
    <t>لينا</t>
  </si>
  <si>
    <t>سعيد</t>
  </si>
  <si>
    <t>حرستا</t>
  </si>
  <si>
    <t>سمير</t>
  </si>
  <si>
    <t>محمد جمال</t>
  </si>
  <si>
    <t>عبد اللطيف</t>
  </si>
  <si>
    <t>فايز</t>
  </si>
  <si>
    <t>امل</t>
  </si>
  <si>
    <t>عائشة</t>
  </si>
  <si>
    <t>المال</t>
  </si>
  <si>
    <t>قدسيا</t>
  </si>
  <si>
    <t>كمال</t>
  </si>
  <si>
    <t>ياسمين</t>
  </si>
  <si>
    <t>نجاح</t>
  </si>
  <si>
    <t>عليا</t>
  </si>
  <si>
    <t>سبينه</t>
  </si>
  <si>
    <t>مصطفى</t>
  </si>
  <si>
    <t>عبدالناصر</t>
  </si>
  <si>
    <t>اميره</t>
  </si>
  <si>
    <t>بشار</t>
  </si>
  <si>
    <t>عبير</t>
  </si>
  <si>
    <t>نبيله</t>
  </si>
  <si>
    <t>عيسى</t>
  </si>
  <si>
    <t>صبحه</t>
  </si>
  <si>
    <t>إبراهيم</t>
  </si>
  <si>
    <t>منير</t>
  </si>
  <si>
    <t>أمل</t>
  </si>
  <si>
    <t>غالب</t>
  </si>
  <si>
    <t>فاتنه</t>
  </si>
  <si>
    <t>حافظ</t>
  </si>
  <si>
    <t>معضمية</t>
  </si>
  <si>
    <t>محمد الدرع</t>
  </si>
  <si>
    <t>ياسين</t>
  </si>
  <si>
    <t>سليم</t>
  </si>
  <si>
    <t xml:space="preserve">قطيفة </t>
  </si>
  <si>
    <t>رفاعيه</t>
  </si>
  <si>
    <t>اليرموك</t>
  </si>
  <si>
    <t xml:space="preserve">عمر </t>
  </si>
  <si>
    <t>غصون</t>
  </si>
  <si>
    <t>عربين</t>
  </si>
  <si>
    <t>يسره</t>
  </si>
  <si>
    <t>محمد بشار</t>
  </si>
  <si>
    <t>ناديه</t>
  </si>
  <si>
    <t>دلال</t>
  </si>
  <si>
    <t>معضميه</t>
  </si>
  <si>
    <t>سناء</t>
  </si>
  <si>
    <t>عبد الكريم</t>
  </si>
  <si>
    <t>امينه</t>
  </si>
  <si>
    <t>حسنه</t>
  </si>
  <si>
    <t>خان دنون</t>
  </si>
  <si>
    <t>محمد عدنان</t>
  </si>
  <si>
    <t>ثناء</t>
  </si>
  <si>
    <t>داريا</t>
  </si>
  <si>
    <t>ناصر</t>
  </si>
  <si>
    <t>زينب</t>
  </si>
  <si>
    <t>عفاف</t>
  </si>
  <si>
    <t>عبدالعزيز</t>
  </si>
  <si>
    <t>شام</t>
  </si>
  <si>
    <t>نجود</t>
  </si>
  <si>
    <t>رسميه</t>
  </si>
  <si>
    <t>قلعة جندل</t>
  </si>
  <si>
    <t>جرمانا</t>
  </si>
  <si>
    <t>القطيفة</t>
  </si>
  <si>
    <t>نهله</t>
  </si>
  <si>
    <t>فاطمه شحاده</t>
  </si>
  <si>
    <t>بديعه</t>
  </si>
  <si>
    <t>ممدوح</t>
  </si>
  <si>
    <t>منال</t>
  </si>
  <si>
    <t>علياء</t>
  </si>
  <si>
    <t>امنه</t>
  </si>
  <si>
    <t>ياسر</t>
  </si>
  <si>
    <t>عصام</t>
  </si>
  <si>
    <t>السيدة زينب</t>
  </si>
  <si>
    <t>رامز</t>
  </si>
  <si>
    <t>ميساء</t>
  </si>
  <si>
    <t>فاطمة</t>
  </si>
  <si>
    <t>عبد الحميد</t>
  </si>
  <si>
    <t>الهام</t>
  </si>
  <si>
    <t>كوثر</t>
  </si>
  <si>
    <t>البوكمال</t>
  </si>
  <si>
    <t>سوسن</t>
  </si>
  <si>
    <t>اكرم</t>
  </si>
  <si>
    <t>اسامه</t>
  </si>
  <si>
    <t>احمد يوسف</t>
  </si>
  <si>
    <t>محمد عماد</t>
  </si>
  <si>
    <t>حسناء</t>
  </si>
  <si>
    <t>محمد أيمن</t>
  </si>
  <si>
    <t>شذا</t>
  </si>
  <si>
    <t>زكريا</t>
  </si>
  <si>
    <t>بيت سحم</t>
  </si>
  <si>
    <t>سرغايا</t>
  </si>
  <si>
    <t xml:space="preserve">يوسف </t>
  </si>
  <si>
    <t>قطنا</t>
  </si>
  <si>
    <t>هنادي</t>
  </si>
  <si>
    <t>ناهد</t>
  </si>
  <si>
    <t>شاكر</t>
  </si>
  <si>
    <t>بثينه</t>
  </si>
  <si>
    <t>حفيظة</t>
  </si>
  <si>
    <t>بلقيس</t>
  </si>
  <si>
    <t>رنده</t>
  </si>
  <si>
    <t>انور</t>
  </si>
  <si>
    <t>امتثال</t>
  </si>
  <si>
    <t>نصره</t>
  </si>
  <si>
    <t>نوى</t>
  </si>
  <si>
    <t>فوزيه</t>
  </si>
  <si>
    <t>حسام</t>
  </si>
  <si>
    <t>أميرة</t>
  </si>
  <si>
    <t>محمد سالم</t>
  </si>
  <si>
    <t>ماجدة</t>
  </si>
  <si>
    <t>هيفاء</t>
  </si>
  <si>
    <t>ضياء</t>
  </si>
  <si>
    <t>محمدعيد</t>
  </si>
  <si>
    <t>ثائر</t>
  </si>
  <si>
    <t>سلوى</t>
  </si>
  <si>
    <t>لميس</t>
  </si>
  <si>
    <t>محمد خير</t>
  </si>
  <si>
    <t>ماجده</t>
  </si>
  <si>
    <t>يبرود</t>
  </si>
  <si>
    <t>وداد</t>
  </si>
  <si>
    <t>أميره</t>
  </si>
  <si>
    <t>عادل</t>
  </si>
  <si>
    <t>عمار</t>
  </si>
  <si>
    <t>ملك</t>
  </si>
  <si>
    <t>عبد الهادي</t>
  </si>
  <si>
    <t>زهره</t>
  </si>
  <si>
    <t>الحجر الاسود</t>
  </si>
  <si>
    <t>مأمون</t>
  </si>
  <si>
    <t>نزهه</t>
  </si>
  <si>
    <t>مشفى دوما</t>
  </si>
  <si>
    <t>محمد سليم</t>
  </si>
  <si>
    <t>ليندا</t>
  </si>
  <si>
    <t>سامر</t>
  </si>
  <si>
    <t>بارعه</t>
  </si>
  <si>
    <t>حمده</t>
  </si>
  <si>
    <t>نزار</t>
  </si>
  <si>
    <t>دياب</t>
  </si>
  <si>
    <t>لمياء</t>
  </si>
  <si>
    <t>امين</t>
  </si>
  <si>
    <t>صقر</t>
  </si>
  <si>
    <t>مروان</t>
  </si>
  <si>
    <t>محمد فؤاد</t>
  </si>
  <si>
    <t>سهام</t>
  </si>
  <si>
    <t>كامل</t>
  </si>
  <si>
    <t>نهى</t>
  </si>
  <si>
    <t>ريم</t>
  </si>
  <si>
    <t>نسرين</t>
  </si>
  <si>
    <t>ميسر</t>
  </si>
  <si>
    <t>نديم</t>
  </si>
  <si>
    <t>عبدالله</t>
  </si>
  <si>
    <t>اميرة</t>
  </si>
  <si>
    <t>صبحيه</t>
  </si>
  <si>
    <t>قاسم</t>
  </si>
  <si>
    <t>احمد الحوراني</t>
  </si>
  <si>
    <t>محمد فايز</t>
  </si>
  <si>
    <t>احمد الحسن</t>
  </si>
  <si>
    <t>حليمه</t>
  </si>
  <si>
    <t>هند</t>
  </si>
  <si>
    <t xml:space="preserve">ببيلا </t>
  </si>
  <si>
    <t>حسان</t>
  </si>
  <si>
    <t>مصياف</t>
  </si>
  <si>
    <t>خلود</t>
  </si>
  <si>
    <t>سهيل</t>
  </si>
  <si>
    <t>خضر</t>
  </si>
  <si>
    <t>محمد غزال</t>
  </si>
  <si>
    <t>الضمير</t>
  </si>
  <si>
    <t>يحيى</t>
  </si>
  <si>
    <t>يرموك</t>
  </si>
  <si>
    <t>هشام</t>
  </si>
  <si>
    <t>ناهده</t>
  </si>
  <si>
    <t>رباح</t>
  </si>
  <si>
    <t>باسل</t>
  </si>
  <si>
    <t>محمد موفق</t>
  </si>
  <si>
    <t>نجوى</t>
  </si>
  <si>
    <t>حياه</t>
  </si>
  <si>
    <t>قارة</t>
  </si>
  <si>
    <t>حضر</t>
  </si>
  <si>
    <t>حوريه</t>
  </si>
  <si>
    <t>بشرى</t>
  </si>
  <si>
    <t>فارس</t>
  </si>
  <si>
    <t>بشيره</t>
  </si>
  <si>
    <t>زاكيه</t>
  </si>
  <si>
    <t>منين</t>
  </si>
  <si>
    <t>عثمان</t>
  </si>
  <si>
    <t>فريد</t>
  </si>
  <si>
    <t>عبد الناصر</t>
  </si>
  <si>
    <t>انصاف</t>
  </si>
  <si>
    <t>علم الدين</t>
  </si>
  <si>
    <t>سليمان</t>
  </si>
  <si>
    <t>مشفى درعا</t>
  </si>
  <si>
    <t>جلال</t>
  </si>
  <si>
    <t>دارين</t>
  </si>
  <si>
    <t>محمد الرفاعي</t>
  </si>
  <si>
    <t>خيري</t>
  </si>
  <si>
    <t>فدوى</t>
  </si>
  <si>
    <t>سامي</t>
  </si>
  <si>
    <t>ردينه</t>
  </si>
  <si>
    <t>مالك</t>
  </si>
  <si>
    <t>صلخد</t>
  </si>
  <si>
    <t>رافت</t>
  </si>
  <si>
    <t>جميله</t>
  </si>
  <si>
    <t>زبداني</t>
  </si>
  <si>
    <t>محمد حاتم</t>
  </si>
  <si>
    <t>زهور</t>
  </si>
  <si>
    <t>اديب</t>
  </si>
  <si>
    <t>فضه</t>
  </si>
  <si>
    <t>قبر الست</t>
  </si>
  <si>
    <t>احمد احمد</t>
  </si>
  <si>
    <t>فيصل</t>
  </si>
  <si>
    <t>عبد المعين</t>
  </si>
  <si>
    <t>فطوم</t>
  </si>
  <si>
    <t>معين</t>
  </si>
  <si>
    <t>جباب</t>
  </si>
  <si>
    <t>أيمن</t>
  </si>
  <si>
    <t>نعيمه</t>
  </si>
  <si>
    <t>تيسير</t>
  </si>
  <si>
    <t>محمد معتز</t>
  </si>
  <si>
    <t>ميادة</t>
  </si>
  <si>
    <t>آمنة</t>
  </si>
  <si>
    <t>رغده</t>
  </si>
  <si>
    <t>ايمن</t>
  </si>
  <si>
    <t>نهاد</t>
  </si>
  <si>
    <t>ريما</t>
  </si>
  <si>
    <t>نايف</t>
  </si>
  <si>
    <t>سهى</t>
  </si>
  <si>
    <t>عماد الدين</t>
  </si>
  <si>
    <t>روعه</t>
  </si>
  <si>
    <t>فاديه</t>
  </si>
  <si>
    <t>عطا الله</t>
  </si>
  <si>
    <t>ريتا</t>
  </si>
  <si>
    <t>ناجيه</t>
  </si>
  <si>
    <t>غفران</t>
  </si>
  <si>
    <t>محمد سعيد</t>
  </si>
  <si>
    <t>رابعه</t>
  </si>
  <si>
    <t>صلاح</t>
  </si>
  <si>
    <t>عبد العزيز</t>
  </si>
  <si>
    <t>ببيلا</t>
  </si>
  <si>
    <t>حسين السليمان</t>
  </si>
  <si>
    <t>محي الدين</t>
  </si>
  <si>
    <t>نجاة</t>
  </si>
  <si>
    <t>سويداء</t>
  </si>
  <si>
    <t>خالديه</t>
  </si>
  <si>
    <t>سلمية</t>
  </si>
  <si>
    <t>سميرة</t>
  </si>
  <si>
    <t>نواف</t>
  </si>
  <si>
    <t>نادر</t>
  </si>
  <si>
    <t>سميحه</t>
  </si>
  <si>
    <t xml:space="preserve">محمد </t>
  </si>
  <si>
    <t>محمد باسم</t>
  </si>
  <si>
    <t>رزان</t>
  </si>
  <si>
    <t>جمعه</t>
  </si>
  <si>
    <t>وضحه</t>
  </si>
  <si>
    <t>الحراك</t>
  </si>
  <si>
    <t>تميم</t>
  </si>
  <si>
    <t>جديده عرطوز</t>
  </si>
  <si>
    <t>رحيبه</t>
  </si>
  <si>
    <t>نصر</t>
  </si>
  <si>
    <t>زبيده</t>
  </si>
  <si>
    <t>عبدالرحمن</t>
  </si>
  <si>
    <t>دعد</t>
  </si>
  <si>
    <t>حوا</t>
  </si>
  <si>
    <t>سهير</t>
  </si>
  <si>
    <t xml:space="preserve">مشفى دوما </t>
  </si>
  <si>
    <t>فاضل</t>
  </si>
  <si>
    <t>صابر</t>
  </si>
  <si>
    <t>الكويت</t>
  </si>
  <si>
    <t>عبد الرحمن</t>
  </si>
  <si>
    <t>بديع</t>
  </si>
  <si>
    <t>محمد صالح</t>
  </si>
  <si>
    <t>اسماعيل</t>
  </si>
  <si>
    <t>جميل</t>
  </si>
  <si>
    <t>حماه</t>
  </si>
  <si>
    <t>علا سليمان</t>
  </si>
  <si>
    <t>خيريه</t>
  </si>
  <si>
    <t>محمد رفيق</t>
  </si>
  <si>
    <t>جمال الدين</t>
  </si>
  <si>
    <t>عبد الرحيم</t>
  </si>
  <si>
    <t>عيده</t>
  </si>
  <si>
    <t>منار</t>
  </si>
  <si>
    <t>غزاله</t>
  </si>
  <si>
    <t>علاء الدين</t>
  </si>
  <si>
    <t>محمد علي</t>
  </si>
  <si>
    <t>لما</t>
  </si>
  <si>
    <t>خليل</t>
  </si>
  <si>
    <t>عبدو</t>
  </si>
  <si>
    <t>شريفه</t>
  </si>
  <si>
    <t>رنكوس</t>
  </si>
  <si>
    <t>غيداء</t>
  </si>
  <si>
    <t>محمد يحيى</t>
  </si>
  <si>
    <t>عز الدين</t>
  </si>
  <si>
    <t>جاسم</t>
  </si>
  <si>
    <t>رحيبة</t>
  </si>
  <si>
    <t>نمر</t>
  </si>
  <si>
    <t>رغداء</t>
  </si>
  <si>
    <t>زكيه</t>
  </si>
  <si>
    <t>آمال</t>
  </si>
  <si>
    <t>كامله</t>
  </si>
  <si>
    <t>محمد عيد</t>
  </si>
  <si>
    <t>فتحيه</t>
  </si>
  <si>
    <t>قمر</t>
  </si>
  <si>
    <t>اميمه</t>
  </si>
  <si>
    <t>فائز</t>
  </si>
  <si>
    <t>رمزيه</t>
  </si>
  <si>
    <t>الصنمين</t>
  </si>
  <si>
    <t xml:space="preserve">القنيطرة </t>
  </si>
  <si>
    <t>عبدالمعين</t>
  </si>
  <si>
    <t>وفيقة</t>
  </si>
  <si>
    <t>ريمه</t>
  </si>
  <si>
    <t>عبده</t>
  </si>
  <si>
    <t>زهيه</t>
  </si>
  <si>
    <t>خان ارنبة</t>
  </si>
  <si>
    <t>جانيت</t>
  </si>
  <si>
    <t xml:space="preserve">حمص </t>
  </si>
  <si>
    <t>عارف</t>
  </si>
  <si>
    <t>فضيله</t>
  </si>
  <si>
    <t>سعده</t>
  </si>
  <si>
    <t>ماجد</t>
  </si>
  <si>
    <t>محمد منير</t>
  </si>
  <si>
    <t>سعيده</t>
  </si>
  <si>
    <t>غباغب</t>
  </si>
  <si>
    <t>سلمى</t>
  </si>
  <si>
    <t>محمد بشير</t>
  </si>
  <si>
    <t>باسمة</t>
  </si>
  <si>
    <t>منصور</t>
  </si>
  <si>
    <t>مازن</t>
  </si>
  <si>
    <t>محمدنذير</t>
  </si>
  <si>
    <t>هديه</t>
  </si>
  <si>
    <t>ميادين</t>
  </si>
  <si>
    <t>سعسع</t>
  </si>
  <si>
    <t>سليمه</t>
  </si>
  <si>
    <t>اسمهان</t>
  </si>
  <si>
    <t>رندة</t>
  </si>
  <si>
    <t>محمد وليد</t>
  </si>
  <si>
    <t>أنعام</t>
  </si>
  <si>
    <t>انعام</t>
  </si>
  <si>
    <t>هلال</t>
  </si>
  <si>
    <t>معينه</t>
  </si>
  <si>
    <t>حسن حماد</t>
  </si>
  <si>
    <t>محمد فائز</t>
  </si>
  <si>
    <t>سلام</t>
  </si>
  <si>
    <t>غياث</t>
  </si>
  <si>
    <t>عطاف</t>
  </si>
  <si>
    <t>يارا ابراهيم</t>
  </si>
  <si>
    <t>عزيزه</t>
  </si>
  <si>
    <t>ازدهار</t>
  </si>
  <si>
    <t>شمسكين</t>
  </si>
  <si>
    <t>الحمراء الجديدة</t>
  </si>
  <si>
    <t>نبيها</t>
  </si>
  <si>
    <t>رحاب</t>
  </si>
  <si>
    <t>رفاه</t>
  </si>
  <si>
    <t>رقية</t>
  </si>
  <si>
    <t>غزوان</t>
  </si>
  <si>
    <t>برهان</t>
  </si>
  <si>
    <t>الشيخ مسكين</t>
  </si>
  <si>
    <t xml:space="preserve">درعا </t>
  </si>
  <si>
    <t>انتصار</t>
  </si>
  <si>
    <t>معروف</t>
  </si>
  <si>
    <t>راغدة</t>
  </si>
  <si>
    <t>محمود بيطار</t>
  </si>
  <si>
    <t>عبد الرزاق</t>
  </si>
  <si>
    <t>احمد محمد</t>
  </si>
  <si>
    <t>كسوة</t>
  </si>
  <si>
    <t>خالده</t>
  </si>
  <si>
    <t>ساميه</t>
  </si>
  <si>
    <t>محمد عيسى</t>
  </si>
  <si>
    <t>اصف</t>
  </si>
  <si>
    <t>عيد</t>
  </si>
  <si>
    <t>خميس</t>
  </si>
  <si>
    <t>عامر</t>
  </si>
  <si>
    <t>جبلة</t>
  </si>
  <si>
    <t>مرفت</t>
  </si>
  <si>
    <t>نوري</t>
  </si>
  <si>
    <t>مفيدة</t>
  </si>
  <si>
    <t>ربيعه</t>
  </si>
  <si>
    <t>جديدة الوادي</t>
  </si>
  <si>
    <t>دله</t>
  </si>
  <si>
    <t>كفير يبوس</t>
  </si>
  <si>
    <t>عبد الفتاح</t>
  </si>
  <si>
    <t>محمد طه</t>
  </si>
  <si>
    <t>احمد المصري</t>
  </si>
  <si>
    <t>صبحي</t>
  </si>
  <si>
    <t>رائق</t>
  </si>
  <si>
    <t>محمد امين</t>
  </si>
  <si>
    <t>برهليا</t>
  </si>
  <si>
    <t>رتيبه</t>
  </si>
  <si>
    <t>منا</t>
  </si>
  <si>
    <t>سوزان</t>
  </si>
  <si>
    <t>بلودان</t>
  </si>
  <si>
    <t>أمينه</t>
  </si>
  <si>
    <t>بشار حسن</t>
  </si>
  <si>
    <t>آمنه</t>
  </si>
  <si>
    <t>صالح</t>
  </si>
  <si>
    <t>منذر</t>
  </si>
  <si>
    <t>هويده</t>
  </si>
  <si>
    <t>يونس</t>
  </si>
  <si>
    <t>اتحاد</t>
  </si>
  <si>
    <t>وفيقه</t>
  </si>
  <si>
    <t>حمد</t>
  </si>
  <si>
    <t>حياة</t>
  </si>
  <si>
    <t>قيطه</t>
  </si>
  <si>
    <t>عبد الغني</t>
  </si>
  <si>
    <t>كوكب</t>
  </si>
  <si>
    <t>هاجر</t>
  </si>
  <si>
    <t>سهاد</t>
  </si>
  <si>
    <t>سبها</t>
  </si>
  <si>
    <t>مي</t>
  </si>
  <si>
    <t>تركيه</t>
  </si>
  <si>
    <t>عبدالحميد</t>
  </si>
  <si>
    <t>مضايا</t>
  </si>
  <si>
    <t>اسماء</t>
  </si>
  <si>
    <t>رقيه</t>
  </si>
  <si>
    <t>دبي</t>
  </si>
  <si>
    <t>فايزه</t>
  </si>
  <si>
    <t>قطيفة</t>
  </si>
  <si>
    <t>نصرالدين</t>
  </si>
  <si>
    <t>رانيا</t>
  </si>
  <si>
    <t>سبينة</t>
  </si>
  <si>
    <t>شيخه</t>
  </si>
  <si>
    <t>رفيق</t>
  </si>
  <si>
    <t>حميده</t>
  </si>
  <si>
    <t>يادوده</t>
  </si>
  <si>
    <t>محمد حسين</t>
  </si>
  <si>
    <t>ريعان</t>
  </si>
  <si>
    <t>بهجت</t>
  </si>
  <si>
    <t>الرياض</t>
  </si>
  <si>
    <t>صلاح الدين</t>
  </si>
  <si>
    <t>لطفيه</t>
  </si>
  <si>
    <t>محمد اسماعيل</t>
  </si>
  <si>
    <t>بطيحة</t>
  </si>
  <si>
    <t>حسن حسن</t>
  </si>
  <si>
    <t>فاروق</t>
  </si>
  <si>
    <t>وردة</t>
  </si>
  <si>
    <t>نبال</t>
  </si>
  <si>
    <t>بصرى الشام</t>
  </si>
  <si>
    <t>امال</t>
  </si>
  <si>
    <t>تمام</t>
  </si>
  <si>
    <t>حارم</t>
  </si>
  <si>
    <t>ملكه</t>
  </si>
  <si>
    <t>جهينه</t>
  </si>
  <si>
    <t>غدير</t>
  </si>
  <si>
    <t>رائده</t>
  </si>
  <si>
    <t>دحام</t>
  </si>
  <si>
    <t>بهيه</t>
  </si>
  <si>
    <t>راغده</t>
  </si>
  <si>
    <t>لما مراد</t>
  </si>
  <si>
    <t>يسرى</t>
  </si>
  <si>
    <t>طارق</t>
  </si>
  <si>
    <t>محمد تيسير</t>
  </si>
  <si>
    <t>فائزه</t>
  </si>
  <si>
    <t>نعمت</t>
  </si>
  <si>
    <t>منصوره</t>
  </si>
  <si>
    <t>مرعي</t>
  </si>
  <si>
    <t>العانات</t>
  </si>
  <si>
    <t>محمد ديب</t>
  </si>
  <si>
    <t>عليه</t>
  </si>
  <si>
    <t>شيرين</t>
  </si>
  <si>
    <t>محمد مازن</t>
  </si>
  <si>
    <t>محمدخير</t>
  </si>
  <si>
    <t>ليبيا</t>
  </si>
  <si>
    <t>علي ابراهيم</t>
  </si>
  <si>
    <t>هايل</t>
  </si>
  <si>
    <t>انخل</t>
  </si>
  <si>
    <t>بسمه</t>
  </si>
  <si>
    <t>دره</t>
  </si>
  <si>
    <t>مليحة</t>
  </si>
  <si>
    <t>هاني</t>
  </si>
  <si>
    <t>ادلب</t>
  </si>
  <si>
    <t>ناصرية</t>
  </si>
  <si>
    <t>وحيد</t>
  </si>
  <si>
    <t>محمد عامر</t>
  </si>
  <si>
    <t>نعمات</t>
  </si>
  <si>
    <t>عدرا</t>
  </si>
  <si>
    <t>لطيفه</t>
  </si>
  <si>
    <t>فخري</t>
  </si>
  <si>
    <t>خديجة</t>
  </si>
  <si>
    <t>هنا</t>
  </si>
  <si>
    <t>مروه</t>
  </si>
  <si>
    <t>ربيع</t>
  </si>
  <si>
    <t>غادة</t>
  </si>
  <si>
    <t>وحيده</t>
  </si>
  <si>
    <t>مفيده</t>
  </si>
  <si>
    <t>انطون</t>
  </si>
  <si>
    <t>سعد</t>
  </si>
  <si>
    <t>عدله</t>
  </si>
  <si>
    <t>الكفر</t>
  </si>
  <si>
    <t>تبارك</t>
  </si>
  <si>
    <t>محمد سامر</t>
  </si>
  <si>
    <t>عبدالكريم</t>
  </si>
  <si>
    <t>راس المعرة</t>
  </si>
  <si>
    <t>محمد حسام</t>
  </si>
  <si>
    <t>نسيب</t>
  </si>
  <si>
    <t>مسعود</t>
  </si>
  <si>
    <t>عمادالدين</t>
  </si>
  <si>
    <t>ماري</t>
  </si>
  <si>
    <t>نايفه</t>
  </si>
  <si>
    <t>محمد رضوان</t>
  </si>
  <si>
    <t>عاطف</t>
  </si>
  <si>
    <t>جباتا الخشب</t>
  </si>
  <si>
    <t>محمد عمر</t>
  </si>
  <si>
    <t>وحيدة</t>
  </si>
  <si>
    <t>شكريه</t>
  </si>
  <si>
    <t>محمدعلي</t>
  </si>
  <si>
    <t>عدلا</t>
  </si>
  <si>
    <t>ختمه</t>
  </si>
  <si>
    <t>ورده</t>
  </si>
  <si>
    <t>آصف</t>
  </si>
  <si>
    <t>نوره</t>
  </si>
  <si>
    <t>وصال</t>
  </si>
  <si>
    <t>ناظم</t>
  </si>
  <si>
    <t>ديب</t>
  </si>
  <si>
    <t>صفيه</t>
  </si>
  <si>
    <t>إيمان</t>
  </si>
  <si>
    <t>غيثاء</t>
  </si>
  <si>
    <t>محمدسمير</t>
  </si>
  <si>
    <t>هبه عيسى</t>
  </si>
  <si>
    <t>كريم</t>
  </si>
  <si>
    <t>زاهي</t>
  </si>
  <si>
    <t>مهى</t>
  </si>
  <si>
    <t>القامشلي</t>
  </si>
  <si>
    <t>حيدر</t>
  </si>
  <si>
    <t>حفير الفوقا</t>
  </si>
  <si>
    <t>عبدالرزاق</t>
  </si>
  <si>
    <t>عوج</t>
  </si>
  <si>
    <t>جابر</t>
  </si>
  <si>
    <t>عبدالغني</t>
  </si>
  <si>
    <t>خانم</t>
  </si>
  <si>
    <t>محمد عبدو</t>
  </si>
  <si>
    <t>جبا</t>
  </si>
  <si>
    <t>لمعات</t>
  </si>
  <si>
    <t>خان ارنبه</t>
  </si>
  <si>
    <t>اسيمه</t>
  </si>
  <si>
    <t>ادال</t>
  </si>
  <si>
    <t>درويش</t>
  </si>
  <si>
    <t>محمد سميح</t>
  </si>
  <si>
    <t>الكسوة</t>
  </si>
  <si>
    <t>حزه</t>
  </si>
  <si>
    <t>حمدي</t>
  </si>
  <si>
    <t>رشيد</t>
  </si>
  <si>
    <t>ثريا</t>
  </si>
  <si>
    <t>عبد الاله</t>
  </si>
  <si>
    <t>صبريه</t>
  </si>
  <si>
    <t>نوفه</t>
  </si>
  <si>
    <t>السيده زينب</t>
  </si>
  <si>
    <t>يحيا</t>
  </si>
  <si>
    <t>ذيبين</t>
  </si>
  <si>
    <t>راتب</t>
  </si>
  <si>
    <t>عزيز</t>
  </si>
  <si>
    <t>محمد ربيع</t>
  </si>
  <si>
    <t>عيشه</t>
  </si>
  <si>
    <t>بشير</t>
  </si>
  <si>
    <t>احمد ناصر</t>
  </si>
  <si>
    <t xml:space="preserve">التل </t>
  </si>
  <si>
    <t>انشراح</t>
  </si>
  <si>
    <t>سحم الجولان</t>
  </si>
  <si>
    <t>هامة</t>
  </si>
  <si>
    <t>فرج</t>
  </si>
  <si>
    <t>كريمه</t>
  </si>
  <si>
    <t>عهد</t>
  </si>
  <si>
    <t>اشرفية الوادي</t>
  </si>
  <si>
    <t>الكسوه</t>
  </si>
  <si>
    <t>محمد محمد</t>
  </si>
  <si>
    <t>كفاح</t>
  </si>
  <si>
    <t>عبد السلام</t>
  </si>
  <si>
    <t>محمد حمود</t>
  </si>
  <si>
    <t>باسل صالحه</t>
  </si>
  <si>
    <t>فهيمه</t>
  </si>
  <si>
    <t>محمد عصام</t>
  </si>
  <si>
    <t>محمد عمار</t>
  </si>
  <si>
    <t>عبيد</t>
  </si>
  <si>
    <t>نجيبه</t>
  </si>
  <si>
    <t>أديب</t>
  </si>
  <si>
    <t>نهلة</t>
  </si>
  <si>
    <t>عقيل</t>
  </si>
  <si>
    <t>رندا</t>
  </si>
  <si>
    <t>فياض</t>
  </si>
  <si>
    <t>لطفي</t>
  </si>
  <si>
    <t>الياس</t>
  </si>
  <si>
    <t>احمد علي</t>
  </si>
  <si>
    <t>نبيهه</t>
  </si>
  <si>
    <t>منبج</t>
  </si>
  <si>
    <t>الحجر الأسود</t>
  </si>
  <si>
    <t>نظير</t>
  </si>
  <si>
    <t>اديبه</t>
  </si>
  <si>
    <t>محمد نادر</t>
  </si>
  <si>
    <t>شجاع</t>
  </si>
  <si>
    <t>رولا</t>
  </si>
  <si>
    <t>جواهر</t>
  </si>
  <si>
    <t>محمد عثمان</t>
  </si>
  <si>
    <t>نجلاء</t>
  </si>
  <si>
    <t>محمد حيدر</t>
  </si>
  <si>
    <t>قنوات</t>
  </si>
  <si>
    <t>وجيه</t>
  </si>
  <si>
    <t>شما</t>
  </si>
  <si>
    <t>أسماء</t>
  </si>
  <si>
    <t>بثينة</t>
  </si>
  <si>
    <t>حكمت</t>
  </si>
  <si>
    <t>هنديه</t>
  </si>
  <si>
    <t>صبوره</t>
  </si>
  <si>
    <t>فطيم</t>
  </si>
  <si>
    <t>عين الفيجة</t>
  </si>
  <si>
    <t>محمد الصالح</t>
  </si>
  <si>
    <t>محمد عبود</t>
  </si>
  <si>
    <t>محمدفايز</t>
  </si>
  <si>
    <t>غاليه</t>
  </si>
  <si>
    <t>محمدديب</t>
  </si>
  <si>
    <t>فتحية</t>
  </si>
  <si>
    <t>عبد الباسط</t>
  </si>
  <si>
    <t>بصير</t>
  </si>
  <si>
    <t>سهيلا</t>
  </si>
  <si>
    <t>ضياء الدين</t>
  </si>
  <si>
    <t>تلكلخ</t>
  </si>
  <si>
    <t>امونه</t>
  </si>
  <si>
    <t>فداء</t>
  </si>
  <si>
    <t>عزت</t>
  </si>
  <si>
    <t>انس</t>
  </si>
  <si>
    <t>محمد جابر</t>
  </si>
  <si>
    <t>رانيه</t>
  </si>
  <si>
    <t>حكمات</t>
  </si>
  <si>
    <t>جاد الله</t>
  </si>
  <si>
    <t>تحسين</t>
  </si>
  <si>
    <t>نها</t>
  </si>
  <si>
    <t>نجلا</t>
  </si>
  <si>
    <t>الزبداني</t>
  </si>
  <si>
    <t>حاتم</t>
  </si>
  <si>
    <t>محاسن</t>
  </si>
  <si>
    <t>بسيمه</t>
  </si>
  <si>
    <t>ابو ظبي</t>
  </si>
  <si>
    <t>رسلان</t>
  </si>
  <si>
    <t>عتاب</t>
  </si>
  <si>
    <t>ثانيه</t>
  </si>
  <si>
    <t>روضة</t>
  </si>
  <si>
    <t>رحمه</t>
  </si>
  <si>
    <t>كاسم</t>
  </si>
  <si>
    <t xml:space="preserve">علي </t>
  </si>
  <si>
    <t>نبيلة</t>
  </si>
  <si>
    <t xml:space="preserve">حسن </t>
  </si>
  <si>
    <t>رشاد</t>
  </si>
  <si>
    <t>فوزه</t>
  </si>
  <si>
    <t>بسما</t>
  </si>
  <si>
    <t>حسنا</t>
  </si>
  <si>
    <t>فايزة</t>
  </si>
  <si>
    <t>فوزية</t>
  </si>
  <si>
    <t>وائل</t>
  </si>
  <si>
    <t>جبر</t>
  </si>
  <si>
    <t>محمد توفيق</t>
  </si>
  <si>
    <t>لميا</t>
  </si>
  <si>
    <t>ذيب</t>
  </si>
  <si>
    <t>اسيا</t>
  </si>
  <si>
    <t>سميح</t>
  </si>
  <si>
    <t xml:space="preserve">الكسوة </t>
  </si>
  <si>
    <t>محسن</t>
  </si>
  <si>
    <t xml:space="preserve">                                                       المقررات المسجلة في الفصل الأول للعام الدراسي 2022/ 2023
ملاحظة 1:تقع اختيار جميع هذه المقررات على مسؤولية الطالب.
ملاحظة 2 :لا تعدل هذه المقررات أو يضاف تسجيل أي مقرر بعد تسديد الرسوم وتثبيت التسجيل .</t>
  </si>
  <si>
    <t xml:space="preserve">المدخل الى علم القانون </t>
  </si>
  <si>
    <t xml:space="preserve">المدخل الى الشريعة الاسلامية </t>
  </si>
  <si>
    <t xml:space="preserve">المدخل الى القانون الدستوري </t>
  </si>
  <si>
    <t>المبادئ العامة في قانون العقوبات (الجريمة )</t>
  </si>
  <si>
    <t xml:space="preserve">تاريخ القانون </t>
  </si>
  <si>
    <t xml:space="preserve">اللغة العربية </t>
  </si>
  <si>
    <t>اللغة الأجنبية (1)</t>
  </si>
  <si>
    <t>التشريعات الاجتماعية
 (قانون التعاون)</t>
  </si>
  <si>
    <t>المبادئ العامة في قانون العقوبات (العقوبة )</t>
  </si>
  <si>
    <t xml:space="preserve">القانون الدولي العام </t>
  </si>
  <si>
    <t xml:space="preserve">المدخل الى القانون الاداري </t>
  </si>
  <si>
    <t xml:space="preserve">مصطلحات قانونية بلغة اجنبية </t>
  </si>
  <si>
    <t>القانون المدني (مصادر الالتزام )</t>
  </si>
  <si>
    <t xml:space="preserve">القانون الاداري </t>
  </si>
  <si>
    <t>قانون العقوبات الخاص 
(جرائم على امن الدولة والاشخاص)</t>
  </si>
  <si>
    <t>قانون الاحوال الشخصية
 (زواج طلاق نفقة طلاق)</t>
  </si>
  <si>
    <t xml:space="preserve">قانون العمل </t>
  </si>
  <si>
    <t xml:space="preserve">المدخل الى المعلوماتية </t>
  </si>
  <si>
    <t>اللغة الأجنبية (2)</t>
  </si>
  <si>
    <t>القانون المدني (احكام الالتزام )</t>
  </si>
  <si>
    <t xml:space="preserve">قانون العقوبات الخاص
 (جرائم على الاموال وجرائم اقتصادية) </t>
  </si>
  <si>
    <t>القانون التجاري 
(الاعمال التجارية والمتجر )</t>
  </si>
  <si>
    <t xml:space="preserve">القانون الدولي الاقتصادي </t>
  </si>
  <si>
    <t>القانون المدني (العقود السمات )</t>
  </si>
  <si>
    <t xml:space="preserve">القضاء الاداري </t>
  </si>
  <si>
    <t>اصول المحاكمات المدنية (1)</t>
  </si>
  <si>
    <t>أصول المحاكمات الجزاتية (1)</t>
  </si>
  <si>
    <t>قانون الاحوال الشخصية
 (الوصية والمواريث )</t>
  </si>
  <si>
    <t>اصول المحاكمات المدنية(2)</t>
  </si>
  <si>
    <t>اصول المحاكمات الجزائية (2)</t>
  </si>
  <si>
    <t>القانون التجاري (الشركات )</t>
  </si>
  <si>
    <t xml:space="preserve">المنظمات الدولية </t>
  </si>
  <si>
    <t>مقررات السنة الرابعة (فصل أول)</t>
  </si>
  <si>
    <t>القانون المدني (الحقوق العينية  الأصلية )</t>
  </si>
  <si>
    <t>القانون التجاري (الاسناد التجارية )</t>
  </si>
  <si>
    <t xml:space="preserve">التشريع الضريبي </t>
  </si>
  <si>
    <t>القانون الدولي الخاص  (الجنسية )</t>
  </si>
  <si>
    <t xml:space="preserve">الادارة العامة </t>
  </si>
  <si>
    <t xml:space="preserve">أصول الفقه </t>
  </si>
  <si>
    <t>القانون المدني 
(الحقوق العينية التبعية )</t>
  </si>
  <si>
    <t>عقوبات خاص
 (جرائم على الادارة-المخلة بالثقة العامة )</t>
  </si>
  <si>
    <t>القانون الدولي الخاص 
(تنازع القوانين )</t>
  </si>
  <si>
    <t xml:space="preserve">أصول التنفيذ </t>
  </si>
  <si>
    <t>$K9</t>
  </si>
  <si>
    <t>المقرر الاختياري س1</t>
  </si>
  <si>
    <t>المقرر الاختياري س2</t>
  </si>
  <si>
    <t>المقرر الاختياري س3</t>
  </si>
  <si>
    <t>المقرر الاختياري س4</t>
  </si>
  <si>
    <t>المقررات الاختيارية</t>
  </si>
  <si>
    <t>الحق في الحياة الخاصة</t>
  </si>
  <si>
    <t>حقوق الإنسان</t>
  </si>
  <si>
    <t>علم الإجرام والعقاب</t>
  </si>
  <si>
    <t>مقدمة الاقتصاد</t>
  </si>
  <si>
    <t>النظم السياسية</t>
  </si>
  <si>
    <t>القضية الفلسطينية</t>
  </si>
  <si>
    <t>التأمينات الاجتماعية</t>
  </si>
  <si>
    <t>السياسة المالي (1)</t>
  </si>
  <si>
    <t>الوظيفة العامة</t>
  </si>
  <si>
    <t>العقود الإدارية</t>
  </si>
  <si>
    <t>قانون أحداث الجانحين</t>
  </si>
  <si>
    <t>العلاقات الدولية (1)</t>
  </si>
  <si>
    <t>عقد الإيجار</t>
  </si>
  <si>
    <t>الإثبات في المواد المدنية</t>
  </si>
  <si>
    <t>السياسة المالية (2)</t>
  </si>
  <si>
    <t>قانون العقوبات الاقتصادية</t>
  </si>
  <si>
    <t>قانون العقوبات العسكرية</t>
  </si>
  <si>
    <t>الدبلوماسية</t>
  </si>
  <si>
    <t>العلاقات الدولية (2)</t>
  </si>
  <si>
    <t>القانون البحري والجوي</t>
  </si>
  <si>
    <t>الإدارة المحلية</t>
  </si>
  <si>
    <t>الرقابة المالية</t>
  </si>
  <si>
    <t>عقود دولية</t>
  </si>
  <si>
    <t xml:space="preserve">الاختصاص القضائي الدولي </t>
  </si>
  <si>
    <t>التأمين</t>
  </si>
  <si>
    <t>قانون ممارسة مهنة المحاماة</t>
  </si>
  <si>
    <t>اختر اسم المقرر الاختياري من السنة الأولى</t>
  </si>
  <si>
    <t>اختر اسم المقرر الاختياري من السنة الثانية</t>
  </si>
  <si>
    <t>اختر اسم المقرر الاختياري من السنة الثالثة</t>
  </si>
  <si>
    <t>اختر اسم المقرر الاختياري من السنة الرابعة</t>
  </si>
  <si>
    <t>مقرر من سنة أعلى</t>
  </si>
  <si>
    <t>العنوان</t>
  </si>
  <si>
    <t>تركي</t>
  </si>
  <si>
    <t>حليمة</t>
  </si>
  <si>
    <t>أدبي</t>
  </si>
  <si>
    <t>علي محمد</t>
  </si>
  <si>
    <t>نظيره</t>
  </si>
  <si>
    <t/>
  </si>
  <si>
    <t>خطار</t>
  </si>
  <si>
    <t>عبد العظيم الحمادي</t>
  </si>
  <si>
    <t xml:space="preserve">احمد </t>
  </si>
  <si>
    <t xml:space="preserve">علما </t>
  </si>
  <si>
    <t>رمضان</t>
  </si>
  <si>
    <t xml:space="preserve">طرطوس </t>
  </si>
  <si>
    <t>زين العابدين حميشه</t>
  </si>
  <si>
    <t>هالا</t>
  </si>
  <si>
    <t>هيام الطحان النعيمي</t>
  </si>
  <si>
    <t>شومه</t>
  </si>
  <si>
    <t>كودنه</t>
  </si>
  <si>
    <t>عصام العباس</t>
  </si>
  <si>
    <t>حلويه</t>
  </si>
  <si>
    <t>علاء غزالي</t>
  </si>
  <si>
    <t>وزيره</t>
  </si>
  <si>
    <t>عليا عوض</t>
  </si>
  <si>
    <t>وزيره شعبان</t>
  </si>
  <si>
    <t>راما كرنبه</t>
  </si>
  <si>
    <t>محمد محروس</t>
  </si>
  <si>
    <t>نور الجاسم</t>
  </si>
  <si>
    <t>نبيلا</t>
  </si>
  <si>
    <t>جورج مقدسي</t>
  </si>
  <si>
    <t>محمد يزن شهاب</t>
  </si>
  <si>
    <t>ناهد صالحاني المعط</t>
  </si>
  <si>
    <t>زينب حمدان</t>
  </si>
  <si>
    <t>لؤي النابلسي</t>
  </si>
  <si>
    <t>شرعية</t>
  </si>
  <si>
    <t>عبد الله كوجان</t>
  </si>
  <si>
    <t>بلال صعوبي</t>
  </si>
  <si>
    <t>خضر شميس</t>
  </si>
  <si>
    <t>مهند الخضر</t>
  </si>
  <si>
    <t>رابحه</t>
  </si>
  <si>
    <t>جدن سلطان</t>
  </si>
  <si>
    <t>طهران</t>
  </si>
  <si>
    <t>رامي السليمان</t>
  </si>
  <si>
    <t>محمد خير الله</t>
  </si>
  <si>
    <t>خالد مصطفى</t>
  </si>
  <si>
    <t>تامر جمعة</t>
  </si>
  <si>
    <t>وداد الحسين الجباره</t>
  </si>
  <si>
    <t>ولاء القيم</t>
  </si>
  <si>
    <t>بشرى حمود</t>
  </si>
  <si>
    <t>هبه المدني</t>
  </si>
  <si>
    <t>راتب الشيخ حسن</t>
  </si>
  <si>
    <t>أريج القرعان</t>
  </si>
  <si>
    <t>عمر العلي</t>
  </si>
  <si>
    <t>ياسر حسن</t>
  </si>
  <si>
    <t>بيان القصيباتي</t>
  </si>
  <si>
    <t>عتاب ابو علي مهنا</t>
  </si>
  <si>
    <t>ايهاب محمد</t>
  </si>
  <si>
    <t>علي الحرز</t>
  </si>
  <si>
    <t>عقل</t>
  </si>
  <si>
    <t>محمد المحمد</t>
  </si>
  <si>
    <t>رسمية</t>
  </si>
  <si>
    <t>هند الأشقر</t>
  </si>
  <si>
    <t>وسيم</t>
  </si>
  <si>
    <t>ربا</t>
  </si>
  <si>
    <t>رجب قناعة</t>
  </si>
  <si>
    <t>ياسر العمر</t>
  </si>
  <si>
    <t xml:space="preserve">ياسر </t>
  </si>
  <si>
    <t xml:space="preserve">صبحه </t>
  </si>
  <si>
    <t>احمد صالح</t>
  </si>
  <si>
    <t>الصبورة</t>
  </si>
  <si>
    <t>مجد مكيدوش</t>
  </si>
  <si>
    <t>هدى الحربي</t>
  </si>
  <si>
    <t>نور بوسنه لي</t>
  </si>
  <si>
    <t>معصوم</t>
  </si>
  <si>
    <t>محمد معري</t>
  </si>
  <si>
    <t>ولاء الحمود الخليف</t>
  </si>
  <si>
    <t>نور زلفو</t>
  </si>
  <si>
    <t>محمد برهان</t>
  </si>
  <si>
    <t>محمد ياسر المشعل</t>
  </si>
  <si>
    <t>ايفان مصطفى</t>
  </si>
  <si>
    <t>محمد ابراهيم</t>
  </si>
  <si>
    <t>ايهم الاحمد</t>
  </si>
  <si>
    <t>عناد</t>
  </si>
  <si>
    <t>فلكه</t>
  </si>
  <si>
    <t>بدر الدين السوقي</t>
  </si>
  <si>
    <t>محمد خطاب</t>
  </si>
  <si>
    <t xml:space="preserve">السيدة زينب </t>
  </si>
  <si>
    <t>حزرما</t>
  </si>
  <si>
    <t>محمد احمد</t>
  </si>
  <si>
    <t>بدر</t>
  </si>
  <si>
    <t>وجيهه</t>
  </si>
  <si>
    <t>الباب</t>
  </si>
  <si>
    <t>يمام حمود</t>
  </si>
  <si>
    <t>عبد الامير</t>
  </si>
  <si>
    <t>زينب العبد</t>
  </si>
  <si>
    <t>رنجس</t>
  </si>
  <si>
    <t>مصطفى الحمصي</t>
  </si>
  <si>
    <t>عبد الرحمن العطري</t>
  </si>
  <si>
    <t>تسنيم محايري</t>
  </si>
  <si>
    <t>سامر مسلم</t>
  </si>
  <si>
    <t>يمنى</t>
  </si>
  <si>
    <t>اللاذقية جبلة راس العين 100</t>
  </si>
  <si>
    <t xml:space="preserve">عبد الغني </t>
  </si>
  <si>
    <t>محمد اشرف دحدوح</t>
  </si>
  <si>
    <t>عين حور</t>
  </si>
  <si>
    <t>ايهاب جزان</t>
  </si>
  <si>
    <t>ليلا</t>
  </si>
  <si>
    <t>براءه غانم</t>
  </si>
  <si>
    <t>حسن القداح</t>
  </si>
  <si>
    <t xml:space="preserve">الحراك </t>
  </si>
  <si>
    <t>يمنى حسين</t>
  </si>
  <si>
    <t>سماح رستم</t>
  </si>
  <si>
    <t xml:space="preserve">فؤاد </t>
  </si>
  <si>
    <t xml:space="preserve">سعده </t>
  </si>
  <si>
    <t>صفاء صيداوي</t>
  </si>
  <si>
    <t>سناء ابو جبل</t>
  </si>
  <si>
    <t>سعاده</t>
  </si>
  <si>
    <t>نور الصباغ</t>
  </si>
  <si>
    <t>إبراهيم العواد</t>
  </si>
  <si>
    <t>مريم طالب</t>
  </si>
  <si>
    <t>الاء سلامانه</t>
  </si>
  <si>
    <t xml:space="preserve">يمن </t>
  </si>
  <si>
    <t>غيث زركلي</t>
  </si>
  <si>
    <t>اياد عامر</t>
  </si>
  <si>
    <t>مجد السيد المحمود</t>
  </si>
  <si>
    <t>محمد حسون</t>
  </si>
  <si>
    <t>أمير عوض</t>
  </si>
  <si>
    <t>محمد الجعيدي</t>
  </si>
  <si>
    <t>ليث المهايني</t>
  </si>
  <si>
    <t>محمد مصباح</t>
  </si>
  <si>
    <t>رهف سكر</t>
  </si>
  <si>
    <t>نور شوربه</t>
  </si>
  <si>
    <t xml:space="preserve">احمد العدس </t>
  </si>
  <si>
    <t xml:space="preserve">مسلم ناصر </t>
  </si>
  <si>
    <t xml:space="preserve">كوثر </t>
  </si>
  <si>
    <t>هبه حسن</t>
  </si>
  <si>
    <t>رضى</t>
  </si>
  <si>
    <t>أميمه</t>
  </si>
  <si>
    <t>محمد ترجمان</t>
  </si>
  <si>
    <t xml:space="preserve">عدنان </t>
  </si>
  <si>
    <t>عبدالمعين البيضه</t>
  </si>
  <si>
    <t>فراس محمد درويش</t>
  </si>
  <si>
    <t>مروه العيسى</t>
  </si>
  <si>
    <t>يامن سلمى</t>
  </si>
  <si>
    <t>اغيد البلخي</t>
  </si>
  <si>
    <t>وليده</t>
  </si>
  <si>
    <t>حذيفة محمد</t>
  </si>
  <si>
    <t>بتوغ</t>
  </si>
  <si>
    <t>أمين</t>
  </si>
  <si>
    <t>كاميليا فرح</t>
  </si>
  <si>
    <t>محمد حميد</t>
  </si>
  <si>
    <t>محمد حسام مملوك</t>
  </si>
  <si>
    <t>محمد كريدي</t>
  </si>
  <si>
    <t>كفا</t>
  </si>
  <si>
    <t>هبه خشفه</t>
  </si>
  <si>
    <t>مياده الزعبي</t>
  </si>
  <si>
    <t>ولاء ابو طيفور العسه</t>
  </si>
  <si>
    <t>سهى العاقل</t>
  </si>
  <si>
    <t>برجس</t>
  </si>
  <si>
    <t>سليمان سلوم</t>
  </si>
  <si>
    <t>علي بكداش</t>
  </si>
  <si>
    <t>غيث</t>
  </si>
  <si>
    <t>مجد العلى درويش</t>
  </si>
  <si>
    <t>إينال شعبان</t>
  </si>
  <si>
    <t>اسامه اسبر</t>
  </si>
  <si>
    <t>جهيده</t>
  </si>
  <si>
    <t>ربا طربوش</t>
  </si>
  <si>
    <t>اماني العطاالله</t>
  </si>
  <si>
    <t>أحمد طيجون</t>
  </si>
  <si>
    <t>حنان الطويل</t>
  </si>
  <si>
    <t>منيره البربور</t>
  </si>
  <si>
    <t>ديانا ابراهيم</t>
  </si>
  <si>
    <t>سامية</t>
  </si>
  <si>
    <t>عمران محمد</t>
  </si>
  <si>
    <t>ناديا الحميدي</t>
  </si>
  <si>
    <t>رمزية</t>
  </si>
  <si>
    <t xml:space="preserve">امل </t>
  </si>
  <si>
    <t>نور السيف</t>
  </si>
  <si>
    <t>نور الدين الوادي</t>
  </si>
  <si>
    <t>اسامه الدولتلي</t>
  </si>
  <si>
    <t>عليا خليفه</t>
  </si>
  <si>
    <t>جعفر ميه</t>
  </si>
  <si>
    <t>علا</t>
  </si>
  <si>
    <t>امجد القدور</t>
  </si>
  <si>
    <t>عبدو نصر</t>
  </si>
  <si>
    <t>إسعاف عبدالرزاق</t>
  </si>
  <si>
    <t>مرضي</t>
  </si>
  <si>
    <t>جهاد عبدالغني</t>
  </si>
  <si>
    <t>قصي نصر</t>
  </si>
  <si>
    <t>معتصم سره</t>
  </si>
  <si>
    <t>رحاب عبار</t>
  </si>
  <si>
    <t>سناء سلطان</t>
  </si>
  <si>
    <t>عاصم الفوارس</t>
  </si>
  <si>
    <t>فاطمه عرفات</t>
  </si>
  <si>
    <t>وصفيه</t>
  </si>
  <si>
    <t>حافظ اسماعيل</t>
  </si>
  <si>
    <t>ضهر مطرو</t>
  </si>
  <si>
    <t>محمود الرياحي</t>
  </si>
  <si>
    <t>محمود بكري</t>
  </si>
  <si>
    <t>رايده</t>
  </si>
  <si>
    <t>معتز كناكريه</t>
  </si>
  <si>
    <t>عربيه</t>
  </si>
  <si>
    <t>طاهر</t>
  </si>
  <si>
    <t>عبير سلوم</t>
  </si>
  <si>
    <t>هاشم</t>
  </si>
  <si>
    <t>الجبه</t>
  </si>
  <si>
    <t>سليم عوده</t>
  </si>
  <si>
    <t>يامن علي</t>
  </si>
  <si>
    <t>رشا مشك</t>
  </si>
  <si>
    <t>اسعد جرعتلي</t>
  </si>
  <si>
    <t>محمد ناصر الدين</t>
  </si>
  <si>
    <t>محمد الشلبي</t>
  </si>
  <si>
    <t>هبه خدوج</t>
  </si>
  <si>
    <t>فردوس كوردي</t>
  </si>
  <si>
    <t>هبا سنديان</t>
  </si>
  <si>
    <t>ناريمان مبيض</t>
  </si>
  <si>
    <t>زين</t>
  </si>
  <si>
    <t>رامي ويس</t>
  </si>
  <si>
    <t>دانيال</t>
  </si>
  <si>
    <t>هشام الصالحاني الملقب بالمغربيه</t>
  </si>
  <si>
    <t>رشدي</t>
  </si>
  <si>
    <t>رنا الحلواني</t>
  </si>
  <si>
    <t>فادي شاهين</t>
  </si>
  <si>
    <t>محمد حمدان</t>
  </si>
  <si>
    <t>يزن ادريس</t>
  </si>
  <si>
    <t>نصار</t>
  </si>
  <si>
    <t>سمراء</t>
  </si>
  <si>
    <t>مجد صقر</t>
  </si>
  <si>
    <t>يزن توتيه</t>
  </si>
  <si>
    <t>لما سلطان</t>
  </si>
  <si>
    <t>الشجره</t>
  </si>
  <si>
    <t xml:space="preserve">الكويت </t>
  </si>
  <si>
    <t>رمزي</t>
  </si>
  <si>
    <t>حذيفه مروه</t>
  </si>
  <si>
    <t>محمد صالح حجار</t>
  </si>
  <si>
    <t>رودينه</t>
  </si>
  <si>
    <t>نور شلغين</t>
  </si>
  <si>
    <t>هندي</t>
  </si>
  <si>
    <t>منال العلاو</t>
  </si>
  <si>
    <t>ليث خليفة</t>
  </si>
  <si>
    <t>ايناس قدورة</t>
  </si>
  <si>
    <t>احمد فياض</t>
  </si>
  <si>
    <t>عوض عبد الرحيم</t>
  </si>
  <si>
    <t>عامر احمد</t>
  </si>
  <si>
    <t>قصي الددو</t>
  </si>
  <si>
    <t>كفر عويد</t>
  </si>
  <si>
    <t>ربا يوسف</t>
  </si>
  <si>
    <t>علي حيدر</t>
  </si>
  <si>
    <t>حبيب</t>
  </si>
  <si>
    <t>ندى الحسين</t>
  </si>
  <si>
    <t>طالب عوض</t>
  </si>
  <si>
    <t>هبه المذيب</t>
  </si>
  <si>
    <t xml:space="preserve">حماه </t>
  </si>
  <si>
    <t>فداء الممساني</t>
  </si>
  <si>
    <t>كميله</t>
  </si>
  <si>
    <t>لاهثة</t>
  </si>
  <si>
    <t>حسين العبود الحمادي</t>
  </si>
  <si>
    <t>حنان الناصر</t>
  </si>
  <si>
    <t>حنان سعد الدين</t>
  </si>
  <si>
    <t>حامد الميس</t>
  </si>
  <si>
    <t>وعد زيد</t>
  </si>
  <si>
    <t>غرام جبل</t>
  </si>
  <si>
    <t>ايمان حسين</t>
  </si>
  <si>
    <t>انس الابراهيم</t>
  </si>
  <si>
    <t>محمد نور قندقلي</t>
  </si>
  <si>
    <t>عادليه</t>
  </si>
  <si>
    <t>عماد الدين السالم</t>
  </si>
  <si>
    <t>جورج سلوم</t>
  </si>
  <si>
    <t>رامز غندور</t>
  </si>
  <si>
    <t>رضية</t>
  </si>
  <si>
    <t>دانيه شلهوم</t>
  </si>
  <si>
    <t>رحاب البني</t>
  </si>
  <si>
    <t>لينا الجاسم</t>
  </si>
  <si>
    <t>خنساء</t>
  </si>
  <si>
    <t>فاطمة صوان</t>
  </si>
  <si>
    <t>صبحية تباب</t>
  </si>
  <si>
    <t>قتيبه الشمالي</t>
  </si>
  <si>
    <t>عبير زرزر</t>
  </si>
  <si>
    <t>انس حيدر</t>
  </si>
  <si>
    <t>منهية الدويش</t>
  </si>
  <si>
    <t>جازي</t>
  </si>
  <si>
    <t>جربوعه</t>
  </si>
  <si>
    <t>جبل العمور</t>
  </si>
  <si>
    <t>ابراهيم مرجان</t>
  </si>
  <si>
    <t>عبد الكريم الفروح</t>
  </si>
  <si>
    <t>اماني ابو حجيله</t>
  </si>
  <si>
    <t xml:space="preserve">صياح </t>
  </si>
  <si>
    <t xml:space="preserve">السويداء </t>
  </si>
  <si>
    <t>فاطمه ناصيف</t>
  </si>
  <si>
    <t>عمران</t>
  </si>
  <si>
    <t>حمدة</t>
  </si>
  <si>
    <t>نورس الخالدي</t>
  </si>
  <si>
    <t xml:space="preserve">اميرة </t>
  </si>
  <si>
    <t>نور عبد الرؤوف</t>
  </si>
  <si>
    <t>محمد وفيق</t>
  </si>
  <si>
    <t>تهامه الجندي</t>
  </si>
  <si>
    <t>لينا راضي</t>
  </si>
  <si>
    <t>محمود زين</t>
  </si>
  <si>
    <t>لجين ديب</t>
  </si>
  <si>
    <t>مرفت الاشقر</t>
  </si>
  <si>
    <t>اشرف ابو سريه</t>
  </si>
  <si>
    <t>سعود</t>
  </si>
  <si>
    <t>نعمه</t>
  </si>
  <si>
    <t>محمد سليمان</t>
  </si>
  <si>
    <t>علي حمود</t>
  </si>
  <si>
    <t>نادية</t>
  </si>
  <si>
    <t>ناصر علي</t>
  </si>
  <si>
    <t>حسيبه</t>
  </si>
  <si>
    <t>تغريد ابو النادي</t>
  </si>
  <si>
    <t>محمد ياسر دعبول</t>
  </si>
  <si>
    <t>غونار كورجي</t>
  </si>
  <si>
    <t>زولفيا</t>
  </si>
  <si>
    <t>عشقباد تركمانستان</t>
  </si>
  <si>
    <t>ايمان الداهوك</t>
  </si>
  <si>
    <t>سلطانه</t>
  </si>
  <si>
    <t>روان الحوراني</t>
  </si>
  <si>
    <t>رشه</t>
  </si>
  <si>
    <t>رلى ملاحويش</t>
  </si>
  <si>
    <t>احمد حازم</t>
  </si>
  <si>
    <t>وحده</t>
  </si>
  <si>
    <t>محمد الامين الفياض</t>
  </si>
  <si>
    <t>سمية</t>
  </si>
  <si>
    <t>رزان الحمصي</t>
  </si>
  <si>
    <t>رزان عليا</t>
  </si>
  <si>
    <t>كاسر</t>
  </si>
  <si>
    <t>مناف عليان</t>
  </si>
  <si>
    <t>عدي العيسى</t>
  </si>
  <si>
    <t>القنيطر ة</t>
  </si>
  <si>
    <t>صالح ديوب</t>
  </si>
  <si>
    <t>نوف</t>
  </si>
  <si>
    <t>بديعة</t>
  </si>
  <si>
    <t>ريدان</t>
  </si>
  <si>
    <t>صادق</t>
  </si>
  <si>
    <t>زريفه</t>
  </si>
  <si>
    <t>سكينه</t>
  </si>
  <si>
    <t>حسن علي</t>
  </si>
  <si>
    <t>رفيقه</t>
  </si>
  <si>
    <t>انيس</t>
  </si>
  <si>
    <t>عبدالفتاح</t>
  </si>
  <si>
    <t>مشهور</t>
  </si>
  <si>
    <t>سامر سليمان</t>
  </si>
  <si>
    <t>سلام حمود</t>
  </si>
  <si>
    <t>حفيظه</t>
  </si>
  <si>
    <t>عبدالقادر</t>
  </si>
  <si>
    <t>طارق عيسى</t>
  </si>
  <si>
    <t>ساره</t>
  </si>
  <si>
    <t>علي علي</t>
  </si>
  <si>
    <t>شاميه</t>
  </si>
  <si>
    <t>نجمه</t>
  </si>
  <si>
    <t>عصمت</t>
  </si>
  <si>
    <t>ماهر ابراهيم</t>
  </si>
  <si>
    <t>إياد</t>
  </si>
  <si>
    <t>خالدية</t>
  </si>
  <si>
    <t>نجات</t>
  </si>
  <si>
    <t>رجا</t>
  </si>
  <si>
    <t>ذيبه</t>
  </si>
  <si>
    <t>شريف</t>
  </si>
  <si>
    <t>رابعة</t>
  </si>
  <si>
    <t>اكتمال</t>
  </si>
  <si>
    <t>شحاده</t>
  </si>
  <si>
    <t>رأس المعرة</t>
  </si>
  <si>
    <t>سامر الدسوقي</t>
  </si>
  <si>
    <t>خالد شحاده</t>
  </si>
  <si>
    <t>سكاريت سعيد</t>
  </si>
  <si>
    <t>رهف الحسن</t>
  </si>
  <si>
    <t>محمد فراس دباس</t>
  </si>
  <si>
    <t xml:space="preserve">داريا </t>
  </si>
  <si>
    <t>هزار الكردي</t>
  </si>
  <si>
    <t>عبدالقادر جزائري</t>
  </si>
  <si>
    <t>دريه</t>
  </si>
  <si>
    <t>ولاء الاحمد</t>
  </si>
  <si>
    <t>محمد الحسن</t>
  </si>
  <si>
    <t>يمنه</t>
  </si>
  <si>
    <t>قصي الحمادي</t>
  </si>
  <si>
    <t>بشار معلا</t>
  </si>
  <si>
    <t>رامح</t>
  </si>
  <si>
    <t>ادهم خلف</t>
  </si>
  <si>
    <t>احمد عباس</t>
  </si>
  <si>
    <t>السوق</t>
  </si>
  <si>
    <t>فواز الخطيب</t>
  </si>
  <si>
    <t>احمد العايد</t>
  </si>
  <si>
    <t>عبد</t>
  </si>
  <si>
    <t>قرفا</t>
  </si>
  <si>
    <t>شيرين باير</t>
  </si>
  <si>
    <t>محمد نعيم سكريه</t>
  </si>
  <si>
    <t>شوقي ملقط</t>
  </si>
  <si>
    <t>حورية</t>
  </si>
  <si>
    <t>هبه ابو حمدان</t>
  </si>
  <si>
    <t>حلا فجر</t>
  </si>
  <si>
    <t>محمد فهمي</t>
  </si>
  <si>
    <t>حكيمه</t>
  </si>
  <si>
    <t>محمد سامي قلا عواد</t>
  </si>
  <si>
    <t>محمد طلال</t>
  </si>
  <si>
    <t>غفران الشامي</t>
  </si>
  <si>
    <t>عامر عساف</t>
  </si>
  <si>
    <t>فرح الجهجاه</t>
  </si>
  <si>
    <t xml:space="preserve">دير الزور </t>
  </si>
  <si>
    <t>اماني المجذوب</t>
  </si>
  <si>
    <t xml:space="preserve">منى </t>
  </si>
  <si>
    <t>اماني الرحال</t>
  </si>
  <si>
    <t>سيمون عبود</t>
  </si>
  <si>
    <t>عبد الله الكيلاني</t>
  </si>
  <si>
    <t>صالح هدله</t>
  </si>
  <si>
    <t>انجي شحاده</t>
  </si>
  <si>
    <t>مجد الدين عبد السلام</t>
  </si>
  <si>
    <t>نور الطيب</t>
  </si>
  <si>
    <t>الطيب</t>
  </si>
  <si>
    <t>داليا الدالاتي</t>
  </si>
  <si>
    <t>امنه الهبول</t>
  </si>
  <si>
    <t>ضامن الصفدي</t>
  </si>
  <si>
    <t>كاملة</t>
  </si>
  <si>
    <t>خود</t>
  </si>
  <si>
    <t>شكوى</t>
  </si>
  <si>
    <t>شادية</t>
  </si>
  <si>
    <t>خياره</t>
  </si>
  <si>
    <t>علي صقر</t>
  </si>
  <si>
    <t>غدي الحسن</t>
  </si>
  <si>
    <t>محمد يوسف</t>
  </si>
  <si>
    <t xml:space="preserve">جمال </t>
  </si>
  <si>
    <t>بيطاريه</t>
  </si>
  <si>
    <t>معتصم العرابي</t>
  </si>
  <si>
    <t xml:space="preserve">وفاء </t>
  </si>
  <si>
    <t xml:space="preserve">حماة </t>
  </si>
  <si>
    <t>نبع الصخر</t>
  </si>
  <si>
    <t>موحسن</t>
  </si>
  <si>
    <t xml:space="preserve">سليمان </t>
  </si>
  <si>
    <t>رولا الحلح</t>
  </si>
  <si>
    <t xml:space="preserve">نشأة </t>
  </si>
  <si>
    <t>أمال</t>
  </si>
  <si>
    <t>مؤيد صفو</t>
  </si>
  <si>
    <t>احمد جميل</t>
  </si>
  <si>
    <t>هديل البني</t>
  </si>
  <si>
    <t>اسماء رواشدة</t>
  </si>
  <si>
    <t>ملكة</t>
  </si>
  <si>
    <t>نور تركيه</t>
  </si>
  <si>
    <t xml:space="preserve">خديجة </t>
  </si>
  <si>
    <t xml:space="preserve">دوما </t>
  </si>
  <si>
    <t>نغم عزام</t>
  </si>
  <si>
    <t>شامل</t>
  </si>
  <si>
    <t>ابراهيم موعد</t>
  </si>
  <si>
    <t>علي حسن</t>
  </si>
  <si>
    <t>سوزان محلا</t>
  </si>
  <si>
    <t>ولاء</t>
  </si>
  <si>
    <t>خليل سلعس</t>
  </si>
  <si>
    <t>عبدالحليم</t>
  </si>
  <si>
    <t>انطانيوس</t>
  </si>
  <si>
    <t>ابراهيم الخطيب</t>
  </si>
  <si>
    <t>صياح</t>
  </si>
  <si>
    <t>شفيقه</t>
  </si>
  <si>
    <t>جويده</t>
  </si>
  <si>
    <t>حتيتة التركمان</t>
  </si>
  <si>
    <t>عائشه حمد</t>
  </si>
  <si>
    <t>نمره الحسن</t>
  </si>
  <si>
    <t>صالح يوسف</t>
  </si>
  <si>
    <t>نورس عبد الله</t>
  </si>
  <si>
    <t>ذوبه</t>
  </si>
  <si>
    <t>براءه الحسن</t>
  </si>
  <si>
    <t>فاعور</t>
  </si>
  <si>
    <t>جعفر حمدان</t>
  </si>
  <si>
    <t>دير قانون</t>
  </si>
  <si>
    <t>بغداد</t>
  </si>
  <si>
    <t>ريحان</t>
  </si>
  <si>
    <t>علية</t>
  </si>
  <si>
    <t>آلاء الجرف</t>
  </si>
  <si>
    <t>سحر سيفو</t>
  </si>
  <si>
    <t>الحتان</t>
  </si>
  <si>
    <t>وداد زريق</t>
  </si>
  <si>
    <t>محمد علي الطيان</t>
  </si>
  <si>
    <t>ليلاس الاظن</t>
  </si>
  <si>
    <t>احمد معطي</t>
  </si>
  <si>
    <t>راما الزعيم</t>
  </si>
  <si>
    <t>محمد كاسم</t>
  </si>
  <si>
    <t>غازية</t>
  </si>
  <si>
    <t>فيزه</t>
  </si>
  <si>
    <t>يزن ابو خالد</t>
  </si>
  <si>
    <t>فهميه</t>
  </si>
  <si>
    <t>نعامه</t>
  </si>
  <si>
    <t>قاسم جحى</t>
  </si>
  <si>
    <t xml:space="preserve">جوبر </t>
  </si>
  <si>
    <t>محي الدين رمضان</t>
  </si>
  <si>
    <t xml:space="preserve">غزلانية </t>
  </si>
  <si>
    <t>نسرين كاسندرا غزال</t>
  </si>
  <si>
    <t>ميريلا</t>
  </si>
  <si>
    <t xml:space="preserve">بخارست  القطاع </t>
  </si>
  <si>
    <t>نور كربوج</t>
  </si>
  <si>
    <t>محمد رعد ماردين</t>
  </si>
  <si>
    <t>محمد عبد العظيم موزة</t>
  </si>
  <si>
    <t>امينه الهويت</t>
  </si>
  <si>
    <t>عموشه</t>
  </si>
  <si>
    <t>محمد غزوان</t>
  </si>
  <si>
    <t>إبراهيم عوير</t>
  </si>
  <si>
    <t>ديمه السمان</t>
  </si>
  <si>
    <t>بدى</t>
  </si>
  <si>
    <t>بشار مصطفى</t>
  </si>
  <si>
    <t>جليله رباح</t>
  </si>
  <si>
    <t>محمود الخميس</t>
  </si>
  <si>
    <t xml:space="preserve">بسام </t>
  </si>
  <si>
    <t xml:space="preserve">رانيا </t>
  </si>
  <si>
    <t>رضوان وفا</t>
  </si>
  <si>
    <t xml:space="preserve">سليم </t>
  </si>
  <si>
    <t xml:space="preserve">هديه </t>
  </si>
  <si>
    <t xml:space="preserve">الضمير </t>
  </si>
  <si>
    <t>باديه اسعد</t>
  </si>
  <si>
    <t>دعاء خشمان</t>
  </si>
  <si>
    <t>ثائرة</t>
  </si>
  <si>
    <t>جولي سلامة</t>
  </si>
  <si>
    <t>حيالين</t>
  </si>
  <si>
    <t xml:space="preserve">دعاء النجار </t>
  </si>
  <si>
    <t>آيه شمندور</t>
  </si>
  <si>
    <t>رانيا الرفاعي</t>
  </si>
  <si>
    <t>عبد الهادي طياره</t>
  </si>
  <si>
    <t>محمد البغدادي</t>
  </si>
  <si>
    <t>عائشة الديب</t>
  </si>
  <si>
    <t>حلا</t>
  </si>
  <si>
    <t>هديه سعده</t>
  </si>
  <si>
    <t>مائده</t>
  </si>
  <si>
    <t>علا بكري</t>
  </si>
  <si>
    <t>امون</t>
  </si>
  <si>
    <t>بسيمة</t>
  </si>
  <si>
    <t>ادريس</t>
  </si>
  <si>
    <t>الخميسية</t>
  </si>
  <si>
    <t>عبد الجليل</t>
  </si>
  <si>
    <t>عمار شاهين</t>
  </si>
  <si>
    <t xml:space="preserve">وجد </t>
  </si>
  <si>
    <t xml:space="preserve">يمنا </t>
  </si>
  <si>
    <t xml:space="preserve">حرف الساري </t>
  </si>
  <si>
    <t>معارة الاخوان</t>
  </si>
  <si>
    <t>شهيرة</t>
  </si>
  <si>
    <t xml:space="preserve">ايمن </t>
  </si>
  <si>
    <t>مائسه</t>
  </si>
  <si>
    <t>فوزي سلام</t>
  </si>
  <si>
    <t>حسايف</t>
  </si>
  <si>
    <t>سامح نصار</t>
  </si>
  <si>
    <t>رهف العكاري</t>
  </si>
  <si>
    <t>هدى افليس</t>
  </si>
  <si>
    <t>رشوان</t>
  </si>
  <si>
    <t>محفوظ انيس</t>
  </si>
  <si>
    <t>ربيعه انيس</t>
  </si>
  <si>
    <t>فاطمه الصالح</t>
  </si>
  <si>
    <t>حلا الصباح</t>
  </si>
  <si>
    <t>حسين محمد</t>
  </si>
  <si>
    <t>أريج الحماده</t>
  </si>
  <si>
    <t>ريما المحمد</t>
  </si>
  <si>
    <t>فركيا</t>
  </si>
  <si>
    <t>محمد مرعي</t>
  </si>
  <si>
    <t>كيناز رمضان</t>
  </si>
  <si>
    <t>هيندا</t>
  </si>
  <si>
    <t>محمد وليد زمريق</t>
  </si>
  <si>
    <t>فراس السعدي</t>
  </si>
  <si>
    <t xml:space="preserve">جبلة </t>
  </si>
  <si>
    <t>ولاء ناصر</t>
  </si>
  <si>
    <t>اسما يونس</t>
  </si>
  <si>
    <t>محمد الدوس</t>
  </si>
  <si>
    <t>سليمان عبدالرحمن</t>
  </si>
  <si>
    <t>مهاب قيسي</t>
  </si>
  <si>
    <t>رولى دحدل</t>
  </si>
  <si>
    <t>عسليه</t>
  </si>
  <si>
    <t>بصرى الشامم</t>
  </si>
  <si>
    <t>اماني بايزيد</t>
  </si>
  <si>
    <t>دير العصافير</t>
  </si>
  <si>
    <t>سناء التكلة</t>
  </si>
  <si>
    <t>محمد نجيب</t>
  </si>
  <si>
    <t xml:space="preserve">مسرابا </t>
  </si>
  <si>
    <t>عماد الدين الشنواني</t>
  </si>
  <si>
    <t>هبه المحمد</t>
  </si>
  <si>
    <t>صالحة</t>
  </si>
  <si>
    <t>محمد خير الحريري</t>
  </si>
  <si>
    <t>يسرا</t>
  </si>
  <si>
    <t>محمد شفيق</t>
  </si>
  <si>
    <t>سلافه علي</t>
  </si>
  <si>
    <t>حمام واصل</t>
  </si>
  <si>
    <t>علاء الدين الباشا</t>
  </si>
  <si>
    <t>رباح شداد</t>
  </si>
  <si>
    <t>ولاء وسوف</t>
  </si>
  <si>
    <t>الطواحين</t>
  </si>
  <si>
    <t>رنا الحسيان</t>
  </si>
  <si>
    <t>اسحاق</t>
  </si>
  <si>
    <t>جوريه</t>
  </si>
  <si>
    <t>فائده</t>
  </si>
  <si>
    <t>لوريا شديد</t>
  </si>
  <si>
    <t>ميلاد</t>
  </si>
  <si>
    <t>غصم</t>
  </si>
  <si>
    <t>صلاح الحميد</t>
  </si>
  <si>
    <t>بطحة</t>
  </si>
  <si>
    <t>رند غانم</t>
  </si>
  <si>
    <t>ساقية نجم</t>
  </si>
  <si>
    <t>عبد القادر اليوسف</t>
  </si>
  <si>
    <t>زيدان</t>
  </si>
  <si>
    <t>محمد زياد الحمامي</t>
  </si>
  <si>
    <t>ريم جيروديه</t>
  </si>
  <si>
    <t>بدريه</t>
  </si>
  <si>
    <t>محمد علي الشبلي</t>
  </si>
  <si>
    <t>بندر</t>
  </si>
  <si>
    <t>غير سورية</t>
  </si>
  <si>
    <t>زينه المزعل</t>
  </si>
  <si>
    <t>ايلدا</t>
  </si>
  <si>
    <t>ملهم بستوني</t>
  </si>
  <si>
    <t>وسام</t>
  </si>
  <si>
    <t>روعه مكيه</t>
  </si>
  <si>
    <t>محمد مطاوع</t>
  </si>
  <si>
    <t>هدى النصار</t>
  </si>
  <si>
    <t>بيمان محمد</t>
  </si>
  <si>
    <t>رماح رعد</t>
  </si>
  <si>
    <t>أدهم</t>
  </si>
  <si>
    <t>شكريه الاعوج</t>
  </si>
  <si>
    <t>هارون حسن</t>
  </si>
  <si>
    <t>مريم خضير</t>
  </si>
  <si>
    <t>مطيعة البدوي</t>
  </si>
  <si>
    <t>عبد الرحمن دردر</t>
  </si>
  <si>
    <t>ميلاد العبدو</t>
  </si>
  <si>
    <t>مهند الشحاده</t>
  </si>
  <si>
    <t>ريم كحيل</t>
  </si>
  <si>
    <t xml:space="preserve">احمد طهماز </t>
  </si>
  <si>
    <t xml:space="preserve">حورية </t>
  </si>
  <si>
    <t>لارا الحسن المحمدالجاسم</t>
  </si>
  <si>
    <t>ليلاء</t>
  </si>
  <si>
    <t>السبخه</t>
  </si>
  <si>
    <t>محمد خالد جحا</t>
  </si>
  <si>
    <t>ولاء الهلال</t>
  </si>
  <si>
    <t>أحمد شريفة</t>
  </si>
  <si>
    <t>اميمة</t>
  </si>
  <si>
    <t>عبير المش</t>
  </si>
  <si>
    <t>مامون حيفاوي</t>
  </si>
  <si>
    <t>رلى</t>
  </si>
  <si>
    <t>رائدة</t>
  </si>
  <si>
    <t>جريس</t>
  </si>
  <si>
    <t>احمد عجيب</t>
  </si>
  <si>
    <t>سمر اسماعيل</t>
  </si>
  <si>
    <t>محمود فياض</t>
  </si>
  <si>
    <t>علياء عثمان</t>
  </si>
  <si>
    <t>عفراء سعد الدين</t>
  </si>
  <si>
    <t>محمد ابوخشبه</t>
  </si>
  <si>
    <t>بتول فارس</t>
  </si>
  <si>
    <t>زعل</t>
  </si>
  <si>
    <t>مالك شاهين</t>
  </si>
  <si>
    <t>مأمون الشريف</t>
  </si>
  <si>
    <t>محمد الشبعاني</t>
  </si>
  <si>
    <t>بحريه</t>
  </si>
  <si>
    <t>شفاء بلشه</t>
  </si>
  <si>
    <t>سلحب</t>
  </si>
  <si>
    <t>سكينة</t>
  </si>
  <si>
    <t>شيخ مصطفى شيخ صالح</t>
  </si>
  <si>
    <t>كمينه</t>
  </si>
  <si>
    <t>خالد خطيب</t>
  </si>
  <si>
    <t>حمدي أنق</t>
  </si>
  <si>
    <t>عزالدين</t>
  </si>
  <si>
    <t>احمد ضاهر</t>
  </si>
  <si>
    <t>عبد الرحمن صلان</t>
  </si>
  <si>
    <t>محمد بدران</t>
  </si>
  <si>
    <t>احمد خضر</t>
  </si>
  <si>
    <t xml:space="preserve">مسحرة </t>
  </si>
  <si>
    <t>محمد السبيتان</t>
  </si>
  <si>
    <t>بشار رحيم</t>
  </si>
  <si>
    <t>همام عثمان</t>
  </si>
  <si>
    <t>اسيه</t>
  </si>
  <si>
    <t>نبراس الفريح</t>
  </si>
  <si>
    <t>محمد وجيه</t>
  </si>
  <si>
    <t>عائشه موسى</t>
  </si>
  <si>
    <t>سهى عبدالباري</t>
  </si>
  <si>
    <t>محمد الاحمد</t>
  </si>
  <si>
    <t>وفاء المشهداني</t>
  </si>
  <si>
    <t>خضرة</t>
  </si>
  <si>
    <t>فادية شعبان</t>
  </si>
  <si>
    <t>كرم الحلبوني</t>
  </si>
  <si>
    <t>امجد رزوق</t>
  </si>
  <si>
    <t>محمود الزين</t>
  </si>
  <si>
    <t>ولاء كيوان</t>
  </si>
  <si>
    <t>جوليه</t>
  </si>
  <si>
    <t>محمود عوده</t>
  </si>
  <si>
    <t>عفراء مطلق</t>
  </si>
  <si>
    <t>طارق العربي</t>
  </si>
  <si>
    <t>هبه الشيخ بكري</t>
  </si>
  <si>
    <t>ايهاب ابو عليلة</t>
  </si>
  <si>
    <t>غادة عثمان</t>
  </si>
  <si>
    <t>علاء شرشار</t>
  </si>
  <si>
    <t xml:space="preserve">محمد علي عربي كاتبي </t>
  </si>
  <si>
    <t>علي ابو ليل</t>
  </si>
  <si>
    <t>احمد الخاوندي</t>
  </si>
  <si>
    <t>بشرى علي</t>
  </si>
  <si>
    <t>رنا محي الدين</t>
  </si>
  <si>
    <t>رائده برخش</t>
  </si>
  <si>
    <t>كوثر العبيد</t>
  </si>
  <si>
    <t>عواد</t>
  </si>
  <si>
    <t>الحصين</t>
  </si>
  <si>
    <t>راما محمد</t>
  </si>
  <si>
    <t>ختام حسن</t>
  </si>
  <si>
    <t>علي القاضي</t>
  </si>
  <si>
    <t>ميساء ابو ذراع</t>
  </si>
  <si>
    <t>طارق مريود</t>
  </si>
  <si>
    <t xml:space="preserve">لبنى الغبرة </t>
  </si>
  <si>
    <t>جعفر</t>
  </si>
  <si>
    <t>عفيفة</t>
  </si>
  <si>
    <t>بيداء محمد</t>
  </si>
  <si>
    <t>محمد العبد الله</t>
  </si>
  <si>
    <t>حنين المظلوم</t>
  </si>
  <si>
    <t>سعده نعمان الداحوري</t>
  </si>
  <si>
    <t>لبانه شنان</t>
  </si>
  <si>
    <t>انوار</t>
  </si>
  <si>
    <t>نور الكيلاني</t>
  </si>
  <si>
    <t>نورهان شيخ البساتنه</t>
  </si>
  <si>
    <t>رولا مدنية</t>
  </si>
  <si>
    <t>محمد الرحيم</t>
  </si>
  <si>
    <t>عبود</t>
  </si>
  <si>
    <t>شادي جاسم</t>
  </si>
  <si>
    <t>فندي</t>
  </si>
  <si>
    <t>نورا الديبان</t>
  </si>
  <si>
    <t>فراز</t>
  </si>
  <si>
    <t>ميساء السيد</t>
  </si>
  <si>
    <t>حسام الجهني</t>
  </si>
  <si>
    <t>طارق موزه</t>
  </si>
  <si>
    <t>عبدالرحيم</t>
  </si>
  <si>
    <t>يارا موصللي</t>
  </si>
  <si>
    <t>محمد بشار الشيخ</t>
  </si>
  <si>
    <t>مجيده</t>
  </si>
  <si>
    <t>محمد الطحان</t>
  </si>
  <si>
    <t>ملاذ الفيومي</t>
  </si>
  <si>
    <t>حسن مربية</t>
  </si>
  <si>
    <t>فيصل غنيم</t>
  </si>
  <si>
    <t>رغد القصير</t>
  </si>
  <si>
    <t>غصون السيروان</t>
  </si>
  <si>
    <t>وليد شبرق</t>
  </si>
  <si>
    <t>جلال غصون</t>
  </si>
  <si>
    <t>سهى سياف</t>
  </si>
  <si>
    <t>هيا بعاج</t>
  </si>
  <si>
    <t>نجاح الحاج خليفه</t>
  </si>
  <si>
    <t>ديرالزور</t>
  </si>
  <si>
    <t>عمار الحراكي</t>
  </si>
  <si>
    <t>صفاء البقاعي</t>
  </si>
  <si>
    <t>منير الحسين</t>
  </si>
  <si>
    <t>عبد الصمد</t>
  </si>
  <si>
    <t>صبوحة</t>
  </si>
  <si>
    <t>مؤمنه الاطرش</t>
  </si>
  <si>
    <t>ميشلين جبلي</t>
  </si>
  <si>
    <t>مصطفى حبقه</t>
  </si>
  <si>
    <t>نذيره</t>
  </si>
  <si>
    <t>معاذ حسن</t>
  </si>
  <si>
    <t>ديل</t>
  </si>
  <si>
    <t>علاء نادر</t>
  </si>
  <si>
    <t>سهال</t>
  </si>
  <si>
    <t xml:space="preserve">منين </t>
  </si>
  <si>
    <t>الاء عرفه</t>
  </si>
  <si>
    <t>مروه الحجلي</t>
  </si>
  <si>
    <t>مجلي</t>
  </si>
  <si>
    <t>يزن غزال</t>
  </si>
  <si>
    <t>احمد العرايشي</t>
  </si>
  <si>
    <t>تغريد حجازي كيلاني</t>
  </si>
  <si>
    <t>محمد العمر</t>
  </si>
  <si>
    <t>اكليل ادريس</t>
  </si>
  <si>
    <t>عين عرفتي</t>
  </si>
  <si>
    <t>حسن ياسين</t>
  </si>
  <si>
    <t>محمد غايرلي</t>
  </si>
  <si>
    <t>يسرى الحسين</t>
  </si>
  <si>
    <t>اياد حميده</t>
  </si>
  <si>
    <t>رجاء شعبان</t>
  </si>
  <si>
    <t>اميره بلال</t>
  </si>
  <si>
    <t>طيرو</t>
  </si>
  <si>
    <t>عبدالمجيد القطيني</t>
  </si>
  <si>
    <t>خان شيخون</t>
  </si>
  <si>
    <t>محمود العبود</t>
  </si>
  <si>
    <t>خلف</t>
  </si>
  <si>
    <t>فطيم مصطفى</t>
  </si>
  <si>
    <t>رضوه الرحال</t>
  </si>
  <si>
    <t>عمرو اسيل</t>
  </si>
  <si>
    <t>قمره</t>
  </si>
  <si>
    <t xml:space="preserve">محمد الاحمد </t>
  </si>
  <si>
    <t xml:space="preserve">رمضان </t>
  </si>
  <si>
    <t xml:space="preserve">زهرة </t>
  </si>
  <si>
    <t>ايمن سلامه</t>
  </si>
  <si>
    <t>نغم علي</t>
  </si>
  <si>
    <t>رانيا متيني</t>
  </si>
  <si>
    <t xml:space="preserve">عماد </t>
  </si>
  <si>
    <t xml:space="preserve">زينب </t>
  </si>
  <si>
    <t>محمد مؤمن الملاح</t>
  </si>
  <si>
    <t>منار حديفه</t>
  </si>
  <si>
    <t>ضحى</t>
  </si>
  <si>
    <t>علا محايري</t>
  </si>
  <si>
    <t>اسمه</t>
  </si>
  <si>
    <t>سلوى طلاع</t>
  </si>
  <si>
    <t xml:space="preserve">عبد الرزاق </t>
  </si>
  <si>
    <t>اسيل ابو قاسم</t>
  </si>
  <si>
    <t>هدايه يوسف</t>
  </si>
  <si>
    <t>خناصر</t>
  </si>
  <si>
    <t>مروه  الفيغاوي الجزائرلي</t>
  </si>
  <si>
    <t>عبدو عبود</t>
  </si>
  <si>
    <t>رازان النسر</t>
  </si>
  <si>
    <t xml:space="preserve">صفيه </t>
  </si>
  <si>
    <t xml:space="preserve">خان شيخون </t>
  </si>
  <si>
    <t>اسماء الجباوي</t>
  </si>
  <si>
    <t>آمنه سكاوي</t>
  </si>
  <si>
    <t xml:space="preserve">قطنا </t>
  </si>
  <si>
    <t>لانه الافندي</t>
  </si>
  <si>
    <t>نجاح ناظر</t>
  </si>
  <si>
    <t>شامية</t>
  </si>
  <si>
    <t>عبد الله الحماده</t>
  </si>
  <si>
    <t>فضة</t>
  </si>
  <si>
    <t>سلوم الجاعد</t>
  </si>
  <si>
    <t>محمد المحاميد</t>
  </si>
  <si>
    <t>مروه حكيمه ابو فخر</t>
  </si>
  <si>
    <t>الاء شهاب</t>
  </si>
  <si>
    <t>علي الزعبي</t>
  </si>
  <si>
    <t xml:space="preserve">صباح </t>
  </si>
  <si>
    <t xml:space="preserve">خربة غزالة </t>
  </si>
  <si>
    <t>مجد باره</t>
  </si>
  <si>
    <t>ليث العبد الله</t>
  </si>
  <si>
    <t>عزام</t>
  </si>
  <si>
    <t>الميادين</t>
  </si>
  <si>
    <t>حسن خشه</t>
  </si>
  <si>
    <t>حسان حسامو</t>
  </si>
  <si>
    <t>مديحة</t>
  </si>
  <si>
    <t>ايهم الأحمد</t>
  </si>
  <si>
    <t>رنده دعبول</t>
  </si>
  <si>
    <t>علا ولاء عنبر</t>
  </si>
  <si>
    <t>جورج اسطانم</t>
  </si>
  <si>
    <t>جعفر اسماعيل</t>
  </si>
  <si>
    <t>مأيد العريضي</t>
  </si>
  <si>
    <t>محمد طالب</t>
  </si>
  <si>
    <t>ولاء الفارس</t>
  </si>
  <si>
    <t>احمد علوان</t>
  </si>
  <si>
    <t xml:space="preserve">خلود حيدر </t>
  </si>
  <si>
    <t xml:space="preserve">زهير </t>
  </si>
  <si>
    <t xml:space="preserve">هيفاء </t>
  </si>
  <si>
    <t>وائل رمضان</t>
  </si>
  <si>
    <t>ايهم شقره</t>
  </si>
  <si>
    <t>تمام صالح</t>
  </si>
  <si>
    <t>أحمد قرطل</t>
  </si>
  <si>
    <t>وطفه قرطل</t>
  </si>
  <si>
    <t>دارتعزه</t>
  </si>
  <si>
    <t>خليل حسون</t>
  </si>
  <si>
    <t>صالحه علو</t>
  </si>
  <si>
    <t>رنا لاطة</t>
  </si>
  <si>
    <t>قصي الأسعد الخازم</t>
  </si>
  <si>
    <t>محفوض</t>
  </si>
  <si>
    <t>مسعدة القلع</t>
  </si>
  <si>
    <t>ادريس المهنه</t>
  </si>
  <si>
    <t>هتيمي</t>
  </si>
  <si>
    <t>واجد</t>
  </si>
  <si>
    <t>نايله</t>
  </si>
  <si>
    <t>ريم علي</t>
  </si>
  <si>
    <t>أسما</t>
  </si>
  <si>
    <t>وداد الشنبور</t>
  </si>
  <si>
    <t>حي القزاز</t>
  </si>
  <si>
    <t>اشرف السوسي</t>
  </si>
  <si>
    <t>مجيب</t>
  </si>
  <si>
    <t>عبير السرحان</t>
  </si>
  <si>
    <t>نظميه</t>
  </si>
  <si>
    <t>ناديا حجازي</t>
  </si>
  <si>
    <t xml:space="preserve">انعام </t>
  </si>
  <si>
    <t>عمر نابلسي</t>
  </si>
  <si>
    <t>محمد فتاح</t>
  </si>
  <si>
    <t>هايل الاعور</t>
  </si>
  <si>
    <t>محمد محسن</t>
  </si>
  <si>
    <t>سامر ابو كرم</t>
  </si>
  <si>
    <t>جوهينا</t>
  </si>
  <si>
    <t>خلخلة</t>
  </si>
  <si>
    <t>محمود ابو نبوت</t>
  </si>
  <si>
    <t>بانياس</t>
  </si>
  <si>
    <t>حمزه</t>
  </si>
  <si>
    <t>هبه حديد</t>
  </si>
  <si>
    <t>لما فاعور</t>
  </si>
  <si>
    <t>عهد مشوح</t>
  </si>
  <si>
    <t>عبد الرحمن علوان</t>
  </si>
  <si>
    <t>زاهره</t>
  </si>
  <si>
    <t>كايد</t>
  </si>
  <si>
    <t>هيا الجلاب</t>
  </si>
  <si>
    <t>عتبه</t>
  </si>
  <si>
    <t>هيلين ملا خليل</t>
  </si>
  <si>
    <t>اراس</t>
  </si>
  <si>
    <t>محمد وائل سكاف</t>
  </si>
  <si>
    <t>انس كيوان</t>
  </si>
  <si>
    <t>حسيفه</t>
  </si>
  <si>
    <t>عيسى زاهر</t>
  </si>
  <si>
    <t>كريمي</t>
  </si>
  <si>
    <t>المنتصر بالله القصير</t>
  </si>
  <si>
    <t>فائزة</t>
  </si>
  <si>
    <t>عارف عيطه</t>
  </si>
  <si>
    <t>انطون دحدوح</t>
  </si>
  <si>
    <t>بشرى قنايه</t>
  </si>
  <si>
    <t>الاسكندرية</t>
  </si>
  <si>
    <t>جميل حليمة</t>
  </si>
  <si>
    <t>ريا حمود</t>
  </si>
  <si>
    <t>كفيريبوس</t>
  </si>
  <si>
    <t>محمد الاشقر</t>
  </si>
  <si>
    <t>سميح قزموز</t>
  </si>
  <si>
    <t>مروه الزهوري</t>
  </si>
  <si>
    <t>محمد المحمد الجلعوط</t>
  </si>
  <si>
    <t>الكوبت</t>
  </si>
  <si>
    <t>محمد حلو</t>
  </si>
  <si>
    <t>عائشه المشعوت</t>
  </si>
  <si>
    <t>حياة الرز</t>
  </si>
  <si>
    <t>نيفين ملا حسين شيخاني</t>
  </si>
  <si>
    <t xml:space="preserve">هنا </t>
  </si>
  <si>
    <t>ايمن المقداد</t>
  </si>
  <si>
    <t>نيرمين الخجا</t>
  </si>
  <si>
    <t>فاطمه القدرو</t>
  </si>
  <si>
    <t>احمد عبد الوهاب</t>
  </si>
  <si>
    <t>مها سفاف</t>
  </si>
  <si>
    <t>بشر الفلاح</t>
  </si>
  <si>
    <t>سهام علي</t>
  </si>
  <si>
    <t>دايم</t>
  </si>
  <si>
    <t>مروه عليان</t>
  </si>
  <si>
    <t>ناديا الدرويش</t>
  </si>
  <si>
    <t>مجد حسن</t>
  </si>
  <si>
    <t>ريم حمدان</t>
  </si>
  <si>
    <t>سهيلة</t>
  </si>
  <si>
    <t>ايهم الحناوي</t>
  </si>
  <si>
    <t>ميسون شهاب الدين</t>
  </si>
  <si>
    <t>محمد كوكش</t>
  </si>
  <si>
    <t>يزن قاسم</t>
  </si>
  <si>
    <t>مجد قزاز</t>
  </si>
  <si>
    <t>كلستان معمو</t>
  </si>
  <si>
    <t>اومان</t>
  </si>
  <si>
    <t>شيخ الحديد</t>
  </si>
  <si>
    <t>محمد علاء حاحاي</t>
  </si>
  <si>
    <t>مجد كرم</t>
  </si>
  <si>
    <t>وسام العلي</t>
  </si>
  <si>
    <t xml:space="preserve">علي مرضعة </t>
  </si>
  <si>
    <t xml:space="preserve">سراء </t>
  </si>
  <si>
    <t xml:space="preserve">ادلب </t>
  </si>
  <si>
    <t>آلاء عبدللي</t>
  </si>
  <si>
    <t>محمدخلدون</t>
  </si>
  <si>
    <t>فرح ابوخضر</t>
  </si>
  <si>
    <t xml:space="preserve">هيام </t>
  </si>
  <si>
    <t>محمود عموش</t>
  </si>
  <si>
    <t>رشا رامحمداني</t>
  </si>
  <si>
    <t>عدناد</t>
  </si>
  <si>
    <t>ولاء كوركلي</t>
  </si>
  <si>
    <t>محمدعماد</t>
  </si>
  <si>
    <t>سجاع</t>
  </si>
  <si>
    <t>مروش</t>
  </si>
  <si>
    <t>رامي</t>
  </si>
  <si>
    <t>نانسي ابوعيسى</t>
  </si>
  <si>
    <t>سلمى ادلبي</t>
  </si>
  <si>
    <t>ايهم منذر</t>
  </si>
  <si>
    <t>شفيق</t>
  </si>
  <si>
    <t>يوسف العمار</t>
  </si>
  <si>
    <t>ميسون دابله</t>
  </si>
  <si>
    <t>محمد عمار عباس</t>
  </si>
  <si>
    <t>محمد رحمه</t>
  </si>
  <si>
    <t>غانم غانم</t>
  </si>
  <si>
    <t>احمد شحاده</t>
  </si>
  <si>
    <t>سلام عباس</t>
  </si>
  <si>
    <t>سورية</t>
  </si>
  <si>
    <t>محمد اطنه لي</t>
  </si>
  <si>
    <t>ياسمين عباس</t>
  </si>
  <si>
    <t>الجروية</t>
  </si>
  <si>
    <t>باسل شنو</t>
  </si>
  <si>
    <t>حسن الحريري</t>
  </si>
  <si>
    <t>مضر ريشة</t>
  </si>
  <si>
    <t>سليمان حموي</t>
  </si>
  <si>
    <t>تمينه</t>
  </si>
  <si>
    <t>علي صلوح</t>
  </si>
  <si>
    <t xml:space="preserve">حسنة </t>
  </si>
  <si>
    <t>لمى الحاج عبد الله</t>
  </si>
  <si>
    <t>اسامه الرشيد الحديد</t>
  </si>
  <si>
    <t>باسل شعبان</t>
  </si>
  <si>
    <t>ثناء عثمان</t>
  </si>
  <si>
    <t>بشرى طه</t>
  </si>
  <si>
    <t>طارق يلجروقه</t>
  </si>
  <si>
    <t>وصفي</t>
  </si>
  <si>
    <t>محمد فارس ادلبي</t>
  </si>
  <si>
    <t>لوده</t>
  </si>
  <si>
    <t>همام سعيد</t>
  </si>
  <si>
    <t>محمد الشحاده</t>
  </si>
  <si>
    <t>سوريه</t>
  </si>
  <si>
    <t xml:space="preserve">فداء </t>
  </si>
  <si>
    <t xml:space="preserve">ابراهيم الرثيع </t>
  </si>
  <si>
    <t xml:space="preserve">خلف </t>
  </si>
  <si>
    <t xml:space="preserve">ترفه </t>
  </si>
  <si>
    <t>فارس الاسود</t>
  </si>
  <si>
    <t>محمد دسوقي</t>
  </si>
  <si>
    <t>عبير طقطق</t>
  </si>
  <si>
    <t>أرمناز</t>
  </si>
  <si>
    <t>لما عجاج</t>
  </si>
  <si>
    <t>نبيل حتويك</t>
  </si>
  <si>
    <t>ريما يونس</t>
  </si>
  <si>
    <t>رويده شليبي</t>
  </si>
  <si>
    <t>سيانو</t>
  </si>
  <si>
    <t>داود ابو زين الدين عزام</t>
  </si>
  <si>
    <t>محمد وسيم شرفه</t>
  </si>
  <si>
    <t>هشام اوطه باشي</t>
  </si>
  <si>
    <t>حياة اللحام</t>
  </si>
  <si>
    <t>ربا المرزوقي</t>
  </si>
  <si>
    <t>الاء الشغري</t>
  </si>
  <si>
    <t>حنيفه</t>
  </si>
  <si>
    <t>منار الشياح</t>
  </si>
  <si>
    <t>احمد دقاق</t>
  </si>
  <si>
    <t xml:space="preserve">مروان </t>
  </si>
  <si>
    <t>غاليه الريس</t>
  </si>
  <si>
    <t>رنا عروس</t>
  </si>
  <si>
    <t>طليعه</t>
  </si>
  <si>
    <t>راما الخطيب</t>
  </si>
  <si>
    <t>فرح سعيد</t>
  </si>
  <si>
    <t>بلال المقداد</t>
  </si>
  <si>
    <t>هاني الحايك</t>
  </si>
  <si>
    <t>باسل قصاب</t>
  </si>
  <si>
    <t>بتول الزعوري</t>
  </si>
  <si>
    <t>عمار حسن</t>
  </si>
  <si>
    <t>بلال الكردي</t>
  </si>
  <si>
    <t>يمن</t>
  </si>
  <si>
    <t>شذا شاهين</t>
  </si>
  <si>
    <t>علا العثمان</t>
  </si>
  <si>
    <t xml:space="preserve">فاتن </t>
  </si>
  <si>
    <t>عادل شيخو</t>
  </si>
  <si>
    <t>صباح حج موسى</t>
  </si>
  <si>
    <t>الحسكه</t>
  </si>
  <si>
    <t>ليلى نصار</t>
  </si>
  <si>
    <t>حمزه الزعبي</t>
  </si>
  <si>
    <t>يزن سعد</t>
  </si>
  <si>
    <t>ميخائيل</t>
  </si>
  <si>
    <t>أديبه</t>
  </si>
  <si>
    <t>يمان الشيخ</t>
  </si>
  <si>
    <t>رنا شحاده</t>
  </si>
  <si>
    <t>محي الدين الخطبا</t>
  </si>
  <si>
    <t>وسام الجوفي</t>
  </si>
  <si>
    <t>وليد ملاعب</t>
  </si>
  <si>
    <t>احمد مرعي</t>
  </si>
  <si>
    <t>مياسه</t>
  </si>
  <si>
    <t>سامي سليمان</t>
  </si>
  <si>
    <t>رغيد يوسف</t>
  </si>
  <si>
    <t>ظريفة</t>
  </si>
  <si>
    <t>حيدر وسوف</t>
  </si>
  <si>
    <t>ازدشير</t>
  </si>
  <si>
    <t>قطنة</t>
  </si>
  <si>
    <t>عبد الهادي احمد</t>
  </si>
  <si>
    <t>باسل دياب</t>
  </si>
  <si>
    <t>بيان سرحان</t>
  </si>
  <si>
    <t>معاويه</t>
  </si>
  <si>
    <t xml:space="preserve">خليل </t>
  </si>
  <si>
    <t>جامع</t>
  </si>
  <si>
    <t>علا ديوب</t>
  </si>
  <si>
    <t>يانا</t>
  </si>
  <si>
    <t>الخندق الشرقي</t>
  </si>
  <si>
    <t>زهرة</t>
  </si>
  <si>
    <t>ايمان البغدادي</t>
  </si>
  <si>
    <t>منتها بعلبكي</t>
  </si>
  <si>
    <t>عزام قصاب</t>
  </si>
  <si>
    <t>خربة غزالة</t>
  </si>
  <si>
    <t>عبله الحسن</t>
  </si>
  <si>
    <t>طليوش</t>
  </si>
  <si>
    <t>كتبه</t>
  </si>
  <si>
    <t>البيان</t>
  </si>
  <si>
    <t>ليث ابو قاسم</t>
  </si>
  <si>
    <t>أحمد مظلوم</t>
  </si>
  <si>
    <t>الروضة</t>
  </si>
  <si>
    <t>قيس زرقا</t>
  </si>
  <si>
    <t>مرح المحرز</t>
  </si>
  <si>
    <t>غانه</t>
  </si>
  <si>
    <t>بترياس</t>
  </si>
  <si>
    <t>فاديا السيد</t>
  </si>
  <si>
    <t>بتول ابراهيم</t>
  </si>
  <si>
    <t>وضاح</t>
  </si>
  <si>
    <t>محمود دندل</t>
  </si>
  <si>
    <t>اعزاز</t>
  </si>
  <si>
    <t>ابراهيم الريحاوي</t>
  </si>
  <si>
    <t>محمد وصفي</t>
  </si>
  <si>
    <t>ابراهيم الثامر</t>
  </si>
  <si>
    <t>عطية</t>
  </si>
  <si>
    <t>الصالحية</t>
  </si>
  <si>
    <t>محمد الحماده</t>
  </si>
  <si>
    <t>فطيمه</t>
  </si>
  <si>
    <t>مغربتين</t>
  </si>
  <si>
    <t>علي شاهين</t>
  </si>
  <si>
    <t>معرة النعمان</t>
  </si>
  <si>
    <t>ديالا بكر</t>
  </si>
  <si>
    <t>اسامه خيو</t>
  </si>
  <si>
    <t>رضيمة اللواء</t>
  </si>
  <si>
    <t>هدى سلامه</t>
  </si>
  <si>
    <t>خضور</t>
  </si>
  <si>
    <t>جمال اسعد</t>
  </si>
  <si>
    <t>ميس الطوخي</t>
  </si>
  <si>
    <t>ريم شدود</t>
  </si>
  <si>
    <t>حسان الراعي</t>
  </si>
  <si>
    <t xml:space="preserve">مطيعه </t>
  </si>
  <si>
    <t>يعرب عيد</t>
  </si>
  <si>
    <t>ضهر مظهرو</t>
  </si>
  <si>
    <t>جمعه محمد</t>
  </si>
  <si>
    <t>جرابلس</t>
  </si>
  <si>
    <t>سومر سلامه</t>
  </si>
  <si>
    <t>هيما شاهين</t>
  </si>
  <si>
    <t>سوسن مصطفى</t>
  </si>
  <si>
    <t>حطانية</t>
  </si>
  <si>
    <t>ايناس الحجله</t>
  </si>
  <si>
    <t>سونيا خيزران</t>
  </si>
  <si>
    <t>الجوف</t>
  </si>
  <si>
    <t>وائل كرزي</t>
  </si>
  <si>
    <t>قصي محمد</t>
  </si>
  <si>
    <t>علي سلوم</t>
  </si>
  <si>
    <t>سهام عكوان</t>
  </si>
  <si>
    <t>أمل زركلي</t>
  </si>
  <si>
    <t>عبير الرز</t>
  </si>
  <si>
    <t>عيسى حاج سليم</t>
  </si>
  <si>
    <t>عبد المنيف</t>
  </si>
  <si>
    <t>شذى مرشحة</t>
  </si>
  <si>
    <t>وعد ذبيان</t>
  </si>
  <si>
    <t>اسماعيل صلوح</t>
  </si>
  <si>
    <t>انس الديرشوي</t>
  </si>
  <si>
    <t>محمد مطيع</t>
  </si>
  <si>
    <t>منيبه عبد الحكيم</t>
  </si>
  <si>
    <t>زينب العنعوني</t>
  </si>
  <si>
    <t>عدله برو</t>
  </si>
  <si>
    <t>يسرى خليل</t>
  </si>
  <si>
    <t>دعاء حسين</t>
  </si>
  <si>
    <t>نظميه بسيوني</t>
  </si>
  <si>
    <t>زين العابدين</t>
  </si>
  <si>
    <t>نسيبة الحاج أسعد</t>
  </si>
  <si>
    <t>محمد اسطاس</t>
  </si>
  <si>
    <t xml:space="preserve">رجب </t>
  </si>
  <si>
    <t>محمد مهدي</t>
  </si>
  <si>
    <t>damascus</t>
  </si>
  <si>
    <t>صباح الجمعه</t>
  </si>
  <si>
    <t>سكره</t>
  </si>
  <si>
    <t>كفير الزيت</t>
  </si>
  <si>
    <t>طه المصطفى</t>
  </si>
  <si>
    <t>فرحان</t>
  </si>
  <si>
    <t>جعفر علي</t>
  </si>
  <si>
    <t>علاء ناصيف</t>
  </si>
  <si>
    <t>برج عرب</t>
  </si>
  <si>
    <t>علاء صالح</t>
  </si>
  <si>
    <t>الرقمه</t>
  </si>
  <si>
    <t>سماح السودي</t>
  </si>
  <si>
    <t>علاء عواطه</t>
  </si>
  <si>
    <t>كاترين علي</t>
  </si>
  <si>
    <t>مي خالد</t>
  </si>
  <si>
    <t xml:space="preserve">سلحب </t>
  </si>
  <si>
    <t>لمى نعيسي</t>
  </si>
  <si>
    <t>علاءالدين الفريج</t>
  </si>
  <si>
    <t>يولا احمد</t>
  </si>
  <si>
    <t>ضيا</t>
  </si>
  <si>
    <t>عنازة</t>
  </si>
  <si>
    <t>بعرين</t>
  </si>
  <si>
    <t>مها الكيوف</t>
  </si>
  <si>
    <t>فاطمه زادى</t>
  </si>
  <si>
    <t>ست البنات</t>
  </si>
  <si>
    <t>عبد السلام حجازي</t>
  </si>
  <si>
    <t>نها الاحمدالعلي</t>
  </si>
  <si>
    <t>رندة سعد الدين</t>
  </si>
  <si>
    <t>باسله</t>
  </si>
  <si>
    <t>ربيع صالح</t>
  </si>
  <si>
    <t>أحمد حمد</t>
  </si>
  <si>
    <t>هاديا</t>
  </si>
  <si>
    <t>ميرفت القسطي</t>
  </si>
  <si>
    <t>هاجر جوهر</t>
  </si>
  <si>
    <t>حسين الاحمد</t>
  </si>
  <si>
    <t>محمد منصور</t>
  </si>
  <si>
    <t>ناهد برتاوي</t>
  </si>
  <si>
    <t>فاطمه برتاوي</t>
  </si>
  <si>
    <t>حوش عرب</t>
  </si>
  <si>
    <t>لمى سليمان</t>
  </si>
  <si>
    <t>رامز دلا</t>
  </si>
  <si>
    <t>ديالا ربوع</t>
  </si>
  <si>
    <t>هديل الحايك</t>
  </si>
  <si>
    <t>بشرى العبد الفرج</t>
  </si>
  <si>
    <t>اليعربيه</t>
  </si>
  <si>
    <t>عبد الرؤوف الخطيب</t>
  </si>
  <si>
    <t>عبدالله النقشي</t>
  </si>
  <si>
    <t>دام الهنا</t>
  </si>
  <si>
    <t>نبك</t>
  </si>
  <si>
    <t>هزار العبار</t>
  </si>
  <si>
    <t>تيماء كاتبه</t>
  </si>
  <si>
    <t>ديانا سمره</t>
  </si>
  <si>
    <t>سيبال</t>
  </si>
  <si>
    <t>علا عباس</t>
  </si>
  <si>
    <t>نور حسين</t>
  </si>
  <si>
    <t>روفيده الحفه</t>
  </si>
  <si>
    <t>قصيه</t>
  </si>
  <si>
    <t>اسامه شام</t>
  </si>
  <si>
    <t>عماد الحسن</t>
  </si>
  <si>
    <t>براءه القداح</t>
  </si>
  <si>
    <t>أحمد مالك</t>
  </si>
  <si>
    <t>وطفة</t>
  </si>
  <si>
    <t xml:space="preserve">جبعدين </t>
  </si>
  <si>
    <t>رنيم شاهين</t>
  </si>
  <si>
    <t>نجيحه</t>
  </si>
  <si>
    <t>منا عباس</t>
  </si>
  <si>
    <t>نوره مهجه</t>
  </si>
  <si>
    <t>عايده الشتيوي</t>
  </si>
  <si>
    <t>جب الصفا</t>
  </si>
  <si>
    <t xml:space="preserve">ممدوح الحسين العلي </t>
  </si>
  <si>
    <t>محمدخير عسلية</t>
  </si>
  <si>
    <t xml:space="preserve">محمد رفعت </t>
  </si>
  <si>
    <t xml:space="preserve">راضيه </t>
  </si>
  <si>
    <t>علا زيتون</t>
  </si>
  <si>
    <t>محمبل</t>
  </si>
  <si>
    <t>ابراهيم نوفلي</t>
  </si>
  <si>
    <t>الحارث نعمان</t>
  </si>
  <si>
    <t>سها العيود</t>
  </si>
  <si>
    <t>محمد الخالد</t>
  </si>
  <si>
    <t>شيخا</t>
  </si>
  <si>
    <t>بشرى زهيره</t>
  </si>
  <si>
    <t>حصنان</t>
  </si>
  <si>
    <t>شيرين معلا</t>
  </si>
  <si>
    <t>سكيره</t>
  </si>
  <si>
    <t>افتكار الرومي</t>
  </si>
  <si>
    <t>عامر الحسن</t>
  </si>
  <si>
    <t>نهيلة</t>
  </si>
  <si>
    <t>همام صالح</t>
  </si>
  <si>
    <t>صفاء الاوتاني</t>
  </si>
  <si>
    <t>علاء السلوم</t>
  </si>
  <si>
    <t>ضحيا</t>
  </si>
  <si>
    <t>عبد الحميد المحمد</t>
  </si>
  <si>
    <t>تلحدية</t>
  </si>
  <si>
    <t>رشا الجبر</t>
  </si>
  <si>
    <t>الزاوية ليبيا</t>
  </si>
  <si>
    <t>ميس الابراهيم</t>
  </si>
  <si>
    <t xml:space="preserve">بويضة ريحانية </t>
  </si>
  <si>
    <t>محمد ليلا</t>
  </si>
  <si>
    <t>لينا عرابي</t>
  </si>
  <si>
    <t>غندف</t>
  </si>
  <si>
    <t>سنان</t>
  </si>
  <si>
    <t>مجد الخليل</t>
  </si>
  <si>
    <t>ملك حسن</t>
  </si>
  <si>
    <t>خيرية</t>
  </si>
  <si>
    <t>خمص</t>
  </si>
  <si>
    <t>عبيده عبد الحق</t>
  </si>
  <si>
    <t>نورما أسعد</t>
  </si>
  <si>
    <t>يزن الفياض</t>
  </si>
  <si>
    <t>الشجرة</t>
  </si>
  <si>
    <t>فارس الحسين</t>
  </si>
  <si>
    <t>مريوم</t>
  </si>
  <si>
    <t>الزكاه</t>
  </si>
  <si>
    <t>محمد عبدالحليم</t>
  </si>
  <si>
    <t>علي رمضان</t>
  </si>
  <si>
    <t>محمد رضوان احدب</t>
  </si>
  <si>
    <t>نزيها</t>
  </si>
  <si>
    <t>انس حمزه</t>
  </si>
  <si>
    <t>شانيه</t>
  </si>
  <si>
    <t>علي ضويحي</t>
  </si>
  <si>
    <t xml:space="preserve">مصطفى </t>
  </si>
  <si>
    <t>اياد حرفوش</t>
  </si>
  <si>
    <t>عبد الله جوجه</t>
  </si>
  <si>
    <t xml:space="preserve">ايات النجار </t>
  </si>
  <si>
    <t>عبد العزيز عمر</t>
  </si>
  <si>
    <t>هدى الاحمد</t>
  </si>
  <si>
    <t>علي عون</t>
  </si>
  <si>
    <t>فرات الهوشي</t>
  </si>
  <si>
    <t>احمد عثمان</t>
  </si>
  <si>
    <t>طه الحريري</t>
  </si>
  <si>
    <t>علي داود</t>
  </si>
  <si>
    <t>مزاحم طه</t>
  </si>
  <si>
    <t>ياسر طحان</t>
  </si>
  <si>
    <t>سميه عمار</t>
  </si>
  <si>
    <t>محمد سليم المارديني</t>
  </si>
  <si>
    <t>حيان ابراهيم</t>
  </si>
  <si>
    <t>تلترمس</t>
  </si>
  <si>
    <t>علي سرديني</t>
  </si>
  <si>
    <t>محمد ملحه</t>
  </si>
  <si>
    <t>اشراق مرعي</t>
  </si>
  <si>
    <t>ماجدولين الخطيب</t>
  </si>
  <si>
    <t>تغريد ابراهيم</t>
  </si>
  <si>
    <t>قطلبه</t>
  </si>
  <si>
    <t>شام العبد</t>
  </si>
  <si>
    <t>احمد حسين</t>
  </si>
  <si>
    <t>مرح جمول</t>
  </si>
  <si>
    <t>زينب دوبا</t>
  </si>
  <si>
    <t>فاطر</t>
  </si>
  <si>
    <t>محمد نور الصالح</t>
  </si>
  <si>
    <t>دوله</t>
  </si>
  <si>
    <t>ايات علاءالدين</t>
  </si>
  <si>
    <t>ندى الاحمد</t>
  </si>
  <si>
    <t>مصطفى عبد الرحمن</t>
  </si>
  <si>
    <t>ميسر الخطيب</t>
  </si>
  <si>
    <t>فاطمه الخطيب</t>
  </si>
  <si>
    <t>مياده الاسطه</t>
  </si>
  <si>
    <t>غدير البريدي</t>
  </si>
  <si>
    <t>نور الدين المحمود</t>
  </si>
  <si>
    <t xml:space="preserve">تدمر </t>
  </si>
  <si>
    <t>خالد العسس</t>
  </si>
  <si>
    <t xml:space="preserve">جبالا </t>
  </si>
  <si>
    <t>محمد الفاتح حموش</t>
  </si>
  <si>
    <t xml:space="preserve">منتها </t>
  </si>
  <si>
    <t>رنا عكة</t>
  </si>
  <si>
    <t>علي الدندح</t>
  </si>
  <si>
    <t>محمد حجازي</t>
  </si>
  <si>
    <t xml:space="preserve">نوري </t>
  </si>
  <si>
    <t xml:space="preserve">نورا </t>
  </si>
  <si>
    <t>علي درغام</t>
  </si>
  <si>
    <t>بشرى عرمان</t>
  </si>
  <si>
    <t>حيدر حسن</t>
  </si>
  <si>
    <t>اللاذقية-جبلايا</t>
  </si>
  <si>
    <t>محمد طلال شرف</t>
  </si>
  <si>
    <t>مصعب رجب</t>
  </si>
  <si>
    <t>محمد نور الدين الملحان</t>
  </si>
  <si>
    <t>مزرعة النفور</t>
  </si>
  <si>
    <t>عدنان موسى</t>
  </si>
  <si>
    <t>دمشق زاهرة</t>
  </si>
  <si>
    <t>هناء الصوطري</t>
  </si>
  <si>
    <t>زكريا الحسين</t>
  </si>
  <si>
    <t>مشفى تشرين العسكري</t>
  </si>
  <si>
    <t>صفا الحسين</t>
  </si>
  <si>
    <t>منوه</t>
  </si>
  <si>
    <t>الصمدانيه</t>
  </si>
  <si>
    <t>نوره الصواف</t>
  </si>
  <si>
    <t>بلال حجازي</t>
  </si>
  <si>
    <t>عمار الايوبي</t>
  </si>
  <si>
    <t>بتول الحمصي</t>
  </si>
  <si>
    <t>ايمان الاحمو</t>
  </si>
  <si>
    <t>سلمان حشمه</t>
  </si>
  <si>
    <t xml:space="preserve">دير ماما </t>
  </si>
  <si>
    <t>سهام برهوم</t>
  </si>
  <si>
    <t>رسلان الهاشمي</t>
  </si>
  <si>
    <t>علا الجمال</t>
  </si>
  <si>
    <t>زهنيه</t>
  </si>
  <si>
    <t>سيدرا يوسف</t>
  </si>
  <si>
    <t>غفران الالاجاتي</t>
  </si>
  <si>
    <t>بشار الزيتونى</t>
  </si>
  <si>
    <t>حياة القصيبان</t>
  </si>
  <si>
    <t>جمال حيدر</t>
  </si>
  <si>
    <t>موليه</t>
  </si>
  <si>
    <t>تل الصفا</t>
  </si>
  <si>
    <t>مي غانم</t>
  </si>
  <si>
    <t>كاترين أسعد</t>
  </si>
  <si>
    <t>محمد كنجو</t>
  </si>
  <si>
    <t>بانيه</t>
  </si>
  <si>
    <t>كلثوم</t>
  </si>
  <si>
    <t xml:space="preserve">دير قانون </t>
  </si>
  <si>
    <t>جيانه حرب</t>
  </si>
  <si>
    <t>عراجة</t>
  </si>
  <si>
    <t>رلى مصطفى</t>
  </si>
  <si>
    <t>الداليه</t>
  </si>
  <si>
    <t>يارا محسن</t>
  </si>
  <si>
    <t>علي شدود</t>
  </si>
  <si>
    <t>محمدسوار الشديدي</t>
  </si>
  <si>
    <t>أسما حيدر</t>
  </si>
  <si>
    <t>فاطمه الحمود العكله</t>
  </si>
  <si>
    <t>محمود درويش</t>
  </si>
  <si>
    <t>خالد عبد الغني</t>
  </si>
  <si>
    <t>سعيد الديري</t>
  </si>
  <si>
    <t>ثنيه</t>
  </si>
  <si>
    <t>محمد شهاب</t>
  </si>
  <si>
    <t>ايمان شنوان</t>
  </si>
  <si>
    <t>القدم</t>
  </si>
  <si>
    <t>رهام الخنيفس</t>
  </si>
  <si>
    <t>ليله</t>
  </si>
  <si>
    <t>وئام بكور</t>
  </si>
  <si>
    <t>عمار الطرزي</t>
  </si>
  <si>
    <t>لين ديب</t>
  </si>
  <si>
    <t xml:space="preserve">مالك البيضة </t>
  </si>
  <si>
    <t xml:space="preserve">حسين </t>
  </si>
  <si>
    <t xml:space="preserve">شمسه </t>
  </si>
  <si>
    <t xml:space="preserve">محمد ناصر </t>
  </si>
  <si>
    <t xml:space="preserve">صبحي </t>
  </si>
  <si>
    <t xml:space="preserve">مريم </t>
  </si>
  <si>
    <t>فادي عبدالحميد</t>
  </si>
  <si>
    <t>براءه العداي</t>
  </si>
  <si>
    <t>مليكه</t>
  </si>
  <si>
    <t>علي الأبرص</t>
  </si>
  <si>
    <t>محمد نعيم المصري</t>
  </si>
  <si>
    <t>سعد الخلف</t>
  </si>
  <si>
    <t>عبدالباسط سلوم</t>
  </si>
  <si>
    <t>التمانعة</t>
  </si>
  <si>
    <t>ليندا محمد</t>
  </si>
  <si>
    <t>اوراس رجوح</t>
  </si>
  <si>
    <t>عبدالله زيتون</t>
  </si>
  <si>
    <t>كفر شلاية</t>
  </si>
  <si>
    <t>عمار حميدي</t>
  </si>
  <si>
    <t>اللذقية</t>
  </si>
  <si>
    <t xml:space="preserve">اللاذقية </t>
  </si>
  <si>
    <t>ريم صالح</t>
  </si>
  <si>
    <t xml:space="preserve">ليلى </t>
  </si>
  <si>
    <t xml:space="preserve">مرتضى الهمة </t>
  </si>
  <si>
    <t xml:space="preserve">سوريه </t>
  </si>
  <si>
    <t>مازن صافي</t>
  </si>
  <si>
    <t>حيدر محمود</t>
  </si>
  <si>
    <t>ليال الشيخ</t>
  </si>
  <si>
    <t>خليفه مصطفى</t>
  </si>
  <si>
    <t>رقية الكليب</t>
  </si>
  <si>
    <t xml:space="preserve">القطعه </t>
  </si>
  <si>
    <t>علي العوده</t>
  </si>
  <si>
    <t>نادين منصور</t>
  </si>
  <si>
    <t>رواد ديب</t>
  </si>
  <si>
    <t xml:space="preserve">بدرية </t>
  </si>
  <si>
    <t>امنه النسر</t>
  </si>
  <si>
    <t xml:space="preserve">ايمان </t>
  </si>
  <si>
    <t>رهف موسى</t>
  </si>
  <si>
    <t xml:space="preserve">المجدليه </t>
  </si>
  <si>
    <t>براءه الحساني</t>
  </si>
  <si>
    <t>امينة النعيمي</t>
  </si>
  <si>
    <t>حنيفة</t>
  </si>
  <si>
    <t>شادي حاطوري</t>
  </si>
  <si>
    <t xml:space="preserve">بسيمة </t>
  </si>
  <si>
    <t>اسماء طه</t>
  </si>
  <si>
    <t xml:space="preserve">بدر الدين </t>
  </si>
  <si>
    <t xml:space="preserve">اعتدال </t>
  </si>
  <si>
    <t>عامر الجدي</t>
  </si>
  <si>
    <t>هلاليه</t>
  </si>
  <si>
    <t xml:space="preserve">حسكة </t>
  </si>
  <si>
    <t>القورية</t>
  </si>
  <si>
    <t>ريم الحريري</t>
  </si>
  <si>
    <t>عبداللطيف</t>
  </si>
  <si>
    <t>الصورة</t>
  </si>
  <si>
    <t>مالك قطان</t>
  </si>
  <si>
    <t>خلدون البرهومي</t>
  </si>
  <si>
    <t>ساكت</t>
  </si>
  <si>
    <t>احمد الحمادي</t>
  </si>
  <si>
    <t>عبدالعظيم</t>
  </si>
  <si>
    <t>ميساء عبدالله</t>
  </si>
  <si>
    <t>زين العابدين ديوب</t>
  </si>
  <si>
    <t>محمود الفاعوري</t>
  </si>
  <si>
    <t>هنادى حسن</t>
  </si>
  <si>
    <t>سندس الزعوقي</t>
  </si>
  <si>
    <t>ابراهيم احمد</t>
  </si>
  <si>
    <t>عبدالرحمن محمد</t>
  </si>
  <si>
    <t>سيدو</t>
  </si>
  <si>
    <t>فيروز اللابد</t>
  </si>
  <si>
    <t>فريال محمد</t>
  </si>
  <si>
    <t>علي خليل</t>
  </si>
  <si>
    <t>ولاء عطا</t>
  </si>
  <si>
    <t>شادي عساف</t>
  </si>
  <si>
    <t>هدايه الغوثاني</t>
  </si>
  <si>
    <t>محمد نفيس</t>
  </si>
  <si>
    <t>شذى الغضبان عنزه</t>
  </si>
  <si>
    <t>سماح المليحان</t>
  </si>
  <si>
    <t>صالح اسماعيل</t>
  </si>
  <si>
    <t>سرت</t>
  </si>
  <si>
    <t>رهام شقو</t>
  </si>
  <si>
    <t>باسم قبقلي</t>
  </si>
  <si>
    <t>يسيره</t>
  </si>
  <si>
    <t>ريحانه</t>
  </si>
  <si>
    <t>محمد عبد الرحمن الرفاعي</t>
  </si>
  <si>
    <t>خالد البليلي</t>
  </si>
  <si>
    <t>سيلمان</t>
  </si>
  <si>
    <t>الطيحة</t>
  </si>
  <si>
    <t>يارا نحلاوي</t>
  </si>
  <si>
    <t>عمار صقر</t>
  </si>
  <si>
    <t>محمد يزن مرعي</t>
  </si>
  <si>
    <t>محمدسالم الزبيبي</t>
  </si>
  <si>
    <t>سليمان الاحمد</t>
  </si>
  <si>
    <t>آلاء الكحيل</t>
  </si>
  <si>
    <t>سعدالدين</t>
  </si>
  <si>
    <t>فاطمه حموده</t>
  </si>
  <si>
    <t>عبد الرحمن الحريري</t>
  </si>
  <si>
    <t xml:space="preserve">الشيخ مسكين </t>
  </si>
  <si>
    <t>علا الشقيري</t>
  </si>
  <si>
    <t>نور العساف</t>
  </si>
  <si>
    <t>رامي حسين</t>
  </si>
  <si>
    <t>دانه نقور</t>
  </si>
  <si>
    <t>الاء الشهاب</t>
  </si>
  <si>
    <t>محمد سلهب</t>
  </si>
  <si>
    <t>غاده جعفر</t>
  </si>
  <si>
    <t>علي فرج</t>
  </si>
  <si>
    <t>عفرين</t>
  </si>
  <si>
    <t>ياسين الشيخ</t>
  </si>
  <si>
    <t>ماجد الصفدي</t>
  </si>
  <si>
    <t>وعد قريش</t>
  </si>
  <si>
    <t>الاء خلف</t>
  </si>
  <si>
    <t>سلمى خطيب</t>
  </si>
  <si>
    <t>ايمن الفندي</t>
  </si>
  <si>
    <t>نايفه الفهاد</t>
  </si>
  <si>
    <t>محمد قديح</t>
  </si>
  <si>
    <t>كيندا خطاب</t>
  </si>
  <si>
    <t>ماجدولين</t>
  </si>
  <si>
    <t>أحمد الحسن</t>
  </si>
  <si>
    <t>اناس بكه</t>
  </si>
  <si>
    <t>نها عقله</t>
  </si>
  <si>
    <t>ماهر القراعزة</t>
  </si>
  <si>
    <t xml:space="preserve">نوى </t>
  </si>
  <si>
    <t>ابراهيم السماعيل</t>
  </si>
  <si>
    <t>حيدرة محمود</t>
  </si>
  <si>
    <t>وليد ساريج مغربي</t>
  </si>
  <si>
    <t>سليمان شعبان</t>
  </si>
  <si>
    <t>بخيته</t>
  </si>
  <si>
    <t>عبد الناصر الابراهيم</t>
  </si>
  <si>
    <t>علا الدرويش</t>
  </si>
  <si>
    <t>نور الغزي</t>
  </si>
  <si>
    <t>أشرف شوباصي</t>
  </si>
  <si>
    <t>غاده يمين</t>
  </si>
  <si>
    <t>افدوك</t>
  </si>
  <si>
    <t>ولاء العبد</t>
  </si>
  <si>
    <t>صالح عباس</t>
  </si>
  <si>
    <t>فايز منصور</t>
  </si>
  <si>
    <t>زياد الصالح</t>
  </si>
  <si>
    <t>طراد</t>
  </si>
  <si>
    <t>فنديه</t>
  </si>
  <si>
    <t>بسام العلي</t>
  </si>
  <si>
    <t>روضه المصطفى</t>
  </si>
  <si>
    <t>مدحه</t>
  </si>
  <si>
    <t>سلوك</t>
  </si>
  <si>
    <t>اسراء ابوسرور</t>
  </si>
  <si>
    <t>محمداويس</t>
  </si>
  <si>
    <t>محمد ماهر دباس</t>
  </si>
  <si>
    <t>مرام عبدالله</t>
  </si>
  <si>
    <t>محمد شريده</t>
  </si>
  <si>
    <t>محمد علي قاسم</t>
  </si>
  <si>
    <t>ابراهيم مصطفى عمر</t>
  </si>
  <si>
    <t>الزهراء</t>
  </si>
  <si>
    <t>ياسمين محرز</t>
  </si>
  <si>
    <t>بيصين</t>
  </si>
  <si>
    <t xml:space="preserve">محمود عبد القادر </t>
  </si>
  <si>
    <t xml:space="preserve">عبد الحكيم </t>
  </si>
  <si>
    <t xml:space="preserve">امينه </t>
  </si>
  <si>
    <t>علي ضوا</t>
  </si>
  <si>
    <t>سعود السعود</t>
  </si>
  <si>
    <t>معدان الجديد</t>
  </si>
  <si>
    <t>سامر دعيس</t>
  </si>
  <si>
    <t>دمر</t>
  </si>
  <si>
    <t>مجد ناصر</t>
  </si>
  <si>
    <t>نسيم</t>
  </si>
  <si>
    <t>ريم حليمه الدالاتي</t>
  </si>
  <si>
    <t>احمد العدوي</t>
  </si>
  <si>
    <t>سومر حسن</t>
  </si>
  <si>
    <t>رنيم حمداش</t>
  </si>
  <si>
    <t>أورم الجوز</t>
  </si>
  <si>
    <t>فرح زينو</t>
  </si>
  <si>
    <t xml:space="preserve">محمد رضوان </t>
  </si>
  <si>
    <t xml:space="preserve">ناديا </t>
  </si>
  <si>
    <t>لين عزيزي</t>
  </si>
  <si>
    <t>محمد امجد</t>
  </si>
  <si>
    <t>احمد سليم</t>
  </si>
  <si>
    <t>عمشه</t>
  </si>
  <si>
    <t>شرموخ كبير</t>
  </si>
  <si>
    <t>تميم المهنا</t>
  </si>
  <si>
    <t>زهدي</t>
  </si>
  <si>
    <t xml:space="preserve">شهبا </t>
  </si>
  <si>
    <t>وئام حرح</t>
  </si>
  <si>
    <t>محمد عصمت</t>
  </si>
  <si>
    <t>ريما يوسف</t>
  </si>
  <si>
    <t>فاطمة السبيعي</t>
  </si>
  <si>
    <t>محمدياسين</t>
  </si>
  <si>
    <t>ايفون حربا</t>
  </si>
  <si>
    <t>جعفر ونوس</t>
  </si>
  <si>
    <t xml:space="preserve">بيسان ملا </t>
  </si>
  <si>
    <t>أفرديت شعبان</t>
  </si>
  <si>
    <t>كامله شعبان</t>
  </si>
  <si>
    <t>كاف الجاع</t>
  </si>
  <si>
    <t>احمد سعيد الخياط</t>
  </si>
  <si>
    <t>رند كشيك</t>
  </si>
  <si>
    <t>ريمان اللبابيدي</t>
  </si>
  <si>
    <t>محمدنادر</t>
  </si>
  <si>
    <t>دمش</t>
  </si>
  <si>
    <t>دعاء الشعراوي</t>
  </si>
  <si>
    <t>ايه غريب</t>
  </si>
  <si>
    <t>دعاء الفارس</t>
  </si>
  <si>
    <t>يوسف الصاغرجي</t>
  </si>
  <si>
    <t>ابراهيم النوفل</t>
  </si>
  <si>
    <t>ريم مسعود</t>
  </si>
  <si>
    <t>احمد بربر</t>
  </si>
  <si>
    <t>خلود حمصي</t>
  </si>
  <si>
    <t>أنوار محلول</t>
  </si>
  <si>
    <t>سلام القيش</t>
  </si>
  <si>
    <t>نهاد بحصاص</t>
  </si>
  <si>
    <t>شذا العمري</t>
  </si>
  <si>
    <t>صفا</t>
  </si>
  <si>
    <t>نسرين حسون</t>
  </si>
  <si>
    <t>هنادي تقي</t>
  </si>
  <si>
    <t>نور الغرام</t>
  </si>
  <si>
    <t>علا زامتلي</t>
  </si>
  <si>
    <t>جميل السليمان</t>
  </si>
  <si>
    <t>كاترين حمود</t>
  </si>
  <si>
    <t>محمد الحلاق</t>
  </si>
  <si>
    <t>ربا حديد</t>
  </si>
  <si>
    <t>ميثا</t>
  </si>
  <si>
    <t>نور سقااميني</t>
  </si>
  <si>
    <t>محمدبسام</t>
  </si>
  <si>
    <t>صباح الصليبي</t>
  </si>
  <si>
    <t>مصباح</t>
  </si>
  <si>
    <t>مها جديد</t>
  </si>
  <si>
    <t>وعد اسبر</t>
  </si>
  <si>
    <t>روزا الموعد</t>
  </si>
  <si>
    <t>سلافه رضوان</t>
  </si>
  <si>
    <t>ماهر الطفيليه</t>
  </si>
  <si>
    <t>موريس الخلف</t>
  </si>
  <si>
    <t>محمود ابوزيد</t>
  </si>
  <si>
    <t>نمريه</t>
  </si>
  <si>
    <t>فتون عيسى</t>
  </si>
  <si>
    <t>رامي الحمصي</t>
  </si>
  <si>
    <t>غاده الشرابي</t>
  </si>
  <si>
    <t>بهيه بنبوك</t>
  </si>
  <si>
    <t>ادلب سلقين</t>
  </si>
  <si>
    <t>جهاد الفندي</t>
  </si>
  <si>
    <t>مروة الترزي</t>
  </si>
  <si>
    <t>هدى بكري</t>
  </si>
  <si>
    <t>وسام ابوالسل</t>
  </si>
  <si>
    <t>مريم رجب</t>
  </si>
  <si>
    <t>كرم بدران</t>
  </si>
  <si>
    <t>زين العابدين سلامه</t>
  </si>
  <si>
    <t>عزالدين الصبيخان</t>
  </si>
  <si>
    <t xml:space="preserve">محمود </t>
  </si>
  <si>
    <t xml:space="preserve">هجين </t>
  </si>
  <si>
    <t>أليسار خلوف</t>
  </si>
  <si>
    <t>رشا دهيمش</t>
  </si>
  <si>
    <t>ميس عابدين</t>
  </si>
  <si>
    <t>محمد حمزه جاويش المصري</t>
  </si>
  <si>
    <t>روان قاسو</t>
  </si>
  <si>
    <t>فاطمه سويدان</t>
  </si>
  <si>
    <t>سامي ابراهيم</t>
  </si>
  <si>
    <t>رغد ديوب</t>
  </si>
  <si>
    <t>مجد</t>
  </si>
  <si>
    <t>آلاء الحكيم</t>
  </si>
  <si>
    <t>مريم الرملي</t>
  </si>
  <si>
    <t>عزام محمد</t>
  </si>
  <si>
    <t xml:space="preserve">منيف </t>
  </si>
  <si>
    <t>وصال ديبره</t>
  </si>
  <si>
    <t>ميس ساري</t>
  </si>
  <si>
    <t>لمى مهنا</t>
  </si>
  <si>
    <t>رستم الغزالي</t>
  </si>
  <si>
    <t>غسان الصالح</t>
  </si>
  <si>
    <t>أحمد الكسيري</t>
  </si>
  <si>
    <t>جنى سعيد</t>
  </si>
  <si>
    <t>قيس</t>
  </si>
  <si>
    <t>تماره دواره</t>
  </si>
  <si>
    <t>شكيبه</t>
  </si>
  <si>
    <t>عبد الحميد قصاب</t>
  </si>
  <si>
    <t>عبير المحاميد</t>
  </si>
  <si>
    <t>لين صقر</t>
  </si>
  <si>
    <t>ريما الدرويش</t>
  </si>
  <si>
    <t>مجاهد</t>
  </si>
  <si>
    <t>محمد هيثم البوش</t>
  </si>
  <si>
    <t>قبرالست</t>
  </si>
  <si>
    <t>اسراء الاسعد</t>
  </si>
  <si>
    <t>مسيفره</t>
  </si>
  <si>
    <t>ميرنا عثمان</t>
  </si>
  <si>
    <t>إيفلين رستم</t>
  </si>
  <si>
    <t>رستم</t>
  </si>
  <si>
    <t>فقرو</t>
  </si>
  <si>
    <t>حسين جاموس</t>
  </si>
  <si>
    <t>حيدره صافي</t>
  </si>
  <si>
    <t>ديانا الصوطري</t>
  </si>
  <si>
    <t>ريم هنديه</t>
  </si>
  <si>
    <t>محمد عطايا</t>
  </si>
  <si>
    <t>محمد فراس دامر</t>
  </si>
  <si>
    <t>سدره موسى العش</t>
  </si>
  <si>
    <t>سها المحيسن</t>
  </si>
  <si>
    <t>سوده</t>
  </si>
  <si>
    <t>سامي العمر</t>
  </si>
  <si>
    <t>هشام ريا</t>
  </si>
  <si>
    <t xml:space="preserve">اللاذقسة </t>
  </si>
  <si>
    <t>هلا مشاعل</t>
  </si>
  <si>
    <t>محمد زرزر</t>
  </si>
  <si>
    <t>دعاء الحاج علي الخالد</t>
  </si>
  <si>
    <t>عبدالمجيد</t>
  </si>
  <si>
    <t>آيه جديد</t>
  </si>
  <si>
    <t>سيلفا</t>
  </si>
  <si>
    <t>رابيا عباس</t>
  </si>
  <si>
    <t xml:space="preserve">مجبر </t>
  </si>
  <si>
    <t>غاليه القنطار</t>
  </si>
  <si>
    <t>محمد اسامه السبيني</t>
  </si>
  <si>
    <t>محمدغيث الرمضان</t>
  </si>
  <si>
    <t>دلال جعباص</t>
  </si>
  <si>
    <t>صفاء حمزه</t>
  </si>
  <si>
    <t xml:space="preserve">صلخد </t>
  </si>
  <si>
    <t>علي مراد</t>
  </si>
  <si>
    <t>يمان ملا</t>
  </si>
  <si>
    <t>حسيبة</t>
  </si>
  <si>
    <t>عدنان علي</t>
  </si>
  <si>
    <t>جبلة بيت حجيرة</t>
  </si>
  <si>
    <t>ثامر العزاوي</t>
  </si>
  <si>
    <t>روان دواره</t>
  </si>
  <si>
    <t>آية الأحمد</t>
  </si>
  <si>
    <t>امنه معلا</t>
  </si>
  <si>
    <t>الديماس</t>
  </si>
  <si>
    <t>كمال ركاب</t>
  </si>
  <si>
    <t>بشار صقر</t>
  </si>
  <si>
    <t>علوية</t>
  </si>
  <si>
    <t>ألاء صفر</t>
  </si>
  <si>
    <t>متلده</t>
  </si>
  <si>
    <t>زاكية</t>
  </si>
  <si>
    <t>ايمن الشاملي</t>
  </si>
  <si>
    <t>انتصار البهلول</t>
  </si>
  <si>
    <t>علي حشمه</t>
  </si>
  <si>
    <t>دمسف</t>
  </si>
  <si>
    <t>سومر ابوزيد</t>
  </si>
  <si>
    <t>عامر القباني</t>
  </si>
  <si>
    <t>عبير المصري</t>
  </si>
  <si>
    <t>غيث علي</t>
  </si>
  <si>
    <t>محمد كريم جحا</t>
  </si>
  <si>
    <t>مراد مشاعل</t>
  </si>
  <si>
    <t>صفاء النمر</t>
  </si>
  <si>
    <t>كفركيلا</t>
  </si>
  <si>
    <t>دعاء حميد</t>
  </si>
  <si>
    <t>كامل فضه</t>
  </si>
  <si>
    <t>هلاله</t>
  </si>
  <si>
    <t>حنين الكردي</t>
  </si>
  <si>
    <t>احمد ابو قوره</t>
  </si>
  <si>
    <t>ضميمة</t>
  </si>
  <si>
    <t>اسامه مروه</t>
  </si>
  <si>
    <t>فاطمه مروه</t>
  </si>
  <si>
    <t>مكه المكرمه</t>
  </si>
  <si>
    <t>محمدكامل قبلاوي</t>
  </si>
  <si>
    <t>خير</t>
  </si>
  <si>
    <t>امونة</t>
  </si>
  <si>
    <t>هديل الديك</t>
  </si>
  <si>
    <t>سولاف</t>
  </si>
  <si>
    <t>صرمان</t>
  </si>
  <si>
    <t>ليلى بدران</t>
  </si>
  <si>
    <t>تالا النجار</t>
  </si>
  <si>
    <t>حسان سعود</t>
  </si>
  <si>
    <t>أمانة البرنوطي</t>
  </si>
  <si>
    <t>شهدة</t>
  </si>
  <si>
    <t>عبدالقادر العوض</t>
  </si>
  <si>
    <t>دنيا الزعبي</t>
  </si>
  <si>
    <t>مخيم اليروك</t>
  </si>
  <si>
    <t>نور علي</t>
  </si>
  <si>
    <t>نعسان الناصر</t>
  </si>
  <si>
    <t xml:space="preserve">نضال </t>
  </si>
  <si>
    <t>عبده صالح</t>
  </si>
  <si>
    <t>ادهم الفرحان</t>
  </si>
  <si>
    <t>احمد الهيشان</t>
  </si>
  <si>
    <t>زهدانه</t>
  </si>
  <si>
    <t>ريما طيفور</t>
  </si>
  <si>
    <t>حازم</t>
  </si>
  <si>
    <t>عمر عز الدين</t>
  </si>
  <si>
    <t>ميمون</t>
  </si>
  <si>
    <t>عمار شرف الدين</t>
  </si>
  <si>
    <t>منوى</t>
  </si>
  <si>
    <t>بشرى دبين</t>
  </si>
  <si>
    <t xml:space="preserve">النشابيه </t>
  </si>
  <si>
    <t>يارا مرعي</t>
  </si>
  <si>
    <t>روضه عباس</t>
  </si>
  <si>
    <t>نعسان</t>
  </si>
  <si>
    <t>ربيع شعبان</t>
  </si>
  <si>
    <t>احمد اصفهاني</t>
  </si>
  <si>
    <t>علي عثمان</t>
  </si>
  <si>
    <t>فاطمه البيطار</t>
  </si>
  <si>
    <t>وسيم سعيد</t>
  </si>
  <si>
    <t>بدرية درويش</t>
  </si>
  <si>
    <t>تغريد الاحمد</t>
  </si>
  <si>
    <t>لوذة العثمان</t>
  </si>
  <si>
    <t>فرات العبد العزيز</t>
  </si>
  <si>
    <t>عدي الهادي</t>
  </si>
  <si>
    <t>رقة</t>
  </si>
  <si>
    <t>فراس العكاشة</t>
  </si>
  <si>
    <t>فارع</t>
  </si>
  <si>
    <t>غدير ابراهيم</t>
  </si>
  <si>
    <t>ميلاد فندي</t>
  </si>
  <si>
    <t xml:space="preserve">عبد اللطيف </t>
  </si>
  <si>
    <t>هديل دباس</t>
  </si>
  <si>
    <t>اسماء المحمد العبد الله</t>
  </si>
  <si>
    <t xml:space="preserve">شيحان </t>
  </si>
  <si>
    <t xml:space="preserve">ذبيان </t>
  </si>
  <si>
    <t>باسل فانوس</t>
  </si>
  <si>
    <t xml:space="preserve">نايف </t>
  </si>
  <si>
    <t xml:space="preserve">ايفلين </t>
  </si>
  <si>
    <t>ميرال الحموي</t>
  </si>
  <si>
    <t>زينه منصور</t>
  </si>
  <si>
    <t>عقيد</t>
  </si>
  <si>
    <t>روان الموسى</t>
  </si>
  <si>
    <t>مخيم جرمانا</t>
  </si>
  <si>
    <t>سنابر</t>
  </si>
  <si>
    <t>محمد عادل اليونس</t>
  </si>
  <si>
    <t>ماريه عمار</t>
  </si>
  <si>
    <t>عمر فطيمه</t>
  </si>
  <si>
    <t>علا عكاش</t>
  </si>
  <si>
    <t>ريف دمشق - عربين</t>
  </si>
  <si>
    <t>أحلام النمر</t>
  </si>
  <si>
    <t xml:space="preserve">محمود مصطفى </t>
  </si>
  <si>
    <t xml:space="preserve">كفر لاتة </t>
  </si>
  <si>
    <t>منار ريا</t>
  </si>
  <si>
    <t>عين قيطه</t>
  </si>
  <si>
    <t>مايا ساسين</t>
  </si>
  <si>
    <t>ميشال</t>
  </si>
  <si>
    <t>بيت زهره</t>
  </si>
  <si>
    <t>معاذ عبد الوهاب</t>
  </si>
  <si>
    <t xml:space="preserve">الادقية </t>
  </si>
  <si>
    <t>طلعت المقداد</t>
  </si>
  <si>
    <t>بصرى</t>
  </si>
  <si>
    <t>مهدي الدبل</t>
  </si>
  <si>
    <t xml:space="preserve">أيران </t>
  </si>
  <si>
    <t>سوسن سلهب</t>
  </si>
  <si>
    <t>ميسرة</t>
  </si>
  <si>
    <t>ولاء سلوم</t>
  </si>
  <si>
    <t>رامي عكلة</t>
  </si>
  <si>
    <t>لما الصفدي</t>
  </si>
  <si>
    <t>آلاء مديك</t>
  </si>
  <si>
    <t xml:space="preserve">طارق نعيم </t>
  </si>
  <si>
    <t>عواش</t>
  </si>
  <si>
    <t>احمد دردر</t>
  </si>
  <si>
    <t>نائلة</t>
  </si>
  <si>
    <t>مروح</t>
  </si>
  <si>
    <t>كلثوم عوض</t>
  </si>
  <si>
    <t>رنا الزعبي</t>
  </si>
  <si>
    <t>ازهار المرعي</t>
  </si>
  <si>
    <t>ماريا شباط</t>
  </si>
  <si>
    <t>احمد فادي</t>
  </si>
  <si>
    <t>نسرين ابوعليقه</t>
  </si>
  <si>
    <t>ضاحي</t>
  </si>
  <si>
    <t>رهف النابلسي</t>
  </si>
  <si>
    <t>مأمون اسعد</t>
  </si>
  <si>
    <t>عمر الخصواني</t>
  </si>
  <si>
    <t>محمد الشمالي</t>
  </si>
  <si>
    <t>رهف سحلول</t>
  </si>
  <si>
    <t>انوار الأطرش</t>
  </si>
  <si>
    <t>فلوريدا</t>
  </si>
  <si>
    <t>وعد رمضان</t>
  </si>
  <si>
    <t>كنانه نقاشه</t>
  </si>
  <si>
    <t>ياسمين محمود</t>
  </si>
  <si>
    <t>وئام سلوم</t>
  </si>
  <si>
    <t>محمد هيثم شحرور</t>
  </si>
  <si>
    <t>احمد المرعي</t>
  </si>
  <si>
    <t>بسينة</t>
  </si>
  <si>
    <t>معر تماتر</t>
  </si>
  <si>
    <t>أحلام المقداد</t>
  </si>
  <si>
    <t>أفراح</t>
  </si>
  <si>
    <t>فادي محمود</t>
  </si>
  <si>
    <t>عبد الله المفتي</t>
  </si>
  <si>
    <t>محمد نصوح</t>
  </si>
  <si>
    <t>ليلاس ادلبي</t>
  </si>
  <si>
    <t>محمدفراس</t>
  </si>
  <si>
    <t>محمد وفيق المبيض</t>
  </si>
  <si>
    <t>ابراهيم البيطار</t>
  </si>
  <si>
    <t>اسراء حسن</t>
  </si>
  <si>
    <t>محمد مسلم زغلول</t>
  </si>
  <si>
    <t>جازيه العايد</t>
  </si>
  <si>
    <t>مريم طلال</t>
  </si>
  <si>
    <t>الطف</t>
  </si>
  <si>
    <t>هيا الحريري</t>
  </si>
  <si>
    <t>داليا رفاعيه</t>
  </si>
  <si>
    <t>لجين ديوب</t>
  </si>
  <si>
    <t>اسمهان ديوب</t>
  </si>
  <si>
    <t>ديمه قبلان</t>
  </si>
  <si>
    <t>جمال قبلان</t>
  </si>
  <si>
    <t>ريم صعب</t>
  </si>
  <si>
    <t>ندي</t>
  </si>
  <si>
    <t>عريقة</t>
  </si>
  <si>
    <t>عمرو الشيخ علي</t>
  </si>
  <si>
    <t xml:space="preserve">السوق </t>
  </si>
  <si>
    <t>هزار خشيفاتي</t>
  </si>
  <si>
    <t>محمود صقر</t>
  </si>
  <si>
    <t>احمد بظاظ</t>
  </si>
  <si>
    <t>مياسه غانم</t>
  </si>
  <si>
    <t>مفعله</t>
  </si>
  <si>
    <t>غيثاء حسن</t>
  </si>
  <si>
    <t>ساميه الحشيش</t>
  </si>
  <si>
    <t>أسامة رحمون</t>
  </si>
  <si>
    <t xml:space="preserve">هناء </t>
  </si>
  <si>
    <t>مهران خواشقي</t>
  </si>
  <si>
    <t>احمد خزامه</t>
  </si>
  <si>
    <t>حنا السمارة</t>
  </si>
  <si>
    <t>نهى اللكود</t>
  </si>
  <si>
    <t>جمعه الرميله</t>
  </si>
  <si>
    <t>لمى عظمه</t>
  </si>
  <si>
    <t xml:space="preserve">اميره </t>
  </si>
  <si>
    <t>زينة الكزبري</t>
  </si>
  <si>
    <t>محمد مظلوم</t>
  </si>
  <si>
    <t>صلاح الدين كيكي</t>
  </si>
  <si>
    <t>طارق حصوه</t>
  </si>
  <si>
    <t>سماح احمدسليمان اغا</t>
  </si>
  <si>
    <t>نبهت</t>
  </si>
  <si>
    <t>شادي العزو</t>
  </si>
  <si>
    <t>نهود</t>
  </si>
  <si>
    <t>حر بنفسة</t>
  </si>
  <si>
    <t>نورا زهوة</t>
  </si>
  <si>
    <t>اولفا</t>
  </si>
  <si>
    <t>احمد الدره</t>
  </si>
  <si>
    <t xml:space="preserve">عامر </t>
  </si>
  <si>
    <t xml:space="preserve">تغريد </t>
  </si>
  <si>
    <t xml:space="preserve">معربا </t>
  </si>
  <si>
    <t>أسامه نصار</t>
  </si>
  <si>
    <t>تقوى</t>
  </si>
  <si>
    <t>فاطمة حسن</t>
  </si>
  <si>
    <t>نزور سلامه</t>
  </si>
  <si>
    <t xml:space="preserve">بطحانية </t>
  </si>
  <si>
    <t>ماريا جريكوس</t>
  </si>
  <si>
    <t>نظمة</t>
  </si>
  <si>
    <t>ليلى العوض</t>
  </si>
  <si>
    <t>مخيبر</t>
  </si>
  <si>
    <t>باسل عباس</t>
  </si>
  <si>
    <t>يسير</t>
  </si>
  <si>
    <t>الحيدرية</t>
  </si>
  <si>
    <t>رويده علبه</t>
  </si>
  <si>
    <t>رهف اسماعيل</t>
  </si>
  <si>
    <t>ريداح</t>
  </si>
  <si>
    <t>حسام الحداد</t>
  </si>
  <si>
    <t>لميس المحاميد</t>
  </si>
  <si>
    <t>مرام بيطار</t>
  </si>
  <si>
    <t>هيام السيداحمد</t>
  </si>
  <si>
    <t>هلا النمر</t>
  </si>
  <si>
    <t>معتز ديوب</t>
  </si>
  <si>
    <t>منيرفا مرعي</t>
  </si>
  <si>
    <t>اسماعيل سعد</t>
  </si>
  <si>
    <t>ندى سيداحمد</t>
  </si>
  <si>
    <t>خوله ناصر الدين</t>
  </si>
  <si>
    <t>حران</t>
  </si>
  <si>
    <t>هدى صالح</t>
  </si>
  <si>
    <t>احمد الشيخ ديب النميلي</t>
  </si>
  <si>
    <t>دوشير اوسكوتكو</t>
  </si>
  <si>
    <t>لينا الخليل</t>
  </si>
  <si>
    <t>يوسف حمدوش</t>
  </si>
  <si>
    <t>طارق عباس</t>
  </si>
  <si>
    <t>المليحه</t>
  </si>
  <si>
    <t>رود المحمود</t>
  </si>
  <si>
    <t>عادل ميرو</t>
  </si>
  <si>
    <t>علي عليا</t>
  </si>
  <si>
    <t>محمد فارس كنعان</t>
  </si>
  <si>
    <t>منى صالح</t>
  </si>
  <si>
    <t>دمشق يرموك</t>
  </si>
  <si>
    <t>نور الحلبوني</t>
  </si>
  <si>
    <t>رانيا غزال</t>
  </si>
  <si>
    <t>شهيدة</t>
  </si>
  <si>
    <t>لينا عليا</t>
  </si>
  <si>
    <t xml:space="preserve">كفر الزيت </t>
  </si>
  <si>
    <t>محمد عبدالرحمن</t>
  </si>
  <si>
    <t>رنده يوسف</t>
  </si>
  <si>
    <t>ندى عيسى</t>
  </si>
  <si>
    <t>منى هبش</t>
  </si>
  <si>
    <t>ولاء حموده</t>
  </si>
  <si>
    <t>خالديه بخو</t>
  </si>
  <si>
    <t>نورس ابراهيم</t>
  </si>
  <si>
    <t>لمعه نصره</t>
  </si>
  <si>
    <t>احمد رفاعي</t>
  </si>
  <si>
    <t>يعرب مذكور</t>
  </si>
  <si>
    <t>غزوان الطويل</t>
  </si>
  <si>
    <t xml:space="preserve">بهيج </t>
  </si>
  <si>
    <t xml:space="preserve">ابتسام </t>
  </si>
  <si>
    <t>الاء علي</t>
  </si>
  <si>
    <t xml:space="preserve">المشرفة </t>
  </si>
  <si>
    <t>محمد حاتم الشريف</t>
  </si>
  <si>
    <t>محمد نجم الدين</t>
  </si>
  <si>
    <t>سلاف</t>
  </si>
  <si>
    <t>يامن صليبي</t>
  </si>
  <si>
    <t>كوسر</t>
  </si>
  <si>
    <t>ميسون البلخي</t>
  </si>
  <si>
    <t xml:space="preserve">فوزات </t>
  </si>
  <si>
    <t>بكو خلف</t>
  </si>
  <si>
    <t>بوجاق</t>
  </si>
  <si>
    <t>سلمان الخطيب</t>
  </si>
  <si>
    <t>سميره صالح</t>
  </si>
  <si>
    <t>سيف الدين عباس</t>
  </si>
  <si>
    <t xml:space="preserve">غرام </t>
  </si>
  <si>
    <t>مايا الحموي</t>
  </si>
  <si>
    <t>محمد علاء القادري</t>
  </si>
  <si>
    <t>مها المقادمه</t>
  </si>
  <si>
    <t>مليحه</t>
  </si>
  <si>
    <t>رلا الاحمد</t>
  </si>
  <si>
    <t>محمد الكوره</t>
  </si>
  <si>
    <t>وفاء النظامي</t>
  </si>
  <si>
    <t>شتوه</t>
  </si>
  <si>
    <t>محمد الشنواني</t>
  </si>
  <si>
    <t>نور الدين حسن</t>
  </si>
  <si>
    <t>ملكه حيدر</t>
  </si>
  <si>
    <t>محمد ذيب</t>
  </si>
  <si>
    <t>فاطمه عبد الغني</t>
  </si>
  <si>
    <t xml:space="preserve">فاطمة </t>
  </si>
  <si>
    <t>فطومه</t>
  </si>
  <si>
    <t>فاطمه محيميد</t>
  </si>
  <si>
    <t>مشرفه قرب خفسه</t>
  </si>
  <si>
    <t>مايا شديد</t>
  </si>
  <si>
    <t>باسل الحمد</t>
  </si>
  <si>
    <t>عشاير</t>
  </si>
  <si>
    <t>عبد الهادي الجعيداني</t>
  </si>
  <si>
    <t>وعد الياسين</t>
  </si>
  <si>
    <t>روان مصطفى</t>
  </si>
  <si>
    <t xml:space="preserve">اكرم </t>
  </si>
  <si>
    <t xml:space="preserve">عوج </t>
  </si>
  <si>
    <t>يسرى السرحان</t>
  </si>
  <si>
    <t>آيه رطل</t>
  </si>
  <si>
    <t>غزوان مهنا</t>
  </si>
  <si>
    <t>اليابسة</t>
  </si>
  <si>
    <t>بلال ملوك</t>
  </si>
  <si>
    <t>الاء عمر</t>
  </si>
  <si>
    <t>بسامه</t>
  </si>
  <si>
    <t>وهب</t>
  </si>
  <si>
    <t>هبه مخلوف</t>
  </si>
  <si>
    <t>لميعه</t>
  </si>
  <si>
    <t>وفاء دومان</t>
  </si>
  <si>
    <t xml:space="preserve">ام العمد </t>
  </si>
  <si>
    <t>محمد نور الخلف</t>
  </si>
  <si>
    <t xml:space="preserve">هزاع </t>
  </si>
  <si>
    <t xml:space="preserve">الاصبح </t>
  </si>
  <si>
    <t>كفرقوق</t>
  </si>
  <si>
    <t>حلا ابو ليل</t>
  </si>
  <si>
    <t>وسيم زعتري</t>
  </si>
  <si>
    <t>ميدان</t>
  </si>
  <si>
    <t>ريمان ابوراشد</t>
  </si>
  <si>
    <t>أشرف نظام</t>
  </si>
  <si>
    <t>ميناس القنطار</t>
  </si>
  <si>
    <t>دنيا</t>
  </si>
  <si>
    <t xml:space="preserve">الخضر يوسف </t>
  </si>
  <si>
    <t>المعلقة</t>
  </si>
  <si>
    <t>مهند حسامو</t>
  </si>
  <si>
    <t>محمد حمشو</t>
  </si>
  <si>
    <t>مناف صافي</t>
  </si>
  <si>
    <t>امال البني</t>
  </si>
  <si>
    <t>منال الحاج علي</t>
  </si>
  <si>
    <t>نسرين الزعل</t>
  </si>
  <si>
    <t>السويمرة</t>
  </si>
  <si>
    <t>محمد الدوبه</t>
  </si>
  <si>
    <t>غنيمه</t>
  </si>
  <si>
    <t xml:space="preserve">علي حسن </t>
  </si>
  <si>
    <t xml:space="preserve">هيثم </t>
  </si>
  <si>
    <t>السنديانية</t>
  </si>
  <si>
    <t xml:space="preserve">رائدة البيطار </t>
  </si>
  <si>
    <t>مريم الغزالي</t>
  </si>
  <si>
    <t>رهف ابراهيم</t>
  </si>
  <si>
    <t>جاسم سيد حوران</t>
  </si>
  <si>
    <t>عمشة</t>
  </si>
  <si>
    <t>حسرات</t>
  </si>
  <si>
    <t>شيث منصور</t>
  </si>
  <si>
    <t>غيثه</t>
  </si>
  <si>
    <t>لجين حويجه</t>
  </si>
  <si>
    <t>إناس قصار</t>
  </si>
  <si>
    <t>أسماء عثمان</t>
  </si>
  <si>
    <t>بتول فرحان</t>
  </si>
  <si>
    <t>حسنية</t>
  </si>
  <si>
    <t xml:space="preserve">الحسينية </t>
  </si>
  <si>
    <t xml:space="preserve">بشرى عمار </t>
  </si>
  <si>
    <t>عنز</t>
  </si>
  <si>
    <t>سوسن الجمله</t>
  </si>
  <si>
    <t>محمدمأمون</t>
  </si>
  <si>
    <t>سوسن العبدالله</t>
  </si>
  <si>
    <t>ضحى الجمعه</t>
  </si>
  <si>
    <t>ثريه</t>
  </si>
  <si>
    <t>عدي وسوف</t>
  </si>
  <si>
    <t>فريال الباكير</t>
  </si>
  <si>
    <t>كوثر كمون</t>
  </si>
  <si>
    <t>مثقال محسن</t>
  </si>
  <si>
    <t>محمد حامد</t>
  </si>
  <si>
    <t>محمد علاوي</t>
  </si>
  <si>
    <t>مدين حسن</t>
  </si>
  <si>
    <t>مريم احمد</t>
  </si>
  <si>
    <t>ميساء محمد</t>
  </si>
  <si>
    <t>هادية مرعي</t>
  </si>
  <si>
    <t>محمد نزار شريف</t>
  </si>
  <si>
    <t>ولاء شحاده</t>
  </si>
  <si>
    <t>الهيجانة</t>
  </si>
  <si>
    <t>ولاء نصر</t>
  </si>
  <si>
    <t>ياسين شرتح</t>
  </si>
  <si>
    <t>البارة</t>
  </si>
  <si>
    <t>جنان</t>
  </si>
  <si>
    <t>امل خليل</t>
  </si>
  <si>
    <t>عبير علي</t>
  </si>
  <si>
    <t>عبدالسلام</t>
  </si>
  <si>
    <t>حبابه</t>
  </si>
  <si>
    <t>ريم الحسين الشاهر</t>
  </si>
  <si>
    <t>سربيون</t>
  </si>
  <si>
    <t>أسماء الضعيف</t>
  </si>
  <si>
    <t>حياة الناشف</t>
  </si>
  <si>
    <t>رغد علي</t>
  </si>
  <si>
    <t>البيره</t>
  </si>
  <si>
    <t>عنود الشمام</t>
  </si>
  <si>
    <t>مروه دركشلي</t>
  </si>
  <si>
    <t>مها ستيتي</t>
  </si>
  <si>
    <t>نور نونو</t>
  </si>
  <si>
    <t>وئام السالم</t>
  </si>
  <si>
    <t>الاء النابلسي</t>
  </si>
  <si>
    <t>سناء الفرج</t>
  </si>
  <si>
    <t>العشارة</t>
  </si>
  <si>
    <t>احمد الابراهيم</t>
  </si>
  <si>
    <t>سامر العبدالله</t>
  </si>
  <si>
    <t>عزات</t>
  </si>
  <si>
    <t>جوهرة</t>
  </si>
  <si>
    <t>حسين دياب</t>
  </si>
  <si>
    <t>الناصرية</t>
  </si>
  <si>
    <t>علا عمر</t>
  </si>
  <si>
    <t>جعفر حمود</t>
  </si>
  <si>
    <t>سقيلبة</t>
  </si>
  <si>
    <t>محمد علي حيدر</t>
  </si>
  <si>
    <t>سهيل المحيثاوي</t>
  </si>
  <si>
    <t>هالة عبود</t>
  </si>
  <si>
    <t>احلام عايد</t>
  </si>
  <si>
    <t>علي حرب</t>
  </si>
  <si>
    <t>دلال السعيد</t>
  </si>
  <si>
    <t>محمد انس الصديق</t>
  </si>
  <si>
    <t>طارق احمد</t>
  </si>
  <si>
    <t xml:space="preserve">ميريانا سعيد </t>
  </si>
  <si>
    <t>نايا ارتين</t>
  </si>
  <si>
    <t>رانيه الجاجه</t>
  </si>
  <si>
    <t>سارة</t>
  </si>
  <si>
    <t>احمد اليوسف</t>
  </si>
  <si>
    <t>محرز</t>
  </si>
  <si>
    <t>منه</t>
  </si>
  <si>
    <t>الاء</t>
  </si>
  <si>
    <t>رباب</t>
  </si>
  <si>
    <t>ايمان المحسن</t>
  </si>
  <si>
    <t>علي شحاده</t>
  </si>
  <si>
    <t>محمد ميا</t>
  </si>
  <si>
    <t xml:space="preserve">ناريمان </t>
  </si>
  <si>
    <t>ابراهيم المرار</t>
  </si>
  <si>
    <t>محمد عرموش</t>
  </si>
  <si>
    <t>اكابر</t>
  </si>
  <si>
    <t>محمد العتمه</t>
  </si>
  <si>
    <t>رفعت الاحمد</t>
  </si>
  <si>
    <t>ابراهيم الطه</t>
  </si>
  <si>
    <t>لمى حبيب</t>
  </si>
  <si>
    <t>ميادا</t>
  </si>
  <si>
    <t>عبد الرحمن ناجي</t>
  </si>
  <si>
    <t>علاء الدين مصطفى</t>
  </si>
  <si>
    <t>حسن مسلم حاج موسى</t>
  </si>
  <si>
    <t>فراس عرموش</t>
  </si>
  <si>
    <t>راحيل جبور</t>
  </si>
  <si>
    <t>معد</t>
  </si>
  <si>
    <t>ريما الطويل</t>
  </si>
  <si>
    <t>محمود شعبان</t>
  </si>
  <si>
    <t>احمد حجازي كيلاني</t>
  </si>
  <si>
    <t>وسيم مغربي</t>
  </si>
  <si>
    <t>آلاء العمر</t>
  </si>
  <si>
    <t>مزيد الخضر</t>
  </si>
  <si>
    <t>م</t>
  </si>
  <si>
    <t>فصل ثاني 2021-2022</t>
  </si>
  <si>
    <t>فصل أول 2022-2023</t>
  </si>
  <si>
    <t>فصل ثاني 2022-2023</t>
  </si>
  <si>
    <t>homs</t>
  </si>
  <si>
    <t>في حال وجود أي خطأ البيانات يمكنك التعديل من هنا</t>
  </si>
  <si>
    <t>شريعة</t>
  </si>
  <si>
    <t>الفصل الأول 2022-2023</t>
  </si>
  <si>
    <t>الفصل الثاني 2022-2023</t>
  </si>
  <si>
    <t>الفصل الثاني 2021-2022</t>
  </si>
  <si>
    <t>اعادة ارتباط ف2 2021-2022</t>
  </si>
  <si>
    <t>ضعف الرسوم</t>
  </si>
  <si>
    <t>اعادة ارتباط من ف1 2023</t>
  </si>
  <si>
    <t>اعادة ارتباط من ف1 2022-2023</t>
  </si>
  <si>
    <t>مستنفذ بنتيجة امتحانات الفصل الثاني 2022-2023</t>
  </si>
  <si>
    <t>اعادة ارتباط من ف2 2021-2022</t>
  </si>
  <si>
    <t>اعادة ارتباط خدمة علم  مبرر</t>
  </si>
  <si>
    <t>اعادة تسجيل بعد فصل نهائي من ف1 2023</t>
  </si>
  <si>
    <t>مستنفذ بنتيجة الفصل الثاني للعام 2020-2021</t>
  </si>
  <si>
    <t>مستنفذ بنتيجة الفصل الأول للعام 2021-2022</t>
  </si>
  <si>
    <t>مستنفذ بنتيجة الفصل الأول للعام 2022-2023</t>
  </si>
  <si>
    <t>مستنفذ بنتيجة الفصل الثاني للعام 2021-2022</t>
  </si>
  <si>
    <t>اعادة ارتباط الفصل الأول 2023-2024</t>
  </si>
  <si>
    <t>إعادة ارتباط فصل أول 2023-2024</t>
  </si>
  <si>
    <t>نقل من التعليم العام (مستنفذ)</t>
  </si>
  <si>
    <t>رهام جديد</t>
  </si>
  <si>
    <t>أحمد المزين</t>
  </si>
  <si>
    <t>لارا نقول</t>
  </si>
  <si>
    <t>إيليا</t>
  </si>
  <si>
    <t>عزات عرابي</t>
  </si>
  <si>
    <t>عزيز شحاده</t>
  </si>
  <si>
    <t>عادل لوحو</t>
  </si>
  <si>
    <t>يزن حموده</t>
  </si>
  <si>
    <t>وئام ابراهيم</t>
  </si>
  <si>
    <t>ولاء العيسمي</t>
  </si>
  <si>
    <t>وسيم قادرو</t>
  </si>
  <si>
    <t>وسام نوفل</t>
  </si>
  <si>
    <t>ماجدلين</t>
  </si>
  <si>
    <t>ورده عربش</t>
  </si>
  <si>
    <t>وائل عمر</t>
  </si>
  <si>
    <t>حوريه صعب</t>
  </si>
  <si>
    <t>هناء الدخيل</t>
  </si>
  <si>
    <t>هناء الحسنه</t>
  </si>
  <si>
    <t>هشام الحلاق</t>
  </si>
  <si>
    <t>هبه نموره</t>
  </si>
  <si>
    <t>هبةالله شاكوش</t>
  </si>
  <si>
    <t>هبا زغلوله</t>
  </si>
  <si>
    <t>نورهان كردي</t>
  </si>
  <si>
    <t>محمدرياض</t>
  </si>
  <si>
    <t>نوران دياب</t>
  </si>
  <si>
    <t>نور ضاهر</t>
  </si>
  <si>
    <t>نور سودي</t>
  </si>
  <si>
    <t>نور سنير</t>
  </si>
  <si>
    <t>نور خالد</t>
  </si>
  <si>
    <t>نهال ريحاوي جلب</t>
  </si>
  <si>
    <t>نزار عجيب</t>
  </si>
  <si>
    <t>نبيله الحمود</t>
  </si>
  <si>
    <t>نسب</t>
  </si>
  <si>
    <t>نائله دباس</t>
  </si>
  <si>
    <t>ميناس العلي</t>
  </si>
  <si>
    <t>مؤيد خليل</t>
  </si>
  <si>
    <t>موسى عرموش</t>
  </si>
  <si>
    <t>منى نيساني</t>
  </si>
  <si>
    <t>منى عليوي</t>
  </si>
  <si>
    <t>منال درويش</t>
  </si>
  <si>
    <t>منال بركات</t>
  </si>
  <si>
    <t>ملك التاجي</t>
  </si>
  <si>
    <t>محمد نضال</t>
  </si>
  <si>
    <t>مكيه الشامي</t>
  </si>
  <si>
    <t>مفيدة يوسف</t>
  </si>
  <si>
    <t>معتز الحاج محمد</t>
  </si>
  <si>
    <t>مضر سليمان</t>
  </si>
  <si>
    <t>مريم عوده</t>
  </si>
  <si>
    <t>عبدالحسيب</t>
  </si>
  <si>
    <t>مريم الرحية</t>
  </si>
  <si>
    <t>مرح العرقسوسي</t>
  </si>
  <si>
    <t>محمدفهد</t>
  </si>
  <si>
    <t>محمود دره</t>
  </si>
  <si>
    <t>فاصيحة</t>
  </si>
  <si>
    <t>محمد خير العبد الله</t>
  </si>
  <si>
    <t>محمد خربوطلي</t>
  </si>
  <si>
    <t>محمد الجندي</t>
  </si>
  <si>
    <t>اماليا</t>
  </si>
  <si>
    <t>مجدي الشبعاني</t>
  </si>
  <si>
    <t>مجد الحبيب</t>
  </si>
  <si>
    <t>مايا شكري</t>
  </si>
  <si>
    <t>ماسه جحه</t>
  </si>
  <si>
    <t>ماري زخم</t>
  </si>
  <si>
    <t>صونيا</t>
  </si>
  <si>
    <t>لين قباني</t>
  </si>
  <si>
    <t>محمد عبد الغني</t>
  </si>
  <si>
    <t>ليث المصطفى</t>
  </si>
  <si>
    <t>شواخ</t>
  </si>
  <si>
    <t>لندا طحان</t>
  </si>
  <si>
    <t>لما الحيدر</t>
  </si>
  <si>
    <t>لارا تللو</t>
  </si>
  <si>
    <t>كوثر الحاج فرج</t>
  </si>
  <si>
    <t>قدسيه</t>
  </si>
  <si>
    <t>كمال اللحام</t>
  </si>
  <si>
    <t>قصي السوطري</t>
  </si>
  <si>
    <t>فيصل سلو</t>
  </si>
  <si>
    <t>فهد ناجي</t>
  </si>
  <si>
    <t>فرح عليا</t>
  </si>
  <si>
    <t>فاطمه الاحمد</t>
  </si>
  <si>
    <t>فاطمة السلوم</t>
  </si>
  <si>
    <t>فاتن الطحان</t>
  </si>
  <si>
    <t>غيثاء موسى</t>
  </si>
  <si>
    <t>غفران الجلده</t>
  </si>
  <si>
    <t>غدير سعيد</t>
  </si>
  <si>
    <t>عمران ادريس</t>
  </si>
  <si>
    <t>ناجح</t>
  </si>
  <si>
    <t>علي حسين</t>
  </si>
  <si>
    <t>علاء حموش</t>
  </si>
  <si>
    <t>علا ظريفة</t>
  </si>
  <si>
    <t>عزام الشلي</t>
  </si>
  <si>
    <t>عدي الكوسا</t>
  </si>
  <si>
    <t>فرات</t>
  </si>
  <si>
    <t>عبد القادر كيلاني</t>
  </si>
  <si>
    <t>محمدمظهر</t>
  </si>
  <si>
    <t>عبد الغني الاحمد</t>
  </si>
  <si>
    <t>هواري</t>
  </si>
  <si>
    <t>عائشه شوقل</t>
  </si>
  <si>
    <t>عاليه دياب</t>
  </si>
  <si>
    <t>عاليه المزيد</t>
  </si>
  <si>
    <t>عادل حسن</t>
  </si>
  <si>
    <t>طارق حليطه</t>
  </si>
  <si>
    <t>شروق الابراهيم</t>
  </si>
  <si>
    <t>شذا نجم</t>
  </si>
  <si>
    <t>جدعه</t>
  </si>
  <si>
    <t>شاها ادنوف</t>
  </si>
  <si>
    <t>زهوه</t>
  </si>
  <si>
    <t>شام الاطرش</t>
  </si>
  <si>
    <t>سيمازا الطحان</t>
  </si>
  <si>
    <t>سوزان ريمان</t>
  </si>
  <si>
    <t>سوزان العقله</t>
  </si>
  <si>
    <t>سماح ابراهيم</t>
  </si>
  <si>
    <t>مدحة</t>
  </si>
  <si>
    <t>سلام شودب</t>
  </si>
  <si>
    <t>سلاف فيلي</t>
  </si>
  <si>
    <t>سالي محمد ديب</t>
  </si>
  <si>
    <t>ساره عياش</t>
  </si>
  <si>
    <t>سارة خفاجة</t>
  </si>
  <si>
    <t>زينه البغدادي</t>
  </si>
  <si>
    <t>زينب عباس</t>
  </si>
  <si>
    <t>زينب الطعمه</t>
  </si>
  <si>
    <t>زكريا المصري</t>
  </si>
  <si>
    <t>زبيده حمزه</t>
  </si>
  <si>
    <t>ريمون حربا</t>
  </si>
  <si>
    <t>ريمه الغصين</t>
  </si>
  <si>
    <t>ريم خرمندي</t>
  </si>
  <si>
    <t>ريم حيدر</t>
  </si>
  <si>
    <t>ريم امين</t>
  </si>
  <si>
    <t>رؤى الحرستاني</t>
  </si>
  <si>
    <t>رؤى ابراهيم</t>
  </si>
  <si>
    <t>روعه الاحدب</t>
  </si>
  <si>
    <t>فطمة</t>
  </si>
  <si>
    <t>روز إسماعيل</t>
  </si>
  <si>
    <t>رود المحمد</t>
  </si>
  <si>
    <t>روبا عبد العال</t>
  </si>
  <si>
    <t>روان عليا</t>
  </si>
  <si>
    <t>روان الحموي</t>
  </si>
  <si>
    <t xml:space="preserve">تجسين </t>
  </si>
  <si>
    <t>رهام حيدر</t>
  </si>
  <si>
    <t>رماح</t>
  </si>
  <si>
    <t>رنا سليم</t>
  </si>
  <si>
    <t>علي صائم</t>
  </si>
  <si>
    <t>رنا خضيره</t>
  </si>
  <si>
    <t>رنا حسين</t>
  </si>
  <si>
    <t>رنا الخضور</t>
  </si>
  <si>
    <t>رشا محفوض</t>
  </si>
  <si>
    <t>ربا ضاهر</t>
  </si>
  <si>
    <t>ربا صباغ</t>
  </si>
  <si>
    <t>ربا العابد</t>
  </si>
  <si>
    <t>رائده سوار</t>
  </si>
  <si>
    <t>رائده الحصان</t>
  </si>
  <si>
    <t>رائده ابراهيم</t>
  </si>
  <si>
    <t>راما امين</t>
  </si>
  <si>
    <t>راما استنبولي</t>
  </si>
  <si>
    <t>رابعه شهاب الدين</t>
  </si>
  <si>
    <t>ذوالفقار سليمان</t>
  </si>
  <si>
    <t>ديمة رزق</t>
  </si>
  <si>
    <t>والدتهامنهل</t>
  </si>
  <si>
    <t>دلع معصراني</t>
  </si>
  <si>
    <t>دجانه الراس</t>
  </si>
  <si>
    <t>خوله علوش</t>
  </si>
  <si>
    <t>خلود محي الدين</t>
  </si>
  <si>
    <t>خالد منصور</t>
  </si>
  <si>
    <t>دريد</t>
  </si>
  <si>
    <t>زوده</t>
  </si>
  <si>
    <t>حوريه المبلط</t>
  </si>
  <si>
    <t>حسان طيبه</t>
  </si>
  <si>
    <t>حسام أبوالخير</t>
  </si>
  <si>
    <t>بدور</t>
  </si>
  <si>
    <t>جويل الابراهيم</t>
  </si>
  <si>
    <t>جودي الحمصي</t>
  </si>
  <si>
    <t>جودت ابراهيم</t>
  </si>
  <si>
    <t>جوارستانا بعريني</t>
  </si>
  <si>
    <t>والدتهاسميحه</t>
  </si>
  <si>
    <t>جعفر القوزي</t>
  </si>
  <si>
    <t>تقوى كربوج</t>
  </si>
  <si>
    <t>تسنيم الطباع</t>
  </si>
  <si>
    <t>بيان الحاج فرج</t>
  </si>
  <si>
    <t>بهاءالدين المحمد</t>
  </si>
  <si>
    <t>سودي</t>
  </si>
  <si>
    <t>بشرى رفاعي</t>
  </si>
  <si>
    <t>بشرى المحمدالعصفر</t>
  </si>
  <si>
    <t>بشرى المحمد</t>
  </si>
  <si>
    <t>بشار شداد</t>
  </si>
  <si>
    <t>براءه الملبنجي</t>
  </si>
  <si>
    <t>بدر المزيد</t>
  </si>
  <si>
    <t>سراي</t>
  </si>
  <si>
    <t>بتول كريز</t>
  </si>
  <si>
    <t>فاطمة اخرس</t>
  </si>
  <si>
    <t>بتول الحسين</t>
  </si>
  <si>
    <t>آيه العز</t>
  </si>
  <si>
    <t>آية الحسيان</t>
  </si>
  <si>
    <t>آصف حمود</t>
  </si>
  <si>
    <t>وهيبه</t>
  </si>
  <si>
    <t>آسمهان نعمه</t>
  </si>
  <si>
    <t>ميره</t>
  </si>
  <si>
    <t>أوريس أبو فخر</t>
  </si>
  <si>
    <t>أنس معروف</t>
  </si>
  <si>
    <t>ألاء المصري</t>
  </si>
  <si>
    <t>أحمد المصطفى الدالاتي</t>
  </si>
  <si>
    <t>أحمد الديري</t>
  </si>
  <si>
    <t>أحلام العكاري</t>
  </si>
  <si>
    <t>إيهاب سليمان</t>
  </si>
  <si>
    <t>إسماعيل شالاتي</t>
  </si>
  <si>
    <t>ايمن فدغم</t>
  </si>
  <si>
    <t>ايمن احمدو</t>
  </si>
  <si>
    <t>وليدة</t>
  </si>
  <si>
    <t>اياد خلوف</t>
  </si>
  <si>
    <t>اماني الحبل</t>
  </si>
  <si>
    <t>الاء يحيى</t>
  </si>
  <si>
    <t>اسماء الحسين</t>
  </si>
  <si>
    <t>احمد سلامه</t>
  </si>
  <si>
    <t>احمد خلف</t>
  </si>
  <si>
    <t>احمد المالح</t>
  </si>
  <si>
    <t>احمد الحميد</t>
  </si>
  <si>
    <t>احمد ابو سرور</t>
  </si>
  <si>
    <t>وعد طاهر</t>
  </si>
  <si>
    <t>نايف الملحم</t>
  </si>
  <si>
    <t>رابحة</t>
  </si>
  <si>
    <t>علاء خرفان</t>
  </si>
  <si>
    <t>خلود حبي</t>
  </si>
  <si>
    <t>محمدراتب</t>
  </si>
  <si>
    <t>حافظ السلموني</t>
  </si>
  <si>
    <t>آلاء الرمضان</t>
  </si>
  <si>
    <t>حلوة</t>
  </si>
  <si>
    <t>علا الطويل</t>
  </si>
  <si>
    <t>محمد بلال</t>
  </si>
  <si>
    <t>هيا عمران</t>
  </si>
  <si>
    <t>ليلى شيحه</t>
  </si>
  <si>
    <t>محمد غيث زكريا</t>
  </si>
  <si>
    <t>محمد عمر جعفر</t>
  </si>
  <si>
    <t>شذ</t>
  </si>
  <si>
    <t>محمد خالد رشواني</t>
  </si>
  <si>
    <t>ساجده علي</t>
  </si>
  <si>
    <t>تامنه</t>
  </si>
  <si>
    <t>منيرة نقشبندي</t>
  </si>
  <si>
    <t>بتول المعلم</t>
  </si>
  <si>
    <t>محمد بلال المصري</t>
  </si>
  <si>
    <t>علي صوفان</t>
  </si>
  <si>
    <t>علي الراس</t>
  </si>
  <si>
    <t>رنا العباس</t>
  </si>
  <si>
    <t>رمزي الرفاعي</t>
  </si>
  <si>
    <t>ادهم زعبوط</t>
  </si>
  <si>
    <t>ضحى حمود</t>
  </si>
  <si>
    <t>وهاد</t>
  </si>
  <si>
    <t>رائد ساري</t>
  </si>
  <si>
    <t>صلاح ابراهيم</t>
  </si>
  <si>
    <t>رضا ساري</t>
  </si>
  <si>
    <t>عبد الله القوادري</t>
  </si>
  <si>
    <t>هبا جنيد</t>
  </si>
  <si>
    <t>وسام النابلسي</t>
  </si>
  <si>
    <t>علاء عثمان</t>
  </si>
  <si>
    <t>اخلاص قبلان</t>
  </si>
  <si>
    <t>مشيره العلي</t>
  </si>
  <si>
    <t>مرام دادا</t>
  </si>
  <si>
    <t>عمار حمود</t>
  </si>
  <si>
    <t>كمال الدين قويدر</t>
  </si>
  <si>
    <t>رهام الغزي</t>
  </si>
  <si>
    <t>علي الهوا</t>
  </si>
  <si>
    <t>قاسم المحمد</t>
  </si>
  <si>
    <t>فريال الطوطو</t>
  </si>
  <si>
    <t>فطوم غانم</t>
  </si>
  <si>
    <t>احمد عوض</t>
  </si>
  <si>
    <t>حنان المحيميد</t>
  </si>
  <si>
    <t>اضحية</t>
  </si>
  <si>
    <t>الاء حمدان</t>
  </si>
  <si>
    <t>مرعي جاسم</t>
  </si>
  <si>
    <t>محمدسيف الدين شغليل</t>
  </si>
  <si>
    <t>محمدناهد</t>
  </si>
  <si>
    <t>نور حوراني</t>
  </si>
  <si>
    <t>هلا محمد</t>
  </si>
  <si>
    <t>كمال احمد</t>
  </si>
  <si>
    <t>فكرية</t>
  </si>
  <si>
    <t>غيداء عمر</t>
  </si>
  <si>
    <t>عمر عمرة</t>
  </si>
  <si>
    <t>عبد الرحمن سرحان</t>
  </si>
  <si>
    <t>رزان الدالي</t>
  </si>
  <si>
    <t>براءة يوسف</t>
  </si>
  <si>
    <t>ربا تللو</t>
  </si>
  <si>
    <t>محمد أكرم</t>
  </si>
  <si>
    <t>علي عنيز</t>
  </si>
  <si>
    <t>نضال البدوي</t>
  </si>
  <si>
    <t>منى النعسان</t>
  </si>
  <si>
    <t>بهية</t>
  </si>
  <si>
    <t>لجين صوان</t>
  </si>
  <si>
    <t>كارول محفوض</t>
  </si>
  <si>
    <t>فاطمه النابلسي</t>
  </si>
  <si>
    <t>عماد الدين السقا</t>
  </si>
  <si>
    <t>انديره</t>
  </si>
  <si>
    <t>سومر عيسى</t>
  </si>
  <si>
    <t>ربا سويد</t>
  </si>
  <si>
    <t>رائد جبه</t>
  </si>
  <si>
    <t>جمالي</t>
  </si>
  <si>
    <t>ياسمين الفرج</t>
  </si>
  <si>
    <t>شبنم</t>
  </si>
  <si>
    <t>أمين الحجازي</t>
  </si>
  <si>
    <t>أسامة الشتيوي</t>
  </si>
  <si>
    <t>وسام صالح</t>
  </si>
  <si>
    <t>مها صليبي</t>
  </si>
  <si>
    <t>ماجد الكرم</t>
  </si>
  <si>
    <t>قاسم رمضان</t>
  </si>
  <si>
    <t>عمار الحمادي</t>
  </si>
  <si>
    <t>طارق غرز الدين</t>
  </si>
  <si>
    <t>روان شلبي</t>
  </si>
  <si>
    <t>حيدره الرعيدي</t>
  </si>
  <si>
    <t>مها بركات</t>
  </si>
  <si>
    <t>باسل جوهره</t>
  </si>
  <si>
    <t>رامز زيود</t>
  </si>
  <si>
    <t>منار زيتون</t>
  </si>
  <si>
    <t>شادي شاهين</t>
  </si>
  <si>
    <t>خمائل</t>
  </si>
  <si>
    <t>غياث كشكول</t>
  </si>
  <si>
    <t>منى كشكول</t>
  </si>
  <si>
    <t>مراد عبود</t>
  </si>
  <si>
    <t>سامر الصالح</t>
  </si>
  <si>
    <t>عامر صقر</t>
  </si>
  <si>
    <t>مجيدة يوسف</t>
  </si>
  <si>
    <t>دانيه البزره</t>
  </si>
  <si>
    <t>احمد مختار</t>
  </si>
  <si>
    <t>نورس صقر</t>
  </si>
  <si>
    <t>سهلا</t>
  </si>
  <si>
    <t>وفاء قلعه جي</t>
  </si>
  <si>
    <t>هشام حاتم</t>
  </si>
  <si>
    <t>مسره الحبوب</t>
  </si>
  <si>
    <t>محمد علي رسلان</t>
  </si>
  <si>
    <t>قحطان المياح</t>
  </si>
  <si>
    <t>عمر ابو حوا</t>
  </si>
  <si>
    <t>علي حربا</t>
  </si>
  <si>
    <t>علا طه</t>
  </si>
  <si>
    <t>سمير عبد النبي</t>
  </si>
  <si>
    <t>ريم المسوتي</t>
  </si>
  <si>
    <t>ربا اللحام</t>
  </si>
  <si>
    <t>رأفت</t>
  </si>
  <si>
    <t>اسامة فرحة</t>
  </si>
  <si>
    <t>منال النقطه</t>
  </si>
  <si>
    <t>ضياء السحار</t>
  </si>
  <si>
    <t>فصل أول 2023-2024</t>
  </si>
  <si>
    <t>الفصل الأول 2023-2024</t>
  </si>
  <si>
    <t>مستنفذ بنتيجة امتحانات الفصل الأول 2023-2024</t>
  </si>
  <si>
    <t>حرمان دورتين امتحانيتين - ف1 -22-23</t>
  </si>
  <si>
    <t xml:space="preserve">ضابط لحين احضار الموافقة </t>
  </si>
  <si>
    <t>مستنفذ بنتجية امتحانات الفصل الأول 2023-2024</t>
  </si>
  <si>
    <t>مستنفذ بنتيجة امتحانات الفصل الثاني للعام 2023-2024</t>
  </si>
  <si>
    <t>مستنفذ فصل أول 2022-2023</t>
  </si>
  <si>
    <t>اميمه عيسى</t>
  </si>
  <si>
    <t>فصل ثاني 2023-2024</t>
  </si>
  <si>
    <t>الفصل الثاني 2023-2024</t>
  </si>
  <si>
    <t>"عذرًا، لا يمكن تسجيلك حاليًا نظرًا لعدم الترفع بعد استنفاد سنة الرسوب المتاحة."</t>
  </si>
  <si>
    <t>إرسال ملف الإستمارة (Excel ) عبر البريد الإلكتروني إلى العنوان التالي :
log.ol@hotmail.com 
ويجب أن يكون موضوع الإيميل هو الرقم الامتحاني للطالب</t>
  </si>
  <si>
    <t xml:space="preserve">ثم تسليم استمارة التسجيل مع إيصال المصرف إلى شؤون طلاب الدراسات القانونية - كلية الحقوق - الطابق الثاني خلال مدة أقصاها أسبوع من تاريخ إرسال الإيميل .
</t>
  </si>
  <si>
    <t>الاستمارة الخاصة بتسجيل طلاب برنامج الدراسات القانونية في الفصل الأول للعام الدراسي 2025/2024</t>
  </si>
  <si>
    <t>عفى</t>
  </si>
  <si>
    <t>ير طالب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</si>
</sst>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10000]yyyy/mm/dd;@"/>
    <numFmt numFmtId="165" formatCode="#,##0\ &quot;ل.س.‏&quot;"/>
  </numFmts>
  <fonts count="84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b/>
      <sz val="12"/>
      <name val="Arial"/>
      <family val="2"/>
    </font>
    <font>
      <b/>
      <sz val="12"/>
      <name val="Sakkal Majalla"/>
    </font>
    <font>
      <b/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name val="Traditional Arabic"/>
      <family val="1"/>
    </font>
    <font>
      <sz val="11"/>
      <color theme="0"/>
      <name val="Arial"/>
      <family val="2"/>
      <scheme val="minor"/>
    </font>
    <font>
      <u/>
      <sz val="10"/>
      <color theme="10"/>
      <name val="Arial"/>
      <family val="2"/>
    </font>
    <font>
      <sz val="11"/>
      <color rgb="FFFF0000"/>
      <name val="Arial"/>
      <family val="2"/>
      <scheme val="minor"/>
    </font>
    <font>
      <b/>
      <sz val="12"/>
      <color rgb="FFFF0000"/>
      <name val="Arial"/>
      <family val="2"/>
    </font>
    <font>
      <sz val="12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2"/>
      <color theme="1"/>
      <name val="Sakkal Majalla"/>
    </font>
    <font>
      <b/>
      <sz val="16"/>
      <color theme="0"/>
      <name val="Arial"/>
      <family val="2"/>
    </font>
    <font>
      <b/>
      <sz val="1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sz val="14"/>
      <color theme="8" tint="-0.249977111117893"/>
      <name val="Arial"/>
      <family val="2"/>
      <scheme val="minor"/>
    </font>
    <font>
      <b/>
      <sz val="14"/>
      <name val="Arial"/>
      <family val="2"/>
      <scheme val="minor"/>
    </font>
    <font>
      <b/>
      <sz val="12"/>
      <color theme="0"/>
      <name val="Arial"/>
      <family val="2"/>
    </font>
    <font>
      <b/>
      <sz val="16"/>
      <color theme="0"/>
      <name val="Arial"/>
      <family val="2"/>
      <scheme val="minor"/>
    </font>
    <font>
      <b/>
      <sz val="10"/>
      <color theme="0"/>
      <name val="Arial"/>
      <family val="2"/>
    </font>
    <font>
      <b/>
      <sz val="14"/>
      <color theme="1"/>
      <name val="Sakkal Majalla"/>
    </font>
    <font>
      <sz val="11"/>
      <color theme="1"/>
      <name val="Sakkal Majalla"/>
    </font>
    <font>
      <b/>
      <sz val="18"/>
      <color theme="1"/>
      <name val="Sakkal Majalla"/>
    </font>
    <font>
      <b/>
      <sz val="14"/>
      <color rgb="FFFF0000"/>
      <name val="Sakkal Majalla"/>
    </font>
    <font>
      <b/>
      <sz val="18"/>
      <color rgb="FFFF0000"/>
      <name val="Sakkal Majalla"/>
    </font>
    <font>
      <b/>
      <sz val="14"/>
      <color theme="0"/>
      <name val="Sakkal Majalla"/>
    </font>
    <font>
      <b/>
      <u/>
      <sz val="14"/>
      <color theme="0"/>
      <name val="Sakkal Majalla"/>
    </font>
    <font>
      <sz val="14"/>
      <color theme="0"/>
      <name val="Sakkal Majalla"/>
    </font>
    <font>
      <sz val="11"/>
      <color theme="0"/>
      <name val="Sakkal Majalla"/>
    </font>
    <font>
      <sz val="14"/>
      <color theme="1"/>
      <name val="Sakkal Majalla"/>
    </font>
    <font>
      <b/>
      <u/>
      <sz val="16"/>
      <color theme="0"/>
      <name val="Sakkal Majalla"/>
    </font>
    <font>
      <b/>
      <sz val="16"/>
      <color rgb="FFFF0000"/>
      <name val="Sakkal Majalla"/>
    </font>
    <font>
      <b/>
      <u/>
      <sz val="12"/>
      <color theme="10"/>
      <name val="Sakkal Majalla"/>
    </font>
    <font>
      <b/>
      <sz val="16"/>
      <color rgb="FF0070C0"/>
      <name val="Sakkal Majalla"/>
    </font>
    <font>
      <b/>
      <u/>
      <sz val="12"/>
      <name val="Arial"/>
      <family val="2"/>
    </font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u/>
      <sz val="12"/>
      <color theme="0"/>
      <name val="Arial"/>
      <family val="2"/>
    </font>
    <font>
      <sz val="14"/>
      <color theme="0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  <scheme val="minor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u/>
      <sz val="10"/>
      <color theme="0"/>
      <name val="Arial"/>
      <family val="2"/>
    </font>
    <font>
      <sz val="11"/>
      <color theme="0"/>
      <name val="Arial"/>
      <family val="2"/>
    </font>
    <font>
      <b/>
      <sz val="8"/>
      <color theme="0"/>
      <name val="Arial"/>
      <family val="2"/>
    </font>
    <font>
      <sz val="14"/>
      <color rgb="FF002060"/>
      <name val="Arial"/>
      <family val="2"/>
    </font>
    <font>
      <sz val="11"/>
      <name val="Arial"/>
      <family val="2"/>
      <scheme val="minor"/>
    </font>
    <font>
      <b/>
      <sz val="10"/>
      <color rgb="FFFF0000"/>
      <name val="Arial"/>
      <family val="2"/>
    </font>
    <font>
      <b/>
      <sz val="14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8"/>
      <color theme="0"/>
      <name val="Arial"/>
      <family val="2"/>
    </font>
    <font>
      <sz val="11"/>
      <name val="Arial"/>
      <family val="2"/>
    </font>
    <font>
      <sz val="8"/>
      <color theme="0"/>
      <name val="Arial"/>
      <family val="2"/>
    </font>
    <font>
      <b/>
      <sz val="12"/>
      <color rgb="FF002060"/>
      <name val="Arial"/>
      <family val="2"/>
    </font>
    <font>
      <sz val="10"/>
      <color theme="0"/>
      <name val="Arial"/>
      <family val="2"/>
    </font>
    <font>
      <sz val="12"/>
      <color rgb="FF002060"/>
      <name val="Arial"/>
      <family val="2"/>
    </font>
    <font>
      <b/>
      <sz val="18"/>
      <color rgb="FFFF0000"/>
      <name val="Arial"/>
      <family val="2"/>
    </font>
    <font>
      <b/>
      <sz val="14"/>
      <color theme="7" tint="0.79998168889431442"/>
      <name val="Arial"/>
      <family val="2"/>
      <scheme val="minor"/>
    </font>
    <font>
      <b/>
      <sz val="16"/>
      <color theme="0"/>
      <name val="Sakkal Majalla"/>
    </font>
    <font>
      <sz val="14"/>
      <name val="Sakkal Majalla"/>
    </font>
    <font>
      <sz val="14"/>
      <color rgb="FFFF0000"/>
      <name val="Sakkal Majalla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002060"/>
      <name val="Arial"/>
      <family val="2"/>
    </font>
    <font>
      <b/>
      <sz val="16"/>
      <color theme="1"/>
      <name val="Arial"/>
      <family val="2"/>
    </font>
    <font>
      <sz val="20"/>
      <color theme="1"/>
      <name val="Arial"/>
      <family val="2"/>
    </font>
    <font>
      <b/>
      <sz val="11"/>
      <color rgb="FFFF0000"/>
      <name val="Arial"/>
      <family val="2"/>
      <scheme val="minor"/>
    </font>
    <font>
      <b/>
      <sz val="11"/>
      <color theme="0"/>
      <name val="Sakkal Majalla"/>
    </font>
    <font>
      <sz val="12"/>
      <color rgb="FFFF0000"/>
      <name val="Arial"/>
      <family val="2"/>
      <scheme val="minor"/>
    </font>
    <font>
      <sz val="16"/>
      <color theme="1"/>
      <name val="Sakkal Majalla"/>
    </font>
    <font>
      <sz val="11"/>
      <name val="Sakkal Majalla"/>
    </font>
    <font>
      <sz val="11"/>
      <color rgb="FF0070C0"/>
      <name val="Sakkal Majalla"/>
    </font>
    <font>
      <b/>
      <sz val="16"/>
      <name val="Sakkal Majalla"/>
    </font>
    <font>
      <sz val="12"/>
      <color rgb="FFFF0000"/>
      <name val="Arial"/>
      <family val="2"/>
    </font>
    <font>
      <b/>
      <sz val="16"/>
      <color rgb="FFFF000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3855A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5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thick">
        <color theme="0"/>
      </bottom>
      <diagonal/>
    </border>
    <border>
      <left/>
      <right style="dashDot">
        <color theme="0"/>
      </right>
      <top/>
      <bottom/>
      <diagonal/>
    </border>
    <border>
      <left style="dashDot">
        <color theme="0"/>
      </left>
      <right style="dashDot">
        <color theme="0"/>
      </right>
      <top/>
      <bottom/>
      <diagonal/>
    </border>
    <border>
      <left style="dashDotDot">
        <color theme="0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Dot">
        <color theme="0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double">
        <color indexed="64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">
        <color theme="0"/>
      </left>
      <right style="dashDot">
        <color theme="0"/>
      </right>
      <top/>
      <bottom style="medium">
        <color theme="0"/>
      </bottom>
      <diagonal/>
    </border>
    <border>
      <left style="dashDot">
        <color theme="0"/>
      </left>
      <right/>
      <top/>
      <bottom/>
      <diagonal/>
    </border>
    <border>
      <left style="dashDot">
        <color theme="0"/>
      </left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dashDotDot">
        <color theme="0"/>
      </left>
      <right/>
      <top style="thin">
        <color theme="0"/>
      </top>
      <bottom style="thin">
        <color theme="0"/>
      </bottom>
      <diagonal/>
    </border>
    <border>
      <left style="double">
        <color auto="1"/>
      </left>
      <right style="mediumDashDot">
        <color auto="1"/>
      </right>
      <top style="thin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thin">
        <color auto="1"/>
      </top>
      <bottom style="medium">
        <color auto="1"/>
      </bottom>
      <diagonal/>
    </border>
    <border>
      <left style="mediumDashDot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mediumDashDot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thin">
        <color auto="1"/>
      </top>
      <bottom/>
      <diagonal/>
    </border>
    <border>
      <left style="mediumDashDot">
        <color auto="1"/>
      </left>
      <right style="mediumDashDot">
        <color auto="1"/>
      </right>
      <top/>
      <bottom/>
      <diagonal/>
    </border>
    <border>
      <left style="mediumDashDot">
        <color auto="1"/>
      </left>
      <right style="mediumDashDot">
        <color auto="1"/>
      </right>
      <top/>
      <bottom style="medium">
        <color auto="1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 style="thin">
        <color theme="0"/>
      </right>
      <top style="medium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dashed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theme="0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/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/>
      <top/>
      <bottom style="dashed">
        <color theme="0"/>
      </bottom>
      <diagonal/>
    </border>
    <border>
      <left/>
      <right style="medium">
        <color theme="0"/>
      </right>
      <top/>
      <bottom style="dashed">
        <color theme="0"/>
      </bottom>
      <diagonal/>
    </border>
    <border>
      <left style="medium">
        <color indexed="64"/>
      </left>
      <right/>
      <top style="medium">
        <color theme="0"/>
      </top>
      <bottom style="medium">
        <color theme="0"/>
      </bottom>
      <diagonal/>
    </border>
    <border>
      <left/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dashed">
        <color theme="0"/>
      </top>
      <bottom style="dashed">
        <color theme="0"/>
      </bottom>
      <diagonal/>
    </border>
    <border>
      <left/>
      <right/>
      <top style="dashed">
        <color theme="0"/>
      </top>
      <bottom style="dashed">
        <color theme="0"/>
      </bottom>
      <diagonal/>
    </border>
    <border>
      <left/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medium">
        <color theme="0"/>
      </right>
      <top style="dashed">
        <color theme="0"/>
      </top>
      <bottom style="dashed">
        <color theme="0"/>
      </bottom>
      <diagonal/>
    </border>
    <border>
      <left style="medium">
        <color theme="0"/>
      </left>
      <right/>
      <top style="dashed">
        <color theme="0"/>
      </top>
      <bottom style="medium">
        <color theme="0"/>
      </bottom>
      <diagonal/>
    </border>
    <border>
      <left/>
      <right/>
      <top style="dashed">
        <color theme="0"/>
      </top>
      <bottom style="medium">
        <color theme="0"/>
      </bottom>
      <diagonal/>
    </border>
    <border>
      <left/>
      <right style="thin">
        <color theme="0"/>
      </right>
      <top style="dashed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dashed">
        <color theme="0"/>
      </top>
      <bottom style="medium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/>
      <top/>
      <bottom/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dashed">
        <color theme="0"/>
      </right>
      <top style="thin">
        <color theme="0"/>
      </top>
      <bottom style="thin">
        <color theme="0"/>
      </bottom>
      <diagonal/>
    </border>
    <border>
      <left style="dashed">
        <color theme="0"/>
      </left>
      <right style="dashed">
        <color theme="0"/>
      </right>
      <top style="thin">
        <color theme="0"/>
      </top>
      <bottom style="thin">
        <color theme="0"/>
      </bottom>
      <diagonal/>
    </border>
    <border>
      <left style="dashed">
        <color theme="0"/>
      </left>
      <right style="double">
        <color auto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theme="0"/>
      </bottom>
      <diagonal/>
    </border>
    <border>
      <left/>
      <right/>
      <top style="double">
        <color auto="1"/>
      </top>
      <bottom style="thin">
        <color theme="0"/>
      </bottom>
      <diagonal/>
    </border>
    <border>
      <left/>
      <right style="dashed">
        <color theme="0"/>
      </right>
      <top style="double">
        <color auto="1"/>
      </top>
      <bottom style="thin">
        <color theme="0"/>
      </bottom>
      <diagonal/>
    </border>
    <border>
      <left style="dashed">
        <color theme="0"/>
      </left>
      <right/>
      <top style="double">
        <color auto="1"/>
      </top>
      <bottom style="thin">
        <color theme="0"/>
      </bottom>
      <diagonal/>
    </border>
    <border>
      <left/>
      <right style="double">
        <color auto="1"/>
      </right>
      <top style="double">
        <color auto="1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 style="dashed">
        <color theme="0"/>
      </right>
      <top style="thin">
        <color theme="0"/>
      </top>
      <bottom style="double">
        <color indexed="64"/>
      </bottom>
      <diagonal/>
    </border>
    <border>
      <left style="dashed">
        <color theme="0"/>
      </left>
      <right style="dashed">
        <color theme="0"/>
      </right>
      <top style="thin">
        <color theme="0"/>
      </top>
      <bottom style="double">
        <color indexed="64"/>
      </bottom>
      <diagonal/>
    </border>
    <border>
      <left style="dashed">
        <color theme="0"/>
      </left>
      <right style="double">
        <color auto="1"/>
      </right>
      <top style="thin">
        <color theme="0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auto="1"/>
      </left>
      <right/>
      <top style="thin">
        <color theme="0"/>
      </top>
      <bottom style="thin">
        <color theme="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3855A6"/>
      </left>
      <right/>
      <top style="thick">
        <color rgb="FF3855A6"/>
      </top>
      <bottom/>
      <diagonal/>
    </border>
    <border>
      <left/>
      <right/>
      <top style="thick">
        <color rgb="FF3855A6"/>
      </top>
      <bottom/>
      <diagonal/>
    </border>
    <border>
      <left/>
      <right style="thick">
        <color rgb="FF3855A6"/>
      </right>
      <top style="thick">
        <color rgb="FF3855A6"/>
      </top>
      <bottom/>
      <diagonal/>
    </border>
    <border>
      <left style="thick">
        <color rgb="FF3855A6"/>
      </left>
      <right/>
      <top/>
      <bottom style="thick">
        <color rgb="FF3855A6"/>
      </bottom>
      <diagonal/>
    </border>
    <border>
      <left/>
      <right/>
      <top/>
      <bottom style="thick">
        <color rgb="FF3855A6"/>
      </bottom>
      <diagonal/>
    </border>
    <border>
      <left/>
      <right style="thick">
        <color rgb="FF3855A6"/>
      </right>
      <top/>
      <bottom style="thick">
        <color rgb="FF3855A6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 style="double">
        <color auto="1"/>
      </right>
      <top style="double">
        <color theme="0"/>
      </top>
      <bottom style="thin">
        <color theme="0"/>
      </bottom>
      <diagonal/>
    </border>
    <border>
      <left style="double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medium">
        <color auto="1"/>
      </right>
      <top style="thin">
        <color theme="0"/>
      </top>
      <bottom style="thin">
        <color indexed="64"/>
      </bottom>
      <diagonal/>
    </border>
    <border>
      <left/>
      <right style="double">
        <color auto="1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theme="0"/>
      </bottom>
      <diagonal/>
    </border>
    <border>
      <left/>
      <right style="medium">
        <color auto="1"/>
      </right>
      <top style="medium">
        <color auto="1"/>
      </top>
      <bottom style="thin">
        <color theme="0"/>
      </bottom>
      <diagonal/>
    </border>
    <border>
      <left/>
      <right style="medium">
        <color auto="1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medium">
        <color auto="1"/>
      </bottom>
      <diagonal/>
    </border>
    <border>
      <left/>
      <right style="medium">
        <color auto="1"/>
      </right>
      <top style="thin">
        <color theme="0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</borders>
  <cellStyleXfs count="7">
    <xf numFmtId="0" fontId="0" fillId="0" borderId="0"/>
    <xf numFmtId="0" fontId="10" fillId="0" borderId="0" applyNumberFormat="0" applyFill="0" applyBorder="0" applyAlignment="0" applyProtection="0"/>
    <xf numFmtId="0" fontId="7" fillId="0" borderId="0"/>
    <xf numFmtId="0" fontId="8" fillId="0" borderId="0"/>
    <xf numFmtId="0" fontId="7" fillId="0" borderId="0"/>
    <xf numFmtId="0" fontId="40" fillId="0" borderId="0"/>
    <xf numFmtId="0" fontId="1" fillId="0" borderId="0"/>
  </cellStyleXfs>
  <cellXfs count="502">
    <xf numFmtId="0" fontId="0" fillId="0" borderId="0" xfId="0"/>
    <xf numFmtId="0" fontId="0" fillId="0" borderId="0" xfId="0" applyProtection="1">
      <protection hidden="1"/>
    </xf>
    <xf numFmtId="0" fontId="9" fillId="0" borderId="0" xfId="0" applyFont="1"/>
    <xf numFmtId="49" fontId="0" fillId="0" borderId="0" xfId="0" applyNumberFormat="1"/>
    <xf numFmtId="0" fontId="18" fillId="0" borderId="0" xfId="0" applyFont="1" applyAlignment="1" applyProtection="1">
      <alignment vertical="center"/>
      <protection hidden="1"/>
    </xf>
    <xf numFmtId="0" fontId="18" fillId="0" borderId="0" xfId="0" applyFont="1" applyAlignment="1" applyProtection="1">
      <alignment vertical="center" shrinkToFit="1"/>
      <protection hidden="1"/>
    </xf>
    <xf numFmtId="0" fontId="0" fillId="0" borderId="0" xfId="0" applyAlignment="1" applyProtection="1">
      <alignment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13" fillId="0" borderId="0" xfId="0" applyFont="1" applyProtection="1">
      <protection hidden="1"/>
    </xf>
    <xf numFmtId="0" fontId="20" fillId="9" borderId="15" xfId="0" applyFont="1" applyFill="1" applyBorder="1" applyAlignment="1" applyProtection="1">
      <alignment horizontal="center" vertical="center"/>
      <protection hidden="1"/>
    </xf>
    <xf numFmtId="0" fontId="20" fillId="9" borderId="16" xfId="0" applyFont="1" applyFill="1" applyBorder="1" applyAlignment="1" applyProtection="1">
      <alignment horizontal="center" vertical="center"/>
      <protection hidden="1"/>
    </xf>
    <xf numFmtId="14" fontId="20" fillId="9" borderId="16" xfId="0" applyNumberFormat="1" applyFont="1" applyFill="1" applyBorder="1" applyAlignment="1" applyProtection="1">
      <alignment horizontal="center" vertical="center"/>
      <protection hidden="1"/>
    </xf>
    <xf numFmtId="14" fontId="0" fillId="0" borderId="0" xfId="0" applyNumberFormat="1" applyProtection="1">
      <protection hidden="1"/>
    </xf>
    <xf numFmtId="0" fontId="0" fillId="0" borderId="0" xfId="0" applyAlignment="1">
      <alignment wrapText="1"/>
    </xf>
    <xf numFmtId="0" fontId="26" fillId="0" borderId="0" xfId="0" applyFont="1"/>
    <xf numFmtId="0" fontId="25" fillId="0" borderId="0" xfId="0" applyFont="1" applyAlignment="1">
      <alignment horizontal="center"/>
    </xf>
    <xf numFmtId="0" fontId="25" fillId="0" borderId="0" xfId="0" applyFont="1"/>
    <xf numFmtId="0" fontId="31" fillId="9" borderId="53" xfId="1" applyFont="1" applyFill="1" applyBorder="1"/>
    <xf numFmtId="0" fontId="34" fillId="0" borderId="0" xfId="0" applyFont="1"/>
    <xf numFmtId="0" fontId="34" fillId="0" borderId="0" xfId="0" applyFont="1" applyAlignment="1">
      <alignment horizontal="center"/>
    </xf>
    <xf numFmtId="0" fontId="37" fillId="0" borderId="0" xfId="1" applyFont="1" applyFill="1" applyBorder="1" applyAlignment="1">
      <alignment vertical="center" wrapText="1"/>
    </xf>
    <xf numFmtId="0" fontId="37" fillId="0" borderId="0" xfId="1" applyFont="1" applyFill="1" applyAlignment="1"/>
    <xf numFmtId="0" fontId="17" fillId="0" borderId="0" xfId="0" applyFont="1" applyAlignment="1" applyProtection="1">
      <alignment vertical="center"/>
      <protection hidden="1"/>
    </xf>
    <xf numFmtId="0" fontId="22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vertical="top" wrapText="1"/>
      <protection hidden="1"/>
    </xf>
    <xf numFmtId="0" fontId="22" fillId="0" borderId="0" xfId="0" applyFont="1" applyAlignment="1" applyProtection="1">
      <alignment vertical="center" shrinkToFit="1"/>
      <protection hidden="1"/>
    </xf>
    <xf numFmtId="0" fontId="22" fillId="0" borderId="0" xfId="0" applyFont="1" applyProtection="1">
      <protection hidden="1"/>
    </xf>
    <xf numFmtId="0" fontId="46" fillId="0" borderId="0" xfId="0" applyFont="1" applyAlignment="1" applyProtection="1">
      <alignment vertical="center"/>
      <protection hidden="1"/>
    </xf>
    <xf numFmtId="0" fontId="42" fillId="0" borderId="0" xfId="1" applyFont="1" applyFill="1" applyBorder="1" applyAlignment="1" applyProtection="1">
      <alignment vertical="center"/>
      <protection hidden="1"/>
    </xf>
    <xf numFmtId="0" fontId="42" fillId="0" borderId="0" xfId="1" applyFont="1" applyFill="1" applyBorder="1" applyAlignment="1" applyProtection="1">
      <alignment vertical="center" wrapText="1"/>
      <protection hidden="1"/>
    </xf>
    <xf numFmtId="0" fontId="43" fillId="0" borderId="0" xfId="1" applyFont="1" applyFill="1" applyBorder="1" applyAlignment="1" applyProtection="1">
      <alignment vertical="center" wrapText="1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0" fontId="24" fillId="0" borderId="0" xfId="0" applyFont="1" applyProtection="1">
      <protection hidden="1"/>
    </xf>
    <xf numFmtId="0" fontId="22" fillId="0" borderId="0" xfId="0" applyFont="1" applyAlignment="1" applyProtection="1">
      <alignment vertical="center" textRotation="90"/>
      <protection hidden="1"/>
    </xf>
    <xf numFmtId="0" fontId="24" fillId="0" borderId="0" xfId="0" applyFont="1" applyAlignment="1" applyProtection="1">
      <alignment horizontal="center"/>
      <protection hidden="1"/>
    </xf>
    <xf numFmtId="0" fontId="24" fillId="0" borderId="0" xfId="0" applyFont="1" applyAlignment="1" applyProtection="1">
      <alignment vertical="center" wrapText="1"/>
      <protection hidden="1"/>
    </xf>
    <xf numFmtId="0" fontId="47" fillId="0" borderId="0" xfId="0" applyFont="1" applyAlignment="1" applyProtection="1">
      <alignment vertical="center"/>
      <protection hidden="1"/>
    </xf>
    <xf numFmtId="0" fontId="47" fillId="0" borderId="0" xfId="0" applyFont="1" applyAlignment="1" applyProtection="1">
      <alignment horizontal="right" vertical="center"/>
      <protection hidden="1"/>
    </xf>
    <xf numFmtId="0" fontId="48" fillId="0" borderId="0" xfId="1" applyFont="1" applyFill="1" applyBorder="1" applyProtection="1">
      <protection hidden="1"/>
    </xf>
    <xf numFmtId="0" fontId="24" fillId="0" borderId="0" xfId="0" applyFont="1" applyAlignment="1" applyProtection="1">
      <alignment horizontal="center" vertical="center" wrapText="1"/>
      <protection hidden="1"/>
    </xf>
    <xf numFmtId="0" fontId="44" fillId="0" borderId="0" xfId="0" applyFont="1" applyAlignment="1" applyProtection="1">
      <alignment shrinkToFit="1"/>
      <protection hidden="1"/>
    </xf>
    <xf numFmtId="0" fontId="49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vertical="center" shrinkToFit="1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7" fillId="0" borderId="0" xfId="0" applyFont="1" applyProtection="1">
      <protection hidden="1"/>
    </xf>
    <xf numFmtId="0" fontId="17" fillId="0" borderId="0" xfId="0" applyFont="1" applyAlignment="1" applyProtection="1">
      <alignment horizontal="right"/>
      <protection hidden="1"/>
    </xf>
    <xf numFmtId="0" fontId="17" fillId="0" borderId="0" xfId="0" applyFont="1" applyAlignment="1" applyProtection="1">
      <alignment horizontal="center"/>
      <protection hidden="1"/>
    </xf>
    <xf numFmtId="0" fontId="50" fillId="0" borderId="0" xfId="0" applyFont="1" applyAlignment="1" applyProtection="1">
      <alignment horizontal="center"/>
      <protection hidden="1"/>
    </xf>
    <xf numFmtId="0" fontId="24" fillId="0" borderId="0" xfId="0" applyFont="1" applyAlignment="1" applyProtection="1">
      <alignment horizontal="right"/>
      <protection hidden="1"/>
    </xf>
    <xf numFmtId="0" fontId="51" fillId="0" borderId="0" xfId="1" applyFont="1" applyFill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56" fillId="0" borderId="0" xfId="0" applyFont="1" applyAlignment="1" applyProtection="1">
      <alignment vertical="center"/>
      <protection hidden="1"/>
    </xf>
    <xf numFmtId="0" fontId="22" fillId="0" borderId="14" xfId="0" applyFont="1" applyBorder="1" applyAlignment="1" applyProtection="1">
      <alignment horizontal="center" vertical="center"/>
      <protection hidden="1"/>
    </xf>
    <xf numFmtId="0" fontId="2" fillId="0" borderId="14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5" fillId="4" borderId="2" xfId="0" applyFont="1" applyFill="1" applyBorder="1" applyAlignment="1" applyProtection="1">
      <alignment horizontal="center" vertical="center"/>
      <protection hidden="1"/>
    </xf>
    <xf numFmtId="0" fontId="55" fillId="0" borderId="0" xfId="0" applyFont="1" applyProtection="1">
      <protection hidden="1"/>
    </xf>
    <xf numFmtId="0" fontId="49" fillId="0" borderId="0" xfId="0" applyFont="1" applyProtection="1">
      <protection hidden="1"/>
    </xf>
    <xf numFmtId="0" fontId="58" fillId="0" borderId="0" xfId="0" applyFont="1" applyProtection="1">
      <protection hidden="1"/>
    </xf>
    <xf numFmtId="0" fontId="60" fillId="0" borderId="0" xfId="0" applyFont="1" applyProtection="1">
      <protection hidden="1"/>
    </xf>
    <xf numFmtId="0" fontId="59" fillId="0" borderId="0" xfId="0" applyFont="1" applyProtection="1">
      <protection hidden="1"/>
    </xf>
    <xf numFmtId="0" fontId="59" fillId="0" borderId="0" xfId="0" applyFont="1" applyAlignment="1" applyProtection="1">
      <alignment shrinkToFit="1"/>
      <protection hidden="1"/>
    </xf>
    <xf numFmtId="0" fontId="61" fillId="0" borderId="0" xfId="0" applyFont="1" applyProtection="1"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0" fillId="15" borderId="0" xfId="0" applyFill="1" applyProtection="1">
      <protection hidden="1"/>
    </xf>
    <xf numFmtId="0" fontId="0" fillId="15" borderId="0" xfId="0" applyFill="1" applyAlignment="1" applyProtection="1">
      <alignment horizontal="center" vertical="center"/>
      <protection hidden="1"/>
    </xf>
    <xf numFmtId="0" fontId="0" fillId="15" borderId="0" xfId="0" applyFill="1" applyAlignment="1" applyProtection="1">
      <alignment horizontal="center" vertical="center" wrapText="1"/>
      <protection hidden="1"/>
    </xf>
    <xf numFmtId="0" fontId="71" fillId="0" borderId="0" xfId="0" applyFont="1" applyAlignment="1" applyProtection="1">
      <alignment horizontal="center" vertical="center" shrinkToFit="1"/>
      <protection hidden="1"/>
    </xf>
    <xf numFmtId="0" fontId="70" fillId="0" borderId="72" xfId="0" applyFont="1" applyBorder="1" applyAlignment="1" applyProtection="1">
      <alignment horizontal="center" vertical="center" shrinkToFit="1"/>
      <protection hidden="1"/>
    </xf>
    <xf numFmtId="0" fontId="70" fillId="2" borderId="0" xfId="0" applyFont="1" applyFill="1" applyAlignment="1" applyProtection="1">
      <alignment horizontal="center" vertical="center" shrinkToFit="1"/>
      <protection hidden="1"/>
    </xf>
    <xf numFmtId="0" fontId="61" fillId="0" borderId="0" xfId="0" applyFont="1" applyAlignment="1" applyProtection="1">
      <alignment horizontal="center" vertical="center" shrinkToFit="1"/>
      <protection hidden="1"/>
    </xf>
    <xf numFmtId="0" fontId="70" fillId="0" borderId="69" xfId="0" applyFont="1" applyBorder="1" applyAlignment="1" applyProtection="1">
      <alignment horizontal="center" vertical="center" shrinkToFit="1"/>
      <protection hidden="1"/>
    </xf>
    <xf numFmtId="0" fontId="71" fillId="0" borderId="11" xfId="0" applyFont="1" applyBorder="1" applyAlignment="1" applyProtection="1">
      <alignment horizontal="center" vertical="center" shrinkToFit="1"/>
      <protection hidden="1"/>
    </xf>
    <xf numFmtId="0" fontId="71" fillId="0" borderId="71" xfId="0" applyFont="1" applyBorder="1" applyAlignment="1" applyProtection="1">
      <alignment horizontal="center" vertical="center" shrinkToFit="1"/>
      <protection hidden="1"/>
    </xf>
    <xf numFmtId="0" fontId="71" fillId="0" borderId="70" xfId="0" applyFont="1" applyBorder="1" applyAlignment="1" applyProtection="1">
      <alignment horizontal="center" vertical="center" shrinkToFit="1"/>
      <protection hidden="1"/>
    </xf>
    <xf numFmtId="0" fontId="7" fillId="0" borderId="6" xfId="0" applyFont="1" applyBorder="1" applyAlignment="1" applyProtection="1">
      <alignment vertical="center" shrinkToFit="1"/>
      <protection hidden="1"/>
    </xf>
    <xf numFmtId="0" fontId="71" fillId="0" borderId="0" xfId="0" applyFont="1" applyAlignment="1" applyProtection="1">
      <alignment shrinkToFit="1"/>
      <protection hidden="1"/>
    </xf>
    <xf numFmtId="0" fontId="71" fillId="3" borderId="6" xfId="0" applyFont="1" applyFill="1" applyBorder="1" applyAlignment="1" applyProtection="1">
      <alignment vertical="center" shrinkToFit="1"/>
      <protection hidden="1"/>
    </xf>
    <xf numFmtId="0" fontId="71" fillId="3" borderId="95" xfId="0" applyFont="1" applyFill="1" applyBorder="1" applyAlignment="1" applyProtection="1">
      <alignment vertical="center" shrinkToFit="1"/>
      <protection hidden="1"/>
    </xf>
    <xf numFmtId="0" fontId="69" fillId="16" borderId="0" xfId="0" applyFont="1" applyFill="1" applyAlignment="1" applyProtection="1">
      <alignment horizontal="center" vertical="center" shrinkToFit="1"/>
      <protection hidden="1"/>
    </xf>
    <xf numFmtId="165" fontId="69" fillId="16" borderId="0" xfId="0" applyNumberFormat="1" applyFont="1" applyFill="1" applyAlignment="1" applyProtection="1">
      <alignment horizontal="center" vertical="center" shrinkToFit="1"/>
      <protection hidden="1"/>
    </xf>
    <xf numFmtId="165" fontId="69" fillId="16" borderId="97" xfId="0" applyNumberFormat="1" applyFont="1" applyFill="1" applyBorder="1" applyAlignment="1" applyProtection="1">
      <alignment horizontal="center" vertical="center" shrinkToFit="1"/>
      <protection hidden="1"/>
    </xf>
    <xf numFmtId="0" fontId="72" fillId="6" borderId="98" xfId="0" applyFont="1" applyFill="1" applyBorder="1" applyAlignment="1" applyProtection="1">
      <alignment horizontal="center" vertical="center" shrinkToFit="1"/>
      <protection hidden="1"/>
    </xf>
    <xf numFmtId="0" fontId="70" fillId="0" borderId="35" xfId="0" applyFont="1" applyBorder="1" applyAlignment="1" applyProtection="1">
      <alignment vertical="center" textRotation="90" shrinkToFit="1"/>
      <protection hidden="1"/>
    </xf>
    <xf numFmtId="0" fontId="71" fillId="0" borderId="35" xfId="0" applyFont="1" applyBorder="1" applyAlignment="1" applyProtection="1">
      <alignment horizontal="center" vertical="center" shrinkToFit="1"/>
      <protection hidden="1"/>
    </xf>
    <xf numFmtId="0" fontId="70" fillId="0" borderId="36" xfId="0" applyFont="1" applyBorder="1" applyAlignment="1" applyProtection="1">
      <alignment vertical="center" textRotation="90" shrinkToFit="1"/>
      <protection hidden="1"/>
    </xf>
    <xf numFmtId="0" fontId="71" fillId="0" borderId="36" xfId="0" applyFont="1" applyBorder="1" applyAlignment="1" applyProtection="1">
      <alignment horizontal="center" vertical="center" shrinkToFit="1"/>
      <protection hidden="1"/>
    </xf>
    <xf numFmtId="0" fontId="71" fillId="0" borderId="0" xfId="0" applyFont="1" applyProtection="1">
      <protection hidden="1"/>
    </xf>
    <xf numFmtId="0" fontId="71" fillId="0" borderId="102" xfId="0" applyFont="1" applyBorder="1" applyProtection="1">
      <protection hidden="1"/>
    </xf>
    <xf numFmtId="0" fontId="74" fillId="0" borderId="39" xfId="0" applyFont="1" applyBorder="1" applyAlignment="1">
      <alignment horizontal="center" vertical="center"/>
    </xf>
    <xf numFmtId="0" fontId="72" fillId="6" borderId="5" xfId="0" applyFont="1" applyFill="1" applyBorder="1" applyAlignment="1" applyProtection="1">
      <alignment horizontal="center" vertical="center" shrinkToFit="1"/>
      <protection hidden="1"/>
    </xf>
    <xf numFmtId="0" fontId="7" fillId="3" borderId="6" xfId="0" applyFont="1" applyFill="1" applyBorder="1" applyAlignment="1" applyProtection="1">
      <alignment horizontal="center" vertical="center" shrinkToFit="1"/>
      <protection hidden="1"/>
    </xf>
    <xf numFmtId="0" fontId="71" fillId="0" borderId="6" xfId="0" applyFont="1" applyBorder="1" applyAlignment="1" applyProtection="1">
      <alignment horizontal="center" vertical="center" shrinkToFit="1"/>
      <protection hidden="1"/>
    </xf>
    <xf numFmtId="0" fontId="70" fillId="0" borderId="0" xfId="0" applyFont="1" applyAlignment="1" applyProtection="1">
      <alignment horizontal="center" vertical="center" shrinkToFit="1"/>
      <protection hidden="1"/>
    </xf>
    <xf numFmtId="0" fontId="70" fillId="0" borderId="35" xfId="0" applyFont="1" applyBorder="1" applyAlignment="1" applyProtection="1">
      <alignment horizontal="center" vertical="top" shrinkToFit="1"/>
      <protection hidden="1"/>
    </xf>
    <xf numFmtId="0" fontId="70" fillId="0" borderId="36" xfId="0" applyFont="1" applyBorder="1" applyAlignment="1" applyProtection="1">
      <alignment horizontal="center" vertical="top" shrinkToFit="1"/>
      <protection hidden="1"/>
    </xf>
    <xf numFmtId="0" fontId="74" fillId="5" borderId="10" xfId="0" applyFont="1" applyFill="1" applyBorder="1" applyAlignment="1" applyProtection="1">
      <alignment horizontal="center" vertical="center" wrapText="1"/>
      <protection locked="0"/>
    </xf>
    <xf numFmtId="0" fontId="68" fillId="0" borderId="0" xfId="0" applyFont="1" applyAlignment="1">
      <alignment shrinkToFit="1"/>
    </xf>
    <xf numFmtId="49" fontId="68" fillId="0" borderId="0" xfId="0" applyNumberFormat="1" applyFont="1" applyAlignment="1">
      <alignment shrinkToFit="1"/>
    </xf>
    <xf numFmtId="0" fontId="15" fillId="0" borderId="0" xfId="0" applyFont="1" applyAlignment="1">
      <alignment vertical="center"/>
    </xf>
    <xf numFmtId="0" fontId="19" fillId="9" borderId="15" xfId="0" applyFont="1" applyFill="1" applyBorder="1" applyAlignment="1">
      <alignment horizontal="center" vertical="center"/>
    </xf>
    <xf numFmtId="0" fontId="19" fillId="9" borderId="16" xfId="0" applyFont="1" applyFill="1" applyBorder="1" applyAlignment="1">
      <alignment horizontal="center" vertical="center"/>
    </xf>
    <xf numFmtId="14" fontId="19" fillId="9" borderId="16" xfId="0" applyNumberFormat="1" applyFont="1" applyFill="1" applyBorder="1" applyAlignment="1">
      <alignment horizontal="center" vertical="center"/>
    </xf>
    <xf numFmtId="49" fontId="19" fillId="9" borderId="16" xfId="0" applyNumberFormat="1" applyFont="1" applyFill="1" applyBorder="1" applyAlignment="1">
      <alignment horizontal="center" vertical="center"/>
    </xf>
    <xf numFmtId="0" fontId="66" fillId="16" borderId="17" xfId="0" applyFont="1" applyFill="1" applyBorder="1" applyAlignment="1">
      <alignment horizontal="center"/>
    </xf>
    <xf numFmtId="164" fontId="66" fillId="16" borderId="17" xfId="0" applyNumberFormat="1" applyFont="1" applyFill="1" applyBorder="1" applyAlignment="1">
      <alignment horizontal="center"/>
    </xf>
    <xf numFmtId="49" fontId="66" fillId="16" borderId="17" xfId="0" applyNumberFormat="1" applyFont="1" applyFill="1" applyBorder="1" applyAlignment="1">
      <alignment horizontal="center"/>
    </xf>
    <xf numFmtId="0" fontId="66" fillId="16" borderId="18" xfId="0" applyFont="1" applyFill="1" applyBorder="1" applyAlignment="1">
      <alignment horizontal="center"/>
    </xf>
    <xf numFmtId="0" fontId="66" fillId="16" borderId="24" xfId="0" applyFont="1" applyFill="1" applyBorder="1" applyAlignment="1">
      <alignment horizontal="center"/>
    </xf>
    <xf numFmtId="0" fontId="66" fillId="16" borderId="19" xfId="0" applyFont="1" applyFill="1" applyBorder="1" applyAlignment="1">
      <alignment horizontal="center"/>
    </xf>
    <xf numFmtId="0" fontId="66" fillId="16" borderId="112" xfId="0" applyFont="1" applyFill="1" applyBorder="1" applyAlignment="1">
      <alignment horizontal="center"/>
    </xf>
    <xf numFmtId="0" fontId="52" fillId="0" borderId="0" xfId="0" applyFont="1"/>
    <xf numFmtId="0" fontId="66" fillId="3" borderId="108" xfId="0" applyFont="1" applyFill="1" applyBorder="1" applyAlignment="1">
      <alignment horizontal="center" vertical="center"/>
    </xf>
    <xf numFmtId="0" fontId="66" fillId="3" borderId="10" xfId="0" applyFont="1" applyFill="1" applyBorder="1" applyAlignment="1">
      <alignment horizontal="center" vertical="center"/>
    </xf>
    <xf numFmtId="1" fontId="66" fillId="3" borderId="109" xfId="0" applyNumberFormat="1" applyFont="1" applyFill="1" applyBorder="1" applyAlignment="1">
      <alignment horizontal="center"/>
    </xf>
    <xf numFmtId="0" fontId="66" fillId="3" borderId="109" xfId="0" applyFont="1" applyFill="1" applyBorder="1" applyAlignment="1">
      <alignment horizontal="center"/>
    </xf>
    <xf numFmtId="0" fontId="66" fillId="3" borderId="108" xfId="0" applyFont="1" applyFill="1" applyBorder="1" applyAlignment="1">
      <alignment horizontal="center"/>
    </xf>
    <xf numFmtId="0" fontId="66" fillId="3" borderId="10" xfId="0" applyFont="1" applyFill="1" applyBorder="1" applyAlignment="1">
      <alignment horizontal="center"/>
    </xf>
    <xf numFmtId="0" fontId="67" fillId="3" borderId="10" xfId="0" applyFont="1" applyFill="1" applyBorder="1" applyAlignment="1">
      <alignment horizontal="center"/>
    </xf>
    <xf numFmtId="0" fontId="66" fillId="3" borderId="10" xfId="0" applyFont="1" applyFill="1" applyBorder="1"/>
    <xf numFmtId="0" fontId="66" fillId="3" borderId="109" xfId="0" applyFont="1" applyFill="1" applyBorder="1" applyAlignment="1">
      <alignment horizontal="center" vertical="center"/>
    </xf>
    <xf numFmtId="0" fontId="11" fillId="0" borderId="0" xfId="0" applyFont="1"/>
    <xf numFmtId="14" fontId="0" fillId="0" borderId="0" xfId="0" applyNumberFormat="1"/>
    <xf numFmtId="0" fontId="0" fillId="15" borderId="115" xfId="0" applyFill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2" fillId="22" borderId="0" xfId="0" applyFont="1" applyFill="1" applyAlignment="1" applyProtection="1">
      <alignment horizontal="center" vertical="center"/>
      <protection hidden="1"/>
    </xf>
    <xf numFmtId="0" fontId="4" fillId="22" borderId="0" xfId="0" applyFont="1" applyFill="1" applyAlignment="1" applyProtection="1">
      <alignment horizontal="center" vertical="center"/>
      <protection hidden="1"/>
    </xf>
    <xf numFmtId="0" fontId="58" fillId="22" borderId="0" xfId="0" applyFont="1" applyFill="1" applyProtection="1">
      <protection hidden="1"/>
    </xf>
    <xf numFmtId="0" fontId="12" fillId="0" borderId="14" xfId="0" applyFont="1" applyBorder="1" applyAlignment="1" applyProtection="1">
      <alignment horizontal="center" vertical="center"/>
      <protection hidden="1"/>
    </xf>
    <xf numFmtId="0" fontId="11" fillId="0" borderId="0" xfId="0" applyFont="1" applyProtection="1">
      <protection hidden="1"/>
    </xf>
    <xf numFmtId="0" fontId="75" fillId="0" borderId="0" xfId="0" applyFont="1" applyAlignment="1" applyProtection="1">
      <alignment vertical="center"/>
      <protection hidden="1"/>
    </xf>
    <xf numFmtId="0" fontId="75" fillId="0" borderId="0" xfId="0" applyFont="1" applyAlignment="1" applyProtection="1">
      <alignment vertical="center" shrinkToFit="1"/>
      <protection hidden="1"/>
    </xf>
    <xf numFmtId="0" fontId="75" fillId="0" borderId="0" xfId="0" applyFont="1" applyAlignment="1" applyProtection="1">
      <alignment horizontal="center" vertical="center" shrinkToFit="1"/>
      <protection hidden="1"/>
    </xf>
    <xf numFmtId="0" fontId="11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vertical="center" textRotation="90" shrinkToFit="1"/>
      <protection hidden="1"/>
    </xf>
    <xf numFmtId="0" fontId="49" fillId="0" borderId="0" xfId="0" applyFont="1" applyAlignment="1" applyProtection="1">
      <alignment shrinkToFit="1"/>
      <protection hidden="1"/>
    </xf>
    <xf numFmtId="0" fontId="24" fillId="0" borderId="0" xfId="0" applyFont="1" applyAlignment="1" applyProtection="1">
      <alignment horizontal="center" vertical="center" shrinkToFit="1"/>
      <protection hidden="1"/>
    </xf>
    <xf numFmtId="0" fontId="24" fillId="0" borderId="0" xfId="0" applyFont="1" applyAlignment="1" applyProtection="1">
      <alignment shrinkToFit="1"/>
      <protection hidden="1"/>
    </xf>
    <xf numFmtId="0" fontId="22" fillId="0" borderId="0" xfId="0" applyFont="1" applyAlignment="1" applyProtection="1">
      <alignment shrinkToFit="1"/>
      <protection hidden="1"/>
    </xf>
    <xf numFmtId="0" fontId="11" fillId="15" borderId="0" xfId="0" applyFont="1" applyFill="1" applyAlignment="1" applyProtection="1">
      <alignment horizontal="center" vertical="center"/>
      <protection hidden="1"/>
    </xf>
    <xf numFmtId="0" fontId="11" fillId="15" borderId="0" xfId="0" applyFont="1" applyFill="1" applyProtection="1">
      <protection hidden="1"/>
    </xf>
    <xf numFmtId="0" fontId="28" fillId="21" borderId="113" xfId="0" applyFont="1" applyFill="1" applyBorder="1" applyAlignment="1">
      <alignment horizontal="center" vertical="center" shrinkToFit="1"/>
    </xf>
    <xf numFmtId="0" fontId="66" fillId="7" borderId="10" xfId="0" applyFont="1" applyFill="1" applyBorder="1" applyAlignment="1">
      <alignment horizontal="center" vertical="center" shrinkToFit="1"/>
    </xf>
    <xf numFmtId="0" fontId="62" fillId="14" borderId="66" xfId="0" applyFont="1" applyFill="1" applyBorder="1" applyAlignment="1" applyProtection="1">
      <alignment horizontal="center" vertical="center" shrinkToFit="1"/>
      <protection hidden="1"/>
    </xf>
    <xf numFmtId="0" fontId="62" fillId="14" borderId="64" xfId="0" applyFont="1" applyFill="1" applyBorder="1" applyAlignment="1" applyProtection="1">
      <alignment horizontal="center" vertical="center" shrinkToFit="1"/>
      <protection hidden="1"/>
    </xf>
    <xf numFmtId="0" fontId="62" fillId="16" borderId="64" xfId="0" applyFont="1" applyFill="1" applyBorder="1" applyAlignment="1" applyProtection="1">
      <alignment horizontal="center" vertical="center" shrinkToFit="1"/>
      <protection locked="0" hidden="1"/>
    </xf>
    <xf numFmtId="0" fontId="22" fillId="19" borderId="0" xfId="0" applyFont="1" applyFill="1" applyAlignment="1" applyProtection="1">
      <alignment horizontal="center" vertical="center" shrinkToFit="1"/>
      <protection hidden="1"/>
    </xf>
    <xf numFmtId="0" fontId="60" fillId="14" borderId="66" xfId="0" applyFont="1" applyFill="1" applyBorder="1" applyAlignment="1" applyProtection="1">
      <alignment horizontal="center" vertical="center" shrinkToFit="1"/>
      <protection hidden="1"/>
    </xf>
    <xf numFmtId="0" fontId="60" fillId="14" borderId="64" xfId="0" applyFont="1" applyFill="1" applyBorder="1" applyAlignment="1" applyProtection="1">
      <alignment horizontal="center" vertical="center" shrinkToFit="1"/>
      <protection hidden="1"/>
    </xf>
    <xf numFmtId="0" fontId="60" fillId="16" borderId="64" xfId="0" applyFont="1" applyFill="1" applyBorder="1" applyAlignment="1" applyProtection="1">
      <alignment horizontal="center" vertical="center" shrinkToFit="1"/>
      <protection hidden="1"/>
    </xf>
    <xf numFmtId="0" fontId="60" fillId="16" borderId="64" xfId="0" applyFont="1" applyFill="1" applyBorder="1" applyAlignment="1" applyProtection="1">
      <alignment horizontal="center" vertical="center" shrinkToFit="1"/>
      <protection locked="0" hidden="1"/>
    </xf>
    <xf numFmtId="0" fontId="2" fillId="0" borderId="0" xfId="0" applyFont="1" applyAlignment="1" applyProtection="1">
      <alignment vertical="center" textRotation="90" shrinkToFit="1"/>
      <protection hidden="1"/>
    </xf>
    <xf numFmtId="0" fontId="58" fillId="0" borderId="0" xfId="0" applyFont="1" applyAlignment="1" applyProtection="1">
      <alignment shrinkToFit="1"/>
      <protection hidden="1"/>
    </xf>
    <xf numFmtId="0" fontId="44" fillId="3" borderId="0" xfId="0" applyFont="1" applyFill="1" applyAlignment="1" applyProtection="1">
      <alignment vertical="center" shrinkToFit="1"/>
      <protection hidden="1"/>
    </xf>
    <xf numFmtId="0" fontId="22" fillId="3" borderId="0" xfId="0" applyFont="1" applyFill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52" fillId="0" borderId="0" xfId="0" applyFont="1" applyAlignment="1" applyProtection="1">
      <alignment horizontal="center" vertical="center"/>
      <protection hidden="1"/>
    </xf>
    <xf numFmtId="0" fontId="16" fillId="7" borderId="142" xfId="0" applyFont="1" applyFill="1" applyBorder="1" applyAlignment="1" applyProtection="1">
      <alignment horizontal="center" vertical="center"/>
      <protection hidden="1"/>
    </xf>
    <xf numFmtId="49" fontId="16" fillId="7" borderId="142" xfId="0" applyNumberFormat="1" applyFont="1" applyFill="1" applyBorder="1" applyAlignment="1" applyProtection="1">
      <alignment horizontal="center" vertical="center"/>
      <protection hidden="1"/>
    </xf>
    <xf numFmtId="0" fontId="16" fillId="7" borderId="143" xfId="0" applyFont="1" applyFill="1" applyBorder="1" applyAlignment="1" applyProtection="1">
      <alignment horizontal="center" vertical="center"/>
      <protection hidden="1"/>
    </xf>
    <xf numFmtId="49" fontId="77" fillId="5" borderId="144" xfId="0" applyNumberFormat="1" applyFont="1" applyFill="1" applyBorder="1" applyAlignment="1" applyProtection="1">
      <alignment horizontal="center" vertical="center" shrinkToFit="1"/>
      <protection locked="0" hidden="1"/>
    </xf>
    <xf numFmtId="0" fontId="77" fillId="5" borderId="144" xfId="0" applyFont="1" applyFill="1" applyBorder="1" applyAlignment="1" applyProtection="1">
      <alignment horizontal="center" vertical="center" shrinkToFit="1"/>
      <protection locked="0" hidden="1"/>
    </xf>
    <xf numFmtId="0" fontId="77" fillId="5" borderId="145" xfId="0" applyFont="1" applyFill="1" applyBorder="1" applyAlignment="1" applyProtection="1">
      <alignment horizontal="center" vertical="center" shrinkToFit="1"/>
      <protection locked="0" hidden="1"/>
    </xf>
    <xf numFmtId="0" fontId="16" fillId="7" borderId="146" xfId="0" applyFont="1" applyFill="1" applyBorder="1" applyAlignment="1" applyProtection="1">
      <alignment horizontal="center" vertical="center"/>
      <protection hidden="1"/>
    </xf>
    <xf numFmtId="0" fontId="16" fillId="7" borderId="147" xfId="0" applyFont="1" applyFill="1" applyBorder="1" applyAlignment="1" applyProtection="1">
      <alignment horizontal="center" vertical="center"/>
      <protection hidden="1"/>
    </xf>
    <xf numFmtId="0" fontId="16" fillId="7" borderId="148" xfId="0" applyFont="1" applyFill="1" applyBorder="1" applyAlignment="1" applyProtection="1">
      <alignment horizontal="center" vertical="center"/>
      <protection hidden="1"/>
    </xf>
    <xf numFmtId="0" fontId="77" fillId="5" borderId="149" xfId="0" applyFont="1" applyFill="1" applyBorder="1" applyAlignment="1" applyProtection="1">
      <alignment horizontal="center" vertical="center" shrinkToFit="1"/>
      <protection hidden="1"/>
    </xf>
    <xf numFmtId="0" fontId="77" fillId="5" borderId="150" xfId="0" applyFont="1" applyFill="1" applyBorder="1" applyAlignment="1" applyProtection="1">
      <alignment horizontal="center" vertical="center" shrinkToFit="1"/>
      <protection hidden="1"/>
    </xf>
    <xf numFmtId="0" fontId="77" fillId="5" borderId="151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wrapText="1"/>
      <protection hidden="1"/>
    </xf>
    <xf numFmtId="0" fontId="77" fillId="5" borderId="152" xfId="0" applyFont="1" applyFill="1" applyBorder="1" applyAlignment="1" applyProtection="1">
      <alignment horizontal="center" vertical="center" shrinkToFit="1"/>
      <protection locked="0" hidden="1"/>
    </xf>
    <xf numFmtId="0" fontId="16" fillId="7" borderId="153" xfId="0" applyFont="1" applyFill="1" applyBorder="1" applyAlignment="1" applyProtection="1">
      <alignment horizontal="center" vertical="center"/>
      <protection hidden="1"/>
    </xf>
    <xf numFmtId="164" fontId="77" fillId="5" borderId="149" xfId="0" applyNumberFormat="1" applyFont="1" applyFill="1" applyBorder="1" applyAlignment="1" applyProtection="1">
      <alignment horizontal="center" vertical="center" shrinkToFit="1"/>
      <protection hidden="1"/>
    </xf>
    <xf numFmtId="164" fontId="77" fillId="5" borderId="152" xfId="0" applyNumberFormat="1" applyFont="1" applyFill="1" applyBorder="1" applyAlignment="1" applyProtection="1">
      <alignment horizontal="center" vertical="center" shrinkToFit="1"/>
      <protection locked="0" hidden="1"/>
    </xf>
    <xf numFmtId="0" fontId="78" fillId="0" borderId="0" xfId="0" applyFont="1" applyAlignment="1" applyProtection="1">
      <alignment vertical="center"/>
      <protection hidden="1"/>
    </xf>
    <xf numFmtId="49" fontId="66" fillId="16" borderId="24" xfId="0" applyNumberFormat="1" applyFont="1" applyFill="1" applyBorder="1" applyAlignment="1">
      <alignment horizontal="center"/>
    </xf>
    <xf numFmtId="0" fontId="12" fillId="0" borderId="0" xfId="0" applyFont="1" applyAlignment="1" applyProtection="1">
      <alignment vertical="center" shrinkToFit="1"/>
      <protection hidden="1"/>
    </xf>
    <xf numFmtId="0" fontId="49" fillId="0" borderId="0" xfId="0" applyFont="1"/>
    <xf numFmtId="0" fontId="43" fillId="0" borderId="0" xfId="0" applyFont="1" applyAlignment="1" applyProtection="1">
      <alignment vertical="center"/>
      <protection hidden="1"/>
    </xf>
    <xf numFmtId="0" fontId="82" fillId="0" borderId="0" xfId="0" applyFont="1" applyAlignment="1" applyProtection="1">
      <alignment shrinkToFit="1"/>
      <protection hidden="1"/>
    </xf>
    <xf numFmtId="0" fontId="55" fillId="0" borderId="0" xfId="0" applyFont="1" applyAlignment="1" applyProtection="1">
      <alignment vertical="center"/>
      <protection hidden="1"/>
    </xf>
    <xf numFmtId="0" fontId="83" fillId="0" borderId="0" xfId="0" applyFont="1" applyAlignment="1" applyProtection="1">
      <alignment vertical="center"/>
      <protection hidden="1"/>
    </xf>
    <xf numFmtId="0" fontId="83" fillId="0" borderId="0" xfId="0" applyFont="1" applyAlignment="1" applyProtection="1">
      <alignment vertical="center" shrinkToFit="1"/>
      <protection hidden="1"/>
    </xf>
    <xf numFmtId="0" fontId="83" fillId="0" borderId="0" xfId="0" applyFont="1" applyProtection="1">
      <protection hidden="1"/>
    </xf>
    <xf numFmtId="0" fontId="83" fillId="0" borderId="0" xfId="0" applyFont="1" applyAlignment="1" applyProtection="1">
      <alignment horizontal="right"/>
      <protection hidden="1"/>
    </xf>
    <xf numFmtId="9" fontId="32" fillId="0" borderId="49" xfId="0" applyNumberFormat="1" applyFont="1" applyBorder="1" applyAlignment="1">
      <alignment vertical="center" wrapText="1"/>
    </xf>
    <xf numFmtId="0" fontId="32" fillId="0" borderId="57" xfId="0" applyFont="1" applyBorder="1" applyAlignment="1">
      <alignment vertical="center" wrapText="1"/>
    </xf>
    <xf numFmtId="0" fontId="32" fillId="0" borderId="58" xfId="0" applyFont="1" applyBorder="1" applyAlignment="1">
      <alignment vertical="center"/>
    </xf>
    <xf numFmtId="0" fontId="32" fillId="0" borderId="59" xfId="0" applyFont="1" applyBorder="1" applyAlignment="1">
      <alignment vertical="center"/>
    </xf>
    <xf numFmtId="0" fontId="32" fillId="0" borderId="60" xfId="0" applyFont="1" applyBorder="1" applyAlignment="1">
      <alignment vertical="center"/>
    </xf>
    <xf numFmtId="9" fontId="32" fillId="0" borderId="61" xfId="0" applyNumberFormat="1" applyFont="1" applyBorder="1" applyAlignment="1">
      <alignment vertical="center"/>
    </xf>
    <xf numFmtId="0" fontId="32" fillId="0" borderId="62" xfId="0" applyFont="1" applyBorder="1" applyAlignment="1">
      <alignment vertical="center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28" fillId="0" borderId="0" xfId="0" applyFont="1"/>
    <xf numFmtId="0" fontId="32" fillId="0" borderId="54" xfId="0" applyFont="1" applyBorder="1"/>
    <xf numFmtId="0" fontId="32" fillId="0" borderId="55" xfId="0" applyFont="1" applyBorder="1"/>
    <xf numFmtId="0" fontId="32" fillId="0" borderId="56" xfId="0" applyFont="1" applyBorder="1"/>
    <xf numFmtId="9" fontId="32" fillId="0" borderId="49" xfId="0" applyNumberFormat="1" applyFont="1" applyBorder="1" applyAlignment="1">
      <alignment vertical="center"/>
    </xf>
    <xf numFmtId="0" fontId="32" fillId="0" borderId="57" xfId="0" applyFont="1" applyBorder="1" applyAlignment="1">
      <alignment vertical="center"/>
    </xf>
    <xf numFmtId="0" fontId="32" fillId="0" borderId="48" xfId="0" applyFont="1" applyBorder="1" applyAlignment="1">
      <alignment vertical="center" wrapText="1"/>
    </xf>
    <xf numFmtId="0" fontId="32" fillId="0" borderId="49" xfId="0" applyFont="1" applyBorder="1" applyAlignment="1">
      <alignment vertical="center" wrapText="1"/>
    </xf>
    <xf numFmtId="9" fontId="32" fillId="0" borderId="49" xfId="0" applyNumberFormat="1" applyFont="1" applyBorder="1"/>
    <xf numFmtId="0" fontId="32" fillId="0" borderId="57" xfId="0" applyFont="1" applyBorder="1"/>
    <xf numFmtId="0" fontId="32" fillId="0" borderId="49" xfId="0" applyFont="1" applyBorder="1"/>
    <xf numFmtId="0" fontId="32" fillId="0" borderId="54" xfId="0" applyFont="1" applyBorder="1" applyAlignment="1">
      <alignment vertical="center"/>
    </xf>
    <xf numFmtId="0" fontId="32" fillId="0" borderId="55" xfId="0" applyFont="1" applyBorder="1" applyAlignment="1">
      <alignment vertical="center"/>
    </xf>
    <xf numFmtId="0" fontId="32" fillId="0" borderId="56" xfId="0" applyFont="1" applyBorder="1" applyAlignment="1">
      <alignment vertical="center"/>
    </xf>
    <xf numFmtId="0" fontId="32" fillId="0" borderId="48" xfId="0" applyFont="1" applyBorder="1" applyAlignment="1">
      <alignment vertical="center"/>
    </xf>
    <xf numFmtId="0" fontId="32" fillId="0" borderId="49" xfId="0" applyFont="1" applyBorder="1" applyAlignment="1">
      <alignment vertical="center"/>
    </xf>
    <xf numFmtId="9" fontId="32" fillId="0" borderId="49" xfId="1" applyNumberFormat="1" applyFont="1" applyFill="1" applyBorder="1" applyAlignment="1">
      <alignment vertical="center"/>
    </xf>
    <xf numFmtId="0" fontId="32" fillId="0" borderId="57" xfId="1" applyFont="1" applyFill="1" applyBorder="1" applyAlignment="1">
      <alignment vertical="center"/>
    </xf>
    <xf numFmtId="0" fontId="33" fillId="0" borderId="49" xfId="0" applyFont="1" applyBorder="1" applyAlignment="1">
      <alignment vertical="center"/>
    </xf>
    <xf numFmtId="0" fontId="33" fillId="0" borderId="57" xfId="0" applyFont="1" applyBorder="1" applyAlignment="1">
      <alignment vertical="center"/>
    </xf>
    <xf numFmtId="0" fontId="29" fillId="0" borderId="41" xfId="0" applyFont="1" applyBorder="1" applyAlignment="1">
      <alignment vertical="center"/>
    </xf>
    <xf numFmtId="0" fontId="30" fillId="0" borderId="42" xfId="0" applyFont="1" applyBorder="1" applyAlignment="1">
      <alignment vertical="center"/>
    </xf>
    <xf numFmtId="0" fontId="30" fillId="0" borderId="48" xfId="0" applyFont="1" applyBorder="1" applyAlignment="1">
      <alignment vertical="center"/>
    </xf>
    <xf numFmtId="0" fontId="30" fillId="0" borderId="49" xfId="0" applyFont="1" applyBorder="1" applyAlignment="1">
      <alignment vertical="center"/>
    </xf>
    <xf numFmtId="0" fontId="30" fillId="0" borderId="43" xfId="0" applyFont="1" applyBorder="1" applyAlignment="1">
      <alignment vertical="center"/>
    </xf>
    <xf numFmtId="0" fontId="30" fillId="0" borderId="44" xfId="0" applyFont="1" applyBorder="1" applyAlignment="1">
      <alignment vertical="center"/>
    </xf>
    <xf numFmtId="0" fontId="30" fillId="0" borderId="50" xfId="0" applyFont="1" applyBorder="1" applyAlignment="1">
      <alignment vertical="center"/>
    </xf>
    <xf numFmtId="0" fontId="30" fillId="0" borderId="51" xfId="0" applyFont="1" applyBorder="1" applyAlignment="1">
      <alignment vertical="center"/>
    </xf>
    <xf numFmtId="0" fontId="38" fillId="0" borderId="0" xfId="0" applyFont="1" applyAlignment="1">
      <alignment wrapText="1"/>
    </xf>
    <xf numFmtId="0" fontId="27" fillId="0" borderId="0" xfId="0" applyFont="1"/>
    <xf numFmtId="0" fontId="32" fillId="9" borderId="52" xfId="0" applyFont="1" applyFill="1" applyBorder="1" applyAlignment="1">
      <alignment horizontal="right" wrapText="1"/>
    </xf>
    <xf numFmtId="0" fontId="32" fillId="9" borderId="23" xfId="0" applyFont="1" applyFill="1" applyBorder="1" applyAlignment="1">
      <alignment horizontal="right" wrapText="1"/>
    </xf>
    <xf numFmtId="0" fontId="32" fillId="9" borderId="53" xfId="0" applyFont="1" applyFill="1" applyBorder="1" applyAlignment="1">
      <alignment horizontal="right" wrapText="1"/>
    </xf>
    <xf numFmtId="0" fontId="32" fillId="9" borderId="40" xfId="0" applyFont="1" applyFill="1" applyBorder="1" applyAlignment="1">
      <alignment horizontal="right" wrapText="1"/>
    </xf>
    <xf numFmtId="0" fontId="32" fillId="9" borderId="0" xfId="0" applyFont="1" applyFill="1" applyAlignment="1">
      <alignment horizontal="right" wrapText="1"/>
    </xf>
    <xf numFmtId="0" fontId="32" fillId="9" borderId="4" xfId="0" applyFont="1" applyFill="1" applyBorder="1" applyAlignment="1">
      <alignment horizontal="right" wrapText="1"/>
    </xf>
    <xf numFmtId="0" fontId="32" fillId="9" borderId="52" xfId="0" applyFont="1" applyFill="1" applyBorder="1" applyAlignment="1">
      <alignment horizontal="center"/>
    </xf>
    <xf numFmtId="0" fontId="32" fillId="9" borderId="23" xfId="0" applyFont="1" applyFill="1" applyBorder="1" applyAlignment="1">
      <alignment horizontal="center"/>
    </xf>
    <xf numFmtId="0" fontId="35" fillId="9" borderId="23" xfId="1" applyFont="1" applyFill="1" applyBorder="1" applyAlignment="1">
      <alignment horizontal="center"/>
    </xf>
    <xf numFmtId="0" fontId="35" fillId="9" borderId="53" xfId="1" applyFont="1" applyFill="1" applyBorder="1" applyAlignment="1">
      <alignment horizontal="center"/>
    </xf>
    <xf numFmtId="0" fontId="32" fillId="9" borderId="40" xfId="0" applyFont="1" applyFill="1" applyBorder="1" applyAlignment="1">
      <alignment horizontal="center" vertical="center" wrapText="1"/>
    </xf>
    <xf numFmtId="0" fontId="32" fillId="9" borderId="0" xfId="0" applyFont="1" applyFill="1" applyAlignment="1">
      <alignment horizontal="center" vertical="center" wrapText="1"/>
    </xf>
    <xf numFmtId="0" fontId="32" fillId="9" borderId="37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32" fillId="9" borderId="52" xfId="0" applyFont="1" applyFill="1" applyBorder="1" applyAlignment="1">
      <alignment horizontal="right"/>
    </xf>
    <xf numFmtId="0" fontId="32" fillId="9" borderId="23" xfId="0" applyFont="1" applyFill="1" applyBorder="1" applyAlignment="1">
      <alignment horizontal="right"/>
    </xf>
    <xf numFmtId="0" fontId="32" fillId="9" borderId="53" xfId="0" applyFont="1" applyFill="1" applyBorder="1" applyAlignment="1">
      <alignment horizontal="right"/>
    </xf>
    <xf numFmtId="0" fontId="31" fillId="9" borderId="52" xfId="1" applyFont="1" applyFill="1" applyBorder="1" applyAlignment="1">
      <alignment horizontal="right"/>
    </xf>
    <xf numFmtId="0" fontId="31" fillId="9" borderId="23" xfId="1" applyFont="1" applyFill="1" applyBorder="1" applyAlignment="1">
      <alignment horizontal="right"/>
    </xf>
    <xf numFmtId="0" fontId="31" fillId="9" borderId="53" xfId="1" applyFont="1" applyFill="1" applyBorder="1" applyAlignment="1">
      <alignment horizontal="right"/>
    </xf>
    <xf numFmtId="0" fontId="28" fillId="0" borderId="4" xfId="0" applyFont="1" applyBorder="1" applyAlignment="1">
      <alignment horizontal="right"/>
    </xf>
    <xf numFmtId="0" fontId="31" fillId="9" borderId="45" xfId="1" applyFont="1" applyFill="1" applyBorder="1" applyAlignment="1">
      <alignment horizontal="right"/>
    </xf>
    <xf numFmtId="0" fontId="31" fillId="9" borderId="46" xfId="1" applyFont="1" applyFill="1" applyBorder="1" applyAlignment="1">
      <alignment horizontal="right"/>
    </xf>
    <xf numFmtId="0" fontId="31" fillId="9" borderId="47" xfId="1" applyFont="1" applyFill="1" applyBorder="1" applyAlignment="1">
      <alignment horizontal="right"/>
    </xf>
    <xf numFmtId="0" fontId="73" fillId="14" borderId="0" xfId="0" applyFont="1" applyFill="1" applyAlignment="1">
      <alignment horizontal="right" vertical="center"/>
    </xf>
    <xf numFmtId="0" fontId="6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3" fillId="20" borderId="0" xfId="0" applyFont="1" applyFill="1" applyAlignment="1" applyProtection="1">
      <alignment horizontal="center"/>
      <protection hidden="1"/>
    </xf>
    <xf numFmtId="0" fontId="5" fillId="3" borderId="65" xfId="1" applyFont="1" applyFill="1" applyBorder="1" applyAlignment="1" applyProtection="1">
      <alignment horizontal="center" vertical="center" shrinkToFit="1"/>
      <protection hidden="1"/>
    </xf>
    <xf numFmtId="0" fontId="5" fillId="3" borderId="63" xfId="1" applyFont="1" applyFill="1" applyBorder="1" applyAlignment="1" applyProtection="1">
      <alignment horizontal="center" vertical="center" shrinkToFit="1"/>
      <protection hidden="1"/>
    </xf>
    <xf numFmtId="0" fontId="5" fillId="3" borderId="66" xfId="1" applyFont="1" applyFill="1" applyBorder="1" applyAlignment="1" applyProtection="1">
      <alignment horizontal="center" vertical="center" shrinkToFit="1"/>
      <protection hidden="1"/>
    </xf>
    <xf numFmtId="0" fontId="22" fillId="15" borderId="64" xfId="0" applyFont="1" applyFill="1" applyBorder="1" applyAlignment="1" applyProtection="1">
      <alignment horizontal="center" vertical="center" shrinkToFit="1"/>
      <protection hidden="1"/>
    </xf>
    <xf numFmtId="0" fontId="47" fillId="19" borderId="0" xfId="0" applyFont="1" applyFill="1" applyAlignment="1" applyProtection="1">
      <alignment horizontal="center" vertical="center" shrinkToFit="1"/>
      <protection hidden="1"/>
    </xf>
    <xf numFmtId="0" fontId="46" fillId="8" borderId="0" xfId="0" applyFont="1" applyFill="1" applyAlignment="1" applyProtection="1">
      <alignment horizontal="center" vertical="center" shrinkToFit="1"/>
      <protection locked="0" hidden="1"/>
    </xf>
    <xf numFmtId="0" fontId="22" fillId="8" borderId="65" xfId="0" applyFont="1" applyFill="1" applyBorder="1" applyAlignment="1" applyProtection="1">
      <alignment horizontal="center" vertical="center" shrinkToFit="1"/>
      <protection hidden="1"/>
    </xf>
    <xf numFmtId="0" fontId="22" fillId="8" borderId="63" xfId="0" applyFont="1" applyFill="1" applyBorder="1" applyAlignment="1" applyProtection="1">
      <alignment horizontal="center" vertical="center" shrinkToFit="1"/>
      <protection hidden="1"/>
    </xf>
    <xf numFmtId="0" fontId="22" fillId="8" borderId="66" xfId="0" applyFont="1" applyFill="1" applyBorder="1" applyAlignment="1" applyProtection="1">
      <alignment horizontal="center" vertical="center" shrinkToFit="1"/>
      <protection hidden="1"/>
    </xf>
    <xf numFmtId="0" fontId="22" fillId="8" borderId="64" xfId="0" applyFont="1" applyFill="1" applyBorder="1" applyAlignment="1" applyProtection="1">
      <alignment horizontal="center" vertical="center" shrinkToFit="1"/>
      <protection hidden="1"/>
    </xf>
    <xf numFmtId="0" fontId="5" fillId="3" borderId="93" xfId="1" applyFont="1" applyFill="1" applyBorder="1" applyAlignment="1" applyProtection="1">
      <alignment horizontal="center" vertical="center" shrinkToFit="1"/>
      <protection hidden="1"/>
    </xf>
    <xf numFmtId="0" fontId="5" fillId="3" borderId="0" xfId="1" applyFont="1" applyFill="1" applyBorder="1" applyAlignment="1" applyProtection="1">
      <alignment horizontal="center" vertical="center" shrinkToFit="1"/>
      <protection hidden="1"/>
    </xf>
    <xf numFmtId="0" fontId="5" fillId="3" borderId="64" xfId="1" applyFont="1" applyFill="1" applyBorder="1" applyAlignment="1" applyProtection="1">
      <alignment horizontal="center" vertical="center" shrinkToFit="1"/>
      <protection hidden="1"/>
    </xf>
    <xf numFmtId="164" fontId="5" fillId="3" borderId="64" xfId="1" applyNumberFormat="1" applyFont="1" applyFill="1" applyBorder="1" applyAlignment="1" applyProtection="1">
      <alignment horizontal="center" vertical="center" shrinkToFit="1"/>
      <protection hidden="1"/>
    </xf>
    <xf numFmtId="0" fontId="5" fillId="3" borderId="64" xfId="0" applyFont="1" applyFill="1" applyBorder="1" applyAlignment="1" applyProtection="1">
      <alignment horizontal="center" vertical="center" shrinkToFit="1"/>
      <protection hidden="1"/>
    </xf>
    <xf numFmtId="49" fontId="5" fillId="3" borderId="82" xfId="0" applyNumberFormat="1" applyFont="1" applyFill="1" applyBorder="1" applyAlignment="1" applyProtection="1">
      <alignment horizontal="center" vertical="center" shrinkToFit="1"/>
      <protection hidden="1"/>
    </xf>
    <xf numFmtId="0" fontId="5" fillId="3" borderId="82" xfId="0" applyFont="1" applyFill="1" applyBorder="1" applyAlignment="1" applyProtection="1">
      <alignment horizontal="center" vertical="center" shrinkToFit="1"/>
      <protection hidden="1"/>
    </xf>
    <xf numFmtId="0" fontId="22" fillId="15" borderId="82" xfId="0" applyFont="1" applyFill="1" applyBorder="1" applyAlignment="1" applyProtection="1">
      <alignment horizontal="center" vertical="center" shrinkToFit="1"/>
      <protection hidden="1"/>
    </xf>
    <xf numFmtId="164" fontId="5" fillId="3" borderId="82" xfId="0" applyNumberFormat="1" applyFont="1" applyFill="1" applyBorder="1" applyAlignment="1" applyProtection="1">
      <alignment horizontal="center" vertical="center" shrinkToFit="1"/>
      <protection hidden="1"/>
    </xf>
    <xf numFmtId="0" fontId="39" fillId="3" borderId="0" xfId="1" applyFont="1" applyFill="1" applyBorder="1" applyAlignment="1" applyProtection="1">
      <alignment horizontal="center" vertical="center" shrinkToFit="1"/>
      <protection hidden="1"/>
    </xf>
    <xf numFmtId="0" fontId="5" fillId="3" borderId="93" xfId="0" applyFont="1" applyFill="1" applyBorder="1" applyAlignment="1" applyProtection="1">
      <alignment horizontal="center" vertical="center" shrinkToFit="1"/>
      <protection hidden="1"/>
    </xf>
    <xf numFmtId="0" fontId="5" fillId="3" borderId="0" xfId="0" applyFont="1" applyFill="1" applyAlignment="1" applyProtection="1">
      <alignment horizontal="center" vertical="center" shrinkToFit="1"/>
      <protection hidden="1"/>
    </xf>
    <xf numFmtId="0" fontId="22" fillId="18" borderId="68" xfId="0" applyFont="1" applyFill="1" applyBorder="1" applyAlignment="1" applyProtection="1">
      <alignment horizontal="center" vertical="center" shrinkToFit="1"/>
      <protection hidden="1"/>
    </xf>
    <xf numFmtId="0" fontId="22" fillId="18" borderId="0" xfId="0" applyFont="1" applyFill="1" applyAlignment="1" applyProtection="1">
      <alignment horizontal="center" vertical="center" shrinkToFit="1"/>
      <protection hidden="1"/>
    </xf>
    <xf numFmtId="0" fontId="22" fillId="18" borderId="83" xfId="0" applyFont="1" applyFill="1" applyBorder="1" applyAlignment="1" applyProtection="1">
      <alignment horizontal="center" vertical="center" shrinkToFit="1"/>
      <protection hidden="1"/>
    </xf>
    <xf numFmtId="0" fontId="6" fillId="3" borderId="64" xfId="1" applyFont="1" applyFill="1" applyBorder="1" applyAlignment="1" applyProtection="1">
      <alignment horizontal="center" vertical="center" shrinkToFit="1"/>
      <protection hidden="1"/>
    </xf>
    <xf numFmtId="0" fontId="5" fillId="3" borderId="82" xfId="1" applyFont="1" applyFill="1" applyBorder="1" applyAlignment="1" applyProtection="1">
      <alignment horizontal="center" vertical="center" shrinkToFit="1"/>
      <protection hidden="1"/>
    </xf>
    <xf numFmtId="0" fontId="39" fillId="3" borderId="64" xfId="1" applyFont="1" applyFill="1" applyBorder="1" applyAlignment="1" applyProtection="1">
      <alignment horizontal="center" vertical="center" wrapText="1" shrinkToFit="1"/>
      <protection hidden="1"/>
    </xf>
    <xf numFmtId="0" fontId="39" fillId="3" borderId="64" xfId="1" applyFont="1" applyFill="1" applyBorder="1" applyAlignment="1" applyProtection="1">
      <alignment horizontal="center" vertical="center" shrinkToFit="1"/>
      <protection hidden="1"/>
    </xf>
    <xf numFmtId="0" fontId="2" fillId="3" borderId="64" xfId="1" applyFont="1" applyFill="1" applyBorder="1" applyAlignment="1" applyProtection="1">
      <alignment horizontal="center" vertical="center" shrinkToFit="1"/>
      <protection hidden="1"/>
    </xf>
    <xf numFmtId="0" fontId="5" fillId="3" borderId="90" xfId="1" applyFont="1" applyFill="1" applyBorder="1" applyAlignment="1" applyProtection="1">
      <alignment horizontal="center" vertical="center" shrinkToFit="1"/>
      <protection locked="0" hidden="1"/>
    </xf>
    <xf numFmtId="0" fontId="5" fillId="3" borderId="91" xfId="1" applyFont="1" applyFill="1" applyBorder="1" applyAlignment="1" applyProtection="1">
      <alignment horizontal="center" vertical="center" shrinkToFit="1"/>
      <protection locked="0" hidden="1"/>
    </xf>
    <xf numFmtId="0" fontId="5" fillId="3" borderId="92" xfId="1" applyFont="1" applyFill="1" applyBorder="1" applyAlignment="1" applyProtection="1">
      <alignment horizontal="center" vertical="center" shrinkToFit="1"/>
      <protection locked="0" hidden="1"/>
    </xf>
    <xf numFmtId="0" fontId="63" fillId="0" borderId="0" xfId="0" applyFont="1" applyAlignment="1" applyProtection="1">
      <alignment horizontal="center"/>
      <protection hidden="1"/>
    </xf>
    <xf numFmtId="0" fontId="22" fillId="19" borderId="67" xfId="0" applyFont="1" applyFill="1" applyBorder="1" applyAlignment="1" applyProtection="1">
      <alignment horizontal="center" vertical="center" shrinkToFit="1"/>
      <protection hidden="1"/>
    </xf>
    <xf numFmtId="0" fontId="62" fillId="17" borderId="79" xfId="0" applyFont="1" applyFill="1" applyBorder="1" applyAlignment="1" applyProtection="1">
      <alignment horizontal="center" shrinkToFit="1"/>
      <protection hidden="1"/>
    </xf>
    <xf numFmtId="0" fontId="62" fillId="17" borderId="80" xfId="0" applyFont="1" applyFill="1" applyBorder="1" applyAlignment="1" applyProtection="1">
      <alignment horizontal="center" shrinkToFit="1"/>
      <protection hidden="1"/>
    </xf>
    <xf numFmtId="0" fontId="47" fillId="19" borderId="0" xfId="0" applyFont="1" applyFill="1" applyAlignment="1" applyProtection="1">
      <alignment horizontal="center" vertical="center"/>
      <protection hidden="1"/>
    </xf>
    <xf numFmtId="0" fontId="49" fillId="0" borderId="0" xfId="0" applyFont="1" applyAlignment="1" applyProtection="1">
      <alignment horizontal="center"/>
      <protection hidden="1"/>
    </xf>
    <xf numFmtId="0" fontId="51" fillId="10" borderId="80" xfId="0" applyFont="1" applyFill="1" applyBorder="1" applyAlignment="1" applyProtection="1">
      <alignment horizontal="center"/>
      <protection hidden="1"/>
    </xf>
    <xf numFmtId="0" fontId="51" fillId="10" borderId="81" xfId="0" applyFont="1" applyFill="1" applyBorder="1" applyAlignment="1" applyProtection="1">
      <alignment horizontal="center"/>
      <protection hidden="1"/>
    </xf>
    <xf numFmtId="0" fontId="62" fillId="17" borderId="84" xfId="0" applyFont="1" applyFill="1" applyBorder="1" applyAlignment="1" applyProtection="1">
      <alignment horizontal="center" shrinkToFit="1"/>
      <protection hidden="1"/>
    </xf>
    <xf numFmtId="0" fontId="62" fillId="17" borderId="85" xfId="0" applyFont="1" applyFill="1" applyBorder="1" applyAlignment="1" applyProtection="1">
      <alignment horizontal="center" shrinkToFit="1"/>
      <protection hidden="1"/>
    </xf>
    <xf numFmtId="0" fontId="62" fillId="17" borderId="86" xfId="0" applyFont="1" applyFill="1" applyBorder="1" applyAlignment="1" applyProtection="1">
      <alignment horizontal="center" shrinkToFit="1"/>
      <protection hidden="1"/>
    </xf>
    <xf numFmtId="0" fontId="51" fillId="10" borderId="87" xfId="0" applyFont="1" applyFill="1" applyBorder="1" applyAlignment="1" applyProtection="1">
      <alignment horizontal="center"/>
      <protection hidden="1"/>
    </xf>
    <xf numFmtId="0" fontId="51" fillId="10" borderId="85" xfId="0" applyFont="1" applyFill="1" applyBorder="1" applyAlignment="1" applyProtection="1">
      <alignment horizontal="center"/>
      <protection hidden="1"/>
    </xf>
    <xf numFmtId="0" fontId="51" fillId="10" borderId="88" xfId="0" applyFont="1" applyFill="1" applyBorder="1" applyAlignment="1" applyProtection="1">
      <alignment horizontal="center"/>
      <protection hidden="1"/>
    </xf>
    <xf numFmtId="0" fontId="58" fillId="0" borderId="91" xfId="0" applyFont="1" applyBorder="1" applyAlignment="1" applyProtection="1">
      <alignment horizontal="center" shrinkToFit="1"/>
      <protection hidden="1"/>
    </xf>
    <xf numFmtId="0" fontId="55" fillId="0" borderId="120" xfId="0" applyFont="1" applyBorder="1" applyAlignment="1" applyProtection="1">
      <alignment horizontal="center" shrinkToFit="1"/>
      <protection hidden="1"/>
    </xf>
    <xf numFmtId="0" fontId="51" fillId="10" borderId="80" xfId="0" applyFont="1" applyFill="1" applyBorder="1" applyAlignment="1" applyProtection="1">
      <alignment horizontal="center"/>
      <protection locked="0" hidden="1"/>
    </xf>
    <xf numFmtId="0" fontId="51" fillId="10" borderId="81" xfId="0" applyFont="1" applyFill="1" applyBorder="1" applyAlignment="1" applyProtection="1">
      <alignment horizontal="center"/>
      <protection locked="0" hidden="1"/>
    </xf>
    <xf numFmtId="0" fontId="62" fillId="17" borderId="99" xfId="0" applyFont="1" applyFill="1" applyBorder="1" applyAlignment="1" applyProtection="1">
      <alignment horizontal="center" shrinkToFit="1"/>
      <protection hidden="1"/>
    </xf>
    <xf numFmtId="0" fontId="62" fillId="17" borderId="100" xfId="0" applyFont="1" applyFill="1" applyBorder="1" applyAlignment="1" applyProtection="1">
      <alignment horizontal="center" shrinkToFit="1"/>
      <protection hidden="1"/>
    </xf>
    <xf numFmtId="0" fontId="51" fillId="10" borderId="100" xfId="0" applyFont="1" applyFill="1" applyBorder="1" applyAlignment="1" applyProtection="1">
      <alignment horizontal="center"/>
      <protection hidden="1"/>
    </xf>
    <xf numFmtId="0" fontId="51" fillId="10" borderId="101" xfId="0" applyFont="1" applyFill="1" applyBorder="1" applyAlignment="1" applyProtection="1">
      <alignment horizontal="center"/>
      <protection hidden="1"/>
    </xf>
    <xf numFmtId="0" fontId="44" fillId="8" borderId="65" xfId="0" applyFont="1" applyFill="1" applyBorder="1" applyAlignment="1" applyProtection="1">
      <alignment horizontal="center" vertical="center" shrinkToFit="1"/>
      <protection hidden="1"/>
    </xf>
    <xf numFmtId="0" fontId="44" fillId="8" borderId="63" xfId="0" applyFont="1" applyFill="1" applyBorder="1" applyAlignment="1" applyProtection="1">
      <alignment horizontal="center" vertical="center" shrinkToFit="1"/>
      <protection hidden="1"/>
    </xf>
    <xf numFmtId="0" fontId="44" fillId="8" borderId="66" xfId="0" applyFont="1" applyFill="1" applyBorder="1" applyAlignment="1" applyProtection="1">
      <alignment horizontal="center" vertical="center" shrinkToFit="1"/>
      <protection hidden="1"/>
    </xf>
    <xf numFmtId="0" fontId="57" fillId="8" borderId="0" xfId="0" applyFont="1" applyFill="1" applyAlignment="1" applyProtection="1">
      <alignment horizontal="center" vertical="center"/>
      <protection locked="0" hidden="1"/>
    </xf>
    <xf numFmtId="0" fontId="0" fillId="15" borderId="115" xfId="0" applyFill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 shrinkToFit="1"/>
      <protection hidden="1"/>
    </xf>
    <xf numFmtId="0" fontId="79" fillId="3" borderId="63" xfId="0" applyFont="1" applyFill="1" applyBorder="1" applyAlignment="1" applyProtection="1">
      <alignment horizontal="center" vertical="center" shrinkToFit="1"/>
      <protection hidden="1"/>
    </xf>
    <xf numFmtId="0" fontId="79" fillId="3" borderId="137" xfId="0" applyFont="1" applyFill="1" applyBorder="1" applyAlignment="1" applyProtection="1">
      <alignment horizontal="center" vertical="center" shrinkToFit="1"/>
      <protection hidden="1"/>
    </xf>
    <xf numFmtId="0" fontId="79" fillId="3" borderId="138" xfId="0" applyFont="1" applyFill="1" applyBorder="1" applyAlignment="1" applyProtection="1">
      <alignment horizontal="center" vertical="center" shrinkToFit="1"/>
      <protection hidden="1"/>
    </xf>
    <xf numFmtId="0" fontId="79" fillId="3" borderId="139" xfId="0" applyFont="1" applyFill="1" applyBorder="1" applyAlignment="1" applyProtection="1">
      <alignment horizontal="center" vertical="center" shrinkToFit="1"/>
      <protection hidden="1"/>
    </xf>
    <xf numFmtId="0" fontId="79" fillId="0" borderId="8" xfId="0" applyFont="1" applyBorder="1" applyAlignment="1" applyProtection="1">
      <alignment horizontal="center" vertical="center" shrinkToFit="1"/>
      <protection hidden="1"/>
    </xf>
    <xf numFmtId="0" fontId="79" fillId="0" borderId="6" xfId="0" applyFont="1" applyBorder="1" applyAlignment="1" applyProtection="1">
      <alignment horizontal="center" vertical="center" shrinkToFit="1"/>
      <protection hidden="1"/>
    </xf>
    <xf numFmtId="0" fontId="79" fillId="0" borderId="141" xfId="0" applyFont="1" applyBorder="1" applyAlignment="1" applyProtection="1">
      <alignment horizontal="center" vertical="center" shrinkToFit="1"/>
      <protection hidden="1"/>
    </xf>
    <xf numFmtId="0" fontId="81" fillId="3" borderId="135" xfId="0" applyFont="1" applyFill="1" applyBorder="1" applyAlignment="1" applyProtection="1">
      <alignment horizontal="center" vertical="center" shrinkToFit="1"/>
      <protection hidden="1"/>
    </xf>
    <xf numFmtId="0" fontId="81" fillId="3" borderId="136" xfId="0" applyFont="1" applyFill="1" applyBorder="1" applyAlignment="1" applyProtection="1">
      <alignment horizontal="center" vertical="center" shrinkToFit="1"/>
      <protection hidden="1"/>
    </xf>
    <xf numFmtId="0" fontId="38" fillId="3" borderId="135" xfId="1" applyNumberFormat="1" applyFont="1" applyFill="1" applyBorder="1" applyAlignment="1" applyProtection="1">
      <alignment horizontal="center" vertical="center" shrinkToFit="1"/>
      <protection hidden="1"/>
    </xf>
    <xf numFmtId="0" fontId="80" fillId="3" borderId="63" xfId="1" applyNumberFormat="1" applyFont="1" applyFill="1" applyBorder="1" applyAlignment="1" applyProtection="1">
      <alignment horizontal="center" vertical="center" shrinkToFit="1"/>
      <protection hidden="1"/>
    </xf>
    <xf numFmtId="49" fontId="80" fillId="3" borderId="63" xfId="1" applyNumberFormat="1" applyFont="1" applyFill="1" applyBorder="1" applyAlignment="1" applyProtection="1">
      <alignment horizontal="center" vertical="center" shrinkToFit="1"/>
      <protection hidden="1"/>
    </xf>
    <xf numFmtId="0" fontId="80" fillId="3" borderId="138" xfId="1" applyNumberFormat="1" applyFont="1" applyFill="1" applyBorder="1" applyAlignment="1" applyProtection="1">
      <alignment horizontal="center" vertical="center" shrinkToFit="1"/>
      <protection hidden="1"/>
    </xf>
    <xf numFmtId="0" fontId="79" fillId="0" borderId="77" xfId="0" applyFont="1" applyBorder="1" applyAlignment="1" applyProtection="1">
      <alignment horizontal="center" vertical="center" shrinkToFit="1"/>
      <protection hidden="1"/>
    </xf>
    <xf numFmtId="0" fontId="79" fillId="0" borderId="140" xfId="0" applyFont="1" applyBorder="1" applyAlignment="1" applyProtection="1">
      <alignment horizontal="center" vertical="center" shrinkToFit="1"/>
      <protection hidden="1"/>
    </xf>
    <xf numFmtId="164" fontId="80" fillId="3" borderId="63" xfId="1" applyNumberFormat="1" applyFont="1" applyFill="1" applyBorder="1" applyAlignment="1" applyProtection="1">
      <alignment horizontal="center" vertical="center" shrinkToFit="1"/>
      <protection hidden="1"/>
    </xf>
    <xf numFmtId="0" fontId="72" fillId="6" borderId="1" xfId="0" applyFont="1" applyFill="1" applyBorder="1" applyAlignment="1" applyProtection="1">
      <alignment horizontal="center" vertical="center" shrinkToFit="1"/>
      <protection hidden="1"/>
    </xf>
    <xf numFmtId="0" fontId="72" fillId="6" borderId="5" xfId="0" applyFont="1" applyFill="1" applyBorder="1" applyAlignment="1" applyProtection="1">
      <alignment horizontal="center" vertical="center" shrinkToFit="1"/>
      <protection hidden="1"/>
    </xf>
    <xf numFmtId="0" fontId="71" fillId="0" borderId="7" xfId="0" applyFont="1" applyBorder="1" applyAlignment="1" applyProtection="1">
      <alignment horizontal="center" vertical="center" shrinkToFit="1"/>
      <protection hidden="1"/>
    </xf>
    <xf numFmtId="0" fontId="71" fillId="0" borderId="0" xfId="0" applyFont="1" applyAlignment="1" applyProtection="1">
      <alignment horizontal="center" vertical="center" shrinkToFit="1"/>
      <protection hidden="1"/>
    </xf>
    <xf numFmtId="0" fontId="71" fillId="0" borderId="5" xfId="0" applyFont="1" applyBorder="1" applyAlignment="1" applyProtection="1">
      <alignment horizontal="center" vertical="center" shrinkToFit="1"/>
      <protection hidden="1"/>
    </xf>
    <xf numFmtId="0" fontId="71" fillId="0" borderId="94" xfId="0" applyFont="1" applyBorder="1" applyAlignment="1" applyProtection="1">
      <alignment horizontal="center" vertical="center" shrinkToFit="1"/>
      <protection hidden="1"/>
    </xf>
    <xf numFmtId="0" fontId="71" fillId="0" borderId="97" xfId="0" applyFont="1" applyBorder="1" applyAlignment="1" applyProtection="1">
      <alignment horizontal="center" vertical="center" shrinkToFit="1"/>
      <protection hidden="1"/>
    </xf>
    <xf numFmtId="0" fontId="71" fillId="0" borderId="98" xfId="0" applyFont="1" applyBorder="1" applyAlignment="1" applyProtection="1">
      <alignment horizontal="center" vertical="center" shrinkToFit="1"/>
      <protection hidden="1"/>
    </xf>
    <xf numFmtId="0" fontId="69" fillId="0" borderId="4" xfId="0" applyFont="1" applyBorder="1" applyAlignment="1" applyProtection="1">
      <alignment horizontal="center" vertical="center" shrinkToFit="1" readingOrder="2"/>
      <protection hidden="1"/>
    </xf>
    <xf numFmtId="0" fontId="71" fillId="0" borderId="96" xfId="0" applyFont="1" applyBorder="1" applyAlignment="1" applyProtection="1">
      <alignment horizontal="center" vertical="center" shrinkToFit="1"/>
      <protection hidden="1"/>
    </xf>
    <xf numFmtId="0" fontId="71" fillId="0" borderId="39" xfId="0" applyFont="1" applyBorder="1" applyAlignment="1" applyProtection="1">
      <alignment horizontal="center" vertical="center" shrinkToFit="1"/>
      <protection hidden="1"/>
    </xf>
    <xf numFmtId="0" fontId="71" fillId="0" borderId="1" xfId="0" applyFont="1" applyBorder="1" applyAlignment="1" applyProtection="1">
      <alignment horizontal="center" vertical="center" shrinkToFit="1"/>
      <protection hidden="1"/>
    </xf>
    <xf numFmtId="165" fontId="7" fillId="3" borderId="7" xfId="0" applyNumberFormat="1" applyFont="1" applyFill="1" applyBorder="1" applyAlignment="1" applyProtection="1">
      <alignment horizontal="center" vertical="center" shrinkToFit="1"/>
      <protection hidden="1"/>
    </xf>
    <xf numFmtId="165" fontId="7" fillId="3" borderId="94" xfId="0" applyNumberFormat="1" applyFont="1" applyFill="1" applyBorder="1" applyAlignment="1" applyProtection="1">
      <alignment horizontal="center" vertical="center" shrinkToFit="1"/>
      <protection hidden="1"/>
    </xf>
    <xf numFmtId="165" fontId="7" fillId="3" borderId="0" xfId="0" applyNumberFormat="1" applyFont="1" applyFill="1" applyAlignment="1" applyProtection="1">
      <alignment horizontal="center" vertical="center" shrinkToFit="1"/>
      <protection hidden="1"/>
    </xf>
    <xf numFmtId="165" fontId="7" fillId="3" borderId="97" xfId="0" applyNumberFormat="1" applyFont="1" applyFill="1" applyBorder="1" applyAlignment="1" applyProtection="1">
      <alignment horizontal="center" vertical="center" shrinkToFit="1"/>
      <protection hidden="1"/>
    </xf>
    <xf numFmtId="165" fontId="7" fillId="3" borderId="5" xfId="0" applyNumberFormat="1" applyFont="1" applyFill="1" applyBorder="1" applyAlignment="1" applyProtection="1">
      <alignment horizontal="center" vertical="center" shrinkToFit="1"/>
      <protection hidden="1"/>
    </xf>
    <xf numFmtId="165" fontId="7" fillId="3" borderId="98" xfId="0" applyNumberFormat="1" applyFont="1" applyFill="1" applyBorder="1" applyAlignment="1" applyProtection="1">
      <alignment horizontal="center" vertical="center" shrinkToFit="1"/>
      <protection hidden="1"/>
    </xf>
    <xf numFmtId="0" fontId="7" fillId="3" borderId="6" xfId="0" applyFont="1" applyFill="1" applyBorder="1" applyAlignment="1" applyProtection="1">
      <alignment horizontal="center" vertical="center" shrinkToFit="1"/>
      <protection hidden="1"/>
    </xf>
    <xf numFmtId="0" fontId="7" fillId="3" borderId="95" xfId="0" applyFont="1" applyFill="1" applyBorder="1" applyAlignment="1" applyProtection="1">
      <alignment horizontal="center" vertical="center" shrinkToFit="1"/>
      <protection hidden="1"/>
    </xf>
    <xf numFmtId="0" fontId="70" fillId="0" borderId="70" xfId="0" applyFont="1" applyBorder="1" applyAlignment="1" applyProtection="1">
      <alignment horizontal="center" vertical="center" shrinkToFit="1"/>
      <protection hidden="1"/>
    </xf>
    <xf numFmtId="0" fontId="7" fillId="0" borderId="89" xfId="0" applyFont="1" applyBorder="1" applyAlignment="1" applyProtection="1">
      <alignment horizontal="right" vertical="center" shrinkToFit="1"/>
      <protection hidden="1"/>
    </xf>
    <xf numFmtId="0" fontId="7" fillId="0" borderId="6" xfId="0" applyFont="1" applyBorder="1" applyAlignment="1" applyProtection="1">
      <alignment horizontal="right" vertical="center" shrinkToFit="1"/>
      <protection hidden="1"/>
    </xf>
    <xf numFmtId="0" fontId="69" fillId="3" borderId="6" xfId="0" applyFont="1" applyFill="1" applyBorder="1" applyAlignment="1" applyProtection="1">
      <alignment horizontal="right" vertical="center" shrinkToFit="1"/>
      <protection hidden="1"/>
    </xf>
    <xf numFmtId="0" fontId="69" fillId="3" borderId="95" xfId="0" applyFont="1" applyFill="1" applyBorder="1" applyAlignment="1" applyProtection="1">
      <alignment horizontal="right" vertical="center" shrinkToFit="1"/>
      <protection hidden="1"/>
    </xf>
    <xf numFmtId="0" fontId="71" fillId="3" borderId="6" xfId="0" applyFont="1" applyFill="1" applyBorder="1" applyAlignment="1" applyProtection="1">
      <alignment horizontal="center" vertical="center" shrinkToFit="1"/>
      <protection hidden="1"/>
    </xf>
    <xf numFmtId="164" fontId="71" fillId="3" borderId="6" xfId="0" applyNumberFormat="1" applyFont="1" applyFill="1" applyBorder="1" applyAlignment="1" applyProtection="1">
      <alignment horizontal="center" vertical="center" shrinkToFit="1"/>
      <protection hidden="1"/>
    </xf>
    <xf numFmtId="0" fontId="7" fillId="0" borderId="89" xfId="0" applyFont="1" applyBorder="1" applyAlignment="1" applyProtection="1">
      <alignment horizontal="center" vertical="center" shrinkToFit="1"/>
      <protection hidden="1"/>
    </xf>
    <xf numFmtId="0" fontId="7" fillId="0" borderId="6" xfId="0" applyFont="1" applyBorder="1" applyAlignment="1" applyProtection="1">
      <alignment horizontal="center" vertical="center" shrinkToFit="1"/>
      <protection hidden="1"/>
    </xf>
    <xf numFmtId="0" fontId="69" fillId="16" borderId="89" xfId="0" applyFont="1" applyFill="1" applyBorder="1" applyAlignment="1" applyProtection="1">
      <alignment horizontal="center" vertical="center" shrinkToFit="1"/>
      <protection hidden="1"/>
    </xf>
    <xf numFmtId="0" fontId="69" fillId="16" borderId="6" xfId="0" applyFont="1" applyFill="1" applyBorder="1" applyAlignment="1" applyProtection="1">
      <alignment horizontal="center" vertical="center" shrinkToFit="1"/>
      <protection hidden="1"/>
    </xf>
    <xf numFmtId="0" fontId="71" fillId="0" borderId="96" xfId="0" applyFont="1" applyBorder="1" applyAlignment="1" applyProtection="1">
      <alignment horizontal="right" vertical="center" shrinkToFit="1"/>
      <protection hidden="1"/>
    </xf>
    <xf numFmtId="0" fontId="71" fillId="0" borderId="7" xfId="0" applyFont="1" applyBorder="1" applyAlignment="1" applyProtection="1">
      <alignment horizontal="right" vertical="center" shrinkToFit="1"/>
      <protection hidden="1"/>
    </xf>
    <xf numFmtId="165" fontId="71" fillId="3" borderId="7" xfId="0" applyNumberFormat="1" applyFont="1" applyFill="1" applyBorder="1" applyAlignment="1" applyProtection="1">
      <alignment horizontal="right" vertical="center" shrinkToFit="1"/>
      <protection hidden="1"/>
    </xf>
    <xf numFmtId="165" fontId="71" fillId="3" borderId="94" xfId="0" applyNumberFormat="1" applyFont="1" applyFill="1" applyBorder="1" applyAlignment="1" applyProtection="1">
      <alignment horizontal="right" vertical="center" shrinkToFit="1"/>
      <protection hidden="1"/>
    </xf>
    <xf numFmtId="0" fontId="71" fillId="0" borderId="89" xfId="0" applyFont="1" applyBorder="1" applyAlignment="1" applyProtection="1">
      <alignment horizontal="right" vertical="center" shrinkToFit="1"/>
      <protection hidden="1"/>
    </xf>
    <xf numFmtId="0" fontId="71" fillId="0" borderId="6" xfId="0" applyFont="1" applyBorder="1" applyAlignment="1" applyProtection="1">
      <alignment horizontal="right" vertical="center" shrinkToFit="1"/>
      <protection hidden="1"/>
    </xf>
    <xf numFmtId="0" fontId="7" fillId="0" borderId="0" xfId="0" applyFont="1" applyAlignment="1" applyProtection="1">
      <alignment horizontal="center" shrinkToFit="1"/>
      <protection hidden="1"/>
    </xf>
    <xf numFmtId="0" fontId="0" fillId="15" borderId="114" xfId="0" applyFill="1" applyBorder="1" applyAlignment="1" applyProtection="1">
      <alignment horizontal="right" vertical="center" wrapText="1"/>
      <protection hidden="1"/>
    </xf>
    <xf numFmtId="0" fontId="0" fillId="15" borderId="115" xfId="0" applyFill="1" applyBorder="1" applyAlignment="1" applyProtection="1">
      <alignment horizontal="right" vertical="center" wrapText="1"/>
      <protection hidden="1"/>
    </xf>
    <xf numFmtId="0" fontId="0" fillId="15" borderId="116" xfId="0" applyFill="1" applyBorder="1" applyAlignment="1" applyProtection="1">
      <alignment horizontal="right" vertical="center" wrapText="1"/>
      <protection hidden="1"/>
    </xf>
    <xf numFmtId="0" fontId="0" fillId="15" borderId="117" xfId="0" applyFill="1" applyBorder="1" applyAlignment="1" applyProtection="1">
      <alignment horizontal="right" vertical="center" wrapText="1"/>
      <protection hidden="1"/>
    </xf>
    <xf numFmtId="0" fontId="0" fillId="15" borderId="118" xfId="0" applyFill="1" applyBorder="1" applyAlignment="1" applyProtection="1">
      <alignment horizontal="right" vertical="center" wrapText="1"/>
      <protection hidden="1"/>
    </xf>
    <xf numFmtId="0" fontId="0" fillId="15" borderId="119" xfId="0" applyFill="1" applyBorder="1" applyAlignment="1" applyProtection="1">
      <alignment horizontal="right" vertical="center" wrapText="1"/>
      <protection hidden="1"/>
    </xf>
    <xf numFmtId="0" fontId="0" fillId="15" borderId="0" xfId="0" applyFill="1" applyAlignment="1" applyProtection="1">
      <alignment horizontal="center" vertical="center"/>
      <protection hidden="1"/>
    </xf>
    <xf numFmtId="0" fontId="71" fillId="0" borderId="89" xfId="0" applyFont="1" applyBorder="1" applyAlignment="1" applyProtection="1">
      <alignment horizontal="center" vertical="center" shrinkToFit="1"/>
      <protection hidden="1"/>
    </xf>
    <xf numFmtId="0" fontId="71" fillId="0" borderId="6" xfId="0" applyFont="1" applyBorder="1" applyAlignment="1" applyProtection="1">
      <alignment horizontal="center" vertical="center" shrinkToFit="1"/>
      <protection hidden="1"/>
    </xf>
    <xf numFmtId="0" fontId="70" fillId="0" borderId="0" xfId="0" applyFont="1" applyAlignment="1" applyProtection="1">
      <alignment horizontal="center" shrinkToFit="1"/>
      <protection hidden="1"/>
    </xf>
    <xf numFmtId="0" fontId="70" fillId="0" borderId="7" xfId="0" applyFont="1" applyBorder="1" applyAlignment="1" applyProtection="1">
      <alignment horizontal="center" vertical="center" shrinkToFit="1"/>
      <protection hidden="1"/>
    </xf>
    <xf numFmtId="0" fontId="70" fillId="0" borderId="0" xfId="0" applyFont="1" applyAlignment="1" applyProtection="1">
      <alignment horizontal="center" vertical="center" shrinkToFit="1"/>
      <protection hidden="1"/>
    </xf>
    <xf numFmtId="0" fontId="71" fillId="0" borderId="5" xfId="0" applyFont="1" applyBorder="1" applyAlignment="1" applyProtection="1">
      <alignment horizontal="center" shrinkToFit="1"/>
      <protection hidden="1"/>
    </xf>
    <xf numFmtId="0" fontId="70" fillId="0" borderId="35" xfId="0" applyFont="1" applyBorder="1" applyAlignment="1" applyProtection="1">
      <alignment horizontal="center" vertical="top" shrinkToFit="1"/>
      <protection hidden="1"/>
    </xf>
    <xf numFmtId="0" fontId="70" fillId="0" borderId="36" xfId="0" applyFont="1" applyBorder="1" applyAlignment="1" applyProtection="1">
      <alignment horizontal="center" vertical="top" shrinkToFit="1"/>
      <protection hidden="1"/>
    </xf>
    <xf numFmtId="0" fontId="70" fillId="0" borderId="1" xfId="0" applyFont="1" applyBorder="1" applyAlignment="1" applyProtection="1">
      <alignment horizontal="right" vertical="center" shrinkToFit="1"/>
      <protection hidden="1"/>
    </xf>
    <xf numFmtId="0" fontId="70" fillId="0" borderId="5" xfId="0" applyFont="1" applyBorder="1" applyAlignment="1" applyProtection="1">
      <alignment horizontal="right" vertical="center" shrinkToFit="1"/>
      <protection hidden="1"/>
    </xf>
    <xf numFmtId="0" fontId="70" fillId="0" borderId="98" xfId="0" applyFont="1" applyBorder="1" applyAlignment="1" applyProtection="1">
      <alignment horizontal="right" vertical="center" shrinkToFit="1"/>
      <protection hidden="1"/>
    </xf>
    <xf numFmtId="0" fontId="70" fillId="0" borderId="0" xfId="0" applyFont="1" applyAlignment="1" applyProtection="1">
      <alignment horizontal="right" vertical="center" shrinkToFit="1"/>
      <protection hidden="1"/>
    </xf>
    <xf numFmtId="165" fontId="71" fillId="3" borderId="6" xfId="0" applyNumberFormat="1" applyFont="1" applyFill="1" applyBorder="1" applyAlignment="1" applyProtection="1">
      <alignment horizontal="right" shrinkToFit="1"/>
      <protection hidden="1"/>
    </xf>
    <xf numFmtId="165" fontId="71" fillId="3" borderId="95" xfId="0" applyNumberFormat="1" applyFont="1" applyFill="1" applyBorder="1" applyAlignment="1" applyProtection="1">
      <alignment horizontal="right" shrinkToFit="1"/>
      <protection hidden="1"/>
    </xf>
    <xf numFmtId="165" fontId="71" fillId="3" borderId="6" xfId="0" applyNumberFormat="1" applyFont="1" applyFill="1" applyBorder="1" applyAlignment="1" applyProtection="1">
      <alignment horizontal="right" vertical="center" shrinkToFit="1"/>
      <protection hidden="1"/>
    </xf>
    <xf numFmtId="165" fontId="71" fillId="3" borderId="95" xfId="0" applyNumberFormat="1" applyFont="1" applyFill="1" applyBorder="1" applyAlignment="1" applyProtection="1">
      <alignment horizontal="right" vertical="center" shrinkToFit="1"/>
      <protection hidden="1"/>
    </xf>
    <xf numFmtId="0" fontId="53" fillId="0" borderId="0" xfId="0" applyFont="1" applyAlignment="1" applyProtection="1">
      <alignment horizontal="right" vertical="center" wrapText="1" shrinkToFit="1"/>
      <protection hidden="1"/>
    </xf>
    <xf numFmtId="0" fontId="53" fillId="0" borderId="5" xfId="0" applyFont="1" applyBorder="1" applyAlignment="1" applyProtection="1">
      <alignment horizontal="right" vertical="center" wrapText="1" shrinkToFit="1"/>
      <protection hidden="1"/>
    </xf>
    <xf numFmtId="0" fontId="72" fillId="6" borderId="96" xfId="0" applyFont="1" applyFill="1" applyBorder="1" applyAlignment="1" applyProtection="1">
      <alignment horizontal="center" shrinkToFit="1"/>
      <protection hidden="1"/>
    </xf>
    <xf numFmtId="0" fontId="72" fillId="6" borderId="7" xfId="0" applyFont="1" applyFill="1" applyBorder="1" applyAlignment="1" applyProtection="1">
      <alignment horizontal="center" shrinkToFit="1"/>
      <protection hidden="1"/>
    </xf>
    <xf numFmtId="0" fontId="72" fillId="6" borderId="94" xfId="0" applyFont="1" applyFill="1" applyBorder="1" applyAlignment="1" applyProtection="1">
      <alignment horizontal="center" shrinkToFit="1"/>
      <protection hidden="1"/>
    </xf>
    <xf numFmtId="0" fontId="72" fillId="6" borderId="39" xfId="0" applyFont="1" applyFill="1" applyBorder="1" applyAlignment="1" applyProtection="1">
      <alignment horizontal="center" vertical="center" shrinkToFit="1"/>
      <protection hidden="1"/>
    </xf>
    <xf numFmtId="0" fontId="72" fillId="6" borderId="0" xfId="0" applyFont="1" applyFill="1" applyAlignment="1" applyProtection="1">
      <alignment horizontal="center" vertical="center" shrinkToFit="1"/>
      <protection hidden="1"/>
    </xf>
    <xf numFmtId="0" fontId="72" fillId="6" borderId="97" xfId="0" applyFont="1" applyFill="1" applyBorder="1" applyAlignment="1" applyProtection="1">
      <alignment horizontal="center" vertical="center" shrinkToFit="1"/>
      <protection hidden="1"/>
    </xf>
    <xf numFmtId="165" fontId="69" fillId="16" borderId="6" xfId="0" applyNumberFormat="1" applyFont="1" applyFill="1" applyBorder="1" applyAlignment="1" applyProtection="1">
      <alignment horizontal="center" vertical="center" shrinkToFit="1"/>
      <protection hidden="1"/>
    </xf>
    <xf numFmtId="22" fontId="69" fillId="0" borderId="0" xfId="0" applyNumberFormat="1" applyFont="1" applyAlignment="1" applyProtection="1">
      <alignment horizontal="center" vertical="center" shrinkToFit="1" readingOrder="2"/>
      <protection hidden="1"/>
    </xf>
    <xf numFmtId="0" fontId="79" fillId="0" borderId="76" xfId="0" applyFont="1" applyBorder="1" applyAlignment="1" applyProtection="1">
      <alignment horizontal="center" vertical="center" shrinkToFit="1"/>
      <protection hidden="1"/>
    </xf>
    <xf numFmtId="0" fontId="54" fillId="11" borderId="3" xfId="0" applyFont="1" applyFill="1" applyBorder="1" applyAlignment="1" applyProtection="1">
      <alignment horizontal="center" vertical="center" wrapText="1" shrinkToFit="1"/>
      <protection hidden="1"/>
    </xf>
    <xf numFmtId="0" fontId="54" fillId="11" borderId="0" xfId="0" applyFont="1" applyFill="1" applyAlignment="1" applyProtection="1">
      <alignment horizontal="center" vertical="center" wrapText="1" shrinkToFit="1"/>
      <protection hidden="1"/>
    </xf>
    <xf numFmtId="0" fontId="70" fillId="0" borderId="73" xfId="0" applyFont="1" applyBorder="1" applyAlignment="1" applyProtection="1">
      <alignment horizontal="center" vertical="center" shrinkToFit="1"/>
      <protection hidden="1"/>
    </xf>
    <xf numFmtId="0" fontId="70" fillId="0" borderId="74" xfId="0" applyFont="1" applyBorder="1" applyAlignment="1" applyProtection="1">
      <alignment horizontal="center" vertical="center" shrinkToFit="1"/>
      <protection hidden="1"/>
    </xf>
    <xf numFmtId="0" fontId="70" fillId="0" borderId="75" xfId="0" applyFont="1" applyBorder="1" applyAlignment="1" applyProtection="1">
      <alignment horizontal="center" vertical="center" shrinkToFit="1"/>
      <protection hidden="1"/>
    </xf>
    <xf numFmtId="0" fontId="3" fillId="7" borderId="131" xfId="0" applyFont="1" applyFill="1" applyBorder="1" applyAlignment="1">
      <alignment horizontal="center" vertical="center" textRotation="90" wrapText="1"/>
    </xf>
    <xf numFmtId="0" fontId="3" fillId="7" borderId="132" xfId="0" applyFont="1" applyFill="1" applyBorder="1" applyAlignment="1">
      <alignment horizontal="center" vertical="center" textRotation="90" wrapText="1"/>
    </xf>
    <xf numFmtId="0" fontId="3" fillId="7" borderId="34" xfId="0" applyFont="1" applyFill="1" applyBorder="1" applyAlignment="1">
      <alignment horizontal="center" vertical="center" textRotation="90" wrapText="1"/>
    </xf>
    <xf numFmtId="0" fontId="3" fillId="7" borderId="133" xfId="0" applyFont="1" applyFill="1" applyBorder="1" applyAlignment="1">
      <alignment horizontal="center" vertical="center" textRotation="90" wrapText="1"/>
    </xf>
    <xf numFmtId="0" fontId="3" fillId="7" borderId="122" xfId="0" applyFont="1" applyFill="1" applyBorder="1" applyAlignment="1">
      <alignment horizontal="center" vertical="center" textRotation="90" wrapText="1"/>
    </xf>
    <xf numFmtId="0" fontId="3" fillId="7" borderId="131" xfId="0" applyFont="1" applyFill="1" applyBorder="1" applyAlignment="1">
      <alignment horizontal="center" vertical="center"/>
    </xf>
    <xf numFmtId="0" fontId="3" fillId="7" borderId="132" xfId="0" applyFont="1" applyFill="1" applyBorder="1" applyAlignment="1">
      <alignment horizontal="center" vertical="center"/>
    </xf>
    <xf numFmtId="0" fontId="3" fillId="7" borderId="34" xfId="0" applyFont="1" applyFill="1" applyBorder="1" applyAlignment="1">
      <alignment horizontal="center" vertical="center"/>
    </xf>
    <xf numFmtId="0" fontId="3" fillId="7" borderId="133" xfId="0" applyFont="1" applyFill="1" applyBorder="1" applyAlignment="1">
      <alignment horizontal="center" vertical="center"/>
    </xf>
    <xf numFmtId="0" fontId="3" fillId="7" borderId="89" xfId="0" applyFont="1" applyFill="1" applyBorder="1" applyAlignment="1">
      <alignment horizontal="center" vertical="center"/>
    </xf>
    <xf numFmtId="0" fontId="3" fillId="7" borderId="123" xfId="0" applyFont="1" applyFill="1" applyBorder="1" applyAlignment="1">
      <alignment horizontal="center" vertical="center"/>
    </xf>
    <xf numFmtId="0" fontId="76" fillId="9" borderId="77" xfId="0" applyFont="1" applyFill="1" applyBorder="1" applyAlignment="1" applyProtection="1">
      <alignment horizontal="center" vertical="center"/>
      <protection hidden="1"/>
    </xf>
    <xf numFmtId="0" fontId="76" fillId="9" borderId="6" xfId="0" applyFont="1" applyFill="1" applyBorder="1" applyAlignment="1" applyProtection="1">
      <alignment horizontal="center" vertical="center"/>
      <protection hidden="1"/>
    </xf>
    <xf numFmtId="0" fontId="76" fillId="9" borderId="123" xfId="0" applyFont="1" applyFill="1" applyBorder="1" applyAlignment="1" applyProtection="1">
      <alignment horizontal="center" vertical="center"/>
      <protection hidden="1"/>
    </xf>
    <xf numFmtId="0" fontId="76" fillId="9" borderId="124" xfId="0" applyFont="1" applyFill="1" applyBorder="1" applyAlignment="1" applyProtection="1">
      <alignment horizontal="center" vertical="center"/>
      <protection hidden="1"/>
    </xf>
    <xf numFmtId="0" fontId="76" fillId="9" borderId="125" xfId="0" applyFont="1" applyFill="1" applyBorder="1" applyAlignment="1" applyProtection="1">
      <alignment horizontal="center" vertical="center"/>
      <protection hidden="1"/>
    </xf>
    <xf numFmtId="0" fontId="76" fillId="9" borderId="126" xfId="0" applyFont="1" applyFill="1" applyBorder="1" applyAlignment="1" applyProtection="1">
      <alignment horizontal="center" vertical="center"/>
      <protection hidden="1"/>
    </xf>
    <xf numFmtId="0" fontId="76" fillId="9" borderId="78" xfId="0" applyFont="1" applyFill="1" applyBorder="1" applyAlignment="1" applyProtection="1">
      <alignment horizontal="center" vertical="center"/>
      <protection hidden="1"/>
    </xf>
    <xf numFmtId="0" fontId="76" fillId="9" borderId="127" xfId="0" applyFont="1" applyFill="1" applyBorder="1" applyAlignment="1" applyProtection="1">
      <alignment horizontal="center" vertical="center"/>
      <protection hidden="1"/>
    </xf>
    <xf numFmtId="0" fontId="76" fillId="9" borderId="128" xfId="0" applyFont="1" applyFill="1" applyBorder="1" applyAlignment="1" applyProtection="1">
      <alignment horizontal="center" vertical="center"/>
      <protection hidden="1"/>
    </xf>
    <xf numFmtId="0" fontId="76" fillId="9" borderId="129" xfId="0" applyFont="1" applyFill="1" applyBorder="1" applyAlignment="1" applyProtection="1">
      <alignment horizontal="center" vertical="center"/>
      <protection hidden="1"/>
    </xf>
    <xf numFmtId="0" fontId="76" fillId="9" borderId="130" xfId="0" applyFont="1" applyFill="1" applyBorder="1" applyAlignment="1" applyProtection="1">
      <alignment horizontal="center" vertical="center"/>
      <protection hidden="1"/>
    </xf>
    <xf numFmtId="0" fontId="6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03" xfId="0" applyFont="1" applyBorder="1" applyAlignment="1">
      <alignment horizontal="center" vertical="center"/>
    </xf>
    <xf numFmtId="0" fontId="15" fillId="0" borderId="104" xfId="0" applyFont="1" applyBorder="1" applyAlignment="1">
      <alignment horizontal="center" vertical="center"/>
    </xf>
    <xf numFmtId="0" fontId="15" fillId="0" borderId="105" xfId="0" applyFont="1" applyBorder="1" applyAlignment="1">
      <alignment horizontal="center" vertical="center"/>
    </xf>
    <xf numFmtId="0" fontId="15" fillId="0" borderId="108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09" xfId="0" applyFont="1" applyBorder="1" applyAlignment="1">
      <alignment horizontal="center" vertical="center"/>
    </xf>
    <xf numFmtId="0" fontId="15" fillId="0" borderId="105" xfId="0" applyFont="1" applyBorder="1" applyAlignment="1" applyProtection="1">
      <alignment horizontal="center" vertical="center"/>
      <protection hidden="1"/>
    </xf>
    <xf numFmtId="0" fontId="15" fillId="0" borderId="109" xfId="0" applyFont="1" applyBorder="1" applyAlignment="1" applyProtection="1">
      <alignment horizontal="center" vertical="center"/>
      <protection hidden="1"/>
    </xf>
    <xf numFmtId="0" fontId="15" fillId="0" borderId="106" xfId="0" applyFont="1" applyBorder="1" applyAlignment="1" applyProtection="1">
      <alignment horizontal="center" vertical="center"/>
      <protection hidden="1"/>
    </xf>
    <xf numFmtId="0" fontId="15" fillId="0" borderId="38" xfId="0" applyFont="1" applyBorder="1" applyAlignment="1" applyProtection="1">
      <alignment horizontal="center" vertical="center"/>
      <protection hidden="1"/>
    </xf>
    <xf numFmtId="0" fontId="15" fillId="0" borderId="108" xfId="0" applyFont="1" applyBorder="1" applyAlignment="1" applyProtection="1">
      <alignment horizontal="center" vertical="center"/>
      <protection hidden="1"/>
    </xf>
    <xf numFmtId="0" fontId="15" fillId="0" borderId="10" xfId="0" applyFont="1" applyBorder="1" applyAlignment="1" applyProtection="1">
      <alignment horizontal="center" vertical="center"/>
      <protection hidden="1"/>
    </xf>
    <xf numFmtId="0" fontId="15" fillId="0" borderId="106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107" xfId="0" applyFont="1" applyBorder="1" applyAlignment="1">
      <alignment horizontal="center" vertical="center"/>
    </xf>
    <xf numFmtId="0" fontId="21" fillId="4" borderId="26" xfId="0" applyFont="1" applyFill="1" applyBorder="1" applyAlignment="1" applyProtection="1">
      <alignment horizontal="center" vertical="center"/>
      <protection hidden="1"/>
    </xf>
    <xf numFmtId="0" fontId="21" fillId="4" borderId="29" xfId="0" applyFont="1" applyFill="1" applyBorder="1" applyAlignment="1" applyProtection="1">
      <alignment horizontal="center" vertical="center"/>
      <protection hidden="1"/>
    </xf>
    <xf numFmtId="0" fontId="15" fillId="13" borderId="16" xfId="0" applyFont="1" applyFill="1" applyBorder="1" applyAlignment="1" applyProtection="1">
      <alignment horizontal="center" vertical="center"/>
      <protection hidden="1"/>
    </xf>
    <xf numFmtId="0" fontId="15" fillId="13" borderId="20" xfId="0" applyFont="1" applyFill="1" applyBorder="1" applyAlignment="1" applyProtection="1">
      <alignment horizontal="center" vertical="center"/>
      <protection hidden="1"/>
    </xf>
    <xf numFmtId="0" fontId="19" fillId="12" borderId="0" xfId="0" applyFont="1" applyFill="1" applyAlignment="1" applyProtection="1">
      <alignment horizontal="center" vertical="center"/>
      <protection hidden="1"/>
    </xf>
    <xf numFmtId="0" fontId="19" fillId="12" borderId="14" xfId="0" applyFont="1" applyFill="1" applyBorder="1" applyAlignment="1" applyProtection="1">
      <alignment horizontal="center" vertical="center"/>
      <protection hidden="1"/>
    </xf>
    <xf numFmtId="0" fontId="21" fillId="4" borderId="31" xfId="0" applyFont="1" applyFill="1" applyBorder="1" applyAlignment="1" applyProtection="1">
      <alignment horizontal="center" vertical="center"/>
      <protection hidden="1"/>
    </xf>
    <xf numFmtId="0" fontId="21" fillId="4" borderId="32" xfId="0" applyFont="1" applyFill="1" applyBorder="1" applyAlignment="1" applyProtection="1">
      <alignment horizontal="center" vertical="center"/>
      <protection hidden="1"/>
    </xf>
    <xf numFmtId="0" fontId="21" fillId="4" borderId="33" xfId="0" applyFont="1" applyFill="1" applyBorder="1" applyAlignment="1" applyProtection="1">
      <alignment horizontal="center" vertical="center"/>
      <protection hidden="1"/>
    </xf>
    <xf numFmtId="0" fontId="21" fillId="4" borderId="27" xfId="0" applyFont="1" applyFill="1" applyBorder="1" applyAlignment="1" applyProtection="1">
      <alignment horizontal="center" vertical="center"/>
      <protection hidden="1"/>
    </xf>
    <xf numFmtId="0" fontId="21" fillId="4" borderId="30" xfId="0" applyFont="1" applyFill="1" applyBorder="1" applyAlignment="1" applyProtection="1">
      <alignment horizontal="center" vertical="center"/>
      <protection hidden="1"/>
    </xf>
    <xf numFmtId="0" fontId="15" fillId="13" borderId="21" xfId="0" applyFont="1" applyFill="1" applyBorder="1" applyAlignment="1" applyProtection="1">
      <alignment horizontal="center" vertical="center"/>
      <protection hidden="1"/>
    </xf>
    <xf numFmtId="0" fontId="15" fillId="13" borderId="22" xfId="0" applyFont="1" applyFill="1" applyBorder="1" applyAlignment="1" applyProtection="1">
      <alignment horizontal="center" vertical="center"/>
      <protection hidden="1"/>
    </xf>
    <xf numFmtId="0" fontId="3" fillId="7" borderId="134" xfId="0" applyFont="1" applyFill="1" applyBorder="1" applyAlignment="1">
      <alignment horizontal="center" vertical="center" textRotation="90" wrapText="1"/>
    </xf>
    <xf numFmtId="0" fontId="15" fillId="0" borderId="13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22" fillId="20" borderId="10" xfId="0" applyFont="1" applyFill="1" applyBorder="1" applyAlignment="1">
      <alignment horizontal="center" vertical="center"/>
    </xf>
    <xf numFmtId="0" fontId="3" fillId="7" borderId="134" xfId="0" applyFont="1" applyFill="1" applyBorder="1" applyAlignment="1">
      <alignment horizontal="center" vertical="center"/>
    </xf>
    <xf numFmtId="0" fontId="3" fillId="17" borderId="89" xfId="0" applyFont="1" applyFill="1" applyBorder="1" applyAlignment="1">
      <alignment horizontal="center" vertical="center"/>
    </xf>
    <xf numFmtId="0" fontId="3" fillId="17" borderId="123" xfId="0" applyFont="1" applyFill="1" applyBorder="1" applyAlignment="1">
      <alignment horizontal="center" vertical="center"/>
    </xf>
    <xf numFmtId="0" fontId="3" fillId="7" borderId="121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 textRotation="90" wrapText="1"/>
    </xf>
    <xf numFmtId="0" fontId="65" fillId="20" borderId="111" xfId="0" applyFont="1" applyFill="1" applyBorder="1" applyAlignment="1">
      <alignment horizontal="center" vertical="center"/>
    </xf>
    <xf numFmtId="0" fontId="65" fillId="20" borderId="107" xfId="0" applyFont="1" applyFill="1" applyBorder="1" applyAlignment="1">
      <alignment horizontal="center" vertical="center"/>
    </xf>
    <xf numFmtId="0" fontId="22" fillId="20" borderId="111" xfId="0" applyFont="1" applyFill="1" applyBorder="1" applyAlignment="1" applyProtection="1">
      <alignment horizontal="center" vertical="center" wrapText="1"/>
      <protection hidden="1"/>
    </xf>
    <xf numFmtId="0" fontId="22" fillId="20" borderId="107" xfId="0" applyFont="1" applyFill="1" applyBorder="1" applyAlignment="1" applyProtection="1">
      <alignment horizontal="center" vertical="center" wrapText="1"/>
      <protection hidden="1"/>
    </xf>
    <xf numFmtId="0" fontId="45" fillId="20" borderId="10" xfId="0" applyFont="1" applyFill="1" applyBorder="1" applyAlignment="1">
      <alignment horizontal="center" vertical="center"/>
    </xf>
    <xf numFmtId="0" fontId="65" fillId="20" borderId="110" xfId="0" applyFont="1" applyFill="1" applyBorder="1" applyAlignment="1">
      <alignment horizontal="center" vertical="center"/>
    </xf>
    <xf numFmtId="0" fontId="65" fillId="20" borderId="106" xfId="0" applyFont="1" applyFill="1" applyBorder="1" applyAlignment="1">
      <alignment horizontal="center" vertical="center"/>
    </xf>
    <xf numFmtId="0" fontId="3" fillId="7" borderId="121" xfId="0" applyFont="1" applyFill="1" applyBorder="1" applyAlignment="1">
      <alignment horizontal="center" vertical="center" textRotation="90" wrapText="1"/>
    </xf>
    <xf numFmtId="0" fontId="22" fillId="20" borderId="108" xfId="0" applyFont="1" applyFill="1" applyBorder="1" applyAlignment="1" applyProtection="1">
      <alignment horizontal="center" vertical="center" wrapText="1"/>
      <protection hidden="1"/>
    </xf>
    <xf numFmtId="0" fontId="45" fillId="20" borderId="9" xfId="0" applyFont="1" applyFill="1" applyBorder="1" applyAlignment="1">
      <alignment horizontal="center" vertical="center" textRotation="90" wrapText="1"/>
    </xf>
    <xf numFmtId="0" fontId="45" fillId="20" borderId="38" xfId="0" applyFont="1" applyFill="1" applyBorder="1" applyAlignment="1">
      <alignment horizontal="center" vertical="center" textRotation="90" wrapText="1"/>
    </xf>
    <xf numFmtId="0" fontId="22" fillId="20" borderId="111" xfId="0" applyFont="1" applyFill="1" applyBorder="1" applyAlignment="1">
      <alignment horizontal="center" vertical="center" wrapText="1"/>
    </xf>
    <xf numFmtId="0" fontId="22" fillId="20" borderId="107" xfId="0" applyFont="1" applyFill="1" applyBorder="1" applyAlignment="1">
      <alignment horizontal="center" vertical="center" wrapText="1"/>
    </xf>
    <xf numFmtId="0" fontId="45" fillId="20" borderId="10" xfId="0" applyFont="1" applyFill="1" applyBorder="1" applyAlignment="1">
      <alignment horizontal="center" vertical="center" wrapText="1"/>
    </xf>
    <xf numFmtId="0" fontId="45" fillId="20" borderId="110" xfId="0" applyFont="1" applyFill="1" applyBorder="1" applyAlignment="1">
      <alignment horizontal="center" vertical="center" textRotation="90"/>
    </xf>
    <xf numFmtId="0" fontId="45" fillId="20" borderId="106" xfId="0" applyFont="1" applyFill="1" applyBorder="1" applyAlignment="1">
      <alignment horizontal="center" vertical="center" textRotation="90"/>
    </xf>
    <xf numFmtId="0" fontId="14" fillId="0" borderId="9" xfId="0" applyFont="1" applyBorder="1" applyAlignment="1" applyProtection="1">
      <alignment horizontal="center" vertical="center" textRotation="90"/>
      <protection hidden="1"/>
    </xf>
    <xf numFmtId="0" fontId="14" fillId="0" borderId="38" xfId="0" applyFont="1" applyBorder="1" applyAlignment="1" applyProtection="1">
      <alignment horizontal="center" vertical="center" textRotation="90"/>
      <protection hidden="1"/>
    </xf>
    <xf numFmtId="0" fontId="65" fillId="20" borderId="9" xfId="0" applyFont="1" applyFill="1" applyBorder="1" applyAlignment="1">
      <alignment horizontal="center" vertical="center"/>
    </xf>
    <xf numFmtId="0" fontId="65" fillId="20" borderId="38" xfId="0" applyFont="1" applyFill="1" applyBorder="1" applyAlignment="1">
      <alignment horizontal="center" vertical="center"/>
    </xf>
    <xf numFmtId="0" fontId="21" fillId="4" borderId="25" xfId="0" applyFont="1" applyFill="1" applyBorder="1" applyAlignment="1" applyProtection="1">
      <alignment horizontal="center" vertical="center"/>
      <protection hidden="1"/>
    </xf>
    <xf numFmtId="0" fontId="21" fillId="4" borderId="28" xfId="0" applyFont="1" applyFill="1" applyBorder="1" applyAlignment="1" applyProtection="1">
      <alignment horizontal="center" vertical="center"/>
      <protection hidden="1"/>
    </xf>
    <xf numFmtId="0" fontId="45" fillId="20" borderId="111" xfId="0" applyFont="1" applyFill="1" applyBorder="1" applyAlignment="1">
      <alignment horizontal="center" vertical="center" textRotation="90" wrapText="1"/>
    </xf>
    <xf numFmtId="0" fontId="45" fillId="20" borderId="107" xfId="0" applyFont="1" applyFill="1" applyBorder="1" applyAlignment="1">
      <alignment horizontal="center" vertical="center" textRotation="90" wrapText="1"/>
    </xf>
    <xf numFmtId="0" fontId="22" fillId="20" borderId="9" xfId="0" applyFont="1" applyFill="1" applyBorder="1" applyAlignment="1">
      <alignment horizontal="center" vertical="center" wrapText="1"/>
    </xf>
    <xf numFmtId="0" fontId="22" fillId="20" borderId="38" xfId="0" applyFont="1" applyFill="1" applyBorder="1" applyAlignment="1">
      <alignment horizontal="center" vertical="center" wrapText="1"/>
    </xf>
    <xf numFmtId="0" fontId="22" fillId="20" borderId="110" xfId="0" applyFont="1" applyFill="1" applyBorder="1" applyAlignment="1">
      <alignment horizontal="center" vertical="center" wrapText="1"/>
    </xf>
    <xf numFmtId="0" fontId="22" fillId="20" borderId="106" xfId="0" applyFont="1" applyFill="1" applyBorder="1" applyAlignment="1">
      <alignment horizontal="center" vertical="center" wrapText="1"/>
    </xf>
  </cellXfs>
  <cellStyles count="7">
    <cellStyle name="Normal 2" xfId="2" xr:uid="{00000000-0005-0000-0000-000002000000}"/>
    <cellStyle name="Normal 2 2" xfId="3" xr:uid="{00000000-0005-0000-0000-000003000000}"/>
    <cellStyle name="Normal 4" xfId="4" xr:uid="{00000000-0005-0000-0000-000004000000}"/>
    <cellStyle name="ارتباط تشعبي" xfId="1" builtinId="8"/>
    <cellStyle name="عادي" xfId="0" builtinId="0"/>
    <cellStyle name="عادي 2" xfId="5" xr:uid="{00000000-0005-0000-0000-000005000000}"/>
    <cellStyle name="عادي 2 2" xfId="6" xr:uid="{00000000-0005-0000-0000-000006000000}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206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strike/>
        <u val="double"/>
      </font>
      <fill>
        <patternFill>
          <bgColor rgb="FF002060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b/>
        <i val="0"/>
        <color theme="0"/>
      </font>
      <fill>
        <patternFill>
          <bgColor theme="8" tint="-0.499984740745262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8" tint="-0.499984740745262"/>
        </patternFill>
      </fill>
      <border>
        <left/>
        <right/>
        <top style="thin">
          <color theme="0"/>
        </top>
        <bottom style="thin">
          <color theme="0"/>
        </bottom>
      </border>
    </dxf>
  </dxfs>
  <tableStyles count="0" defaultTableStyle="TableStyleMedium2" defaultPivotStyle="PivotStyleLight16"/>
  <colors>
    <mruColors>
      <color rgb="FF3855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693420</xdr:colOff>
      <xdr:row>0</xdr:row>
      <xdr:rowOff>60960</xdr:rowOff>
    </xdr:from>
    <xdr:to>
      <xdr:col>1</xdr:col>
      <xdr:colOff>1264920</xdr:colOff>
      <xdr:row>0</xdr:row>
      <xdr:rowOff>320040</xdr:rowOff>
    </xdr:to>
    <xdr:sp macro="" textlink="">
      <xdr:nvSpPr>
        <xdr:cNvPr id="2" name="سهم: لليسار 1">
          <a:extLst>
            <a:ext uri="{FF2B5EF4-FFF2-40B4-BE49-F238E27FC236}">
              <a16:creationId xmlns:a16="http://schemas.microsoft.com/office/drawing/2014/main" id="{8BB206E7-BF58-478C-B8B6-3EC9FD23543F}"/>
            </a:ext>
          </a:extLst>
        </xdr:cNvPr>
        <xdr:cNvSpPr/>
      </xdr:nvSpPr>
      <xdr:spPr>
        <a:xfrm>
          <a:off x="10121150700" y="60960"/>
          <a:ext cx="571500" cy="25908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6</xdr:col>
      <xdr:colOff>1043940</xdr:colOff>
      <xdr:row>7</xdr:row>
      <xdr:rowOff>106680</xdr:rowOff>
    </xdr:from>
    <xdr:to>
      <xdr:col>8</xdr:col>
      <xdr:colOff>76200</xdr:colOff>
      <xdr:row>7</xdr:row>
      <xdr:rowOff>365760</xdr:rowOff>
    </xdr:to>
    <xdr:sp macro="" textlink="">
      <xdr:nvSpPr>
        <xdr:cNvPr id="3" name="سهم: لليسار 2">
          <a:extLst>
            <a:ext uri="{FF2B5EF4-FFF2-40B4-BE49-F238E27FC236}">
              <a16:creationId xmlns:a16="http://schemas.microsoft.com/office/drawing/2014/main" id="{586E0036-FB7B-4D61-8220-7A67C0839176}"/>
            </a:ext>
          </a:extLst>
        </xdr:cNvPr>
        <xdr:cNvSpPr/>
      </xdr:nvSpPr>
      <xdr:spPr>
        <a:xfrm rot="10800000">
          <a:off x="11235255660" y="2560320"/>
          <a:ext cx="739140" cy="25908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7</xdr:col>
      <xdr:colOff>175260</xdr:colOff>
      <xdr:row>10</xdr:row>
      <xdr:rowOff>175260</xdr:rowOff>
    </xdr:from>
    <xdr:to>
      <xdr:col>9</xdr:col>
      <xdr:colOff>342900</xdr:colOff>
      <xdr:row>11</xdr:row>
      <xdr:rowOff>7620</xdr:rowOff>
    </xdr:to>
    <xdr:sp macro="" textlink="">
      <xdr:nvSpPr>
        <xdr:cNvPr id="4" name="سهم: لليسار 3">
          <a:extLst>
            <a:ext uri="{FF2B5EF4-FFF2-40B4-BE49-F238E27FC236}">
              <a16:creationId xmlns:a16="http://schemas.microsoft.com/office/drawing/2014/main" id="{F5587180-01B7-CF95-BE73-055B94301554}"/>
            </a:ext>
          </a:extLst>
        </xdr:cNvPr>
        <xdr:cNvSpPr/>
      </xdr:nvSpPr>
      <xdr:spPr>
        <a:xfrm rot="10800000">
          <a:off x="11234745120" y="3771900"/>
          <a:ext cx="739140" cy="25908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47</xdr:row>
      <xdr:rowOff>211454</xdr:rowOff>
    </xdr:from>
    <xdr:to>
      <xdr:col>16</xdr:col>
      <xdr:colOff>38100</xdr:colOff>
      <xdr:row>49</xdr:row>
      <xdr:rowOff>66674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8C37488C-6F18-4ADC-AF49-2D9C2E9CD5FF}"/>
            </a:ext>
          </a:extLst>
        </xdr:cNvPr>
        <xdr:cNvSpPr txBox="1"/>
      </xdr:nvSpPr>
      <xdr:spPr>
        <a:xfrm>
          <a:off x="9972118740" y="10102214"/>
          <a:ext cx="6113145" cy="3581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SY" sz="1600" b="0">
              <a:latin typeface="Sakkal Majalla" pitchFamily="2" charset="-78"/>
              <a:cs typeface="Sakkal Majalla" pitchFamily="2" charset="-78"/>
            </a:rPr>
            <a:t>عنوان </a:t>
          </a:r>
          <a:r>
            <a:rPr lang="ar-SA" sz="1600" b="0">
              <a:latin typeface="Sakkal Majalla" pitchFamily="2" charset="-78"/>
              <a:cs typeface="Sakkal Majalla" pitchFamily="2" charset="-78"/>
            </a:rPr>
            <a:t>مركز</a:t>
          </a:r>
          <a:r>
            <a:rPr lang="ar-SA" sz="1600" b="0" baseline="0">
              <a:latin typeface="Sakkal Majalla" pitchFamily="2" charset="-78"/>
              <a:cs typeface="Sakkal Majalla" pitchFamily="2" charset="-78"/>
            </a:rPr>
            <a:t> التعليم المفتوح : دمشق - المزة - جانب المدينة الجامعية  | ص.ب /</a:t>
          </a:r>
          <a:r>
            <a:rPr lang="en-US" sz="1600" b="0" baseline="0">
              <a:latin typeface="Sakkal Majalla" pitchFamily="2" charset="-78"/>
              <a:cs typeface="Sakkal Majalla" pitchFamily="2" charset="-78"/>
            </a:rPr>
            <a:t>35063</a:t>
          </a:r>
          <a:r>
            <a:rPr lang="ar-SA" sz="1600" b="0" baseline="0">
              <a:latin typeface="Sakkal Majalla" pitchFamily="2" charset="-78"/>
              <a:cs typeface="Sakkal Majalla" pitchFamily="2" charset="-78"/>
            </a:rPr>
            <a:t>/</a:t>
          </a:r>
          <a:endParaRPr lang="ar-SY" sz="1600" b="0">
            <a:latin typeface="Sakkal Majalla" pitchFamily="2" charset="-78"/>
            <a:cs typeface="Sakkal Majalla" pitchFamily="2" charset="-78"/>
          </a:endParaRPr>
        </a:p>
      </xdr:txBody>
    </xdr:sp>
    <xdr:clientData/>
  </xdr:twoCellAnchor>
  <xdr:twoCellAnchor>
    <xdr:from>
      <xdr:col>1</xdr:col>
      <xdr:colOff>19050</xdr:colOff>
      <xdr:row>48</xdr:row>
      <xdr:rowOff>180976</xdr:rowOff>
    </xdr:from>
    <xdr:to>
      <xdr:col>15</xdr:col>
      <xdr:colOff>300990</xdr:colOff>
      <xdr:row>51</xdr:row>
      <xdr:rowOff>1906</xdr:rowOff>
    </xdr:to>
    <xdr:sp macro="" textlink="">
      <xdr:nvSpPr>
        <xdr:cNvPr id="3" name="مربع نص 2">
          <a:extLst>
            <a:ext uri="{FF2B5EF4-FFF2-40B4-BE49-F238E27FC236}">
              <a16:creationId xmlns:a16="http://schemas.microsoft.com/office/drawing/2014/main" id="{471CDA3A-6E09-401E-8568-1A006B43F4E8}"/>
            </a:ext>
          </a:extLst>
        </xdr:cNvPr>
        <xdr:cNvSpPr txBox="1"/>
      </xdr:nvSpPr>
      <xdr:spPr>
        <a:xfrm>
          <a:off x="9972160650" y="10285096"/>
          <a:ext cx="6118860" cy="544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en-US" sz="1600" b="0" u="none">
              <a:latin typeface="Sakkal Majalla" panose="02000000000000000000" pitchFamily="2" charset="-78"/>
              <a:cs typeface="Sakkal Majalla" panose="02000000000000000000" pitchFamily="2" charset="-78"/>
            </a:rPr>
            <a:t>www.damascusuniversity.edu.sy/ol     |          damascusuniversity.ol</a:t>
          </a:r>
          <a:r>
            <a:rPr lang="en-US" sz="1600" b="0" u="none" baseline="0">
              <a:latin typeface="Sakkal Majalla" panose="02000000000000000000" pitchFamily="2" charset="-78"/>
              <a:cs typeface="Sakkal Majalla" panose="02000000000000000000" pitchFamily="2" charset="-78"/>
            </a:rPr>
            <a:t>     </a:t>
          </a:r>
          <a:r>
            <a:rPr lang="en-US" sz="1600" b="0" u="none">
              <a:latin typeface="Sakkal Majalla" panose="02000000000000000000" pitchFamily="2" charset="-78"/>
              <a:cs typeface="Sakkal Majalla" panose="02000000000000000000" pitchFamily="2" charset="-78"/>
            </a:rPr>
            <a:t>|          </a:t>
          </a:r>
          <a:r>
            <a:rPr lang="en-US" sz="1600" b="0" u="none">
              <a:solidFill>
                <a:schemeClr val="dk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damascusuniversity_ol   </a:t>
          </a:r>
        </a:p>
      </xdr:txBody>
    </xdr:sp>
    <xdr:clientData/>
  </xdr:twoCellAnchor>
  <xdr:twoCellAnchor editAs="oneCell">
    <xdr:from>
      <xdr:col>4</xdr:col>
      <xdr:colOff>376767</xdr:colOff>
      <xdr:row>48</xdr:row>
      <xdr:rowOff>230717</xdr:rowOff>
    </xdr:from>
    <xdr:to>
      <xdr:col>5</xdr:col>
      <xdr:colOff>218652</xdr:colOff>
      <xdr:row>50</xdr:row>
      <xdr:rowOff>71205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58204598-18B8-4051-A55A-C27B5DF6EB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87812681" y="10424584"/>
          <a:ext cx="273685" cy="272288"/>
        </a:xfrm>
        <a:prstGeom prst="rect">
          <a:avLst/>
        </a:prstGeom>
      </xdr:spPr>
    </xdr:pic>
    <xdr:clientData/>
  </xdr:twoCellAnchor>
  <xdr:twoCellAnchor editAs="oneCell">
    <xdr:from>
      <xdr:col>9</xdr:col>
      <xdr:colOff>120933</xdr:colOff>
      <xdr:row>48</xdr:row>
      <xdr:rowOff>244193</xdr:rowOff>
    </xdr:from>
    <xdr:to>
      <xdr:col>9</xdr:col>
      <xdr:colOff>344592</xdr:colOff>
      <xdr:row>50</xdr:row>
      <xdr:rowOff>31466</xdr:rowOff>
    </xdr:to>
    <xdr:pic>
      <xdr:nvPicPr>
        <xdr:cNvPr id="5" name="صورة 4">
          <a:extLst>
            <a:ext uri="{FF2B5EF4-FFF2-40B4-BE49-F238E27FC236}">
              <a16:creationId xmlns:a16="http://schemas.microsoft.com/office/drawing/2014/main" id="{5B68B9F7-3DCF-4ECF-9BF9-744557013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85959541" y="10438060"/>
          <a:ext cx="223659" cy="2190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../../../&#1603;&#1604;&#1610;&#1577;%20&#1575;&#1604;&#1581;&#1602;&#1608;&#1602;/Lenovo/Lenovo/user/&#1571;&#1587;&#1578;&#1582;&#1604;&#1575;&#1589;%20&#1575;&#1604;&#1602;&#1608;&#1575;&#1574;&#1605;/&#1575;&#1587;&#1578;&#1605;&#1575;&#1585;&#1607;%20&#1576;&#1585;&#1606;&#1575;&#1605;&#1580;%20&#1575;&#1604;&#1605;&#1581;&#1575;&#1587;&#1576;&#1607;.xls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../../../&#1603;&#1604;&#1610;&#1577;%20&#1575;&#1604;&#1581;&#1602;&#1608;&#1602;/Lenovo/Lenovo/user/TOSHIBA/AppData/Roaming/Microsoft/My%20Documents/waccache/Local%20Settings/My%20Documents/&#1575;&#1604;&#1578;&#1617;&#1606;&#1586;&#1610;&#1604;&#1575;&#1578;/&#1587;&#1580;&#1604;%20&#1575;&#1604;&#1605;&#1587;&#1580;&#1604;&#1610;&#1606;%20&#1583;&#1585;&#1575;&#1587;&#1575;&#1578;%20&#1583;&#1608;&#1604;&#1610;&#1607;%20&#1608;&#1583;&#1576;&#1604;&#1608;&#1605;&#1575;&#1587;&#1610;&#1607;.xls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3"/>
  <sheetViews>
    <sheetView showGridLines="0" showRowColHeaders="0" rightToLeft="1" workbookViewId="0">
      <selection activeCell="J7" sqref="J7"/>
    </sheetView>
  </sheetViews>
  <sheetFormatPr defaultColWidth="9" defaultRowHeight="16.8" x14ac:dyDescent="0.5"/>
  <cols>
    <col min="1" max="1" width="2.19921875" style="14" customWidth="1"/>
    <col min="2" max="2" width="4.296875" style="14" customWidth="1"/>
    <col min="3" max="6" width="9" style="14"/>
    <col min="7" max="7" width="1.296875" style="14" customWidth="1"/>
    <col min="8" max="8" width="12.796875" style="14" customWidth="1"/>
    <col min="9" max="9" width="16.8984375" style="14" customWidth="1"/>
    <col min="10" max="10" width="5" style="14" customWidth="1"/>
    <col min="11" max="11" width="9" style="14"/>
    <col min="12" max="12" width="2.796875" style="14" customWidth="1"/>
    <col min="13" max="14" width="9" style="14"/>
    <col min="15" max="15" width="3.296875" style="14" customWidth="1"/>
    <col min="16" max="17" width="9" style="14"/>
    <col min="18" max="18" width="4.796875" style="14" customWidth="1"/>
    <col min="19" max="19" width="2" style="14" customWidth="1"/>
    <col min="20" max="20" width="8.8984375" style="14" customWidth="1"/>
    <col min="21" max="21" width="15.296875" style="14" customWidth="1"/>
    <col min="22" max="16384" width="9" style="14"/>
  </cols>
  <sheetData>
    <row r="1" spans="1:22" ht="27" thickBot="1" x14ac:dyDescent="0.75">
      <c r="B1" s="243" t="s">
        <v>0</v>
      </c>
      <c r="C1" s="243"/>
      <c r="D1" s="243"/>
      <c r="E1" s="243"/>
      <c r="F1" s="243"/>
      <c r="G1" s="243"/>
      <c r="H1" s="243"/>
      <c r="I1" s="243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</row>
    <row r="2" spans="1:22" ht="19.5" customHeight="1" thickBot="1" x14ac:dyDescent="0.7">
      <c r="B2" s="250" t="s">
        <v>1</v>
      </c>
      <c r="C2" s="250"/>
      <c r="D2" s="250"/>
      <c r="E2" s="250"/>
      <c r="F2" s="250"/>
      <c r="G2" s="250"/>
      <c r="H2" s="250"/>
      <c r="I2" s="250"/>
      <c r="J2" s="15"/>
      <c r="K2" s="220"/>
      <c r="L2" s="221"/>
      <c r="M2" s="221"/>
      <c r="N2" s="221"/>
      <c r="O2" s="221"/>
      <c r="P2" s="221"/>
      <c r="Q2" s="221"/>
      <c r="R2" s="221"/>
      <c r="S2" s="221"/>
      <c r="T2" s="224"/>
      <c r="U2" s="225"/>
    </row>
    <row r="3" spans="1:22" ht="22.5" customHeight="1" thickBot="1" x14ac:dyDescent="0.7">
      <c r="A3" s="16">
        <v>1</v>
      </c>
      <c r="B3" s="251" t="s">
        <v>2</v>
      </c>
      <c r="C3" s="252"/>
      <c r="D3" s="252"/>
      <c r="E3" s="252"/>
      <c r="F3" s="252"/>
      <c r="G3" s="252"/>
      <c r="H3" s="252"/>
      <c r="I3" s="253"/>
      <c r="K3" s="222"/>
      <c r="L3" s="223"/>
      <c r="M3" s="223"/>
      <c r="N3" s="223"/>
      <c r="O3" s="223"/>
      <c r="P3" s="223"/>
      <c r="Q3" s="223"/>
      <c r="R3" s="223"/>
      <c r="S3" s="223"/>
      <c r="T3" s="226"/>
      <c r="U3" s="227"/>
    </row>
    <row r="4" spans="1:22" ht="22.5" customHeight="1" thickBot="1" x14ac:dyDescent="0.7">
      <c r="A4" s="16">
        <v>2</v>
      </c>
      <c r="B4" s="247" t="s">
        <v>3</v>
      </c>
      <c r="C4" s="248"/>
      <c r="D4" s="248"/>
      <c r="E4" s="248"/>
      <c r="F4" s="248"/>
      <c r="G4" s="248"/>
      <c r="H4" s="248"/>
      <c r="I4" s="249"/>
      <c r="K4" s="211"/>
      <c r="L4" s="212"/>
      <c r="M4" s="212"/>
      <c r="N4" s="212"/>
      <c r="O4" s="212"/>
      <c r="P4" s="212"/>
      <c r="Q4" s="212"/>
      <c r="R4" s="212"/>
      <c r="S4" s="213"/>
      <c r="T4" s="216"/>
      <c r="U4" s="217"/>
    </row>
    <row r="5" spans="1:22" ht="22.5" customHeight="1" thickBot="1" x14ac:dyDescent="0.7">
      <c r="A5" s="16"/>
      <c r="B5" s="236" t="s">
        <v>4</v>
      </c>
      <c r="C5" s="237"/>
      <c r="D5" s="237"/>
      <c r="E5" s="237"/>
      <c r="F5" s="237"/>
      <c r="G5" s="237"/>
      <c r="H5" s="237"/>
      <c r="I5" s="17"/>
      <c r="K5" s="214"/>
      <c r="L5" s="215"/>
      <c r="M5" s="215"/>
      <c r="N5" s="215"/>
      <c r="O5" s="215"/>
      <c r="P5" s="215"/>
      <c r="Q5" s="215"/>
      <c r="R5" s="215"/>
      <c r="S5" s="215"/>
      <c r="T5" s="216"/>
      <c r="U5" s="217"/>
    </row>
    <row r="6" spans="1:22" ht="22.5" customHeight="1" thickBot="1" x14ac:dyDescent="0.7">
      <c r="A6" s="16"/>
      <c r="B6" s="244" t="s">
        <v>5</v>
      </c>
      <c r="C6" s="245"/>
      <c r="D6" s="245"/>
      <c r="E6" s="245"/>
      <c r="F6" s="245"/>
      <c r="G6" s="245"/>
      <c r="H6" s="245"/>
      <c r="I6" s="246"/>
      <c r="K6" s="214"/>
      <c r="L6" s="215"/>
      <c r="M6" s="215"/>
      <c r="N6" s="215"/>
      <c r="O6" s="215"/>
      <c r="P6" s="215"/>
      <c r="Q6" s="215"/>
      <c r="R6" s="215"/>
      <c r="S6" s="215"/>
      <c r="T6" s="218"/>
      <c r="U6" s="219"/>
    </row>
    <row r="7" spans="1:22" ht="22.5" customHeight="1" thickBot="1" x14ac:dyDescent="0.75">
      <c r="A7" s="16">
        <v>3</v>
      </c>
      <c r="B7" s="236" t="s">
        <v>6</v>
      </c>
      <c r="C7" s="237"/>
      <c r="D7" s="237"/>
      <c r="E7" s="237"/>
      <c r="F7" s="237"/>
      <c r="G7" s="237"/>
      <c r="H7" s="238" t="s">
        <v>7</v>
      </c>
      <c r="I7" s="239"/>
      <c r="K7" s="201"/>
      <c r="L7" s="202"/>
      <c r="M7" s="202"/>
      <c r="N7" s="202"/>
      <c r="O7" s="202"/>
      <c r="P7" s="202"/>
      <c r="Q7" s="202"/>
      <c r="R7" s="202"/>
      <c r="S7" s="203"/>
      <c r="T7" s="204"/>
      <c r="U7" s="205"/>
      <c r="V7" s="18"/>
    </row>
    <row r="8" spans="1:22" ht="22.5" customHeight="1" x14ac:dyDescent="0.65">
      <c r="A8" s="16">
        <v>4</v>
      </c>
      <c r="B8" s="240" t="s">
        <v>3534</v>
      </c>
      <c r="C8" s="240"/>
      <c r="D8" s="240"/>
      <c r="E8" s="240"/>
      <c r="F8" s="240"/>
      <c r="G8" s="240"/>
      <c r="H8" s="240"/>
      <c r="I8" s="240"/>
      <c r="J8" s="18"/>
      <c r="K8" s="206"/>
      <c r="L8" s="207"/>
      <c r="M8" s="207"/>
      <c r="N8" s="207"/>
      <c r="O8" s="207"/>
      <c r="P8" s="207"/>
      <c r="Q8" s="207"/>
      <c r="R8" s="207"/>
      <c r="S8" s="207"/>
      <c r="T8" s="208"/>
      <c r="U8" s="209"/>
    </row>
    <row r="9" spans="1:22" ht="22.5" customHeight="1" x14ac:dyDescent="0.65">
      <c r="A9" s="16"/>
      <c r="B9" s="241"/>
      <c r="C9" s="241"/>
      <c r="D9" s="241"/>
      <c r="E9" s="241"/>
      <c r="F9" s="241"/>
      <c r="G9" s="241"/>
      <c r="H9" s="241"/>
      <c r="I9" s="241"/>
      <c r="J9" s="19"/>
      <c r="K9" s="206"/>
      <c r="L9" s="207"/>
      <c r="M9" s="207"/>
      <c r="N9" s="207"/>
      <c r="O9" s="207"/>
      <c r="P9" s="207"/>
      <c r="Q9" s="207"/>
      <c r="R9" s="207"/>
      <c r="S9" s="207"/>
      <c r="T9" s="210"/>
      <c r="U9" s="209"/>
    </row>
    <row r="10" spans="1:22" ht="22.5" customHeight="1" x14ac:dyDescent="0.65">
      <c r="A10" s="16"/>
      <c r="B10" s="241"/>
      <c r="C10" s="241"/>
      <c r="D10" s="241"/>
      <c r="E10" s="241"/>
      <c r="F10" s="241"/>
      <c r="G10" s="241"/>
      <c r="H10" s="241"/>
      <c r="I10" s="241"/>
      <c r="K10" s="211"/>
      <c r="L10" s="212"/>
      <c r="M10" s="212"/>
      <c r="N10" s="212"/>
      <c r="O10" s="212"/>
      <c r="P10" s="212"/>
      <c r="Q10" s="212"/>
      <c r="R10" s="212"/>
      <c r="S10" s="213"/>
      <c r="T10" s="190"/>
      <c r="U10" s="191"/>
    </row>
    <row r="11" spans="1:22" ht="22.5" customHeight="1" x14ac:dyDescent="0.65">
      <c r="A11" s="16"/>
      <c r="B11" s="241"/>
      <c r="C11" s="241"/>
      <c r="D11" s="241"/>
      <c r="E11" s="241"/>
      <c r="F11" s="241"/>
      <c r="G11" s="241"/>
      <c r="H11" s="241"/>
      <c r="I11" s="241"/>
      <c r="K11" s="201"/>
      <c r="L11" s="202"/>
      <c r="M11" s="202"/>
      <c r="N11" s="202"/>
      <c r="O11" s="202"/>
      <c r="P11" s="202"/>
      <c r="Q11" s="202"/>
      <c r="R11" s="202"/>
      <c r="S11" s="203"/>
      <c r="T11" s="190"/>
      <c r="U11" s="191"/>
    </row>
    <row r="12" spans="1:22" ht="22.5" customHeight="1" thickBot="1" x14ac:dyDescent="0.7">
      <c r="A12" s="16"/>
      <c r="B12" s="242"/>
      <c r="C12" s="242"/>
      <c r="D12" s="242"/>
      <c r="E12" s="242"/>
      <c r="F12" s="242"/>
      <c r="G12" s="242"/>
      <c r="H12" s="242"/>
      <c r="I12" s="242"/>
      <c r="K12" s="192"/>
      <c r="L12" s="193"/>
      <c r="M12" s="193"/>
      <c r="N12" s="193"/>
      <c r="O12" s="193"/>
      <c r="P12" s="193"/>
      <c r="Q12" s="193"/>
      <c r="R12" s="193"/>
      <c r="S12" s="194"/>
      <c r="T12" s="195"/>
      <c r="U12" s="196"/>
    </row>
    <row r="13" spans="1:22" ht="22.5" customHeight="1" thickBot="1" x14ac:dyDescent="0.7">
      <c r="A13" s="16">
        <v>5</v>
      </c>
      <c r="B13" s="230" t="s">
        <v>8</v>
      </c>
      <c r="C13" s="231"/>
      <c r="D13" s="231"/>
      <c r="E13" s="231"/>
      <c r="F13" s="231"/>
      <c r="G13" s="231"/>
      <c r="H13" s="231"/>
      <c r="I13" s="232"/>
      <c r="K13" s="197"/>
      <c r="L13" s="198"/>
      <c r="M13" s="198"/>
      <c r="N13" s="198"/>
      <c r="O13" s="198"/>
      <c r="P13" s="198"/>
      <c r="Q13" s="198"/>
      <c r="R13" s="198"/>
      <c r="S13" s="198"/>
      <c r="T13" s="198"/>
      <c r="U13" s="198"/>
    </row>
    <row r="14" spans="1:22" ht="22.5" customHeight="1" x14ac:dyDescent="0.65">
      <c r="A14" s="16"/>
      <c r="B14" s="233" t="s">
        <v>3535</v>
      </c>
      <c r="C14" s="233"/>
      <c r="D14" s="233"/>
      <c r="E14" s="233"/>
      <c r="F14" s="233"/>
      <c r="G14" s="233"/>
      <c r="H14" s="233"/>
      <c r="I14" s="233"/>
      <c r="K14" s="198"/>
      <c r="L14" s="198"/>
      <c r="M14" s="198"/>
      <c r="N14" s="198"/>
      <c r="O14" s="198"/>
      <c r="P14" s="198"/>
      <c r="Q14" s="198"/>
      <c r="R14" s="198"/>
      <c r="S14" s="198"/>
      <c r="T14" s="198"/>
      <c r="U14" s="198"/>
    </row>
    <row r="15" spans="1:22" ht="3.75" customHeight="1" x14ac:dyDescent="0.65">
      <c r="A15" s="16"/>
      <c r="B15" s="234"/>
      <c r="C15" s="234"/>
      <c r="D15" s="234"/>
      <c r="E15" s="234"/>
      <c r="F15" s="234"/>
      <c r="G15" s="234"/>
      <c r="H15" s="234"/>
      <c r="I15" s="234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99"/>
    </row>
    <row r="16" spans="1:22" ht="26.25" customHeight="1" x14ac:dyDescent="0.65">
      <c r="A16" s="16">
        <v>6</v>
      </c>
      <c r="B16" s="234"/>
      <c r="C16" s="234"/>
      <c r="D16" s="234"/>
      <c r="E16" s="234"/>
      <c r="F16" s="234"/>
      <c r="G16" s="234"/>
      <c r="H16" s="234"/>
      <c r="I16" s="234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</row>
    <row r="17" spans="2:21" ht="19.5" customHeight="1" x14ac:dyDescent="0.5">
      <c r="B17" s="234"/>
      <c r="C17" s="234"/>
      <c r="D17" s="234"/>
      <c r="E17" s="234"/>
      <c r="F17" s="234"/>
      <c r="G17" s="234"/>
      <c r="H17" s="234"/>
      <c r="I17" s="234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</row>
    <row r="18" spans="2:21" ht="19.5" customHeight="1" x14ac:dyDescent="0.65">
      <c r="B18" s="234"/>
      <c r="C18" s="234"/>
      <c r="D18" s="234"/>
      <c r="E18" s="234"/>
      <c r="F18" s="234"/>
      <c r="G18" s="234"/>
      <c r="H18" s="234"/>
      <c r="I18" s="234"/>
      <c r="K18" s="20"/>
      <c r="M18" s="199"/>
      <c r="N18" s="199"/>
      <c r="O18" s="199"/>
      <c r="P18" s="21"/>
      <c r="Q18" s="200"/>
      <c r="R18" s="200"/>
      <c r="S18" s="20"/>
      <c r="T18" s="20"/>
      <c r="U18" s="20"/>
    </row>
    <row r="19" spans="2:21" ht="21.75" customHeight="1" thickBot="1" x14ac:dyDescent="0.55000000000000004">
      <c r="B19" s="235"/>
      <c r="C19" s="235"/>
      <c r="D19" s="235"/>
      <c r="E19" s="235"/>
      <c r="F19" s="235"/>
      <c r="G19" s="235"/>
      <c r="H19" s="235"/>
      <c r="I19" s="235"/>
    </row>
    <row r="20" spans="2:21" ht="3.75" customHeight="1" x14ac:dyDescent="0.5"/>
    <row r="21" spans="2:21" ht="35.25" customHeight="1" x14ac:dyDescent="0.7">
      <c r="B21" s="228"/>
      <c r="C21" s="228"/>
      <c r="D21" s="228"/>
      <c r="E21" s="228"/>
      <c r="F21" s="228"/>
      <c r="G21" s="228"/>
      <c r="H21" s="228"/>
      <c r="I21" s="228"/>
      <c r="J21" s="228"/>
      <c r="K21" s="228"/>
      <c r="L21" s="228"/>
      <c r="M21" s="228"/>
      <c r="N21" s="228"/>
      <c r="O21" s="228"/>
      <c r="P21" s="228"/>
      <c r="Q21" s="228"/>
      <c r="R21" s="228"/>
      <c r="S21" s="228"/>
      <c r="T21" s="228"/>
      <c r="U21" s="228"/>
    </row>
    <row r="22" spans="2:21" ht="14.25" customHeight="1" x14ac:dyDescent="0.7">
      <c r="B22" s="228"/>
      <c r="C22" s="228"/>
      <c r="D22" s="228"/>
      <c r="E22" s="228"/>
      <c r="F22" s="228"/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228"/>
      <c r="R22" s="228"/>
      <c r="S22" s="228"/>
      <c r="T22" s="228"/>
      <c r="U22" s="228"/>
    </row>
    <row r="23" spans="2:21" ht="15" customHeight="1" x14ac:dyDescent="0.7">
      <c r="B23" s="228"/>
      <c r="C23" s="228"/>
      <c r="D23" s="228"/>
      <c r="E23" s="228"/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</row>
  </sheetData>
  <mergeCells count="11">
    <mergeCell ref="B1:I1"/>
    <mergeCell ref="B5:H5"/>
    <mergeCell ref="B6:I6"/>
    <mergeCell ref="B4:I4"/>
    <mergeCell ref="B2:I2"/>
    <mergeCell ref="B3:I3"/>
    <mergeCell ref="B13:I13"/>
    <mergeCell ref="B14:I19"/>
    <mergeCell ref="B7:G7"/>
    <mergeCell ref="H7:I7"/>
    <mergeCell ref="B8:I12"/>
  </mergeCells>
  <hyperlinks>
    <hyperlink ref="B3" r:id="rId1" location="'إدخال البيانات'!D2" display="المخصص" xr:uid="{00000000-0004-0000-0000-000000000000}"/>
    <hyperlink ref="H7" location="الإستمارة!Q1" display="الإستمارة وإطبع منها أربعة نسخ" xr:uid="{00000000-0004-0000-0000-000001000000}"/>
    <hyperlink ref="B3:C3" location="'إدخال البيانات'!D2" display="اضغط هنا" xr:uid="{00000000-0004-0000-0000-000002000000}"/>
    <hyperlink ref="B3:I3" location="'إدخال البيانات'!B2" display="تملئ صفحة إدخال البيانات بالمعلومات المطلوبة وبشكل دقيق وصحيح" xr:uid="{00000000-0004-0000-0000-000003000000}"/>
    <hyperlink ref="B4:I4" location="'اختيار المقررات'!E1" display="الانتقال إلى صفحة اختيار المقررات" xr:uid="{00000000-0004-0000-0000-000004000000}"/>
    <hyperlink ref="H7:I7" location="الإستمارة!Q1" display="الإستمارة وإطبع منها أربعة نسخ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ورقة6"/>
  <dimension ref="A1:R91"/>
  <sheetViews>
    <sheetView showGridLines="0" rightToLeft="1" tabSelected="1" workbookViewId="0">
      <selection activeCell="C1" sqref="C1"/>
    </sheetView>
  </sheetViews>
  <sheetFormatPr defaultColWidth="9" defaultRowHeight="13.8" x14ac:dyDescent="0.25"/>
  <cols>
    <col min="1" max="7" width="18.59765625" customWidth="1"/>
    <col min="8" max="8" width="4.296875" customWidth="1"/>
    <col min="9" max="9" width="3.19921875" customWidth="1"/>
    <col min="10" max="10" width="8.19921875" customWidth="1"/>
    <col min="11" max="11" width="6.19921875" customWidth="1"/>
    <col min="12" max="12" width="13.796875" customWidth="1"/>
    <col min="13" max="14" width="11" customWidth="1"/>
    <col min="15" max="15" width="15.296875" customWidth="1"/>
    <col min="16" max="16" width="37.09765625" customWidth="1"/>
    <col min="17" max="17" width="20" style="3" customWidth="1"/>
    <col min="18" max="18" width="18.296875" style="3" customWidth="1"/>
    <col min="19" max="19" width="16.19921875" customWidth="1"/>
  </cols>
  <sheetData>
    <row r="1" spans="1:16" ht="25.95" customHeight="1" x14ac:dyDescent="0.25">
      <c r="A1" s="254" t="s">
        <v>9</v>
      </c>
      <c r="B1" s="254"/>
      <c r="C1" s="100"/>
      <c r="D1" s="93" t="str">
        <f>IFERROR(VLOOKUP(C1,ورقة2!$A$2:$Z$2599,2,0),"")</f>
        <v/>
      </c>
      <c r="M1" s="126"/>
    </row>
    <row r="2" spans="1:16" ht="40.200000000000003" customHeight="1" x14ac:dyDescent="0.25">
      <c r="A2" s="255" t="e">
        <f>VLOOKUP(C1,ورقة2!A1:AC2599,22,0)</f>
        <v>#N/A</v>
      </c>
      <c r="B2" s="255"/>
      <c r="C2" s="255"/>
      <c r="D2" s="255"/>
      <c r="E2" s="255"/>
      <c r="F2" s="255"/>
    </row>
    <row r="3" spans="1:16" ht="14.4" thickBot="1" x14ac:dyDescent="0.3">
      <c r="A3" s="256" t="s">
        <v>10</v>
      </c>
      <c r="B3" s="256"/>
      <c r="C3" s="256"/>
      <c r="D3" s="256"/>
      <c r="E3" s="256"/>
      <c r="F3" s="256"/>
    </row>
    <row r="4" spans="1:16" ht="23.25" customHeight="1" thickTop="1" x14ac:dyDescent="0.25">
      <c r="A4" s="162" t="s">
        <v>21</v>
      </c>
      <c r="B4" s="162" t="s">
        <v>22</v>
      </c>
      <c r="C4" s="162" t="s">
        <v>23</v>
      </c>
      <c r="D4" s="163" t="s">
        <v>24</v>
      </c>
      <c r="E4" s="163" t="s">
        <v>25</v>
      </c>
      <c r="F4" s="162" t="s">
        <v>26</v>
      </c>
      <c r="G4" s="164" t="s">
        <v>36</v>
      </c>
    </row>
    <row r="5" spans="1:16" s="13" customFormat="1" ht="33.75" customHeight="1" thickBot="1" x14ac:dyDescent="0.3">
      <c r="A5" s="165"/>
      <c r="B5" s="166"/>
      <c r="C5" s="166"/>
      <c r="D5" s="165"/>
      <c r="E5" s="165"/>
      <c r="F5" s="166"/>
      <c r="G5" s="167"/>
    </row>
    <row r="6" spans="1:16" s="13" customFormat="1" ht="33.75" customHeight="1" thickTop="1" x14ac:dyDescent="0.25">
      <c r="A6" s="168" t="s">
        <v>53</v>
      </c>
      <c r="B6" s="169" t="s">
        <v>54</v>
      </c>
      <c r="C6" s="169" t="s">
        <v>11</v>
      </c>
      <c r="D6" s="169" t="s">
        <v>12</v>
      </c>
      <c r="E6" s="169" t="s">
        <v>13</v>
      </c>
      <c r="F6" s="170" t="s">
        <v>14</v>
      </c>
      <c r="G6" s="1"/>
    </row>
    <row r="7" spans="1:16" ht="23.25" customHeight="1" x14ac:dyDescent="0.25">
      <c r="A7" s="171" t="e">
        <f>IF(A8&lt;&gt;"",A8,VLOOKUP($C$1,ورقة2!A2:P2599,3,0))</f>
        <v>#N/A</v>
      </c>
      <c r="B7" s="172" t="e">
        <f>IF(B8&lt;&gt;"",B8,VLOOKUP($C$1,ورقة2!A2:P2599,4,0))</f>
        <v>#N/A</v>
      </c>
      <c r="C7" s="172" t="e">
        <f>UPPER(IF(C8&lt;&gt;"",C8,VLOOKUP($C$1,ورقة2!A2:P2599,13,0)))</f>
        <v>#N/A</v>
      </c>
      <c r="D7" s="172" t="e">
        <f>UPPER(IF(D8&lt;&gt;"",D8,VLOOKUP($C$1,ورقة2!A2:P2599,14,0)))</f>
        <v>#N/A</v>
      </c>
      <c r="E7" s="172" t="e">
        <f>UPPER(IF(E8&lt;&gt;"",E8,VLOOKUP($C$1,ورقة2!A2:P2599,15,0)))</f>
        <v>#N/A</v>
      </c>
      <c r="F7" s="173" t="e">
        <f>UPPER(IF(F8&lt;&gt;"",F8,VLOOKUP($C$1,ورقة2!A2:P2599,16,0)))</f>
        <v>#N/A</v>
      </c>
      <c r="G7" s="174"/>
    </row>
    <row r="8" spans="1:16" ht="33.75" customHeight="1" thickBot="1" x14ac:dyDescent="0.3">
      <c r="A8" s="175"/>
      <c r="B8" s="166"/>
      <c r="C8" s="166"/>
      <c r="D8" s="166"/>
      <c r="E8" s="166"/>
      <c r="F8" s="167"/>
      <c r="H8" s="179"/>
      <c r="I8" s="179"/>
      <c r="J8" s="179" t="s">
        <v>3167</v>
      </c>
      <c r="K8" s="179"/>
      <c r="L8" s="179"/>
      <c r="M8" s="179"/>
      <c r="N8" s="179"/>
      <c r="O8" s="179"/>
      <c r="P8" s="179"/>
    </row>
    <row r="9" spans="1:16" ht="33.75" customHeight="1" thickTop="1" x14ac:dyDescent="0.25">
      <c r="A9" s="176" t="s">
        <v>43</v>
      </c>
      <c r="B9" s="162" t="s">
        <v>44</v>
      </c>
      <c r="C9" s="162" t="s">
        <v>45</v>
      </c>
      <c r="D9" s="164" t="s">
        <v>46</v>
      </c>
      <c r="E9" s="176" t="s">
        <v>33</v>
      </c>
      <c r="F9" s="162" t="s">
        <v>34</v>
      </c>
      <c r="G9" s="164" t="s">
        <v>35</v>
      </c>
    </row>
    <row r="10" spans="1:16" ht="23.25" customHeight="1" x14ac:dyDescent="0.25">
      <c r="A10" s="177" t="e">
        <f>IF(A11&lt;&gt;"",A11,IF(VLOOKUP($C$1,ورقة2!A2:P2599,6,0)="","",VLOOKUP($C$1,ورقة2!A2:P2599,6,0)))</f>
        <v>#N/A</v>
      </c>
      <c r="B10" s="172" t="e">
        <f>IF(B11&lt;&gt;"",B11,VLOOKUP($C$1,ورقة2!A2:P2599,7,0))</f>
        <v>#N/A</v>
      </c>
      <c r="C10" s="172" t="e">
        <f>IF(C11&lt;&gt;"",C11,VLOOKUP($C$1,ورقة2!A2:P2599,8,0))</f>
        <v>#N/A</v>
      </c>
      <c r="D10" s="173" t="e">
        <f>IF(D11&lt;&gt;"",D11,VLOOKUP($C$1,ورقة2!A2:P2599,5,0))</f>
        <v>#N/A</v>
      </c>
      <c r="E10" s="171" t="e">
        <f>IF(E11&lt;&gt;"",E11,VLOOKUP($C$1,ورقة2!A2:P2599,10,0))</f>
        <v>#N/A</v>
      </c>
      <c r="F10" s="172" t="e">
        <f>IF(F11&lt;&gt;"",F11,VLOOKUP($C$1,ورقة2!A2:P2599,11,0))</f>
        <v>#N/A</v>
      </c>
      <c r="G10" s="173" t="e">
        <f>IF(G11&lt;&gt;"",G11,VLOOKUP($C$1,ورقة2!A2:P2599,12,0))</f>
        <v>#N/A</v>
      </c>
    </row>
    <row r="11" spans="1:16" ht="33.75" customHeight="1" thickBot="1" x14ac:dyDescent="0.3">
      <c r="A11" s="178"/>
      <c r="B11" s="166"/>
      <c r="C11" s="166"/>
      <c r="D11" s="167"/>
      <c r="E11" s="175"/>
      <c r="F11" s="166"/>
      <c r="G11" s="167"/>
      <c r="K11" s="179" t="s">
        <v>3167</v>
      </c>
    </row>
    <row r="12" spans="1:16" ht="14.4" thickTop="1" x14ac:dyDescent="0.25"/>
    <row r="18" spans="4:12" x14ac:dyDescent="0.25">
      <c r="D18">
        <v>2023</v>
      </c>
    </row>
    <row r="19" spans="4:12" x14ac:dyDescent="0.25">
      <c r="D19">
        <v>2022</v>
      </c>
      <c r="G19" s="2"/>
      <c r="I19" s="101"/>
      <c r="J19" t="s">
        <v>1669</v>
      </c>
      <c r="L19" t="s">
        <v>17</v>
      </c>
    </row>
    <row r="20" spans="4:12" x14ac:dyDescent="0.25">
      <c r="D20">
        <v>2021</v>
      </c>
      <c r="F20" t="s">
        <v>77</v>
      </c>
      <c r="G20" s="125" t="s">
        <v>1080</v>
      </c>
      <c r="H20" s="13"/>
      <c r="I20" s="102" t="s">
        <v>18</v>
      </c>
      <c r="J20" t="s">
        <v>19</v>
      </c>
      <c r="K20" s="13"/>
      <c r="L20" t="s">
        <v>20</v>
      </c>
    </row>
    <row r="21" spans="4:12" x14ac:dyDescent="0.25">
      <c r="D21">
        <v>2020</v>
      </c>
      <c r="F21" t="s">
        <v>78</v>
      </c>
      <c r="G21" s="125" t="s">
        <v>15</v>
      </c>
      <c r="I21" s="102" t="s">
        <v>27</v>
      </c>
      <c r="J21" t="s">
        <v>28</v>
      </c>
      <c r="L21" t="s">
        <v>29</v>
      </c>
    </row>
    <row r="22" spans="4:12" x14ac:dyDescent="0.25">
      <c r="D22">
        <v>2019</v>
      </c>
      <c r="G22" s="125" t="s">
        <v>3168</v>
      </c>
      <c r="I22" s="102" t="s">
        <v>30</v>
      </c>
      <c r="J22" t="s">
        <v>31</v>
      </c>
      <c r="L22" t="s">
        <v>32</v>
      </c>
    </row>
    <row r="23" spans="4:12" x14ac:dyDescent="0.25">
      <c r="D23">
        <v>2018</v>
      </c>
      <c r="I23" s="102" t="s">
        <v>37</v>
      </c>
      <c r="J23" t="s">
        <v>38</v>
      </c>
      <c r="L23" t="s">
        <v>39</v>
      </c>
    </row>
    <row r="24" spans="4:12" x14ac:dyDescent="0.25">
      <c r="D24">
        <v>2017</v>
      </c>
      <c r="I24" s="102" t="s">
        <v>40</v>
      </c>
      <c r="J24" t="s">
        <v>41</v>
      </c>
      <c r="L24" t="s">
        <v>42</v>
      </c>
    </row>
    <row r="25" spans="4:12" x14ac:dyDescent="0.25">
      <c r="D25">
        <v>2016</v>
      </c>
      <c r="I25" s="102" t="s">
        <v>47</v>
      </c>
      <c r="J25" t="s">
        <v>48</v>
      </c>
      <c r="L25" t="s">
        <v>49</v>
      </c>
    </row>
    <row r="26" spans="4:12" x14ac:dyDescent="0.25">
      <c r="D26">
        <v>2015</v>
      </c>
      <c r="I26" s="102" t="s">
        <v>50</v>
      </c>
      <c r="J26" t="s">
        <v>51</v>
      </c>
      <c r="L26" t="s">
        <v>52</v>
      </c>
    </row>
    <row r="27" spans="4:12" x14ac:dyDescent="0.25">
      <c r="D27">
        <v>2014</v>
      </c>
      <c r="I27" s="102" t="s">
        <v>55</v>
      </c>
      <c r="J27" t="s">
        <v>56</v>
      </c>
      <c r="L27" t="s">
        <v>57</v>
      </c>
    </row>
    <row r="28" spans="4:12" x14ac:dyDescent="0.25">
      <c r="D28">
        <v>2013</v>
      </c>
      <c r="I28" s="102" t="s">
        <v>58</v>
      </c>
      <c r="J28" t="s">
        <v>59</v>
      </c>
      <c r="L28" t="s">
        <v>60</v>
      </c>
    </row>
    <row r="29" spans="4:12" x14ac:dyDescent="0.25">
      <c r="D29">
        <v>2012</v>
      </c>
      <c r="I29" s="102" t="s">
        <v>61</v>
      </c>
      <c r="J29" t="s">
        <v>62</v>
      </c>
      <c r="L29" t="s">
        <v>63</v>
      </c>
    </row>
    <row r="30" spans="4:12" x14ac:dyDescent="0.25">
      <c r="D30">
        <v>2011</v>
      </c>
      <c r="I30" s="102" t="s">
        <v>64</v>
      </c>
      <c r="J30" t="s">
        <v>65</v>
      </c>
      <c r="L30" t="s">
        <v>66</v>
      </c>
    </row>
    <row r="31" spans="4:12" x14ac:dyDescent="0.25">
      <c r="D31">
        <v>2010</v>
      </c>
      <c r="I31" s="102" t="s">
        <v>67</v>
      </c>
      <c r="J31" t="s">
        <v>68</v>
      </c>
      <c r="L31" t="s">
        <v>69</v>
      </c>
    </row>
    <row r="32" spans="4:12" x14ac:dyDescent="0.25">
      <c r="D32">
        <v>2009</v>
      </c>
      <c r="I32" s="102" t="s">
        <v>70</v>
      </c>
      <c r="J32" t="s">
        <v>71</v>
      </c>
      <c r="L32" t="s">
        <v>72</v>
      </c>
    </row>
    <row r="33" spans="4:12" x14ac:dyDescent="0.25">
      <c r="D33">
        <v>2008</v>
      </c>
      <c r="I33" s="102" t="s">
        <v>73</v>
      </c>
      <c r="J33" t="s">
        <v>74</v>
      </c>
      <c r="L33" t="s">
        <v>75</v>
      </c>
    </row>
    <row r="34" spans="4:12" x14ac:dyDescent="0.25">
      <c r="D34">
        <v>2007</v>
      </c>
      <c r="L34" t="s">
        <v>76</v>
      </c>
    </row>
    <row r="35" spans="4:12" x14ac:dyDescent="0.25">
      <c r="D35">
        <v>2006</v>
      </c>
    </row>
    <row r="36" spans="4:12" x14ac:dyDescent="0.25">
      <c r="D36">
        <v>2005</v>
      </c>
    </row>
    <row r="37" spans="4:12" x14ac:dyDescent="0.25">
      <c r="D37">
        <v>2004</v>
      </c>
    </row>
    <row r="38" spans="4:12" x14ac:dyDescent="0.25">
      <c r="D38">
        <v>2003</v>
      </c>
    </row>
    <row r="39" spans="4:12" x14ac:dyDescent="0.25">
      <c r="D39">
        <v>2002</v>
      </c>
    </row>
    <row r="40" spans="4:12" x14ac:dyDescent="0.25">
      <c r="D40">
        <v>2001</v>
      </c>
    </row>
    <row r="41" spans="4:12" x14ac:dyDescent="0.25">
      <c r="D41">
        <v>2000</v>
      </c>
    </row>
    <row r="42" spans="4:12" x14ac:dyDescent="0.25">
      <c r="D42">
        <v>1999</v>
      </c>
    </row>
    <row r="43" spans="4:12" x14ac:dyDescent="0.25">
      <c r="D43">
        <v>1998</v>
      </c>
    </row>
    <row r="44" spans="4:12" x14ac:dyDescent="0.25">
      <c r="D44">
        <v>1997</v>
      </c>
    </row>
    <row r="45" spans="4:12" x14ac:dyDescent="0.25">
      <c r="D45">
        <v>1996</v>
      </c>
    </row>
    <row r="46" spans="4:12" x14ac:dyDescent="0.25">
      <c r="D46">
        <v>1995</v>
      </c>
    </row>
    <row r="47" spans="4:12" x14ac:dyDescent="0.25">
      <c r="D47">
        <v>1994</v>
      </c>
    </row>
    <row r="48" spans="4:12" x14ac:dyDescent="0.25">
      <c r="D48">
        <v>1993</v>
      </c>
    </row>
    <row r="49" spans="4:4" x14ac:dyDescent="0.25">
      <c r="D49">
        <v>1992</v>
      </c>
    </row>
    <row r="50" spans="4:4" x14ac:dyDescent="0.25">
      <c r="D50">
        <v>1991</v>
      </c>
    </row>
    <row r="51" spans="4:4" x14ac:dyDescent="0.25">
      <c r="D51">
        <v>1990</v>
      </c>
    </row>
    <row r="52" spans="4:4" x14ac:dyDescent="0.25">
      <c r="D52">
        <v>1989</v>
      </c>
    </row>
    <row r="53" spans="4:4" x14ac:dyDescent="0.25">
      <c r="D53">
        <v>1988</v>
      </c>
    </row>
    <row r="54" spans="4:4" x14ac:dyDescent="0.25">
      <c r="D54">
        <v>1987</v>
      </c>
    </row>
    <row r="55" spans="4:4" x14ac:dyDescent="0.25">
      <c r="D55">
        <v>1986</v>
      </c>
    </row>
    <row r="56" spans="4:4" x14ac:dyDescent="0.25">
      <c r="D56">
        <v>1985</v>
      </c>
    </row>
    <row r="57" spans="4:4" x14ac:dyDescent="0.25">
      <c r="D57">
        <v>1984</v>
      </c>
    </row>
    <row r="58" spans="4:4" x14ac:dyDescent="0.25">
      <c r="D58">
        <v>1983</v>
      </c>
    </row>
    <row r="59" spans="4:4" x14ac:dyDescent="0.25">
      <c r="D59">
        <v>1982</v>
      </c>
    </row>
    <row r="60" spans="4:4" x14ac:dyDescent="0.25">
      <c r="D60">
        <v>1981</v>
      </c>
    </row>
    <row r="61" spans="4:4" x14ac:dyDescent="0.25">
      <c r="D61">
        <v>1980</v>
      </c>
    </row>
    <row r="62" spans="4:4" x14ac:dyDescent="0.25">
      <c r="D62">
        <v>1979</v>
      </c>
    </row>
    <row r="63" spans="4:4" x14ac:dyDescent="0.25">
      <c r="D63">
        <v>1978</v>
      </c>
    </row>
    <row r="64" spans="4:4" x14ac:dyDescent="0.25">
      <c r="D64">
        <v>1977</v>
      </c>
    </row>
    <row r="65" spans="4:4" x14ac:dyDescent="0.25">
      <c r="D65">
        <v>1976</v>
      </c>
    </row>
    <row r="66" spans="4:4" x14ac:dyDescent="0.25">
      <c r="D66">
        <v>1975</v>
      </c>
    </row>
    <row r="67" spans="4:4" x14ac:dyDescent="0.25">
      <c r="D67">
        <v>1974</v>
      </c>
    </row>
    <row r="68" spans="4:4" x14ac:dyDescent="0.25">
      <c r="D68">
        <v>1973</v>
      </c>
    </row>
    <row r="69" spans="4:4" x14ac:dyDescent="0.25">
      <c r="D69">
        <v>1972</v>
      </c>
    </row>
    <row r="70" spans="4:4" x14ac:dyDescent="0.25">
      <c r="D70">
        <v>1971</v>
      </c>
    </row>
    <row r="71" spans="4:4" x14ac:dyDescent="0.25">
      <c r="D71">
        <v>1970</v>
      </c>
    </row>
    <row r="72" spans="4:4" x14ac:dyDescent="0.25">
      <c r="D72">
        <v>1969</v>
      </c>
    </row>
    <row r="73" spans="4:4" x14ac:dyDescent="0.25">
      <c r="D73">
        <v>1968</v>
      </c>
    </row>
    <row r="74" spans="4:4" x14ac:dyDescent="0.25">
      <c r="D74">
        <v>1967</v>
      </c>
    </row>
    <row r="75" spans="4:4" x14ac:dyDescent="0.25">
      <c r="D75">
        <v>1966</v>
      </c>
    </row>
    <row r="76" spans="4:4" x14ac:dyDescent="0.25">
      <c r="D76">
        <v>1965</v>
      </c>
    </row>
    <row r="77" spans="4:4" x14ac:dyDescent="0.25">
      <c r="D77">
        <v>1964</v>
      </c>
    </row>
    <row r="78" spans="4:4" x14ac:dyDescent="0.25">
      <c r="D78">
        <v>1963</v>
      </c>
    </row>
    <row r="79" spans="4:4" x14ac:dyDescent="0.25">
      <c r="D79">
        <v>1962</v>
      </c>
    </row>
    <row r="80" spans="4:4" x14ac:dyDescent="0.25">
      <c r="D80">
        <v>1961</v>
      </c>
    </row>
    <row r="81" spans="4:4" x14ac:dyDescent="0.25">
      <c r="D81">
        <v>1960</v>
      </c>
    </row>
    <row r="82" spans="4:4" x14ac:dyDescent="0.25">
      <c r="D82">
        <v>1959</v>
      </c>
    </row>
    <row r="83" spans="4:4" x14ac:dyDescent="0.25">
      <c r="D83">
        <v>1958</v>
      </c>
    </row>
    <row r="84" spans="4:4" x14ac:dyDescent="0.25">
      <c r="D84">
        <v>1957</v>
      </c>
    </row>
    <row r="85" spans="4:4" x14ac:dyDescent="0.25">
      <c r="D85">
        <v>1956</v>
      </c>
    </row>
    <row r="86" spans="4:4" x14ac:dyDescent="0.25">
      <c r="D86">
        <v>1955</v>
      </c>
    </row>
    <row r="87" spans="4:4" x14ac:dyDescent="0.25">
      <c r="D87">
        <v>1954</v>
      </c>
    </row>
    <row r="88" spans="4:4" x14ac:dyDescent="0.25">
      <c r="D88">
        <v>1953</v>
      </c>
    </row>
    <row r="89" spans="4:4" x14ac:dyDescent="0.25">
      <c r="D89">
        <v>1952</v>
      </c>
    </row>
    <row r="90" spans="4:4" x14ac:dyDescent="0.25">
      <c r="D90">
        <v>1951</v>
      </c>
    </row>
    <row r="91" spans="4:4" x14ac:dyDescent="0.25">
      <c r="D91">
        <v>1950</v>
      </c>
    </row>
  </sheetData>
  <sheetProtection algorithmName="SHA-512" hashValue="FlceTXQPbJK/5vYF8Zq9ELHUjMszz4M8CLwHDt0fBu8Hcg6AiTTl3qU4jhVGs6QN1DR1EP7O3SWTtRYPkX2MDg==" saltValue="eOgeAgDEIBpbZtZKsubwYQ==" spinCount="100000" sheet="1" objects="1" scenarios="1"/>
  <autoFilter ref="L19:L34" xr:uid="{00000000-0001-0000-0100-000000000000}">
    <sortState xmlns:xlrd2="http://schemas.microsoft.com/office/spreadsheetml/2017/richdata2" ref="L20:L34">
      <sortCondition ref="L19:L34"/>
    </sortState>
  </autoFilter>
  <mergeCells count="3">
    <mergeCell ref="A1:B1"/>
    <mergeCell ref="A2:F2"/>
    <mergeCell ref="A3:F3"/>
  </mergeCells>
  <dataValidations xWindow="129" yWindow="441" count="12">
    <dataValidation type="custom" allowBlank="1" showInputMessage="1" showErrorMessage="1" errorTitle="خطأ" error="الرقم الوطني خطأ في حال لم تكن تحمل الجنسية السورية أو الفلسطينية السورية عليك إدخال رقم جواز السفر أو رقمك القومي في الحقل المخصص" promptTitle="الرقم الوطني" prompt="يجب أن تدخل الرقم الوطني من اليسار إلى اليمين_x000a_في حال لم تكن تحمل الجنسية السورية عليك إدخال رقم جواز سفرك أو رقمك القومي" sqref="A5" xr:uid="{9AD2332A-A333-4171-B92A-F4D7EDABA688}">
      <formula1>AND(OR(LEFT(A5,1)="0",LEFT(A5,1)="1",LEFT(A5,1)="9"),LEFT(A5,2)&lt;&gt;"00",LEN(A5)=11)</formula1>
    </dataValidation>
    <dataValidation type="custom" allowBlank="1" showInputMessage="1" showErrorMessage="1" errorTitle="خطأ" error="رقم الموبايل غير صحيح" sqref="E5" xr:uid="{926801B0-5F62-4B74-9047-D105C4DEB25E}">
      <formula1>AND(LEFT(E5,2)="09",LEN(E5)=10)</formula1>
    </dataValidation>
    <dataValidation type="date" allowBlank="1" showInputMessage="1" showErrorMessage="1" promptTitle="يجب أن يكون التاريخ " prompt="يوم / شهر / سنة" sqref="A11" xr:uid="{727F7E2C-6EFE-45F9-BE9D-149CF438E3DD}">
      <formula1>18264</formula1>
      <formula2>44196</formula2>
    </dataValidation>
    <dataValidation allowBlank="1" showInputMessage="1" showErrorMessage="1" promptTitle="اسم الأب باللغة الانكليزية" prompt="يجب أن يكون صحيح لأن سيتم إعتماده في جميع الوثائق الجامعية" sqref="D8" xr:uid="{471705AC-2934-4084-A520-5C6B3A577133}"/>
    <dataValidation allowBlank="1" showInputMessage="1" showErrorMessage="1" promptTitle="اسم الأم باللغة الانكليزية" prompt="يجب أن يكون صحيح لأن سيتم إعتماده في جميع الوثائق الجامعية" sqref="E8" xr:uid="{189A4448-185E-47DC-811A-62E4ED60C5D4}"/>
    <dataValidation allowBlank="1" showInputMessage="1" showErrorMessage="1" promptTitle="مكان الميلاد باللغة الانكليزية" prompt="يجب أن يكون صحيح لأن سيتم إعتماده في جميع الوثائق الجامعية" sqref="F8" xr:uid="{2A9A7559-2F9F-46B6-8259-949DA50EA5C7}"/>
    <dataValidation type="list" allowBlank="1" showInputMessage="1" showErrorMessage="1" sqref="F11" xr:uid="{0BC29821-1E3E-4301-BBD4-60676F130A2E}">
      <formula1>$D$18:$D$91</formula1>
    </dataValidation>
    <dataValidation type="custom" allowBlank="1" showInputMessage="1" showErrorMessage="1" errorTitle="خطأ" error="رقم الهاتف غير صحيح_x000a_يجب كتابة نداء المحافظة ثم رقم الهاتف_x000a_" sqref="D5" xr:uid="{1C3A077E-9FBF-42AB-B79C-FF227BE2DE8B}">
      <formula1>AND(LEFT(D5,1)="0",AND(LEN(D5)&gt;8,LEN(D5)&lt;12))</formula1>
    </dataValidation>
    <dataValidation type="list" allowBlank="1" showInputMessage="1" showErrorMessage="1" sqref="D11" xr:uid="{4981BAB2-2057-4354-8FBA-070BA37A95DD}">
      <formula1>$F$20:$F$21</formula1>
    </dataValidation>
    <dataValidation type="list" allowBlank="1" showInputMessage="1" showErrorMessage="1" sqref="E11" xr:uid="{94372700-3E9A-4040-8963-F25D8FDC90B1}">
      <formula1>$G$20:$G$22</formula1>
    </dataValidation>
    <dataValidation type="list" allowBlank="1" showInputMessage="1" showErrorMessage="1" sqref="G11" xr:uid="{6B78FDC5-CDCF-4D8F-A62D-111DAD5BC06B}">
      <formula1>$J$19:$J$33</formula1>
    </dataValidation>
    <dataValidation type="list" allowBlank="1" showInputMessage="1" showErrorMessage="1" sqref="C11" xr:uid="{E5FC249C-2341-44F7-B2D3-C423358C39B8}">
      <formula1>$L$19:$L$34</formula1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ورقة4"/>
  <dimension ref="A1:CA65"/>
  <sheetViews>
    <sheetView showGridLines="0" rightToLeft="1" zoomScale="85" zoomScaleNormal="85" workbookViewId="0">
      <selection activeCell="T11" sqref="T11"/>
    </sheetView>
  </sheetViews>
  <sheetFormatPr defaultColWidth="9" defaultRowHeight="14.25" customHeight="1" x14ac:dyDescent="0.25"/>
  <cols>
    <col min="1" max="8" width="4.296875" style="61" customWidth="1"/>
    <col min="9" max="9" width="5.296875" style="61" bestFit="1" customWidth="1"/>
    <col min="10" max="10" width="5.8984375" style="61" customWidth="1"/>
    <col min="11" max="16" width="4.296875" style="61" customWidth="1"/>
    <col min="17" max="17" width="6.296875" style="61" bestFit="1" customWidth="1"/>
    <col min="18" max="33" width="4.296875" style="61" customWidth="1"/>
    <col min="34" max="40" width="4" style="61" customWidth="1"/>
    <col min="41" max="41" width="48.19921875" style="62" bestFit="1" customWidth="1"/>
    <col min="42" max="54" width="4" style="62" customWidth="1"/>
    <col min="55" max="56" width="3.296875" style="62" customWidth="1"/>
    <col min="57" max="57" width="34.19921875" style="62" customWidth="1"/>
    <col min="58" max="58" width="20.296875" style="62" customWidth="1"/>
    <col min="59" max="59" width="9.296875" style="62" customWidth="1"/>
    <col min="60" max="62" width="9" style="62" customWidth="1"/>
    <col min="63" max="63" width="5.8984375" style="62" customWidth="1"/>
    <col min="64" max="64" width="3.296875" style="62" customWidth="1"/>
    <col min="65" max="65" width="4.296875" style="62" bestFit="1" customWidth="1"/>
    <col min="66" max="66" width="26.296875" style="62" bestFit="1" customWidth="1"/>
    <col min="67" max="67" width="5.09765625" style="62" bestFit="1" customWidth="1"/>
    <col min="68" max="68" width="4.796875" style="62" bestFit="1" customWidth="1"/>
    <col min="69" max="69" width="2.19921875" style="62" customWidth="1"/>
    <col min="70" max="71" width="5.8984375" style="62" bestFit="1" customWidth="1"/>
    <col min="72" max="72" width="7.796875" style="62" bestFit="1" customWidth="1"/>
    <col min="73" max="73" width="9" style="62" customWidth="1"/>
    <col min="74" max="74" width="35.296875" style="62" customWidth="1"/>
    <col min="75" max="76" width="9" style="62" customWidth="1"/>
    <col min="77" max="77" width="23" style="62" customWidth="1"/>
    <col min="78" max="78" width="9" style="60" customWidth="1"/>
    <col min="79" max="79" width="23" style="61" customWidth="1"/>
    <col min="80" max="80" width="9" style="61" customWidth="1"/>
    <col min="81" max="16384" width="9" style="61"/>
  </cols>
  <sheetData>
    <row r="1" spans="1:79" s="55" customFormat="1" ht="21" customHeight="1" thickBot="1" x14ac:dyDescent="0.3">
      <c r="A1" s="261" t="s">
        <v>79</v>
      </c>
      <c r="B1" s="261"/>
      <c r="C1" s="261"/>
      <c r="D1" s="285">
        <f>'إدخال البيانات'!C1</f>
        <v>0</v>
      </c>
      <c r="E1" s="286"/>
      <c r="F1" s="286"/>
      <c r="G1" s="261" t="s">
        <v>80</v>
      </c>
      <c r="H1" s="261"/>
      <c r="I1" s="261"/>
      <c r="J1" s="283" t="str">
        <f>IFERROR(VLOOKUP($D$1,ورقة2!$A$2:$Z$2599,2,0),"")</f>
        <v/>
      </c>
      <c r="K1" s="283"/>
      <c r="L1" s="283"/>
      <c r="M1" s="261" t="s">
        <v>81</v>
      </c>
      <c r="N1" s="261"/>
      <c r="O1" s="261"/>
      <c r="P1" s="270" t="str">
        <f>IFERROR(IF(VLOOKUP($D$1,ورقة2!$A$2:$Z$2599,3,0)=0,'إدخال البيانات'!#REF!,VLOOKUP($D$1,ورقة2!$A$2:$Z$2599,3,0)),"")</f>
        <v/>
      </c>
      <c r="Q1" s="270"/>
      <c r="R1" s="270"/>
      <c r="S1" s="261" t="s">
        <v>82</v>
      </c>
      <c r="T1" s="261"/>
      <c r="U1" s="261"/>
      <c r="V1" s="270" t="str">
        <f>IFERROR(IF(VLOOKUP($D$1,ورقة2!A2:Z2599,4,0)=0,'إدخال البيانات'!#REF!,VLOOKUP($D$1,ورقة2!A2:Z2599,4,0)),"")</f>
        <v/>
      </c>
      <c r="W1" s="270"/>
      <c r="X1" s="270"/>
      <c r="Y1" s="261" t="s">
        <v>43</v>
      </c>
      <c r="Z1" s="261"/>
      <c r="AA1" s="261"/>
      <c r="AB1" s="271" t="e">
        <f>'إدخال البيانات'!A10</f>
        <v>#N/A</v>
      </c>
      <c r="AC1" s="271"/>
      <c r="AD1" s="271"/>
      <c r="AE1" s="261" t="s">
        <v>44</v>
      </c>
      <c r="AF1" s="261"/>
      <c r="AG1" s="261"/>
      <c r="AH1" s="268" t="e">
        <f>'إدخال البيانات'!B10</f>
        <v>#N/A</v>
      </c>
      <c r="AI1" s="269"/>
      <c r="AJ1" s="269"/>
      <c r="AK1" s="269"/>
      <c r="AL1" s="269"/>
      <c r="AN1" s="55">
        <f>الإستمارة!AJ1</f>
        <v>0</v>
      </c>
      <c r="AO1" s="56" t="s">
        <v>83</v>
      </c>
      <c r="AP1" s="56"/>
      <c r="AQ1" s="56"/>
      <c r="AR1" s="56"/>
      <c r="AS1" s="56"/>
      <c r="AT1" s="56"/>
      <c r="AU1" s="56"/>
      <c r="AV1" s="56" t="s">
        <v>83</v>
      </c>
      <c r="AW1" s="56"/>
      <c r="AX1" s="56"/>
      <c r="AY1" s="56"/>
      <c r="AZ1" s="56"/>
      <c r="BA1" s="56"/>
      <c r="BB1" s="56"/>
      <c r="BC1" s="56"/>
      <c r="BD1" s="56"/>
      <c r="BF1" s="57" t="e">
        <f>IF($D$2="الأولى",BN21,IF($D$2="الثانية",BN36,IF($D$2="الثالثة",BN50,"")))</f>
        <v>#N/A</v>
      </c>
      <c r="BG1" s="56" t="e">
        <f t="shared" ref="BG1:BG7" si="0">IF($D$2="الأولى",BM21,IF($D$2="الثانية",BM36,IF($D$2="الثالثة",BM50,"")))</f>
        <v>#N/A</v>
      </c>
      <c r="BH1" s="56"/>
      <c r="BI1" s="56"/>
      <c r="BJ1" s="56"/>
      <c r="BK1" s="56"/>
      <c r="BL1" s="57"/>
      <c r="BM1" s="57"/>
      <c r="BN1" s="57"/>
      <c r="BO1" s="57"/>
      <c r="BP1" s="57"/>
      <c r="BQ1" s="57"/>
      <c r="BR1" s="57"/>
      <c r="BS1" s="57" t="s">
        <v>84</v>
      </c>
      <c r="BT1" s="56" t="s">
        <v>85</v>
      </c>
      <c r="BU1" s="56"/>
      <c r="BV1" s="56"/>
      <c r="BW1" s="56"/>
      <c r="BX1" s="56"/>
      <c r="BY1" s="56"/>
      <c r="BZ1" s="132"/>
    </row>
    <row r="2" spans="1:79" s="58" customFormat="1" ht="21" customHeight="1" thickTop="1" thickBot="1" x14ac:dyDescent="0.3">
      <c r="A2" s="261" t="s">
        <v>86</v>
      </c>
      <c r="B2" s="261"/>
      <c r="C2" s="261"/>
      <c r="D2" s="287" t="e">
        <f>VLOOKUP($D$1,ورقة2!A2:Z2599,9,0)</f>
        <v>#N/A</v>
      </c>
      <c r="E2" s="287"/>
      <c r="F2" s="287"/>
      <c r="G2" s="261"/>
      <c r="H2" s="261"/>
      <c r="I2" s="261"/>
      <c r="J2" s="258" t="e">
        <f>'إدخال البيانات'!F7</f>
        <v>#N/A</v>
      </c>
      <c r="K2" s="259"/>
      <c r="L2" s="260"/>
      <c r="M2" s="261" t="s">
        <v>87</v>
      </c>
      <c r="N2" s="261"/>
      <c r="O2" s="261"/>
      <c r="P2" s="270" t="e">
        <f>'إدخال البيانات'!E7</f>
        <v>#N/A</v>
      </c>
      <c r="Q2" s="270"/>
      <c r="R2" s="270"/>
      <c r="S2" s="261" t="s">
        <v>88</v>
      </c>
      <c r="T2" s="261"/>
      <c r="U2" s="261"/>
      <c r="V2" s="270" t="e">
        <f>'إدخال البيانات'!D7</f>
        <v>#N/A</v>
      </c>
      <c r="W2" s="270"/>
      <c r="X2" s="270"/>
      <c r="Y2" s="261" t="s">
        <v>89</v>
      </c>
      <c r="Z2" s="261"/>
      <c r="AA2" s="261"/>
      <c r="AB2" s="270" t="e">
        <f>'إدخال البيانات'!C7</f>
        <v>#N/A</v>
      </c>
      <c r="AC2" s="270"/>
      <c r="AD2" s="270"/>
      <c r="AE2" s="261" t="s">
        <v>90</v>
      </c>
      <c r="AF2" s="261"/>
      <c r="AG2" s="261"/>
      <c r="AH2" s="270"/>
      <c r="AI2" s="270"/>
      <c r="AJ2" s="270"/>
      <c r="AK2" s="277"/>
      <c r="AL2" s="277"/>
      <c r="AO2" s="57" t="s">
        <v>91</v>
      </c>
      <c r="AP2" s="57"/>
      <c r="AQ2" s="57"/>
      <c r="AR2" s="57"/>
      <c r="AS2" s="57"/>
      <c r="AT2" s="57"/>
      <c r="AU2" s="57"/>
      <c r="AV2" s="57" t="s">
        <v>91</v>
      </c>
      <c r="AW2" s="57"/>
      <c r="AX2" s="57"/>
      <c r="AY2" s="57"/>
      <c r="AZ2" s="57"/>
      <c r="BA2" s="57"/>
      <c r="BB2" s="57"/>
      <c r="BC2" s="57"/>
      <c r="BD2" s="57"/>
      <c r="BF2" s="57" t="e">
        <f t="shared" ref="BF2:BF7" si="1">IF($D$2="الأولى",BN22,IF($D$2="الثانية",BN37,IF($D$2="الثالثة",BN51,"")))</f>
        <v>#N/A</v>
      </c>
      <c r="BG2" s="56" t="e">
        <f t="shared" si="0"/>
        <v>#N/A</v>
      </c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 t="s">
        <v>92</v>
      </c>
      <c r="BT2" s="57" t="s">
        <v>93</v>
      </c>
      <c r="BU2" s="57"/>
      <c r="BV2" s="57"/>
      <c r="BW2" s="57"/>
      <c r="BX2" s="57"/>
      <c r="BY2" s="57"/>
      <c r="BZ2" s="128"/>
    </row>
    <row r="3" spans="1:79" s="58" customFormat="1" ht="21" customHeight="1" thickTop="1" thickBot="1" x14ac:dyDescent="0.3">
      <c r="A3" s="261" t="s">
        <v>46</v>
      </c>
      <c r="B3" s="261"/>
      <c r="C3" s="261"/>
      <c r="D3" s="272" t="e">
        <f>'إدخال البيانات'!D10</f>
        <v>#N/A</v>
      </c>
      <c r="E3" s="272"/>
      <c r="F3" s="272"/>
      <c r="G3" s="261" t="s">
        <v>45</v>
      </c>
      <c r="H3" s="261"/>
      <c r="I3" s="261"/>
      <c r="J3" s="270" t="e">
        <f>'إدخال البيانات'!C10</f>
        <v>#N/A</v>
      </c>
      <c r="K3" s="270"/>
      <c r="L3" s="270"/>
      <c r="M3" s="261" t="s">
        <v>21</v>
      </c>
      <c r="N3" s="261"/>
      <c r="O3" s="261"/>
      <c r="P3" s="272" t="e">
        <f>IF(OR(J3='إدخال البيانات'!L19,'إختيار المقررات'!J3='إدخال البيانات'!L20),'إدخال البيانات'!A5,'إدخال البيانات'!B5)</f>
        <v>#N/A</v>
      </c>
      <c r="Q3" s="272"/>
      <c r="R3" s="272"/>
      <c r="S3" s="261" t="s">
        <v>94</v>
      </c>
      <c r="T3" s="261"/>
      <c r="U3" s="261"/>
      <c r="V3" s="272" t="str">
        <f>IFERROR(IF(J3='إدخال البيانات'!L19,VLOOKUP(LEFT('إدخال البيانات'!A5,2),'إدخال البيانات'!I20:J33,2,0)),"غير سوري")</f>
        <v>غير سوري</v>
      </c>
      <c r="W3" s="272"/>
      <c r="X3" s="272"/>
      <c r="Y3" s="261" t="s">
        <v>23</v>
      </c>
      <c r="Z3" s="261"/>
      <c r="AA3" s="261"/>
      <c r="AB3" s="272" t="e">
        <f>IF(J3='إدخال البيانات'!L19,'إدخال البيانات'!C5,"غير سوري")</f>
        <v>#N/A</v>
      </c>
      <c r="AC3" s="272">
        <f>'إدخال البيانات'!C8</f>
        <v>0</v>
      </c>
      <c r="AD3" s="272"/>
      <c r="AE3" s="261" t="s">
        <v>36</v>
      </c>
      <c r="AF3" s="261"/>
      <c r="AG3" s="261"/>
      <c r="AH3" s="278" t="e">
        <f>IF(AND(OR(J3="العربية السورية",J3="الفلسطينية السورية"),D3="ذكر"),'إدخال البيانات'!G5,"لايوجد")</f>
        <v>#N/A</v>
      </c>
      <c r="AI3" s="279"/>
      <c r="AJ3" s="279"/>
      <c r="AK3" s="279"/>
      <c r="AL3" s="279"/>
      <c r="AO3" s="57" t="s">
        <v>95</v>
      </c>
      <c r="AP3" s="57"/>
      <c r="AQ3" s="57"/>
      <c r="AR3" s="57"/>
      <c r="AS3" s="57"/>
      <c r="AT3" s="57"/>
      <c r="AU3" s="57"/>
      <c r="AV3" s="57" t="s">
        <v>95</v>
      </c>
      <c r="AW3" s="57"/>
      <c r="AX3" s="57"/>
      <c r="AY3" s="57"/>
      <c r="AZ3" s="57"/>
      <c r="BA3" s="57"/>
      <c r="BB3" s="57"/>
      <c r="BC3" s="57"/>
      <c r="BD3" s="57"/>
      <c r="BF3" s="57" t="e">
        <f t="shared" si="1"/>
        <v>#N/A</v>
      </c>
      <c r="BG3" s="56" t="e">
        <f t="shared" si="0"/>
        <v>#N/A</v>
      </c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128"/>
    </row>
    <row r="4" spans="1:79" s="58" customFormat="1" ht="25.2" customHeight="1" thickTop="1" thickBot="1" x14ac:dyDescent="0.3">
      <c r="A4" s="261" t="s">
        <v>96</v>
      </c>
      <c r="B4" s="261"/>
      <c r="C4" s="261"/>
      <c r="D4" s="274" t="e">
        <f>'إدخال البيانات'!E10</f>
        <v>#N/A</v>
      </c>
      <c r="E4" s="274"/>
      <c r="F4" s="274"/>
      <c r="G4" s="275" t="s">
        <v>97</v>
      </c>
      <c r="H4" s="275"/>
      <c r="I4" s="275"/>
      <c r="J4" s="284" t="e">
        <f>'إدخال البيانات'!F10</f>
        <v>#N/A</v>
      </c>
      <c r="K4" s="284"/>
      <c r="L4" s="284"/>
      <c r="M4" s="275" t="s">
        <v>98</v>
      </c>
      <c r="N4" s="275"/>
      <c r="O4" s="275"/>
      <c r="P4" s="274" t="e">
        <f>'إدخال البيانات'!G10</f>
        <v>#N/A</v>
      </c>
      <c r="Q4" s="274"/>
      <c r="R4" s="274"/>
      <c r="S4" s="275" t="s">
        <v>99</v>
      </c>
      <c r="T4" s="275"/>
      <c r="U4" s="275"/>
      <c r="V4" s="273">
        <f>'إدخال البيانات'!E5</f>
        <v>0</v>
      </c>
      <c r="W4" s="274"/>
      <c r="X4" s="274"/>
      <c r="Y4" s="275" t="s">
        <v>100</v>
      </c>
      <c r="Z4" s="275"/>
      <c r="AA4" s="275"/>
      <c r="AB4" s="273">
        <f>'إدخال البيانات'!D5</f>
        <v>0</v>
      </c>
      <c r="AC4" s="274">
        <f>'إدخال البيانات'!D8</f>
        <v>0</v>
      </c>
      <c r="AD4" s="274"/>
      <c r="AE4" s="275" t="s">
        <v>26</v>
      </c>
      <c r="AF4" s="275"/>
      <c r="AG4" s="275"/>
      <c r="AH4" s="278">
        <f>'إدخال البيانات'!F5</f>
        <v>0</v>
      </c>
      <c r="AI4" s="279"/>
      <c r="AJ4" s="279"/>
      <c r="AK4" s="279"/>
      <c r="AL4" s="279"/>
      <c r="AO4" s="51" t="s">
        <v>101</v>
      </c>
      <c r="AP4" s="57"/>
      <c r="AQ4" s="57"/>
      <c r="AR4" s="57"/>
      <c r="AS4" s="57"/>
      <c r="AT4" s="57"/>
      <c r="AU4" s="57"/>
      <c r="AV4" s="51" t="s">
        <v>101</v>
      </c>
      <c r="AW4" s="57"/>
      <c r="AX4" s="57"/>
      <c r="AY4" s="57"/>
      <c r="AZ4" s="57"/>
      <c r="BA4" s="57"/>
      <c r="BB4" s="57"/>
      <c r="BC4" s="56"/>
      <c r="BD4" s="57"/>
      <c r="BF4" s="57" t="e">
        <f t="shared" si="1"/>
        <v>#N/A</v>
      </c>
      <c r="BG4" s="56" t="e">
        <f t="shared" si="0"/>
        <v>#N/A</v>
      </c>
      <c r="BH4" s="57"/>
      <c r="BI4" s="57"/>
      <c r="BJ4" s="57"/>
      <c r="BK4" s="57"/>
      <c r="BL4" s="57"/>
      <c r="BM4" s="57"/>
      <c r="BN4" s="57"/>
      <c r="BO4" s="57"/>
      <c r="BP4" s="57"/>
      <c r="BQ4" s="52"/>
      <c r="BR4" s="57"/>
      <c r="BS4" s="57"/>
      <c r="BT4" s="57"/>
      <c r="BU4" s="57"/>
      <c r="BV4" s="57"/>
      <c r="BW4" s="57"/>
      <c r="BX4" s="57"/>
      <c r="BY4" s="57"/>
      <c r="BZ4" s="128"/>
    </row>
    <row r="5" spans="1:79" s="58" customFormat="1" ht="25.2" customHeight="1" thickTop="1" thickBot="1" x14ac:dyDescent="0.3">
      <c r="A5" s="280" t="s">
        <v>102</v>
      </c>
      <c r="B5" s="281"/>
      <c r="C5" s="282"/>
      <c r="D5" s="288"/>
      <c r="E5" s="289"/>
      <c r="F5" s="289"/>
      <c r="G5" s="289"/>
      <c r="H5" s="289"/>
      <c r="I5" s="289"/>
      <c r="J5" s="289"/>
      <c r="K5" s="289"/>
      <c r="L5" s="290"/>
      <c r="M5" s="275" t="s">
        <v>103</v>
      </c>
      <c r="N5" s="275"/>
      <c r="O5" s="275"/>
      <c r="P5" s="274" t="e">
        <f>IF(VLOOKUP($D$1,ورقة2!A2:U2062,18,0)="","",VLOOKUP($D$1,ورقة2!A2:U2062,18,0))</f>
        <v>#N/A</v>
      </c>
      <c r="Q5" s="274"/>
      <c r="R5" s="274"/>
      <c r="S5" s="275" t="s">
        <v>104</v>
      </c>
      <c r="T5" s="275"/>
      <c r="U5" s="275"/>
      <c r="V5" s="276" t="e">
        <f>IF(VLOOKUP($D$1,ورقة2!A2:U2062,19,0)="","",VLOOKUP($D$1,ورقة2!A2:U2062,19,0))</f>
        <v>#N/A</v>
      </c>
      <c r="W5" s="276"/>
      <c r="X5" s="276"/>
      <c r="Y5" s="275" t="s">
        <v>105</v>
      </c>
      <c r="Z5" s="275"/>
      <c r="AA5" s="275"/>
      <c r="AB5" s="274" t="e">
        <f>VLOOKUP($D$1,ورقة2!A2:U2062,20,0)</f>
        <v>#N/A</v>
      </c>
      <c r="AC5" s="274"/>
      <c r="AD5" s="274"/>
      <c r="AE5" s="261"/>
      <c r="AF5" s="261"/>
      <c r="AG5" s="261"/>
      <c r="AH5" s="158"/>
      <c r="AI5" s="158"/>
      <c r="AJ5" s="158"/>
      <c r="AK5" s="159"/>
      <c r="AL5" s="159"/>
      <c r="AO5" s="57" t="s">
        <v>106</v>
      </c>
      <c r="AP5" s="57"/>
      <c r="AQ5" s="57"/>
      <c r="AR5" s="57"/>
      <c r="AS5" s="57"/>
      <c r="AT5" s="57"/>
      <c r="AU5" s="57"/>
      <c r="AV5" s="57" t="s">
        <v>106</v>
      </c>
      <c r="AW5" s="57"/>
      <c r="AX5" s="57"/>
      <c r="AY5" s="57"/>
      <c r="AZ5" s="57"/>
      <c r="BA5" s="57"/>
      <c r="BB5" s="57"/>
      <c r="BC5" s="57"/>
      <c r="BD5" s="57"/>
      <c r="BF5" s="57" t="e">
        <f t="shared" si="1"/>
        <v>#N/A</v>
      </c>
      <c r="BG5" s="56" t="e">
        <f t="shared" si="0"/>
        <v>#N/A</v>
      </c>
      <c r="BH5" s="57"/>
      <c r="BI5" s="57"/>
      <c r="BJ5" s="57"/>
      <c r="BK5" s="57"/>
      <c r="BL5" s="129">
        <v>1</v>
      </c>
      <c r="BM5" s="129"/>
      <c r="BN5" s="129" t="s">
        <v>107</v>
      </c>
      <c r="BO5" s="57"/>
      <c r="BP5" s="57"/>
      <c r="BQ5" s="57"/>
      <c r="BR5" s="57"/>
      <c r="BS5" s="57" t="str">
        <f>IF(AND(BS6="",BS7="",BS8="",BS9="",BS10="",BS11="",BS12=""),"",BL5)</f>
        <v/>
      </c>
      <c r="BT5" s="57" t="str">
        <f>IF(AND(BT6="",BT7="",BT8="",BT9="",BT10="",BT11="",BT12=""),"",BL5)</f>
        <v/>
      </c>
      <c r="BU5" s="57"/>
      <c r="BV5" s="52"/>
      <c r="BW5" s="57"/>
      <c r="BX5" s="57"/>
      <c r="BY5" s="57"/>
      <c r="BZ5" s="128"/>
    </row>
    <row r="6" spans="1:79" s="58" customFormat="1" ht="25.2" customHeight="1" thickTop="1" thickBot="1" x14ac:dyDescent="0.3">
      <c r="A6" s="26"/>
      <c r="B6" s="26"/>
      <c r="C6" s="26"/>
      <c r="AK6" s="26"/>
      <c r="AL6" s="26"/>
      <c r="AM6" s="26"/>
      <c r="AN6" s="26"/>
      <c r="AO6" s="57" t="s">
        <v>108</v>
      </c>
      <c r="AP6" s="57"/>
      <c r="AQ6" s="57"/>
      <c r="AR6" s="57"/>
      <c r="AS6" s="57"/>
      <c r="AT6" s="57"/>
      <c r="AU6" s="57"/>
      <c r="AV6" s="57" t="s">
        <v>108</v>
      </c>
      <c r="AW6" s="57"/>
      <c r="AX6" s="57"/>
      <c r="AY6" s="57"/>
      <c r="AZ6" s="57"/>
      <c r="BA6" s="57"/>
      <c r="BB6" s="57"/>
      <c r="BC6" s="57"/>
      <c r="BD6" s="57"/>
      <c r="BF6" s="57" t="e">
        <f t="shared" si="1"/>
        <v>#N/A</v>
      </c>
      <c r="BG6" s="56" t="e">
        <f t="shared" si="0"/>
        <v>#N/A</v>
      </c>
      <c r="BH6" s="57"/>
      <c r="BI6" s="57"/>
      <c r="BJ6" s="57"/>
      <c r="BK6" s="57" t="str">
        <f>IF(BR6="م",BL6,"")</f>
        <v/>
      </c>
      <c r="BL6" s="53">
        <v>2</v>
      </c>
      <c r="BM6" s="53">
        <v>41</v>
      </c>
      <c r="BN6" s="53" t="s">
        <v>997</v>
      </c>
      <c r="BO6" s="57" t="s">
        <v>109</v>
      </c>
      <c r="BP6" s="57" t="s">
        <v>110</v>
      </c>
      <c r="BQ6" s="57" t="str">
        <f t="shared" ref="BQ6:BQ11" si="2">IFERROR(VLOOKUP(BL6,$G$9:$T$21,13,0),"")</f>
        <v/>
      </c>
      <c r="BR6" s="59" t="str">
        <f>IFERROR(IF(VLOOKUP($D$1,ورقة4!$A$3:$BD$4305,MATCH(BM6,ورقة4!$A$2:$BD$2,0),0)=0,"",VLOOKUP($D$1,ورقة4!$A$3:$BD$4305,MATCH(BM6,ورقة4!$A$2:$BD$2,0),0)),"")</f>
        <v/>
      </c>
      <c r="BS6" s="54" t="str">
        <f>IF(BR6="م",BL6,"")</f>
        <v/>
      </c>
      <c r="BT6" s="57" t="str">
        <f>IF(BR6="","",BL6)</f>
        <v/>
      </c>
      <c r="BU6" s="57"/>
      <c r="BV6" t="s">
        <v>1072</v>
      </c>
      <c r="BW6"/>
      <c r="BX6" s="53"/>
      <c r="BY6" s="57"/>
      <c r="BZ6" s="128"/>
    </row>
    <row r="7" spans="1:79" ht="25.2" customHeight="1" thickTop="1" thickBot="1" x14ac:dyDescent="0.45">
      <c r="J7" s="291" t="e">
        <f>IF(VLOOKUP(D1,ورقة2!A2:V2063,22,0)="","",VLOOKUP(D1,ورقة2!A2:V2063,22,0))</f>
        <v>#N/A</v>
      </c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91"/>
      <c r="Y7" s="291"/>
      <c r="Z7" s="291"/>
      <c r="AA7" s="291"/>
      <c r="AC7" s="299" t="s">
        <v>111</v>
      </c>
      <c r="AD7" s="300"/>
      <c r="AE7" s="300"/>
      <c r="AF7" s="300"/>
      <c r="AG7" s="301"/>
      <c r="AH7" s="302" t="e">
        <f>IF(D2="الرابعة حديث",50000,0)</f>
        <v>#N/A</v>
      </c>
      <c r="AI7" s="303"/>
      <c r="AJ7" s="304"/>
      <c r="AL7" s="26"/>
      <c r="AM7" s="26"/>
      <c r="AN7" s="26"/>
      <c r="AO7" s="57" t="s">
        <v>112</v>
      </c>
      <c r="AV7" s="57" t="s">
        <v>112</v>
      </c>
      <c r="BC7" s="56"/>
      <c r="BF7" s="57" t="e">
        <f t="shared" si="1"/>
        <v>#N/A</v>
      </c>
      <c r="BG7" s="56" t="e">
        <f t="shared" si="0"/>
        <v>#N/A</v>
      </c>
      <c r="BK7" s="57" t="str">
        <f t="shared" ref="BK7:BK42" si="3">IF(BR7="م",BL7,"")</f>
        <v/>
      </c>
      <c r="BL7" s="129">
        <v>3</v>
      </c>
      <c r="BM7" s="53">
        <v>42</v>
      </c>
      <c r="BN7" s="53" t="s">
        <v>998</v>
      </c>
      <c r="BO7" s="57" t="s">
        <v>109</v>
      </c>
      <c r="BP7" s="57" t="s">
        <v>110</v>
      </c>
      <c r="BQ7" s="57" t="str">
        <f t="shared" si="2"/>
        <v/>
      </c>
      <c r="BR7" s="59" t="str">
        <f>IFERROR(IF(VLOOKUP($D$1,ورقة4!$A$3:$BD$4305,MATCH(BM7,ورقة4!$A$2:$BD$2,0),0)=0,"",VLOOKUP($D$1,ورقة4!$A$3:$BD$4305,MATCH(BM7,ورقة4!$A$2:$BD$2,0),0)),"")</f>
        <v/>
      </c>
      <c r="BS7" s="54" t="str">
        <f t="shared" ref="BS7:BS12" si="4">IF(BR7="م",BL7,"")</f>
        <v/>
      </c>
      <c r="BT7" s="57" t="str">
        <f t="shared" ref="BT7:BT12" si="5">IF(BR7="","",BL7)</f>
        <v/>
      </c>
      <c r="BU7" s="57"/>
      <c r="BV7" t="s">
        <v>1046</v>
      </c>
      <c r="BW7" s="125">
        <v>141</v>
      </c>
      <c r="BX7" s="57"/>
      <c r="BY7" s="57"/>
      <c r="BZ7" s="128"/>
      <c r="CA7" s="58"/>
    </row>
    <row r="8" spans="1:79" ht="25.2" customHeight="1" thickTop="1" thickBot="1" x14ac:dyDescent="0.35">
      <c r="A8" s="60"/>
      <c r="B8" s="60"/>
      <c r="C8" s="60"/>
      <c r="D8" s="60"/>
      <c r="E8" s="60"/>
      <c r="F8" s="60"/>
      <c r="G8" s="60"/>
      <c r="H8" s="181"/>
      <c r="I8" s="60"/>
      <c r="J8" s="151" t="s">
        <v>113</v>
      </c>
      <c r="K8" s="292" t="s">
        <v>114</v>
      </c>
      <c r="L8" s="292"/>
      <c r="M8" s="292"/>
      <c r="N8" s="292"/>
      <c r="O8" s="292"/>
      <c r="P8" s="292"/>
      <c r="Q8" s="292"/>
      <c r="R8" s="292"/>
      <c r="S8" s="292"/>
      <c r="T8" s="292"/>
      <c r="V8" s="296"/>
      <c r="W8" s="296"/>
      <c r="X8" s="296"/>
      <c r="Y8" s="296"/>
      <c r="Z8" s="296"/>
      <c r="AA8" s="296"/>
      <c r="AC8" s="293" t="s">
        <v>116</v>
      </c>
      <c r="AD8" s="294"/>
      <c r="AE8" s="294"/>
      <c r="AF8" s="294"/>
      <c r="AG8" s="294"/>
      <c r="AH8" s="297" t="e">
        <f>IF(AC20="ضعف الرسوم",SUM(I10:I35)*2,SUM(I10:I35))</f>
        <v>#N/A</v>
      </c>
      <c r="AI8" s="297"/>
      <c r="AJ8" s="298"/>
      <c r="AO8" s="62" t="s">
        <v>117</v>
      </c>
      <c r="BC8" s="57"/>
      <c r="BK8" s="57" t="str">
        <f t="shared" si="3"/>
        <v/>
      </c>
      <c r="BL8" s="53">
        <v>4</v>
      </c>
      <c r="BM8" s="53">
        <v>43</v>
      </c>
      <c r="BN8" s="53" t="s">
        <v>999</v>
      </c>
      <c r="BO8" s="57" t="s">
        <v>109</v>
      </c>
      <c r="BP8" s="57" t="s">
        <v>110</v>
      </c>
      <c r="BQ8" s="57" t="str">
        <f t="shared" si="2"/>
        <v/>
      </c>
      <c r="BR8" s="59" t="str">
        <f>IFERROR(IF(VLOOKUP($D$1,ورقة4!$A$3:$BD$4305,MATCH(BM8,ورقة4!$A$2:$BD$2,0),0)=0,"",VLOOKUP($D$1,ورقة4!$A$3:$BD$4305,MATCH(BM8,ورقة4!$A$2:$BD$2,0),0)),"")</f>
        <v/>
      </c>
      <c r="BS8" s="54" t="str">
        <f t="shared" si="4"/>
        <v/>
      </c>
      <c r="BT8" s="57" t="str">
        <f t="shared" si="5"/>
        <v/>
      </c>
      <c r="BU8" s="57"/>
      <c r="BV8" t="s">
        <v>1047</v>
      </c>
      <c r="BW8" s="125">
        <v>143</v>
      </c>
      <c r="BX8" s="53"/>
      <c r="BY8" s="57"/>
      <c r="BZ8" s="128"/>
      <c r="CA8" s="58"/>
    </row>
    <row r="9" spans="1:79" ht="25.2" customHeight="1" thickBot="1" x14ac:dyDescent="0.35">
      <c r="F9" s="61" t="str">
        <f>IF(AND(T9=1,S9="ج"),H9,"")</f>
        <v/>
      </c>
      <c r="G9" s="61" t="str">
        <f>IFERROR(SMALL($BT$5:$BT$63,BL5),"")</f>
        <v/>
      </c>
      <c r="H9" s="61" t="str">
        <f>G9</f>
        <v/>
      </c>
      <c r="J9" s="152"/>
      <c r="K9" s="267" t="str">
        <f>IFERROR(VLOOKUP(G9,$BL$4:$BN$63,3,0),"")</f>
        <v/>
      </c>
      <c r="L9" s="267"/>
      <c r="M9" s="267"/>
      <c r="N9" s="267"/>
      <c r="O9" s="267"/>
      <c r="P9" s="267"/>
      <c r="Q9" s="267"/>
      <c r="R9" s="267"/>
      <c r="S9" s="153" t="str">
        <f>IFERROR(IF(AND($D$2="الأولى حديث",G9&gt;7,$BZ$25&gt;6),"",IF(VLOOKUP(K9,$BN$5:$BR$63,5,0)=0,"",VLOOKUP(K9,$BN$5:$BR$63,5,0))),"")</f>
        <v/>
      </c>
      <c r="T9" s="154"/>
      <c r="V9" s="262" t="s">
        <v>1045</v>
      </c>
      <c r="W9" s="262"/>
      <c r="X9" s="262"/>
      <c r="Y9" s="262"/>
      <c r="Z9" s="262"/>
      <c r="AA9" s="262"/>
      <c r="AC9" s="293" t="s">
        <v>118</v>
      </c>
      <c r="AD9" s="294"/>
      <c r="AE9" s="294"/>
      <c r="AF9" s="294"/>
      <c r="AG9" s="294"/>
      <c r="AH9" s="297">
        <v>10000</v>
      </c>
      <c r="AI9" s="297"/>
      <c r="AJ9" s="298"/>
      <c r="AK9" s="27"/>
      <c r="BC9" s="56"/>
      <c r="BG9" s="62" t="str">
        <f>IF(S10="A","A","ج")</f>
        <v>ج</v>
      </c>
      <c r="BK9" s="57" t="str">
        <f t="shared" si="3"/>
        <v/>
      </c>
      <c r="BL9" s="129">
        <v>5</v>
      </c>
      <c r="BM9" s="53">
        <v>44</v>
      </c>
      <c r="BN9" s="53" t="s">
        <v>1000</v>
      </c>
      <c r="BO9" s="57" t="s">
        <v>109</v>
      </c>
      <c r="BP9" s="57" t="s">
        <v>110</v>
      </c>
      <c r="BQ9" s="57" t="str">
        <f t="shared" si="2"/>
        <v/>
      </c>
      <c r="BR9" s="59" t="str">
        <f>IFERROR(IF(VLOOKUP($D$1,ورقة4!$A$3:$BD$4305,MATCH(BM9,ورقة4!$A$2:$BD$2,0),0)=0,"",VLOOKUP($D$1,ورقة4!$A$3:$BD$4305,MATCH(BM9,ورقة4!$A$2:$BD$2,0),0)),"")</f>
        <v/>
      </c>
      <c r="BS9" s="54" t="str">
        <f t="shared" si="4"/>
        <v/>
      </c>
      <c r="BT9" s="57" t="str">
        <f t="shared" si="5"/>
        <v/>
      </c>
      <c r="BU9" s="57"/>
      <c r="BV9" t="s">
        <v>1048</v>
      </c>
      <c r="BW9" s="125">
        <v>144</v>
      </c>
      <c r="BX9" s="57"/>
      <c r="BY9" s="57"/>
      <c r="BZ9" s="128"/>
      <c r="CA9" s="58"/>
    </row>
    <row r="10" spans="1:79" ht="25.2" customHeight="1" thickTop="1" thickBot="1" x14ac:dyDescent="0.35">
      <c r="C10" s="61">
        <f>IF(D10&gt;0,1,0)</f>
        <v>0</v>
      </c>
      <c r="D10" s="61">
        <f>IF(E10&gt;0,1,0)</f>
        <v>0</v>
      </c>
      <c r="E10" s="64">
        <f>IF(I10&lt;&gt;$B$11,I10,0)</f>
        <v>0</v>
      </c>
      <c r="F10" s="61" t="str">
        <f>IF(AND(T10=1,OR(S10="ج",S10="ر1",S10="ر2",S10="A")),H10,"")</f>
        <v/>
      </c>
      <c r="G10" s="61" t="str">
        <f>IFERROR(SMALL($BT$5:$BT$63,BL6),"")</f>
        <v/>
      </c>
      <c r="H10" s="61" t="str">
        <f t="shared" ref="H10:H33" si="6">G10</f>
        <v/>
      </c>
      <c r="I10" s="64" t="b">
        <f>IF(AND(S10="A",T10=1),50000,IF(OR(S10="ج",S10="ر1",S10="ر2"),IF(T10=1,IF($D$5=$AO$7,0,IF(OR($D$5=$AO$1,$D$5=$AO$2,$D$5=$AO$5,$D$5=$AO$8),IF(S10="ج",20000,IF(S10="ر1",28000,IF(S10="ر2",36000,""))),IF(OR($D$5=$AO$3,$D$5=$AO$6),IF(S10="ج",12500,IF(S10="ر1",17500,IF(S10="ر2",22500,""))),IF($D$5=$AO$4,500,IF(S10="ج",25000,IF(S10="ر1",35000,IF(S10="ر2",45000,""))))))))))</f>
        <v>0</v>
      </c>
      <c r="J10" s="152" t="str">
        <f t="shared" ref="J10:J27" si="7">IF(IFERROR(VLOOKUP(H10,$BL$4:$BN$63,2,0),"")=0,"",IFERROR(VLOOKUP(H10,$BL$4:$BN$63,2,0),""))</f>
        <v/>
      </c>
      <c r="K10" s="264" t="str">
        <f t="shared" ref="K10:K27" si="8">IFERROR(VLOOKUP(H10,$BL$4:$BN$63,3,0),"")</f>
        <v/>
      </c>
      <c r="L10" s="265"/>
      <c r="M10" s="265"/>
      <c r="N10" s="265"/>
      <c r="O10" s="265"/>
      <c r="P10" s="265"/>
      <c r="Q10" s="265"/>
      <c r="R10" s="266"/>
      <c r="S10" s="153" t="str">
        <f>IFERROR(VLOOKUP(J10,BM5:BS62,6,0),"")</f>
        <v/>
      </c>
      <c r="T10" s="155"/>
      <c r="U10" s="61">
        <f>VLOOKUP(V10,$BV$6:$BW$35,2,0)</f>
        <v>0</v>
      </c>
      <c r="V10" s="263" t="s">
        <v>1072</v>
      </c>
      <c r="W10" s="263"/>
      <c r="X10" s="263"/>
      <c r="Y10" s="263"/>
      <c r="Z10" s="263"/>
      <c r="AA10" s="263"/>
      <c r="AC10" s="293" t="s">
        <v>119</v>
      </c>
      <c r="AD10" s="294"/>
      <c r="AE10" s="294"/>
      <c r="AF10" s="294"/>
      <c r="AG10" s="294"/>
      <c r="AH10" s="297">
        <f>IF(AB19&gt;0,COUNTIF(U19:U29,"&gt;0")*15000,IF(D5=AO4,COUNTIF(U19:U29,"&gt;0")*1500,IF(OR(D5=AO3,D5=AO6),COUNTIF(U19:U29,"&gt;0")*7500,IF(OR(D5=AO1,D5=AO2,D5=AO8,D5=AO5),COUNTIF(U19:U29,"&gt;0")*12000,COUNTIF(U19:U29,"&gt;0")*15000))))</f>
        <v>0</v>
      </c>
      <c r="AI10" s="297"/>
      <c r="AJ10" s="298"/>
      <c r="AK10" s="29"/>
      <c r="BK10" s="57" t="str">
        <f t="shared" si="3"/>
        <v/>
      </c>
      <c r="BL10" s="53">
        <v>6</v>
      </c>
      <c r="BM10" s="53">
        <v>45</v>
      </c>
      <c r="BN10" s="53" t="s">
        <v>1001</v>
      </c>
      <c r="BO10" s="57" t="s">
        <v>109</v>
      </c>
      <c r="BP10" s="57" t="s">
        <v>110</v>
      </c>
      <c r="BQ10" s="57" t="str">
        <f t="shared" si="2"/>
        <v/>
      </c>
      <c r="BR10" s="59" t="str">
        <f>IFERROR(IF(VLOOKUP($D$1,ورقة4!$A$3:$BD$4305,MATCH(BM10,ورقة4!$A$2:$BD$2,0),0)=0,"",VLOOKUP($D$1,ورقة4!$A$3:$BD$4305,MATCH(BM10,ورقة4!$A$2:$BD$2,0),0)),"")</f>
        <v/>
      </c>
      <c r="BS10" s="54" t="str">
        <f t="shared" si="4"/>
        <v/>
      </c>
      <c r="BT10" s="57" t="str">
        <f t="shared" si="5"/>
        <v/>
      </c>
      <c r="BU10" s="57"/>
      <c r="BV10" t="s">
        <v>1049</v>
      </c>
      <c r="BW10" s="125">
        <v>146</v>
      </c>
      <c r="BX10" s="53"/>
      <c r="BY10" s="57"/>
      <c r="BZ10" s="128"/>
      <c r="CA10" s="58"/>
    </row>
    <row r="11" spans="1:79" ht="25.2" customHeight="1" thickBot="1" x14ac:dyDescent="0.35">
      <c r="B11" s="61" t="b">
        <v>0</v>
      </c>
      <c r="C11" s="61">
        <f>D10+D11</f>
        <v>0</v>
      </c>
      <c r="D11" s="61">
        <f t="shared" ref="D11:D34" si="9">IF(E11&gt;0,1,0)</f>
        <v>0</v>
      </c>
      <c r="E11" s="64">
        <f t="shared" ref="E11:E34" si="10">IF(I11&lt;&gt;$B$11,I11,0)</f>
        <v>0</v>
      </c>
      <c r="F11" s="61" t="str">
        <f t="shared" ref="F11:F34" si="11">IF(AND(T11=1,OR(S11="ج",S11="ر1",S11="ر2",S11="A")),H11,"")</f>
        <v/>
      </c>
      <c r="G11" s="61" t="str">
        <f t="shared" ref="G11:G33" si="12">IFERROR(SMALL($BT$5:$BT$63,BL7),"")</f>
        <v/>
      </c>
      <c r="H11" s="61" t="str">
        <f t="shared" si="6"/>
        <v/>
      </c>
      <c r="I11" s="64" t="b">
        <f t="shared" ref="I11:I35" si="13">IF(AND(S11="A",T11=1),50000,IF(OR(S11="ج",S11="ر1",S11="ر2"),IF(T11=1,IF($D$5=$AO$7,0,IF(OR($D$5=$AO$1,$D$5=$AO$2,$D$5=$AO$5,$D$5=$AO$8),IF(S11="ج",20000,IF(S11="ر1",28000,IF(S11="ر2",36000,""))),IF(OR($D$5=$AO$3,$D$5=$AO$6),IF(S11="ج",12500,IF(S11="ر1",17500,IF(S11="ر2",22500,""))),IF($D$5=$AO$4,500,IF(S11="ج",25000,IF(S11="ر1",35000,IF(S11="ر2",45000,""))))))))))</f>
        <v>0</v>
      </c>
      <c r="J11" s="152" t="str">
        <f t="shared" si="7"/>
        <v/>
      </c>
      <c r="K11" s="264" t="str">
        <f t="shared" si="8"/>
        <v/>
      </c>
      <c r="L11" s="265"/>
      <c r="M11" s="265"/>
      <c r="N11" s="265"/>
      <c r="O11" s="265"/>
      <c r="P11" s="265"/>
      <c r="Q11" s="265"/>
      <c r="R11" s="266"/>
      <c r="S11" s="153" t="str">
        <f t="shared" ref="S11:S27" si="14">IFERROR(VLOOKUP(J11,BM6:BS63,6,0),"")</f>
        <v/>
      </c>
      <c r="T11" s="155"/>
      <c r="U11" s="61">
        <f t="shared" ref="U11:U13" si="15">VLOOKUP(V11,$BV$6:$BW$35,2,0)</f>
        <v>0</v>
      </c>
      <c r="V11" s="263" t="s">
        <v>1073</v>
      </c>
      <c r="W11" s="263"/>
      <c r="X11" s="263"/>
      <c r="Y11" s="263"/>
      <c r="Z11" s="263"/>
      <c r="AA11" s="263"/>
      <c r="AC11" s="293" t="s">
        <v>120</v>
      </c>
      <c r="AD11" s="294"/>
      <c r="AE11" s="294"/>
      <c r="AF11" s="294"/>
      <c r="AG11" s="294"/>
      <c r="AH11" s="297" t="e">
        <f>VLOOKUP($D$1,ورقة2!A2:U2062,20,0)</f>
        <v>#N/A</v>
      </c>
      <c r="AI11" s="297"/>
      <c r="AJ11" s="298"/>
      <c r="AK11" s="30"/>
      <c r="BK11" s="57" t="str">
        <f t="shared" si="3"/>
        <v/>
      </c>
      <c r="BL11" s="129">
        <v>7</v>
      </c>
      <c r="BM11" s="53">
        <v>46</v>
      </c>
      <c r="BN11" s="53" t="s">
        <v>1002</v>
      </c>
      <c r="BO11" s="57" t="s">
        <v>109</v>
      </c>
      <c r="BP11" s="57" t="s">
        <v>110</v>
      </c>
      <c r="BQ11" s="57" t="str">
        <f t="shared" si="2"/>
        <v/>
      </c>
      <c r="BR11" s="59" t="str">
        <f>IFERROR(IF(VLOOKUP($D$1,ورقة4!$A$3:$BD$4305,MATCH(BM11,ورقة4!$A$2:$BD$2,0),0)=0,"",VLOOKUP($D$1,ورقة4!$A$3:$BD$4305,MATCH(BM11,ورقة4!$A$2:$BD$2,0),0)),"")</f>
        <v/>
      </c>
      <c r="BS11" s="54" t="str">
        <f t="shared" si="4"/>
        <v/>
      </c>
      <c r="BT11" s="57" t="str">
        <f t="shared" si="5"/>
        <v/>
      </c>
      <c r="BU11" s="57"/>
      <c r="BV11" t="s">
        <v>1050</v>
      </c>
      <c r="BW11" s="125">
        <v>147</v>
      </c>
      <c r="BX11" s="57"/>
      <c r="BY11" s="57"/>
      <c r="BZ11" s="128"/>
      <c r="CA11" s="58"/>
    </row>
    <row r="12" spans="1:79" ht="25.2" customHeight="1" thickBot="1" x14ac:dyDescent="0.35">
      <c r="C12" s="61">
        <f>C11+D12</f>
        <v>0</v>
      </c>
      <c r="D12" s="61">
        <f t="shared" si="9"/>
        <v>0</v>
      </c>
      <c r="E12" s="64">
        <f t="shared" si="10"/>
        <v>0</v>
      </c>
      <c r="F12" s="61" t="str">
        <f t="shared" si="11"/>
        <v/>
      </c>
      <c r="G12" s="61" t="str">
        <f t="shared" si="12"/>
        <v/>
      </c>
      <c r="H12" s="61" t="str">
        <f t="shared" si="6"/>
        <v/>
      </c>
      <c r="I12" s="64" t="b">
        <f t="shared" si="13"/>
        <v>0</v>
      </c>
      <c r="J12" s="152" t="str">
        <f t="shared" si="7"/>
        <v/>
      </c>
      <c r="K12" s="264" t="str">
        <f t="shared" si="8"/>
        <v/>
      </c>
      <c r="L12" s="265"/>
      <c r="M12" s="265"/>
      <c r="N12" s="265"/>
      <c r="O12" s="265"/>
      <c r="P12" s="265"/>
      <c r="Q12" s="265"/>
      <c r="R12" s="266"/>
      <c r="S12" s="153" t="str">
        <f t="shared" si="14"/>
        <v/>
      </c>
      <c r="T12" s="155"/>
      <c r="U12" s="61">
        <f t="shared" si="15"/>
        <v>0</v>
      </c>
      <c r="V12" s="263" t="s">
        <v>1074</v>
      </c>
      <c r="W12" s="263"/>
      <c r="X12" s="263"/>
      <c r="Y12" s="263"/>
      <c r="Z12" s="263"/>
      <c r="AA12" s="263"/>
      <c r="AC12" s="293" t="s">
        <v>121</v>
      </c>
      <c r="AD12" s="294"/>
      <c r="AE12" s="294"/>
      <c r="AF12" s="294"/>
      <c r="AG12" s="294"/>
      <c r="AH12" s="297" t="e">
        <f>SUM(AH7:AJ10)-SUM(AH11:AJ11)</f>
        <v>#N/A</v>
      </c>
      <c r="AI12" s="297"/>
      <c r="AJ12" s="298"/>
      <c r="AK12" s="30"/>
      <c r="BK12" s="57" t="str">
        <f t="shared" si="3"/>
        <v/>
      </c>
      <c r="BL12" s="53">
        <v>8</v>
      </c>
      <c r="BM12" s="62">
        <v>101</v>
      </c>
      <c r="BN12" s="57" t="s">
        <v>1003</v>
      </c>
      <c r="BO12" s="57" t="s">
        <v>109</v>
      </c>
      <c r="BP12" s="57" t="s">
        <v>110</v>
      </c>
      <c r="BQ12" s="57" t="str">
        <f t="shared" ref="BQ12:BQ24" si="16">IFERROR(VLOOKUP(BN12,$K$9:$T$21,10,0),"")</f>
        <v/>
      </c>
      <c r="BR12" s="59" t="str">
        <f>IFERROR(IF(VLOOKUP($D$1,ورقة4!$A$3:$BD$4305,MATCH(BM12,ورقة4!$A$2:$BD$2,0),0)=0,"",VLOOKUP($D$1,ورقة4!$A$3:$BD$4305,MATCH(BM12,ورقة4!$A$2:$BD$2,0),0)),"")</f>
        <v/>
      </c>
      <c r="BS12" s="54" t="str">
        <f t="shared" si="4"/>
        <v/>
      </c>
      <c r="BT12" s="57" t="str">
        <f t="shared" si="5"/>
        <v/>
      </c>
      <c r="BV12" t="s">
        <v>1051</v>
      </c>
      <c r="BW12" s="125">
        <v>148</v>
      </c>
      <c r="BX12" s="53"/>
      <c r="BY12" s="57"/>
      <c r="BZ12" s="128"/>
      <c r="CA12" s="58"/>
    </row>
    <row r="13" spans="1:79" ht="25.2" customHeight="1" thickBot="1" x14ac:dyDescent="0.35">
      <c r="C13" s="61">
        <f t="shared" ref="C13:C34" si="17">C12+D13</f>
        <v>0</v>
      </c>
      <c r="D13" s="61">
        <f t="shared" si="9"/>
        <v>0</v>
      </c>
      <c r="E13" s="64">
        <f t="shared" si="10"/>
        <v>0</v>
      </c>
      <c r="F13" s="61" t="str">
        <f t="shared" si="11"/>
        <v/>
      </c>
      <c r="G13" s="61" t="str">
        <f t="shared" si="12"/>
        <v/>
      </c>
      <c r="H13" s="61" t="str">
        <f t="shared" si="6"/>
        <v/>
      </c>
      <c r="I13" s="64" t="b">
        <f t="shared" si="13"/>
        <v>0</v>
      </c>
      <c r="J13" s="152" t="str">
        <f t="shared" si="7"/>
        <v/>
      </c>
      <c r="K13" s="264" t="str">
        <f t="shared" si="8"/>
        <v/>
      </c>
      <c r="L13" s="265"/>
      <c r="M13" s="265"/>
      <c r="N13" s="265"/>
      <c r="O13" s="265"/>
      <c r="P13" s="265"/>
      <c r="Q13" s="265"/>
      <c r="R13" s="266"/>
      <c r="S13" s="153" t="str">
        <f t="shared" si="14"/>
        <v/>
      </c>
      <c r="T13" s="155"/>
      <c r="U13" s="61">
        <f t="shared" si="15"/>
        <v>0</v>
      </c>
      <c r="V13" s="263" t="s">
        <v>1075</v>
      </c>
      <c r="W13" s="263"/>
      <c r="X13" s="263"/>
      <c r="Y13" s="263"/>
      <c r="Z13" s="263"/>
      <c r="AA13" s="263"/>
      <c r="AC13" s="293" t="s">
        <v>123</v>
      </c>
      <c r="AD13" s="294"/>
      <c r="AE13" s="294"/>
      <c r="AF13" s="294"/>
      <c r="AG13" s="294"/>
      <c r="AH13" s="307" t="s">
        <v>84</v>
      </c>
      <c r="AI13" s="307"/>
      <c r="AJ13" s="308"/>
      <c r="AK13" s="31"/>
      <c r="AM13" s="60"/>
      <c r="AO13" s="62" t="s">
        <v>1040</v>
      </c>
      <c r="BK13" s="57" t="str">
        <f t="shared" si="3"/>
        <v/>
      </c>
      <c r="BL13" s="129">
        <v>9</v>
      </c>
      <c r="BM13" s="130"/>
      <c r="BN13" s="130" t="s">
        <v>122</v>
      </c>
      <c r="BO13" s="62" t="s">
        <v>109</v>
      </c>
      <c r="BP13" s="62" t="s">
        <v>124</v>
      </c>
      <c r="BQ13" s="57" t="str">
        <f t="shared" si="16"/>
        <v/>
      </c>
      <c r="BR13" s="59" t="str">
        <f>IFERROR(IF(VLOOKUP($D$1,ورقة4!$A$3:$BD$4305,MATCH(BM13,ورقة4!$A$2:$BD$2,0),0)=0,"",VLOOKUP($D$1,ورقة4!$A$3:$BD$4305,MATCH(BM13,ورقة4!$A$2:$BD$2,0),0)),"")</f>
        <v/>
      </c>
      <c r="BS13" s="57" t="str">
        <f>IF(AND(BS14="",BS15="",BS16="",BS17="",BS18="",BS19=""),"",BL13)</f>
        <v/>
      </c>
      <c r="BT13" s="57" t="str">
        <f>IF(AND(BT14="",BT15="",BT16="",BT17="",BT18="",BT19=""),"",BL13)</f>
        <v/>
      </c>
      <c r="BV13" t="s">
        <v>1073</v>
      </c>
      <c r="BW13"/>
      <c r="BX13" s="57"/>
      <c r="BY13" s="57"/>
      <c r="BZ13" s="128"/>
      <c r="CA13" s="58"/>
    </row>
    <row r="14" spans="1:79" ht="25.2" customHeight="1" thickBot="1" x14ac:dyDescent="0.35">
      <c r="C14" s="61">
        <f t="shared" si="17"/>
        <v>0</v>
      </c>
      <c r="D14" s="61">
        <f t="shared" si="9"/>
        <v>0</v>
      </c>
      <c r="E14" s="64">
        <f t="shared" si="10"/>
        <v>0</v>
      </c>
      <c r="F14" s="61" t="str">
        <f t="shared" si="11"/>
        <v/>
      </c>
      <c r="G14" s="61" t="str">
        <f t="shared" si="12"/>
        <v/>
      </c>
      <c r="H14" s="61" t="str">
        <f t="shared" si="6"/>
        <v/>
      </c>
      <c r="I14" s="64" t="b">
        <f t="shared" si="13"/>
        <v>0</v>
      </c>
      <c r="J14" s="152" t="str">
        <f t="shared" si="7"/>
        <v/>
      </c>
      <c r="K14" s="264" t="str">
        <f t="shared" si="8"/>
        <v/>
      </c>
      <c r="L14" s="265"/>
      <c r="M14" s="265"/>
      <c r="N14" s="265"/>
      <c r="O14" s="265"/>
      <c r="P14" s="265"/>
      <c r="Q14" s="265"/>
      <c r="R14" s="266"/>
      <c r="S14" s="153" t="str">
        <f t="shared" si="14"/>
        <v/>
      </c>
      <c r="T14" s="155"/>
      <c r="V14" s="262" t="s">
        <v>115</v>
      </c>
      <c r="W14" s="262"/>
      <c r="X14" s="262"/>
      <c r="Y14" s="262"/>
      <c r="Z14" s="262"/>
      <c r="AA14" s="262"/>
      <c r="AC14" s="293" t="s">
        <v>125</v>
      </c>
      <c r="AD14" s="294"/>
      <c r="AE14" s="294"/>
      <c r="AF14" s="294"/>
      <c r="AG14" s="294"/>
      <c r="AH14" s="297" t="e">
        <f>IF(OR(AH12&lt;10000,D5=AO4,AH19=2,AH19=1),AH12,IF(AH13="نعم",AE25+AE26/2,AH12))</f>
        <v>#N/A</v>
      </c>
      <c r="AI14" s="297"/>
      <c r="AJ14" s="298"/>
      <c r="AK14" s="31"/>
      <c r="BK14" s="57" t="str">
        <f t="shared" si="3"/>
        <v/>
      </c>
      <c r="BL14" s="53">
        <v>10</v>
      </c>
      <c r="BM14" s="53">
        <v>47</v>
      </c>
      <c r="BN14" s="53" t="s">
        <v>1004</v>
      </c>
      <c r="BO14" s="62" t="s">
        <v>109</v>
      </c>
      <c r="BP14" s="62" t="s">
        <v>124</v>
      </c>
      <c r="BQ14" s="57" t="str">
        <f t="shared" si="16"/>
        <v/>
      </c>
      <c r="BR14" s="59" t="str">
        <f>IFERROR(IF(VLOOKUP($D$1,ورقة4!$A$3:$BD$4305,MATCH(BM14,ورقة4!$A$2:$BD$2,0),0)=0,"",VLOOKUP($D$1,ورقة4!$A$3:$BD$4305,MATCH(BM14,ورقة4!$A$2:$BD$2,0),0)),"")</f>
        <v/>
      </c>
      <c r="BS14" s="54" t="str">
        <f>IF(BR14="م",BL14,"")</f>
        <v/>
      </c>
      <c r="BT14" s="57" t="str">
        <f t="shared" ref="BT14" si="18">IF(BR14="","",BL14)</f>
        <v/>
      </c>
      <c r="BV14" t="s">
        <v>1052</v>
      </c>
      <c r="BW14" s="125">
        <v>149</v>
      </c>
      <c r="BX14" s="53"/>
      <c r="BY14" s="57"/>
      <c r="BZ14" s="128"/>
      <c r="CA14" s="58"/>
    </row>
    <row r="15" spans="1:79" ht="25.2" customHeight="1" thickBot="1" x14ac:dyDescent="0.35">
      <c r="C15" s="61">
        <f t="shared" si="17"/>
        <v>0</v>
      </c>
      <c r="D15" s="61">
        <f t="shared" si="9"/>
        <v>0</v>
      </c>
      <c r="E15" s="64">
        <f t="shared" si="10"/>
        <v>0</v>
      </c>
      <c r="F15" s="61" t="str">
        <f t="shared" si="11"/>
        <v/>
      </c>
      <c r="G15" s="61" t="str">
        <f t="shared" si="12"/>
        <v/>
      </c>
      <c r="H15" s="61" t="str">
        <f t="shared" si="6"/>
        <v/>
      </c>
      <c r="I15" s="64" t="b">
        <f t="shared" si="13"/>
        <v>0</v>
      </c>
      <c r="J15" s="152" t="str">
        <f t="shared" si="7"/>
        <v/>
      </c>
      <c r="K15" s="264" t="str">
        <f t="shared" si="8"/>
        <v/>
      </c>
      <c r="L15" s="265"/>
      <c r="M15" s="265"/>
      <c r="N15" s="265"/>
      <c r="O15" s="265"/>
      <c r="P15" s="265"/>
      <c r="Q15" s="265"/>
      <c r="R15" s="266"/>
      <c r="S15" s="153" t="str">
        <f t="shared" si="14"/>
        <v/>
      </c>
      <c r="T15" s="155"/>
      <c r="V15" s="316" t="s">
        <v>85</v>
      </c>
      <c r="W15" s="316"/>
      <c r="X15" s="316"/>
      <c r="Y15" s="316"/>
      <c r="Z15" s="316"/>
      <c r="AA15" s="316"/>
      <c r="AC15" s="293" t="s">
        <v>126</v>
      </c>
      <c r="AD15" s="294"/>
      <c r="AE15" s="294"/>
      <c r="AF15" s="294"/>
      <c r="AG15" s="294"/>
      <c r="AH15" s="297" t="e">
        <f>IF(OR(D5=AV4,D5=AV7),0,AH12-AH14)</f>
        <v>#N/A</v>
      </c>
      <c r="AI15" s="297"/>
      <c r="AJ15" s="298"/>
      <c r="AK15" s="31"/>
      <c r="BK15" s="57" t="str">
        <f t="shared" si="3"/>
        <v/>
      </c>
      <c r="BL15" s="129">
        <v>11</v>
      </c>
      <c r="BM15" s="53">
        <v>48</v>
      </c>
      <c r="BN15" s="53" t="s">
        <v>1005</v>
      </c>
      <c r="BO15" s="62" t="s">
        <v>109</v>
      </c>
      <c r="BP15" s="62" t="s">
        <v>124</v>
      </c>
      <c r="BQ15" s="57" t="str">
        <f t="shared" si="16"/>
        <v/>
      </c>
      <c r="BR15" s="59" t="str">
        <f>IFERROR(IF(VLOOKUP($D$1,ورقة4!$A$3:$BD$4305,MATCH(BM15,ورقة4!$A$2:$BD$2,0),0)=0,"",VLOOKUP($D$1,ورقة4!$A$3:$BD$4305,MATCH(BM15,ورقة4!$A$2:$BD$2,0),0)),"")</f>
        <v/>
      </c>
      <c r="BS15" s="54" t="str">
        <f t="shared" ref="BS15:BS19" si="19">IF(BR15="م",BL15,"")</f>
        <v/>
      </c>
      <c r="BT15" s="57" t="str">
        <f t="shared" ref="BT15:BT19" si="20">IF(BR15="","",BL15)</f>
        <v/>
      </c>
      <c r="BV15" t="s">
        <v>1053</v>
      </c>
      <c r="BW15" s="125">
        <v>151</v>
      </c>
      <c r="BX15" s="57"/>
      <c r="BY15" s="57"/>
      <c r="BZ15" s="128"/>
      <c r="CA15" s="58"/>
    </row>
    <row r="16" spans="1:79" ht="25.2" customHeight="1" thickBot="1" x14ac:dyDescent="0.35">
      <c r="C16" s="61">
        <f t="shared" si="17"/>
        <v>0</v>
      </c>
      <c r="D16" s="61">
        <f t="shared" si="9"/>
        <v>0</v>
      </c>
      <c r="E16" s="64">
        <f t="shared" si="10"/>
        <v>0</v>
      </c>
      <c r="F16" s="61" t="str">
        <f t="shared" si="11"/>
        <v/>
      </c>
      <c r="G16" s="61" t="str">
        <f t="shared" si="12"/>
        <v/>
      </c>
      <c r="H16" s="61" t="str">
        <f t="shared" si="6"/>
        <v/>
      </c>
      <c r="I16" s="64" t="b">
        <f t="shared" si="13"/>
        <v>0</v>
      </c>
      <c r="J16" s="152" t="str">
        <f t="shared" si="7"/>
        <v/>
      </c>
      <c r="K16" s="264" t="str">
        <f t="shared" si="8"/>
        <v/>
      </c>
      <c r="L16" s="265"/>
      <c r="M16" s="265"/>
      <c r="N16" s="265"/>
      <c r="O16" s="265"/>
      <c r="P16" s="265"/>
      <c r="Q16" s="265"/>
      <c r="R16" s="266"/>
      <c r="S16" s="153" t="str">
        <f t="shared" si="14"/>
        <v/>
      </c>
      <c r="T16" s="155"/>
      <c r="V16" s="262" t="s">
        <v>1076</v>
      </c>
      <c r="W16" s="262"/>
      <c r="X16" s="262"/>
      <c r="Y16" s="262"/>
      <c r="Z16" s="262"/>
      <c r="AA16" s="262"/>
      <c r="AC16" s="293" t="s">
        <v>127</v>
      </c>
      <c r="AD16" s="294"/>
      <c r="AE16" s="294"/>
      <c r="AF16" s="294"/>
      <c r="AG16" s="294"/>
      <c r="AH16" s="297">
        <f>COUNTIFS(S9:S40,"ج",T9:T40,1)</f>
        <v>0</v>
      </c>
      <c r="AI16" s="297"/>
      <c r="AJ16" s="298"/>
      <c r="AK16" s="31"/>
      <c r="BK16" s="57" t="str">
        <f t="shared" si="3"/>
        <v/>
      </c>
      <c r="BL16" s="53">
        <v>12</v>
      </c>
      <c r="BM16" s="53">
        <v>49</v>
      </c>
      <c r="BN16" s="53" t="s">
        <v>1006</v>
      </c>
      <c r="BO16" s="62" t="s">
        <v>109</v>
      </c>
      <c r="BP16" s="62" t="s">
        <v>124</v>
      </c>
      <c r="BQ16" s="57" t="str">
        <f t="shared" si="16"/>
        <v/>
      </c>
      <c r="BR16" s="59" t="str">
        <f>IFERROR(IF(VLOOKUP($D$1,ورقة4!$A$3:$BD$4305,MATCH(BM16,ورقة4!$A$2:$BD$2,0),0)=0,"",VLOOKUP($D$1,ورقة4!$A$3:$BD$4305,MATCH(BM16,ورقة4!$A$2:$BD$2,0),0)),"")</f>
        <v/>
      </c>
      <c r="BS16" s="54" t="str">
        <f t="shared" si="19"/>
        <v/>
      </c>
      <c r="BT16" s="57" t="str">
        <f t="shared" si="20"/>
        <v/>
      </c>
      <c r="BU16" s="53"/>
      <c r="BV16" t="s">
        <v>1054</v>
      </c>
      <c r="BW16" s="125">
        <v>152</v>
      </c>
      <c r="BX16" s="53"/>
      <c r="BY16" s="57"/>
      <c r="BZ16" s="128"/>
      <c r="CA16" s="58"/>
    </row>
    <row r="17" spans="1:79" ht="25.2" customHeight="1" thickBot="1" x14ac:dyDescent="0.35">
      <c r="C17" s="61">
        <f t="shared" si="17"/>
        <v>0</v>
      </c>
      <c r="D17" s="61">
        <f t="shared" si="9"/>
        <v>0</v>
      </c>
      <c r="E17" s="64">
        <f t="shared" si="10"/>
        <v>0</v>
      </c>
      <c r="F17" s="61" t="str">
        <f t="shared" si="11"/>
        <v/>
      </c>
      <c r="G17" s="61" t="str">
        <f t="shared" si="12"/>
        <v/>
      </c>
      <c r="H17" s="61" t="str">
        <f t="shared" si="6"/>
        <v/>
      </c>
      <c r="I17" s="64" t="b">
        <f t="shared" si="13"/>
        <v>0</v>
      </c>
      <c r="J17" s="152" t="str">
        <f t="shared" si="7"/>
        <v/>
      </c>
      <c r="K17" s="264" t="str">
        <f t="shared" si="8"/>
        <v/>
      </c>
      <c r="L17" s="265"/>
      <c r="M17" s="265"/>
      <c r="N17" s="265"/>
      <c r="O17" s="265"/>
      <c r="P17" s="265"/>
      <c r="Q17" s="265"/>
      <c r="R17" s="266"/>
      <c r="S17" s="153" t="str">
        <f t="shared" si="14"/>
        <v/>
      </c>
      <c r="T17" s="155"/>
      <c r="V17" s="263"/>
      <c r="W17" s="263"/>
      <c r="X17" s="263"/>
      <c r="Y17" s="263"/>
      <c r="Z17" s="263"/>
      <c r="AA17" s="263"/>
      <c r="AC17" s="293" t="s">
        <v>128</v>
      </c>
      <c r="AD17" s="294"/>
      <c r="AE17" s="294"/>
      <c r="AF17" s="294"/>
      <c r="AG17" s="294"/>
      <c r="AH17" s="297">
        <f>COUNTIFS(S9:S40,"ر1",T9:T40,1)</f>
        <v>0</v>
      </c>
      <c r="AI17" s="297"/>
      <c r="AJ17" s="298"/>
      <c r="AK17" s="31"/>
      <c r="BK17" s="57" t="str">
        <f t="shared" si="3"/>
        <v/>
      </c>
      <c r="BL17" s="129">
        <v>13</v>
      </c>
      <c r="BM17" s="53">
        <v>50</v>
      </c>
      <c r="BN17" s="53" t="s">
        <v>1007</v>
      </c>
      <c r="BO17" s="62" t="s">
        <v>109</v>
      </c>
      <c r="BP17" s="62" t="s">
        <v>124</v>
      </c>
      <c r="BQ17" s="57" t="str">
        <f t="shared" si="16"/>
        <v/>
      </c>
      <c r="BR17" s="59" t="str">
        <f>IFERROR(IF(VLOOKUP($D$1,ورقة4!$A$3:$BD$4305,MATCH(BM17,ورقة4!$A$2:$BD$2,0),0)=0,"",VLOOKUP($D$1,ورقة4!$A$3:$BD$4305,MATCH(BM17,ورقة4!$A$2:$BD$2,0),0)),"")</f>
        <v/>
      </c>
      <c r="BS17" s="54" t="str">
        <f t="shared" si="19"/>
        <v/>
      </c>
      <c r="BT17" s="57" t="str">
        <f t="shared" si="20"/>
        <v/>
      </c>
      <c r="BV17" t="s">
        <v>1055</v>
      </c>
      <c r="BW17" s="125">
        <v>153</v>
      </c>
      <c r="BX17" s="57"/>
      <c r="BY17" s="57"/>
      <c r="BZ17" s="128"/>
      <c r="CA17" s="58"/>
    </row>
    <row r="18" spans="1:79" ht="25.2" customHeight="1" thickBot="1" x14ac:dyDescent="0.35">
      <c r="C18" s="61">
        <f t="shared" si="17"/>
        <v>0</v>
      </c>
      <c r="D18" s="61">
        <f t="shared" si="9"/>
        <v>0</v>
      </c>
      <c r="E18" s="64">
        <f t="shared" si="10"/>
        <v>0</v>
      </c>
      <c r="F18" s="61" t="str">
        <f t="shared" si="11"/>
        <v/>
      </c>
      <c r="G18" s="61" t="str">
        <f t="shared" si="12"/>
        <v/>
      </c>
      <c r="H18" s="61" t="str">
        <f t="shared" si="6"/>
        <v/>
      </c>
      <c r="I18" s="64" t="b">
        <f t="shared" si="13"/>
        <v>0</v>
      </c>
      <c r="J18" s="152" t="str">
        <f t="shared" si="7"/>
        <v/>
      </c>
      <c r="K18" s="264" t="str">
        <f t="shared" si="8"/>
        <v/>
      </c>
      <c r="L18" s="265"/>
      <c r="M18" s="265"/>
      <c r="N18" s="265"/>
      <c r="O18" s="265"/>
      <c r="P18" s="265"/>
      <c r="Q18" s="265"/>
      <c r="R18" s="266"/>
      <c r="S18" s="153" t="str">
        <f t="shared" si="14"/>
        <v/>
      </c>
      <c r="T18" s="155"/>
      <c r="V18" s="295" t="e">
        <f>IF(D3="أنثى","منقطعة عن التسجيل في","منقطع عن التسجيل في")</f>
        <v>#N/A</v>
      </c>
      <c r="W18" s="295"/>
      <c r="X18" s="295"/>
      <c r="Y18" s="295"/>
      <c r="Z18" s="295"/>
      <c r="AA18" s="295"/>
      <c r="AC18" s="293" t="s">
        <v>129</v>
      </c>
      <c r="AD18" s="294"/>
      <c r="AE18" s="294"/>
      <c r="AF18" s="294"/>
      <c r="AG18" s="294"/>
      <c r="AH18" s="297">
        <f>COUNTIFS(S9:S40,"ر2",T9:T40,1)</f>
        <v>0</v>
      </c>
      <c r="AI18" s="297"/>
      <c r="AJ18" s="298"/>
      <c r="AK18" s="31"/>
      <c r="BK18" s="57" t="str">
        <f t="shared" si="3"/>
        <v/>
      </c>
      <c r="BL18" s="53">
        <v>14</v>
      </c>
      <c r="BM18" s="62">
        <v>51</v>
      </c>
      <c r="BN18" s="57" t="s">
        <v>1008</v>
      </c>
      <c r="BQ18" s="57" t="str">
        <f>IFERROR(VLOOKUP(BN18,$K$9:$T$21,10,0),"")</f>
        <v/>
      </c>
      <c r="BR18" s="59" t="str">
        <f>IFERROR(IF(VLOOKUP($D$1,ورقة4!$A$3:$BD$4305,MATCH(BM18,ورقة4!$A$2:$BD$2,0),0)=0,"",VLOOKUP($D$1,ورقة4!$A$3:$BD$4305,MATCH(BM18,ورقة4!$A$2:$BD$2,0),0)),"")</f>
        <v/>
      </c>
      <c r="BS18" s="54" t="str">
        <f t="shared" si="19"/>
        <v/>
      </c>
      <c r="BT18" s="57" t="str">
        <f t="shared" si="20"/>
        <v/>
      </c>
      <c r="BV18" t="s">
        <v>1056</v>
      </c>
      <c r="BW18" s="125">
        <v>154</v>
      </c>
      <c r="BX18" s="53"/>
      <c r="BY18" s="57"/>
      <c r="BZ18" s="128"/>
      <c r="CA18" s="58"/>
    </row>
    <row r="19" spans="1:79" ht="25.2" customHeight="1" thickBot="1" x14ac:dyDescent="0.35">
      <c r="C19" s="61">
        <f t="shared" si="17"/>
        <v>0</v>
      </c>
      <c r="D19" s="61">
        <f t="shared" si="9"/>
        <v>0</v>
      </c>
      <c r="E19" s="64">
        <f t="shared" si="10"/>
        <v>0</v>
      </c>
      <c r="F19" s="61" t="str">
        <f t="shared" si="11"/>
        <v/>
      </c>
      <c r="G19" s="61" t="str">
        <f t="shared" si="12"/>
        <v/>
      </c>
      <c r="H19" s="61" t="str">
        <f t="shared" si="6"/>
        <v/>
      </c>
      <c r="I19" s="64" t="b">
        <f t="shared" si="13"/>
        <v>0</v>
      </c>
      <c r="J19" s="152" t="str">
        <f t="shared" si="7"/>
        <v/>
      </c>
      <c r="K19" s="264" t="str">
        <f t="shared" si="8"/>
        <v/>
      </c>
      <c r="L19" s="265"/>
      <c r="M19" s="265"/>
      <c r="N19" s="265"/>
      <c r="O19" s="265"/>
      <c r="P19" s="265"/>
      <c r="Q19" s="265"/>
      <c r="R19" s="266"/>
      <c r="S19" s="153" t="str">
        <f t="shared" si="14"/>
        <v/>
      </c>
      <c r="T19" s="155"/>
      <c r="U19" s="60" t="str">
        <f>IFERROR(SMALL($A$27:A37,BL5),"")</f>
        <v/>
      </c>
      <c r="V19" s="257" t="str">
        <f>IFERROR(VLOOKUP(U19,$A$49:$B$59,2,0),"")</f>
        <v/>
      </c>
      <c r="W19" s="257"/>
      <c r="X19" s="257"/>
      <c r="Y19" s="257"/>
      <c r="Z19" s="257"/>
      <c r="AA19" s="257"/>
      <c r="AB19" s="61">
        <f>COUNTIF(S10:S31,"A")</f>
        <v>0</v>
      </c>
      <c r="AC19" s="309" t="s">
        <v>131</v>
      </c>
      <c r="AD19" s="310"/>
      <c r="AE19" s="310"/>
      <c r="AF19" s="310"/>
      <c r="AG19" s="310"/>
      <c r="AH19" s="311">
        <f>IF(AB19&gt;0,COUNTIFS(S10:S35,"A",T10:T35,1),SUM(AH16:AJ18))</f>
        <v>0</v>
      </c>
      <c r="AI19" s="311"/>
      <c r="AJ19" s="312"/>
      <c r="AK19" s="50"/>
      <c r="BK19" s="57" t="str">
        <f t="shared" si="3"/>
        <v/>
      </c>
      <c r="BL19" s="129">
        <v>15</v>
      </c>
      <c r="BM19" s="53" t="str">
        <f>IF(U10&lt;&gt;0,U10,"a2")</f>
        <v>a2</v>
      </c>
      <c r="BN19" s="53" t="str">
        <f>V10</f>
        <v>اختر اسم المقرر الاختياري من السنة الأولى</v>
      </c>
      <c r="BO19" s="62" t="s">
        <v>132</v>
      </c>
      <c r="BP19" s="62" t="s">
        <v>110</v>
      </c>
      <c r="BQ19" s="57" t="str">
        <f t="shared" si="16"/>
        <v/>
      </c>
      <c r="BR19" s="59" t="str">
        <f>IFERROR(IF(VLOOKUP($D$1,ورقة4!$A$3:$BD$4305,MATCH(BM19,ورقة4!$A$2:$BD$2,0),0)=0,"",VLOOKUP($D$1,ورقة4!$A$3:$BD$4305,MATCH(BM19,ورقة4!$A$2:$BD$2,0),0)),"")</f>
        <v/>
      </c>
      <c r="BS19" s="54" t="str">
        <f t="shared" si="19"/>
        <v/>
      </c>
      <c r="BT19" s="57" t="str">
        <f t="shared" si="20"/>
        <v/>
      </c>
      <c r="BV19" t="s">
        <v>1057</v>
      </c>
      <c r="BW19" s="125">
        <v>155</v>
      </c>
      <c r="BX19" s="57"/>
      <c r="BY19" s="57"/>
      <c r="BZ19" s="128"/>
      <c r="CA19" s="58"/>
    </row>
    <row r="20" spans="1:79" ht="25.2" customHeight="1" thickTop="1" thickBot="1" x14ac:dyDescent="0.35">
      <c r="C20" s="61">
        <f t="shared" si="17"/>
        <v>0</v>
      </c>
      <c r="D20" s="61">
        <f t="shared" si="9"/>
        <v>0</v>
      </c>
      <c r="E20" s="64">
        <f t="shared" si="10"/>
        <v>0</v>
      </c>
      <c r="F20" s="61" t="str">
        <f t="shared" si="11"/>
        <v/>
      </c>
      <c r="G20" s="61" t="str">
        <f t="shared" si="12"/>
        <v/>
      </c>
      <c r="H20" s="61" t="str">
        <f t="shared" si="6"/>
        <v/>
      </c>
      <c r="I20" s="64" t="b">
        <f t="shared" si="13"/>
        <v>0</v>
      </c>
      <c r="J20" s="152" t="str">
        <f t="shared" si="7"/>
        <v/>
      </c>
      <c r="K20" s="264" t="str">
        <f t="shared" si="8"/>
        <v/>
      </c>
      <c r="L20" s="265"/>
      <c r="M20" s="265"/>
      <c r="N20" s="265"/>
      <c r="O20" s="265"/>
      <c r="P20" s="265"/>
      <c r="Q20" s="265"/>
      <c r="R20" s="266"/>
      <c r="S20" s="153" t="str">
        <f t="shared" si="14"/>
        <v/>
      </c>
      <c r="T20" s="155"/>
      <c r="U20" s="60" t="str">
        <f>IFERROR(SMALL($A$27:A38,BL6),"")</f>
        <v/>
      </c>
      <c r="V20" s="257" t="str">
        <f t="shared" ref="V20:V28" si="21">IFERROR(VLOOKUP(U20,$A$49:$B$59,2,0),"")</f>
        <v/>
      </c>
      <c r="W20" s="257"/>
      <c r="X20" s="257"/>
      <c r="Y20" s="257"/>
      <c r="Z20" s="257"/>
      <c r="AA20" s="257"/>
      <c r="AC20" s="306" t="e">
        <f>'إدخال البيانات'!A2</f>
        <v>#N/A</v>
      </c>
      <c r="AD20" s="306"/>
      <c r="AE20" s="306"/>
      <c r="AF20" s="306"/>
      <c r="AG20" s="306"/>
      <c r="AH20" s="306"/>
      <c r="AI20" s="306"/>
      <c r="AJ20" s="306"/>
      <c r="AK20" s="63"/>
      <c r="BK20" s="57" t="str">
        <f t="shared" si="3"/>
        <v/>
      </c>
      <c r="BL20" s="53">
        <v>16</v>
      </c>
      <c r="BM20" s="130"/>
      <c r="BN20" s="130" t="s">
        <v>130</v>
      </c>
      <c r="BO20" s="62" t="s">
        <v>132</v>
      </c>
      <c r="BP20" s="62" t="s">
        <v>110</v>
      </c>
      <c r="BQ20" s="57" t="str">
        <f t="shared" si="16"/>
        <v/>
      </c>
      <c r="BR20" s="59" t="str">
        <f>IFERROR(IF(VLOOKUP($D$1,ورقة4!$A$3:$BD$4305,MATCH(BM20,ورقة4!$A$2:$BD$2,0),0)=0,"",VLOOKUP($D$1,ورقة4!$A$3:$BD$4305,MATCH(BM20,ورقة4!$A$2:$BD$2,0),0)),"")</f>
        <v/>
      </c>
      <c r="BS20" s="57" t="str">
        <f>IF(AND(BS21="",BS22="",BS23="",BS24="",BS25="",BS26="",BS27=""),"",BL20)</f>
        <v/>
      </c>
      <c r="BT20" s="57" t="str">
        <f>IF(AND(BT21="",BT22="",BT23="",BT24="",BT25="",BT26="",BT27=""),"",BL20)</f>
        <v/>
      </c>
      <c r="BV20" t="s">
        <v>1074</v>
      </c>
      <c r="BW20"/>
      <c r="BX20" s="53"/>
      <c r="BY20" s="57"/>
      <c r="BZ20" s="128"/>
      <c r="CA20" s="58"/>
    </row>
    <row r="21" spans="1:79" ht="25.2" customHeight="1" thickBot="1" x14ac:dyDescent="0.35">
      <c r="A21" s="61" t="str">
        <f t="shared" ref="A21:A22" si="22">IFERROR(SMALL($BS$4:$BS$42,BL18),"")</f>
        <v/>
      </c>
      <c r="B21" s="61">
        <f t="shared" ref="B21:B22" si="23">IF(OR(A21=1,A21=8,A21=14,A21=21,A21=27,A21=33,A21=""),0,1)</f>
        <v>0</v>
      </c>
      <c r="C21" s="61">
        <f t="shared" si="17"/>
        <v>0</v>
      </c>
      <c r="D21" s="61">
        <f t="shared" si="9"/>
        <v>0</v>
      </c>
      <c r="E21" s="64">
        <f t="shared" si="10"/>
        <v>0</v>
      </c>
      <c r="F21" s="61" t="str">
        <f t="shared" si="11"/>
        <v/>
      </c>
      <c r="G21" s="61" t="str">
        <f t="shared" si="12"/>
        <v/>
      </c>
      <c r="H21" s="61" t="str">
        <f t="shared" si="6"/>
        <v/>
      </c>
      <c r="I21" s="64" t="b">
        <f t="shared" si="13"/>
        <v>0</v>
      </c>
      <c r="J21" s="152" t="str">
        <f t="shared" si="7"/>
        <v/>
      </c>
      <c r="K21" s="264" t="str">
        <f t="shared" si="8"/>
        <v/>
      </c>
      <c r="L21" s="265"/>
      <c r="M21" s="265"/>
      <c r="N21" s="265"/>
      <c r="O21" s="265"/>
      <c r="P21" s="265"/>
      <c r="Q21" s="265"/>
      <c r="R21" s="266"/>
      <c r="S21" s="153" t="str">
        <f t="shared" si="14"/>
        <v/>
      </c>
      <c r="T21" s="155"/>
      <c r="U21" s="60" t="str">
        <f>IFERROR(SMALL($A$27:A39,BL7),"")</f>
        <v/>
      </c>
      <c r="V21" s="257" t="str">
        <f t="shared" si="21"/>
        <v/>
      </c>
      <c r="W21" s="257"/>
      <c r="X21" s="257"/>
      <c r="Y21" s="257"/>
      <c r="Z21" s="257"/>
      <c r="AA21" s="257"/>
      <c r="AK21" s="63"/>
      <c r="BK21" s="57" t="str">
        <f t="shared" si="3"/>
        <v/>
      </c>
      <c r="BL21" s="129">
        <v>17</v>
      </c>
      <c r="BM21" s="53">
        <v>52</v>
      </c>
      <c r="BN21" s="53" t="s">
        <v>1009</v>
      </c>
      <c r="BO21" s="62" t="s">
        <v>132</v>
      </c>
      <c r="BP21" s="62" t="s">
        <v>110</v>
      </c>
      <c r="BQ21" s="57" t="str">
        <f t="shared" si="16"/>
        <v/>
      </c>
      <c r="BR21" s="59" t="str">
        <f>IFERROR(IF(VLOOKUP($D$1,ورقة4!$A$3:$BD$4305,MATCH(BM21,ورقة4!$A$2:$BD$2,0),0)=0,"",VLOOKUP($D$1,ورقة4!$A$3:$BD$4305,MATCH(BM21,ورقة4!$A$2:$BD$2,0),0)),"")</f>
        <v/>
      </c>
      <c r="BS21" s="54" t="str">
        <f t="shared" ref="BS21" si="24">IF(BR21="م",BL21,"")</f>
        <v/>
      </c>
      <c r="BT21" s="57" t="str">
        <f t="shared" ref="BT21" si="25">IF(BR21="","",BL21)</f>
        <v/>
      </c>
      <c r="BV21" t="s">
        <v>1058</v>
      </c>
      <c r="BW21" s="125">
        <v>157</v>
      </c>
      <c r="BX21" s="57"/>
      <c r="BY21" s="57"/>
      <c r="BZ21" s="128"/>
      <c r="CA21" s="58"/>
    </row>
    <row r="22" spans="1:79" ht="25.2" customHeight="1" thickBot="1" x14ac:dyDescent="0.35">
      <c r="A22" s="61" t="str">
        <f t="shared" si="22"/>
        <v/>
      </c>
      <c r="B22" s="61">
        <f t="shared" si="23"/>
        <v>0</v>
      </c>
      <c r="C22" s="61">
        <f t="shared" si="17"/>
        <v>0</v>
      </c>
      <c r="D22" s="61">
        <f t="shared" si="9"/>
        <v>0</v>
      </c>
      <c r="E22" s="64">
        <f t="shared" si="10"/>
        <v>0</v>
      </c>
      <c r="F22" s="61" t="str">
        <f t="shared" si="11"/>
        <v/>
      </c>
      <c r="G22" s="61" t="str">
        <f t="shared" si="12"/>
        <v/>
      </c>
      <c r="H22" s="61" t="str">
        <f t="shared" si="6"/>
        <v/>
      </c>
      <c r="I22" s="64" t="b">
        <f t="shared" si="13"/>
        <v>0</v>
      </c>
      <c r="J22" s="152" t="str">
        <f t="shared" si="7"/>
        <v/>
      </c>
      <c r="K22" s="264" t="str">
        <f t="shared" si="8"/>
        <v/>
      </c>
      <c r="L22" s="265"/>
      <c r="M22" s="265"/>
      <c r="N22" s="265"/>
      <c r="O22" s="265"/>
      <c r="P22" s="265"/>
      <c r="Q22" s="265"/>
      <c r="R22" s="266"/>
      <c r="S22" s="153" t="str">
        <f t="shared" si="14"/>
        <v/>
      </c>
      <c r="T22" s="155"/>
      <c r="U22" s="60" t="str">
        <f>IFERROR(SMALL($A$27:A40,BL8),"")</f>
        <v/>
      </c>
      <c r="V22" s="257" t="str">
        <f t="shared" si="21"/>
        <v/>
      </c>
      <c r="W22" s="257"/>
      <c r="X22" s="257"/>
      <c r="Y22" s="257"/>
      <c r="Z22" s="257"/>
      <c r="AA22" s="257"/>
      <c r="AC22" s="60"/>
      <c r="AD22" s="60"/>
      <c r="AE22" s="60"/>
      <c r="AF22" s="60"/>
      <c r="AK22" s="63"/>
      <c r="BK22" s="57" t="str">
        <f t="shared" si="3"/>
        <v/>
      </c>
      <c r="BL22" s="53">
        <v>18</v>
      </c>
      <c r="BM22" s="53">
        <v>53</v>
      </c>
      <c r="BN22" s="53" t="s">
        <v>1010</v>
      </c>
      <c r="BO22" s="62" t="s">
        <v>132</v>
      </c>
      <c r="BP22" s="62" t="s">
        <v>110</v>
      </c>
      <c r="BQ22" s="57" t="str">
        <f t="shared" si="16"/>
        <v/>
      </c>
      <c r="BR22" s="59" t="str">
        <f>IFERROR(IF(VLOOKUP($D$1,ورقة4!$A$3:$BD$4305,MATCH(BM22,ورقة4!$A$2:$BD$2,0),0)=0,"",VLOOKUP($D$1,ورقة4!$A$3:$BD$4305,MATCH(BM22,ورقة4!$A$2:$BD$2,0),0)),"")</f>
        <v/>
      </c>
      <c r="BS22" s="54" t="str">
        <f t="shared" ref="BS22:BS27" si="26">IF(BR22="م",BL22,"")</f>
        <v/>
      </c>
      <c r="BT22" s="57" t="str">
        <f t="shared" ref="BT22:BT27" si="27">IF(BR22="","",BL22)</f>
        <v/>
      </c>
      <c r="BV22" t="s">
        <v>1059</v>
      </c>
      <c r="BW22" s="125">
        <v>158</v>
      </c>
      <c r="BX22" s="53"/>
      <c r="BY22" s="57"/>
      <c r="BZ22" s="128"/>
      <c r="CA22" s="58"/>
    </row>
    <row r="23" spans="1:79" ht="25.2" customHeight="1" thickBot="1" x14ac:dyDescent="0.35">
      <c r="B23" s="182"/>
      <c r="C23" s="61">
        <f t="shared" si="17"/>
        <v>0</v>
      </c>
      <c r="D23" s="61">
        <f t="shared" si="9"/>
        <v>0</v>
      </c>
      <c r="E23" s="64">
        <f t="shared" si="10"/>
        <v>0</v>
      </c>
      <c r="F23" s="61" t="str">
        <f t="shared" si="11"/>
        <v/>
      </c>
      <c r="G23" s="61" t="str">
        <f t="shared" si="12"/>
        <v/>
      </c>
      <c r="H23" s="61" t="str">
        <f t="shared" si="6"/>
        <v/>
      </c>
      <c r="I23" s="64" t="b">
        <f t="shared" si="13"/>
        <v>0</v>
      </c>
      <c r="J23" s="152" t="str">
        <f t="shared" si="7"/>
        <v/>
      </c>
      <c r="K23" s="264" t="str">
        <f t="shared" si="8"/>
        <v/>
      </c>
      <c r="L23" s="265"/>
      <c r="M23" s="265"/>
      <c r="N23" s="265"/>
      <c r="O23" s="265"/>
      <c r="P23" s="265"/>
      <c r="Q23" s="265"/>
      <c r="R23" s="266"/>
      <c r="S23" s="153" t="str">
        <f t="shared" si="14"/>
        <v/>
      </c>
      <c r="T23" s="155"/>
      <c r="U23" s="60" t="str">
        <f>IFERROR(SMALL($A$27:A41,BL9),"")</f>
        <v/>
      </c>
      <c r="V23" s="257" t="str">
        <f t="shared" si="21"/>
        <v/>
      </c>
      <c r="W23" s="257"/>
      <c r="X23" s="257"/>
      <c r="Y23" s="257"/>
      <c r="Z23" s="257"/>
      <c r="AA23" s="257"/>
      <c r="AB23" s="22"/>
      <c r="AC23" s="60"/>
      <c r="AD23" s="61">
        <v>1</v>
      </c>
      <c r="AE23" s="64" t="e">
        <f>VLOOKUP(AD23,$C$10:$E$26,3,0)</f>
        <v>#N/A</v>
      </c>
      <c r="AF23" s="60"/>
      <c r="AK23" s="63"/>
      <c r="BK23" s="57" t="str">
        <f t="shared" si="3"/>
        <v/>
      </c>
      <c r="BL23" s="129">
        <v>19</v>
      </c>
      <c r="BM23" s="53">
        <v>54</v>
      </c>
      <c r="BN23" s="53" t="s">
        <v>1011</v>
      </c>
      <c r="BO23" s="62" t="s">
        <v>132</v>
      </c>
      <c r="BP23" s="62" t="s">
        <v>110</v>
      </c>
      <c r="BQ23" s="57" t="str">
        <f t="shared" si="16"/>
        <v/>
      </c>
      <c r="BR23" s="59" t="str">
        <f>IFERROR(IF(VLOOKUP($D$1,ورقة4!$A$3:$BD$4305,MATCH(BM23,ورقة4!$A$2:$BD$2,0),0)=0,"",VLOOKUP($D$1,ورقة4!$A$3:$BD$4305,MATCH(BM23,ورقة4!$A$2:$BD$2,0),0)),"")</f>
        <v/>
      </c>
      <c r="BS23" s="54" t="str">
        <f t="shared" si="26"/>
        <v/>
      </c>
      <c r="BT23" s="57" t="str">
        <f t="shared" si="27"/>
        <v/>
      </c>
      <c r="BU23" s="53"/>
      <c r="BV23" t="s">
        <v>1060</v>
      </c>
      <c r="BW23" s="125">
        <v>159</v>
      </c>
      <c r="BX23" s="57"/>
      <c r="BY23" s="57"/>
      <c r="BZ23" s="128"/>
      <c r="CA23" s="58"/>
    </row>
    <row r="24" spans="1:79" ht="25.2" customHeight="1" thickBot="1" x14ac:dyDescent="0.35">
      <c r="B24" s="182"/>
      <c r="C24" s="61">
        <f t="shared" si="17"/>
        <v>0</v>
      </c>
      <c r="D24" s="61">
        <f t="shared" si="9"/>
        <v>0</v>
      </c>
      <c r="E24" s="64">
        <f t="shared" si="10"/>
        <v>0</v>
      </c>
      <c r="F24" s="61" t="str">
        <f t="shared" si="11"/>
        <v/>
      </c>
      <c r="G24" s="61" t="str">
        <f t="shared" si="12"/>
        <v/>
      </c>
      <c r="H24" s="61" t="str">
        <f t="shared" si="6"/>
        <v/>
      </c>
      <c r="I24" s="64" t="b">
        <f t="shared" si="13"/>
        <v>0</v>
      </c>
      <c r="J24" s="152" t="str">
        <f t="shared" si="7"/>
        <v/>
      </c>
      <c r="K24" s="264" t="str">
        <f t="shared" si="8"/>
        <v/>
      </c>
      <c r="L24" s="265"/>
      <c r="M24" s="265"/>
      <c r="N24" s="265"/>
      <c r="O24" s="265"/>
      <c r="P24" s="265"/>
      <c r="Q24" s="265"/>
      <c r="R24" s="266"/>
      <c r="S24" s="153" t="str">
        <f t="shared" si="14"/>
        <v/>
      </c>
      <c r="T24" s="155"/>
      <c r="U24" s="60" t="str">
        <f>IFERROR(SMALL($A$27:A42,BL10),"")</f>
        <v/>
      </c>
      <c r="V24" s="257" t="str">
        <f t="shared" si="21"/>
        <v/>
      </c>
      <c r="W24" s="257"/>
      <c r="X24" s="257"/>
      <c r="Y24" s="257"/>
      <c r="Z24" s="257"/>
      <c r="AA24" s="257"/>
      <c r="AB24" s="22"/>
      <c r="AC24" s="60"/>
      <c r="AD24" s="61">
        <v>2</v>
      </c>
      <c r="AE24" s="64" t="e">
        <f>VLOOKUP(AD24,$C$10:$E$26,3,0)</f>
        <v>#N/A</v>
      </c>
      <c r="AF24" s="60"/>
      <c r="AG24" s="60"/>
      <c r="AH24" s="60"/>
      <c r="AI24" s="60"/>
      <c r="BK24" s="57" t="str">
        <f t="shared" si="3"/>
        <v/>
      </c>
      <c r="BL24" s="53">
        <v>20</v>
      </c>
      <c r="BM24" s="53">
        <v>55</v>
      </c>
      <c r="BN24" s="53" t="s">
        <v>1012</v>
      </c>
      <c r="BO24" s="62" t="s">
        <v>132</v>
      </c>
      <c r="BP24" s="62" t="s">
        <v>110</v>
      </c>
      <c r="BQ24" s="57" t="str">
        <f t="shared" si="16"/>
        <v/>
      </c>
      <c r="BR24" s="59" t="str">
        <f>IFERROR(IF(VLOOKUP($D$1,ورقة4!$A$3:$BD$4305,MATCH(BM24,ورقة4!$A$2:$BD$2,0),0)=0,"",VLOOKUP($D$1,ورقة4!$A$3:$BD$4305,MATCH(BM24,ورقة4!$A$2:$BD$2,0),0)),"")</f>
        <v/>
      </c>
      <c r="BS24" s="54" t="str">
        <f t="shared" si="26"/>
        <v/>
      </c>
      <c r="BT24" s="57" t="str">
        <f t="shared" si="27"/>
        <v/>
      </c>
      <c r="BV24" t="s">
        <v>1061</v>
      </c>
      <c r="BW24" s="125">
        <v>160</v>
      </c>
      <c r="BX24" s="53"/>
      <c r="BY24" s="57"/>
      <c r="BZ24" s="128"/>
      <c r="CA24" s="58"/>
    </row>
    <row r="25" spans="1:79" ht="25.2" customHeight="1" thickBot="1" x14ac:dyDescent="0.35">
      <c r="B25" s="182"/>
      <c r="C25" s="61">
        <f t="shared" si="17"/>
        <v>0</v>
      </c>
      <c r="D25" s="61">
        <f t="shared" si="9"/>
        <v>0</v>
      </c>
      <c r="E25" s="64">
        <f t="shared" si="10"/>
        <v>0</v>
      </c>
      <c r="F25" s="61" t="str">
        <f t="shared" si="11"/>
        <v/>
      </c>
      <c r="G25" s="61" t="str">
        <f t="shared" si="12"/>
        <v/>
      </c>
      <c r="H25" s="61" t="str">
        <f t="shared" si="6"/>
        <v/>
      </c>
      <c r="I25" s="64" t="b">
        <f t="shared" si="13"/>
        <v>0</v>
      </c>
      <c r="J25" s="152" t="str">
        <f t="shared" si="7"/>
        <v/>
      </c>
      <c r="K25" s="264" t="str">
        <f t="shared" si="8"/>
        <v/>
      </c>
      <c r="L25" s="265"/>
      <c r="M25" s="265"/>
      <c r="N25" s="265"/>
      <c r="O25" s="265"/>
      <c r="P25" s="265"/>
      <c r="Q25" s="265"/>
      <c r="R25" s="266"/>
      <c r="S25" s="153" t="str">
        <f t="shared" si="14"/>
        <v/>
      </c>
      <c r="T25" s="155"/>
      <c r="U25" s="60" t="str">
        <f>IFERROR(SMALL($A$27:A43,BL11),"")</f>
        <v/>
      </c>
      <c r="V25" s="257" t="str">
        <f t="shared" si="21"/>
        <v/>
      </c>
      <c r="W25" s="257"/>
      <c r="X25" s="257"/>
      <c r="Y25" s="257"/>
      <c r="Z25" s="257"/>
      <c r="AA25" s="257"/>
      <c r="AB25" s="22"/>
      <c r="AC25" s="60"/>
      <c r="AE25" s="64" t="e">
        <f>SUM(AE23:AE24)</f>
        <v>#N/A</v>
      </c>
      <c r="AF25" s="60"/>
      <c r="AG25" s="60"/>
      <c r="AH25" s="60"/>
      <c r="AI25" s="60"/>
      <c r="BK25" s="57" t="str">
        <f t="shared" si="3"/>
        <v/>
      </c>
      <c r="BL25" s="129">
        <v>21</v>
      </c>
      <c r="BM25" s="53">
        <v>56</v>
      </c>
      <c r="BN25" s="57" t="s">
        <v>1013</v>
      </c>
      <c r="BQ25" s="57"/>
      <c r="BR25" s="59" t="str">
        <f>IFERROR(IF(VLOOKUP($D$1,ورقة4!$A$3:$BD$4305,MATCH(BM25,ورقة4!$A$2:$BD$2,0),0)=0,"",VLOOKUP($D$1,ورقة4!$A$3:$BD$4305,MATCH(BM25,ورقة4!$A$2:$BD$2,0),0)),"")</f>
        <v/>
      </c>
      <c r="BS25" s="54" t="str">
        <f t="shared" si="26"/>
        <v/>
      </c>
      <c r="BT25" s="57" t="str">
        <f t="shared" si="27"/>
        <v/>
      </c>
      <c r="BV25" t="s">
        <v>1062</v>
      </c>
      <c r="BW25" s="125">
        <v>162</v>
      </c>
      <c r="BX25" s="57"/>
      <c r="BY25" s="57"/>
      <c r="BZ25" s="128"/>
      <c r="CA25" s="58"/>
    </row>
    <row r="26" spans="1:79" ht="25.2" customHeight="1" thickBot="1" x14ac:dyDescent="0.35">
      <c r="A26" s="60"/>
      <c r="B26" s="182"/>
      <c r="C26" s="61">
        <f t="shared" si="17"/>
        <v>0</v>
      </c>
      <c r="D26" s="61">
        <f t="shared" si="9"/>
        <v>0</v>
      </c>
      <c r="E26" s="64">
        <f t="shared" si="10"/>
        <v>0</v>
      </c>
      <c r="F26" s="61" t="str">
        <f t="shared" si="11"/>
        <v/>
      </c>
      <c r="G26" s="61" t="str">
        <f t="shared" si="12"/>
        <v/>
      </c>
      <c r="H26" s="61" t="str">
        <f t="shared" si="6"/>
        <v/>
      </c>
      <c r="I26" s="64" t="b">
        <f t="shared" si="13"/>
        <v>0</v>
      </c>
      <c r="J26" s="152" t="str">
        <f t="shared" si="7"/>
        <v/>
      </c>
      <c r="K26" s="264" t="str">
        <f t="shared" si="8"/>
        <v/>
      </c>
      <c r="L26" s="265"/>
      <c r="M26" s="265"/>
      <c r="N26" s="265"/>
      <c r="O26" s="265"/>
      <c r="P26" s="265"/>
      <c r="Q26" s="265"/>
      <c r="R26" s="266"/>
      <c r="S26" s="153" t="str">
        <f t="shared" si="14"/>
        <v/>
      </c>
      <c r="T26" s="155"/>
      <c r="U26" s="60" t="str">
        <f>IFERROR(SMALL($A$27:A44,BL12),"")</f>
        <v/>
      </c>
      <c r="V26" s="257" t="str">
        <f t="shared" si="21"/>
        <v/>
      </c>
      <c r="W26" s="257"/>
      <c r="X26" s="257"/>
      <c r="Y26" s="257"/>
      <c r="Z26" s="257"/>
      <c r="AA26" s="257"/>
      <c r="AB26" s="22"/>
      <c r="AC26" s="60"/>
      <c r="AE26" s="65" t="e">
        <f>AH12-(AE23+AE24)</f>
        <v>#N/A</v>
      </c>
      <c r="AF26" s="60"/>
      <c r="AG26" s="60"/>
      <c r="AH26" s="60"/>
      <c r="AI26" s="60"/>
      <c r="BK26" s="57" t="str">
        <f t="shared" si="3"/>
        <v/>
      </c>
      <c r="BL26" s="53">
        <v>22</v>
      </c>
      <c r="BM26" s="53">
        <v>57</v>
      </c>
      <c r="BN26" s="53" t="s">
        <v>1014</v>
      </c>
      <c r="BO26" s="62" t="s">
        <v>132</v>
      </c>
      <c r="BP26" s="62" t="s">
        <v>124</v>
      </c>
      <c r="BQ26" s="57" t="str">
        <f>IFERROR(VLOOKUP(BN26,$K$9:$T$21,10,0),"")</f>
        <v/>
      </c>
      <c r="BR26" s="59" t="str">
        <f>IFERROR(IF(VLOOKUP($D$1,ورقة4!$A$3:$BD$4305,MATCH(BM26,ورقة4!$A$2:$BD$2,0),0)=0,"",VLOOKUP($D$1,ورقة4!$A$3:$BD$4305,MATCH(BM26,ورقة4!$A$2:$BD$2,0),0)),"")</f>
        <v/>
      </c>
      <c r="BS26" s="54" t="str">
        <f t="shared" si="26"/>
        <v/>
      </c>
      <c r="BT26" s="57" t="str">
        <f t="shared" si="27"/>
        <v/>
      </c>
      <c r="BV26" t="s">
        <v>1063</v>
      </c>
      <c r="BW26" s="125">
        <v>164</v>
      </c>
      <c r="BX26" s="53"/>
      <c r="BY26" s="57"/>
    </row>
    <row r="27" spans="1:79" ht="25.2" customHeight="1" thickBot="1" x14ac:dyDescent="0.35">
      <c r="A27" s="60" t="e">
        <f>IF(VLOOKUP($D$1,ورقة2!$A$2:$AG$2599,23,0)="م",1,"")</f>
        <v>#N/A</v>
      </c>
      <c r="B27" s="27" t="s">
        <v>134</v>
      </c>
      <c r="C27" s="61">
        <f t="shared" si="17"/>
        <v>0</v>
      </c>
      <c r="D27" s="61">
        <f t="shared" si="9"/>
        <v>0</v>
      </c>
      <c r="E27" s="64">
        <f t="shared" si="10"/>
        <v>0</v>
      </c>
      <c r="F27" s="61" t="str">
        <f t="shared" si="11"/>
        <v/>
      </c>
      <c r="G27" s="61" t="str">
        <f t="shared" si="12"/>
        <v/>
      </c>
      <c r="H27" s="61" t="str">
        <f t="shared" si="6"/>
        <v/>
      </c>
      <c r="I27" s="64" t="b">
        <f t="shared" si="13"/>
        <v>0</v>
      </c>
      <c r="J27" s="152" t="str">
        <f t="shared" si="7"/>
        <v/>
      </c>
      <c r="K27" s="264" t="str">
        <f t="shared" si="8"/>
        <v/>
      </c>
      <c r="L27" s="265"/>
      <c r="M27" s="265"/>
      <c r="N27" s="265"/>
      <c r="O27" s="265"/>
      <c r="P27" s="265"/>
      <c r="Q27" s="265"/>
      <c r="R27" s="266"/>
      <c r="S27" s="153" t="str">
        <f t="shared" si="14"/>
        <v/>
      </c>
      <c r="T27" s="155"/>
      <c r="U27" s="60" t="str">
        <f>IFERROR(SMALL($A$27:A45,BL13),"")</f>
        <v/>
      </c>
      <c r="V27" s="257" t="str">
        <f t="shared" si="21"/>
        <v/>
      </c>
      <c r="W27" s="257"/>
      <c r="X27" s="257"/>
      <c r="Y27" s="257"/>
      <c r="Z27" s="257"/>
      <c r="AA27" s="257"/>
      <c r="AB27" s="23"/>
      <c r="AF27" s="60"/>
      <c r="AG27" s="60"/>
      <c r="AH27" s="60"/>
      <c r="AI27" s="60"/>
      <c r="BK27" s="57" t="str">
        <f t="shared" si="3"/>
        <v/>
      </c>
      <c r="BL27" s="129">
        <v>23</v>
      </c>
      <c r="BM27" s="53">
        <v>201</v>
      </c>
      <c r="BN27" s="53" t="s">
        <v>1015</v>
      </c>
      <c r="BO27" s="62" t="s">
        <v>132</v>
      </c>
      <c r="BP27" s="62" t="s">
        <v>124</v>
      </c>
      <c r="BQ27" s="57" t="str">
        <f>IFERROR(VLOOKUP(BN27,$K$9:$T$21,10,0),"")</f>
        <v/>
      </c>
      <c r="BR27" s="59" t="str">
        <f>IFERROR(IF(VLOOKUP($D$1,ورقة4!$A$3:$BD$4305,MATCH(BM27,ورقة4!$A$2:$BD$2,0),0)=0,"",VLOOKUP($D$1,ورقة4!$A$3:$BD$4305,MATCH(BM27,ورقة4!$A$2:$BD$2,0),0)),"")</f>
        <v/>
      </c>
      <c r="BS27" s="54" t="str">
        <f t="shared" si="26"/>
        <v/>
      </c>
      <c r="BT27" s="57" t="str">
        <f t="shared" si="27"/>
        <v/>
      </c>
      <c r="BV27" t="s">
        <v>1064</v>
      </c>
      <c r="BW27" s="125">
        <v>165</v>
      </c>
      <c r="BX27" s="57"/>
      <c r="BY27" s="57"/>
    </row>
    <row r="28" spans="1:79" ht="25.2" customHeight="1" thickBot="1" x14ac:dyDescent="0.35">
      <c r="A28" s="60" t="e">
        <f>IF(VLOOKUP($D$1,ورقة2!$A$2:$AG$2599,24,0)="م",2,"")</f>
        <v>#N/A</v>
      </c>
      <c r="B28" s="61" t="s">
        <v>136</v>
      </c>
      <c r="C28" s="61">
        <f t="shared" si="17"/>
        <v>0</v>
      </c>
      <c r="D28" s="61">
        <f t="shared" si="9"/>
        <v>0</v>
      </c>
      <c r="E28" s="64">
        <f t="shared" si="10"/>
        <v>0</v>
      </c>
      <c r="F28" s="61" t="str">
        <f t="shared" si="11"/>
        <v/>
      </c>
      <c r="G28" s="61" t="str">
        <f t="shared" si="12"/>
        <v/>
      </c>
      <c r="H28" s="61" t="str">
        <f t="shared" si="6"/>
        <v/>
      </c>
      <c r="I28" s="64" t="b">
        <f t="shared" si="13"/>
        <v>0</v>
      </c>
      <c r="J28" s="152" t="str">
        <f t="shared" ref="J28:J31" si="28">IF(IFERROR(VLOOKUP(H28,$BL$4:$BN$63,2,0),"")=0,"",IFERROR(VLOOKUP(H28,$BL$4:$BN$63,2,0),""))</f>
        <v/>
      </c>
      <c r="K28" s="264" t="str">
        <f t="shared" ref="K28:K31" si="29">IFERROR(VLOOKUP(H28,$BL$4:$BN$63,3,0),"")</f>
        <v/>
      </c>
      <c r="L28" s="265"/>
      <c r="M28" s="265"/>
      <c r="N28" s="265"/>
      <c r="O28" s="265"/>
      <c r="P28" s="265"/>
      <c r="Q28" s="265"/>
      <c r="R28" s="266"/>
      <c r="S28" s="153" t="str">
        <f t="shared" ref="S28:S31" si="30">IFERROR(VLOOKUP(J28,BM23:BS80,6,0),"")</f>
        <v/>
      </c>
      <c r="T28" s="155"/>
      <c r="U28" s="60" t="str">
        <f>IFERROR(SMALL($A$27:A46,BL14),"")</f>
        <v/>
      </c>
      <c r="V28" s="257" t="str">
        <f t="shared" si="21"/>
        <v/>
      </c>
      <c r="W28" s="257"/>
      <c r="X28" s="257"/>
      <c r="Y28" s="257"/>
      <c r="Z28" s="257"/>
      <c r="AA28" s="257"/>
      <c r="AB28" s="23"/>
      <c r="AD28" s="60"/>
      <c r="AE28" s="60"/>
      <c r="AF28" s="60"/>
      <c r="AG28" s="60"/>
      <c r="AH28" s="60"/>
      <c r="AI28" s="60"/>
      <c r="BK28" s="57" t="str">
        <f t="shared" si="3"/>
        <v/>
      </c>
      <c r="BL28" s="53">
        <v>24</v>
      </c>
      <c r="BM28" s="130"/>
      <c r="BN28" s="130" t="s">
        <v>133</v>
      </c>
      <c r="BO28" s="62" t="s">
        <v>132</v>
      </c>
      <c r="BP28" s="62" t="s">
        <v>124</v>
      </c>
      <c r="BQ28" s="57" t="str">
        <f>IFERROR(VLOOKUP(BN28,$K$9:$T$21,10,0),"")</f>
        <v/>
      </c>
      <c r="BR28" s="59" t="str">
        <f>IFERROR(IF(VLOOKUP($D$1,ورقة4!$A$3:$BD$4305,MATCH(BM28,ورقة4!$A$2:$BD$2,0),0)=0,"",VLOOKUP($D$1,ورقة4!$A$3:$BD$4305,MATCH(BM28,ورقة4!$A$2:$BD$2,0),0)),"")</f>
        <v/>
      </c>
      <c r="BS28" s="57" t="str">
        <f>IF(AND(BS29="",BS30="",BS31="",BS32="",BS33="",BS34=""),"",BL28)</f>
        <v/>
      </c>
      <c r="BT28" s="57" t="str">
        <f>IF(AND(BT29="",BT30="",BT31="",BT32="",BT33="",BT34=""),"",BL28)</f>
        <v/>
      </c>
      <c r="BV28" t="s">
        <v>1065</v>
      </c>
      <c r="BW28" s="125">
        <v>166</v>
      </c>
      <c r="BX28" s="53"/>
      <c r="BY28" s="57"/>
    </row>
    <row r="29" spans="1:79" ht="25.2" customHeight="1" thickBot="1" x14ac:dyDescent="0.35">
      <c r="A29" s="60" t="e">
        <f>IF(VLOOKUP($D$1,ورقة2!$A$2:$AG$2599,25,0)="م",3,"")</f>
        <v>#N/A</v>
      </c>
      <c r="B29" s="61" t="s">
        <v>137</v>
      </c>
      <c r="C29" s="61">
        <f>C28+D29</f>
        <v>0</v>
      </c>
      <c r="D29" s="61">
        <f t="shared" si="9"/>
        <v>0</v>
      </c>
      <c r="E29" s="64">
        <f t="shared" si="10"/>
        <v>0</v>
      </c>
      <c r="F29" s="61" t="str">
        <f t="shared" si="11"/>
        <v/>
      </c>
      <c r="G29" s="61" t="str">
        <f t="shared" si="12"/>
        <v/>
      </c>
      <c r="H29" s="61" t="str">
        <f t="shared" si="6"/>
        <v/>
      </c>
      <c r="I29" s="64" t="b">
        <f t="shared" si="13"/>
        <v>0</v>
      </c>
      <c r="J29" s="152" t="str">
        <f t="shared" si="28"/>
        <v/>
      </c>
      <c r="K29" s="264" t="str">
        <f t="shared" si="29"/>
        <v/>
      </c>
      <c r="L29" s="265"/>
      <c r="M29" s="265"/>
      <c r="N29" s="265"/>
      <c r="O29" s="265"/>
      <c r="P29" s="265"/>
      <c r="Q29" s="265"/>
      <c r="R29" s="266"/>
      <c r="S29" s="153" t="str">
        <f t="shared" si="30"/>
        <v/>
      </c>
      <c r="T29" s="155"/>
      <c r="U29" s="60" t="str">
        <f>IFERROR(SMALL($A$27:A47,BL15),"")</f>
        <v/>
      </c>
      <c r="V29" s="257" t="str">
        <f t="shared" ref="V29" si="31">IFERROR(VLOOKUP(U29,$A$49:$B$59,2,0),"")</f>
        <v/>
      </c>
      <c r="W29" s="257"/>
      <c r="X29" s="257"/>
      <c r="Y29" s="257"/>
      <c r="Z29" s="257"/>
      <c r="AA29" s="257"/>
      <c r="BK29" s="57" t="str">
        <f t="shared" si="3"/>
        <v/>
      </c>
      <c r="BL29" s="129">
        <v>25</v>
      </c>
      <c r="BM29" s="53">
        <v>58</v>
      </c>
      <c r="BN29" s="53" t="s">
        <v>1016</v>
      </c>
      <c r="BO29" s="62" t="s">
        <v>132</v>
      </c>
      <c r="BP29" s="62" t="s">
        <v>124</v>
      </c>
      <c r="BQ29" s="57" t="str">
        <f>IFERROR(VLOOKUP(BN29,$K$9:$T$21,10,0),"")</f>
        <v/>
      </c>
      <c r="BR29" s="59" t="str">
        <f>IFERROR(IF(VLOOKUP($D$1,ورقة4!$A$3:$BD$4305,MATCH(BM29,ورقة4!$A$2:$BD$2,0),0)=0,"",VLOOKUP($D$1,ورقة4!$A$3:$BD$4305,MATCH(BM29,ورقة4!$A$2:$BD$2,0),0)),"")</f>
        <v/>
      </c>
      <c r="BS29" s="54" t="str">
        <f>IF(BR29="م",BL29,"")</f>
        <v/>
      </c>
      <c r="BT29" s="57" t="str">
        <f t="shared" ref="BT29:BT36" si="32">IF(BR29="","",BL29)</f>
        <v/>
      </c>
      <c r="BV29" t="s">
        <v>1075</v>
      </c>
      <c r="BW29"/>
      <c r="BX29" s="57"/>
      <c r="BY29" s="57"/>
    </row>
    <row r="30" spans="1:79" ht="25.2" customHeight="1" thickBot="1" x14ac:dyDescent="0.3">
      <c r="A30" s="60" t="e">
        <f>IF(VLOOKUP($D$1,ورقة2!$A$2:$AG$2599,26,0)="م",4,"")</f>
        <v>#N/A</v>
      </c>
      <c r="C30" s="61">
        <f t="shared" si="17"/>
        <v>0</v>
      </c>
      <c r="D30" s="61">
        <f t="shared" si="9"/>
        <v>0</v>
      </c>
      <c r="E30" s="64">
        <f t="shared" si="10"/>
        <v>0</v>
      </c>
      <c r="F30" s="61" t="str">
        <f t="shared" si="11"/>
        <v/>
      </c>
      <c r="G30" s="61" t="str">
        <f t="shared" si="12"/>
        <v/>
      </c>
      <c r="H30" s="61" t="str">
        <f t="shared" si="6"/>
        <v/>
      </c>
      <c r="I30" s="64" t="b">
        <f t="shared" si="13"/>
        <v>0</v>
      </c>
      <c r="J30" s="152" t="str">
        <f t="shared" si="28"/>
        <v/>
      </c>
      <c r="K30" s="264" t="str">
        <f t="shared" si="29"/>
        <v/>
      </c>
      <c r="L30" s="265"/>
      <c r="M30" s="265"/>
      <c r="N30" s="265"/>
      <c r="O30" s="265"/>
      <c r="P30" s="265"/>
      <c r="Q30" s="265"/>
      <c r="R30" s="266"/>
      <c r="S30" s="153" t="str">
        <f t="shared" si="30"/>
        <v/>
      </c>
      <c r="T30" s="155"/>
      <c r="AB30" s="23"/>
      <c r="BC30" s="56"/>
      <c r="BK30" s="57" t="str">
        <f t="shared" si="3"/>
        <v/>
      </c>
      <c r="BL30" s="53">
        <v>26</v>
      </c>
      <c r="BM30" s="53">
        <v>59</v>
      </c>
      <c r="BN30" s="53" t="s">
        <v>1017</v>
      </c>
      <c r="BO30" s="62" t="s">
        <v>132</v>
      </c>
      <c r="BP30" s="62" t="s">
        <v>124</v>
      </c>
      <c r="BQ30" s="57" t="str">
        <f>IFERROR(VLOOKUP(BN30,$K$9:$T$21,10,0),"")</f>
        <v/>
      </c>
      <c r="BR30" s="59" t="str">
        <f>IFERROR(IF(VLOOKUP($D$1,ورقة4!$A$3:$BD$4305,MATCH(BM30,ورقة4!$A$2:$BD$2,0),0)=0,"",VLOOKUP($D$1,ورقة4!$A$3:$BD$4305,MATCH(BM30,ورقة4!$A$2:$BD$2,0),0)),"")</f>
        <v/>
      </c>
      <c r="BS30" s="54" t="str">
        <f t="shared" ref="BS30:BS34" si="33">IF(BR30="م",BL30,"")</f>
        <v/>
      </c>
      <c r="BT30" s="57" t="str">
        <f t="shared" ref="BT30:BT34" si="34">IF(BR30="","",BL30)</f>
        <v/>
      </c>
      <c r="BV30" t="s">
        <v>1066</v>
      </c>
      <c r="BW30" s="125">
        <v>169</v>
      </c>
      <c r="BX30" s="57"/>
      <c r="BY30" s="57"/>
    </row>
    <row r="31" spans="1:79" ht="25.2" customHeight="1" thickTop="1" thickBot="1" x14ac:dyDescent="0.3">
      <c r="A31" s="60" t="e">
        <f>IF(VLOOKUP($D$1,ورقة2!$A$2:$AG$2599,27,0)="م",5,"")</f>
        <v>#N/A</v>
      </c>
      <c r="C31" s="61">
        <f t="shared" si="17"/>
        <v>0</v>
      </c>
      <c r="D31" s="61">
        <f t="shared" si="9"/>
        <v>0</v>
      </c>
      <c r="E31" s="64">
        <f t="shared" si="10"/>
        <v>0</v>
      </c>
      <c r="F31" s="61" t="str">
        <f t="shared" si="11"/>
        <v/>
      </c>
      <c r="G31" s="61" t="str">
        <f t="shared" si="12"/>
        <v/>
      </c>
      <c r="H31" s="61" t="str">
        <f t="shared" si="6"/>
        <v/>
      </c>
      <c r="I31" s="64" t="b">
        <f t="shared" si="13"/>
        <v>0</v>
      </c>
      <c r="J31" s="152" t="str">
        <f t="shared" si="28"/>
        <v/>
      </c>
      <c r="K31" s="264" t="str">
        <f t="shared" si="29"/>
        <v/>
      </c>
      <c r="L31" s="265"/>
      <c r="M31" s="265"/>
      <c r="N31" s="265"/>
      <c r="O31" s="265"/>
      <c r="P31" s="265"/>
      <c r="Q31" s="265"/>
      <c r="R31" s="266"/>
      <c r="S31" s="153" t="str">
        <f t="shared" si="30"/>
        <v/>
      </c>
      <c r="T31" s="155"/>
      <c r="AB31" s="23"/>
      <c r="BC31" s="56"/>
      <c r="BK31" s="57" t="str">
        <f t="shared" si="3"/>
        <v/>
      </c>
      <c r="BL31" s="129">
        <v>27</v>
      </c>
      <c r="BM31" s="53">
        <v>60</v>
      </c>
      <c r="BN31" s="57" t="s">
        <v>1018</v>
      </c>
      <c r="BQ31" s="57"/>
      <c r="BR31" s="59" t="str">
        <f>IFERROR(IF(VLOOKUP($D$1,ورقة4!$A$3:$BD$4305,MATCH(BM31,ورقة4!$A$2:$BD$2,0),0)=0,"",VLOOKUP($D$1,ورقة4!$A$3:$BD$4305,MATCH(BM31,ورقة4!$A$2:$BD$2,0),0)),"")</f>
        <v/>
      </c>
      <c r="BS31" s="54" t="str">
        <f t="shared" si="33"/>
        <v/>
      </c>
      <c r="BT31" s="57" t="str">
        <f t="shared" si="34"/>
        <v/>
      </c>
      <c r="BV31" t="s">
        <v>1067</v>
      </c>
      <c r="BW31" s="125">
        <v>170</v>
      </c>
      <c r="BX31" s="57"/>
      <c r="BY31" s="57"/>
    </row>
    <row r="32" spans="1:79" ht="25.2" customHeight="1" thickTop="1" thickBot="1" x14ac:dyDescent="0.3">
      <c r="A32" s="60" t="e">
        <f>IF(VLOOKUP($D$1,ورقة2!$A$2:$AG$2599,28,0)="م",6,"")</f>
        <v>#N/A</v>
      </c>
      <c r="C32" s="61">
        <f t="shared" si="17"/>
        <v>0</v>
      </c>
      <c r="D32" s="61">
        <f t="shared" si="9"/>
        <v>0</v>
      </c>
      <c r="E32" s="64">
        <f t="shared" si="10"/>
        <v>0</v>
      </c>
      <c r="F32" s="61" t="str">
        <f t="shared" si="11"/>
        <v/>
      </c>
      <c r="G32" s="61" t="str">
        <f t="shared" si="12"/>
        <v/>
      </c>
      <c r="H32" s="61" t="str">
        <f t="shared" si="6"/>
        <v/>
      </c>
      <c r="I32" s="64" t="b">
        <f t="shared" si="13"/>
        <v>0</v>
      </c>
      <c r="J32" s="152" t="str">
        <f t="shared" ref="J32" si="35">IF(IFERROR(VLOOKUP(H32,$BL$4:$BN$63,2,0),"")=0,"",IFERROR(VLOOKUP(H32,$BL$4:$BN$63,2,0),""))</f>
        <v/>
      </c>
      <c r="K32" s="264" t="str">
        <f t="shared" ref="K32" si="36">IFERROR(VLOOKUP(H32,$BL$4:$BN$63,3,0),"")</f>
        <v/>
      </c>
      <c r="L32" s="265"/>
      <c r="M32" s="265"/>
      <c r="N32" s="265"/>
      <c r="O32" s="265"/>
      <c r="P32" s="265"/>
      <c r="Q32" s="265"/>
      <c r="R32" s="266"/>
      <c r="S32" s="153" t="str">
        <f t="shared" ref="S32" si="37">IFERROR(VLOOKUP(J32,BM27:BS84,6,0),"")</f>
        <v/>
      </c>
      <c r="T32" s="155"/>
      <c r="BC32" s="56"/>
      <c r="BK32" s="57" t="str">
        <f t="shared" si="3"/>
        <v/>
      </c>
      <c r="BL32" s="53">
        <v>28</v>
      </c>
      <c r="BM32" s="53">
        <v>61</v>
      </c>
      <c r="BN32" s="53" t="s">
        <v>1019</v>
      </c>
      <c r="BO32" s="62" t="s">
        <v>139</v>
      </c>
      <c r="BP32" s="62" t="s">
        <v>110</v>
      </c>
      <c r="BQ32" s="57" t="str">
        <f>IFERROR(VLOOKUP(BN32,$K$9:$T$21,10,0),"")</f>
        <v/>
      </c>
      <c r="BR32" s="59" t="str">
        <f>IFERROR(IF(VLOOKUP($D$1,ورقة4!$A$3:$BD$4305,MATCH(BM32,ورقة4!$A$2:$BD$2,0),0)=0,"",VLOOKUP($D$1,ورقة4!$A$3:$BD$4305,MATCH(BM32,ورقة4!$A$2:$BD$2,0),0)),"")</f>
        <v/>
      </c>
      <c r="BS32" s="54" t="str">
        <f t="shared" si="33"/>
        <v/>
      </c>
      <c r="BT32" s="57" t="str">
        <f t="shared" si="34"/>
        <v/>
      </c>
      <c r="BV32" t="s">
        <v>1068</v>
      </c>
      <c r="BW32" s="125">
        <v>174</v>
      </c>
      <c r="BX32" s="57"/>
      <c r="BY32" s="57"/>
    </row>
    <row r="33" spans="1:77" ht="25.2" customHeight="1" thickTop="1" thickBot="1" x14ac:dyDescent="0.3">
      <c r="A33" s="60" t="e">
        <f>IF(VLOOKUP($D$1,ورقة2!$A$2:$AG$2599,29,0)="م",7,"")</f>
        <v>#N/A</v>
      </c>
      <c r="C33" s="61">
        <f t="shared" si="17"/>
        <v>0</v>
      </c>
      <c r="D33" s="61">
        <f t="shared" si="9"/>
        <v>0</v>
      </c>
      <c r="E33" s="64">
        <f t="shared" si="10"/>
        <v>0</v>
      </c>
      <c r="F33" s="61" t="str">
        <f t="shared" si="11"/>
        <v/>
      </c>
      <c r="G33" s="61" t="str">
        <f t="shared" si="12"/>
        <v/>
      </c>
      <c r="H33" s="61" t="str">
        <f t="shared" si="6"/>
        <v/>
      </c>
      <c r="I33" s="64" t="b">
        <f t="shared" si="13"/>
        <v>0</v>
      </c>
      <c r="J33" s="152" t="str">
        <f t="shared" ref="J33" si="38">IF(IFERROR(VLOOKUP(H33,$BL$4:$BN$63,2,0),"")=0,"",IFERROR(VLOOKUP(H33,$BL$4:$BN$63,2,0),""))</f>
        <v/>
      </c>
      <c r="K33" s="264" t="str">
        <f t="shared" ref="K33" si="39">IFERROR(VLOOKUP(H33,$BL$4:$BN$63,3,0),"")</f>
        <v/>
      </c>
      <c r="L33" s="265"/>
      <c r="M33" s="265"/>
      <c r="N33" s="265"/>
      <c r="O33" s="265"/>
      <c r="P33" s="265"/>
      <c r="Q33" s="265"/>
      <c r="R33" s="266"/>
      <c r="S33" s="153" t="str">
        <f t="shared" ref="S33" si="40">IFERROR(VLOOKUP(J33,BM28:BS85,6,0),"")</f>
        <v/>
      </c>
      <c r="T33" s="155"/>
      <c r="BC33" s="56"/>
      <c r="BK33" s="57" t="str">
        <f t="shared" si="3"/>
        <v/>
      </c>
      <c r="BL33" s="129">
        <v>29</v>
      </c>
      <c r="BM33" s="53">
        <v>62</v>
      </c>
      <c r="BN33" s="53" t="s">
        <v>1008</v>
      </c>
      <c r="BO33" s="62" t="s">
        <v>139</v>
      </c>
      <c r="BP33" s="62" t="s">
        <v>110</v>
      </c>
      <c r="BQ33" s="57" t="str">
        <f>IFERROR(VLOOKUP(BN33,$K$9:$T$21,10,0),"")</f>
        <v/>
      </c>
      <c r="BR33" s="59" t="str">
        <f>IFERROR(IF(VLOOKUP($D$1,ورقة4!$A$3:$BD$4305,MATCH(BM33,ورقة4!$A$2:$BD$2,0),0)=0,"",VLOOKUP($D$1,ورقة4!$A$3:$BD$4305,MATCH(BM33,ورقة4!$A$2:$BD$2,0),0)),"")</f>
        <v/>
      </c>
      <c r="BS33" s="54" t="str">
        <f t="shared" si="33"/>
        <v/>
      </c>
      <c r="BT33" s="57" t="str">
        <f t="shared" si="34"/>
        <v/>
      </c>
      <c r="BV33" t="s">
        <v>1069</v>
      </c>
      <c r="BW33" s="125">
        <v>175</v>
      </c>
      <c r="BX33" s="57"/>
      <c r="BY33" s="57"/>
    </row>
    <row r="34" spans="1:77" ht="25.2" customHeight="1" thickTop="1" thickBot="1" x14ac:dyDescent="0.3">
      <c r="A34" s="60" t="e">
        <f>IF(VLOOKUP($D$1,ورقة2!$A$2:$AG$2599,30,0)="م",8,"")</f>
        <v>#N/A</v>
      </c>
      <c r="C34" s="61">
        <f t="shared" si="17"/>
        <v>0</v>
      </c>
      <c r="D34" s="61">
        <f t="shared" si="9"/>
        <v>0</v>
      </c>
      <c r="E34" s="64">
        <f t="shared" si="10"/>
        <v>0</v>
      </c>
      <c r="F34" s="61" t="str">
        <f t="shared" si="11"/>
        <v/>
      </c>
      <c r="G34" s="61" t="str">
        <f t="shared" ref="G34" si="41">IFERROR(SMALL($BT$5:$BT$63,BL30),"")</f>
        <v/>
      </c>
      <c r="H34" s="61" t="str">
        <f t="shared" ref="H34" si="42">G34</f>
        <v/>
      </c>
      <c r="I34" s="64" t="b">
        <f t="shared" si="13"/>
        <v>0</v>
      </c>
      <c r="J34" s="148" t="str">
        <f t="shared" ref="J34" si="43">IF(IFERROR(VLOOKUP(H34,$BL$4:$BN$63,2,0),"")=0,"",IFERROR(VLOOKUP(H34,$BL$4:$BN$63,2,0),""))</f>
        <v/>
      </c>
      <c r="K34" s="313" t="str">
        <f t="shared" ref="K34" si="44">IFERROR(VLOOKUP(H34,$BL$4:$BN$63,3,0),"")</f>
        <v/>
      </c>
      <c r="L34" s="314"/>
      <c r="M34" s="314"/>
      <c r="N34" s="314"/>
      <c r="O34" s="314"/>
      <c r="P34" s="314"/>
      <c r="Q34" s="314"/>
      <c r="R34" s="315"/>
      <c r="S34" s="149" t="str">
        <f t="shared" ref="S34" si="45">IFERROR(VLOOKUP(J34,BM29:BS86,6,0),"")</f>
        <v/>
      </c>
      <c r="T34" s="150"/>
      <c r="BC34" s="56"/>
      <c r="BK34" s="57" t="str">
        <f t="shared" si="3"/>
        <v/>
      </c>
      <c r="BL34" s="53">
        <v>30</v>
      </c>
      <c r="BM34" s="53" t="str">
        <f>IF(U11&lt;&gt;0,U11,"a4")</f>
        <v>a4</v>
      </c>
      <c r="BN34" s="53" t="str">
        <f>V11</f>
        <v>اختر اسم المقرر الاختياري من السنة الثانية</v>
      </c>
      <c r="BO34" s="62" t="s">
        <v>139</v>
      </c>
      <c r="BP34" s="62" t="s">
        <v>110</v>
      </c>
      <c r="BQ34" s="57" t="str">
        <f>IFERROR(VLOOKUP(BN34,$K$9:$T$21,10,0),"")</f>
        <v/>
      </c>
      <c r="BR34" s="59" t="str">
        <f>IFERROR(IF(VLOOKUP($D$1,ورقة4!$A$3:$BD$4305,MATCH(BM34,ورقة4!$A$2:$BD$2,0),0)=0,"",VLOOKUP($D$1,ورقة4!$A$3:$BD$4305,MATCH(BM34,ورقة4!$A$2:$BD$2,0),0)),"")</f>
        <v/>
      </c>
      <c r="BS34" s="54" t="str">
        <f t="shared" si="33"/>
        <v/>
      </c>
      <c r="BT34" s="57" t="str">
        <f t="shared" si="34"/>
        <v/>
      </c>
      <c r="BV34" t="s">
        <v>1070</v>
      </c>
      <c r="BW34" s="125">
        <v>177</v>
      </c>
      <c r="BX34" s="57"/>
      <c r="BY34" s="57"/>
    </row>
    <row r="35" spans="1:77" ht="25.2" customHeight="1" thickTop="1" thickBot="1" x14ac:dyDescent="0.3">
      <c r="A35" s="60" t="e">
        <f>IF(VLOOKUP($D$1,ورقة2!$A$2:$AG$2599,31,0)="م",9,"")</f>
        <v>#N/A</v>
      </c>
      <c r="C35" s="61" t="e">
        <f>C34+D35</f>
        <v>#N/A</v>
      </c>
      <c r="D35" s="61" t="e">
        <f>IF(E35&gt;0,1,0)</f>
        <v>#N/A</v>
      </c>
      <c r="E35" s="64" t="e">
        <f>IF(I35&lt;&gt;$B$11,I35,0)</f>
        <v>#N/A</v>
      </c>
      <c r="F35" s="61" t="e">
        <f>IF(AND(T35=1,OR(S35="ج",S35="ر1",S35="ر2",S35="A")),H35,"")</f>
        <v>#N/A</v>
      </c>
      <c r="G35" s="61" t="e">
        <f>J35</f>
        <v>#N/A</v>
      </c>
      <c r="H35" s="61" t="e">
        <f>G35</f>
        <v>#N/A</v>
      </c>
      <c r="I35" s="64" t="e">
        <f t="shared" si="13"/>
        <v>#N/A</v>
      </c>
      <c r="J35" s="156" t="e">
        <f>IF(OR(D2="الرابعة",D2="الرابعة حديث"),"",IF(OR(F37&gt;G37,F37&gt;5,V17=""),"",VLOOKUP(V17,BF1:BG7,2,0)))</f>
        <v>#N/A</v>
      </c>
      <c r="K35" s="305" t="e">
        <f>IF(J35="","",V17)</f>
        <v>#N/A</v>
      </c>
      <c r="L35" s="305"/>
      <c r="M35" s="305"/>
      <c r="N35" s="305"/>
      <c r="O35" s="305"/>
      <c r="P35" s="305"/>
      <c r="Q35" s="305"/>
      <c r="R35" s="305"/>
      <c r="S35" s="157" t="e">
        <f>IF(K35="","",IF(S10="A","A","ج"))</f>
        <v>#N/A</v>
      </c>
      <c r="T35" s="157" t="e">
        <f>IF(S35="","",1)</f>
        <v>#N/A</v>
      </c>
      <c r="BC35" s="56"/>
      <c r="BK35" s="57" t="str">
        <f t="shared" si="3"/>
        <v/>
      </c>
      <c r="BL35" s="129">
        <v>31</v>
      </c>
      <c r="BM35" s="130"/>
      <c r="BN35" s="130" t="s">
        <v>138</v>
      </c>
      <c r="BO35" s="62" t="s">
        <v>139</v>
      </c>
      <c r="BP35" s="62" t="s">
        <v>110</v>
      </c>
      <c r="BQ35" s="57" t="str">
        <f>IFERROR(VLOOKUP(BN35,$K$9:$T$21,10,0),"")</f>
        <v/>
      </c>
      <c r="BR35" s="59" t="str">
        <f>IFERROR(IF(VLOOKUP($D$1,ورقة4!$A$3:$BD$4305,MATCH(BM35,ورقة4!$A$2:$BD$2,0),0)=0,"",VLOOKUP($D$1,ورقة4!$A$3:$BD$4305,MATCH(BM35,ورقة4!$A$2:$BD$2,0),0)),"")</f>
        <v/>
      </c>
      <c r="BS35" s="57" t="str">
        <f>IF(AND(BS36="",BS37="",BS38="",BS39="",BS40="",BS41=""),"",BL35)</f>
        <v/>
      </c>
      <c r="BT35" s="57" t="str">
        <f>IF(AND(BT36="",BT37="",BT38="",BT39="",BT40="",BT41=""),"",BL35)</f>
        <v/>
      </c>
      <c r="BV35" t="s">
        <v>1071</v>
      </c>
      <c r="BW35" s="125">
        <v>178</v>
      </c>
      <c r="BX35" s="57"/>
      <c r="BY35" s="57"/>
    </row>
    <row r="36" spans="1:77" ht="25.2" customHeight="1" thickTop="1" thickBot="1" x14ac:dyDescent="0.35">
      <c r="A36" s="60" t="e">
        <f>IF(VLOOKUP($D$1,ورقة2!$A$2:$AG$2599,32,0)="م",10,"")</f>
        <v>#N/A</v>
      </c>
      <c r="B36" s="27"/>
      <c r="C36" s="27"/>
      <c r="D36" s="27"/>
      <c r="E36" s="27"/>
      <c r="F36" s="27"/>
      <c r="G36" s="27"/>
      <c r="H36" s="27"/>
      <c r="I36" s="27"/>
      <c r="J36" s="143"/>
      <c r="K36" s="143"/>
      <c r="L36" s="143"/>
      <c r="M36" s="143"/>
      <c r="N36" s="143"/>
      <c r="O36" s="143"/>
      <c r="P36" s="143"/>
      <c r="Q36" s="143"/>
      <c r="R36" s="140"/>
      <c r="S36" s="140"/>
      <c r="T36" s="140"/>
      <c r="BC36" s="56"/>
      <c r="BK36" s="57" t="str">
        <f t="shared" si="3"/>
        <v/>
      </c>
      <c r="BL36" s="53">
        <v>32</v>
      </c>
      <c r="BM36" s="53">
        <v>63</v>
      </c>
      <c r="BN36" s="53" t="s">
        <v>1020</v>
      </c>
      <c r="BO36" s="62" t="s">
        <v>139</v>
      </c>
      <c r="BP36" s="62" t="s">
        <v>110</v>
      </c>
      <c r="BQ36" s="57" t="str">
        <f>IFERROR(VLOOKUP(BN36,$K$9:$T$21,10,0),"")</f>
        <v/>
      </c>
      <c r="BR36" s="59" t="str">
        <f>IFERROR(IF(VLOOKUP($D$1,ورقة4!$A$3:$BD$4305,MATCH(BM36,ورقة4!$A$2:$BD$2,0),0)=0,"",VLOOKUP($D$1,ورقة4!$A$3:$BD$4305,MATCH(BM36,ورقة4!$A$2:$BD$2,0),0)),"")</f>
        <v/>
      </c>
      <c r="BS36" s="54" t="str">
        <f>IF(BR36="م",BL36,"")</f>
        <v/>
      </c>
      <c r="BT36" s="57" t="str">
        <f t="shared" si="32"/>
        <v/>
      </c>
      <c r="BX36" s="57"/>
      <c r="BY36" s="57"/>
    </row>
    <row r="37" spans="1:77" ht="25.2" customHeight="1" thickTop="1" thickBot="1" x14ac:dyDescent="0.35">
      <c r="A37" s="60" t="e">
        <f>IF(VLOOKUP($D$1,ورقة2!$A$2:$AG$2599,33,0)="م",11,"")</f>
        <v>#N/A</v>
      </c>
      <c r="B37" s="27"/>
      <c r="C37" s="27"/>
      <c r="D37" s="27"/>
      <c r="E37" s="27"/>
      <c r="F37" s="27">
        <f>COUNT(J10:J34)</f>
        <v>0</v>
      </c>
      <c r="G37" s="27">
        <f>SUMIF(J10:J34,"&gt;0",T10:T34)</f>
        <v>0</v>
      </c>
      <c r="H37" s="27"/>
      <c r="I37" s="27"/>
      <c r="J37" s="143"/>
      <c r="K37" s="143"/>
      <c r="L37" s="143"/>
      <c r="M37" s="143"/>
      <c r="N37" s="143"/>
      <c r="O37" s="143"/>
      <c r="P37" s="143"/>
      <c r="Q37" s="143"/>
      <c r="R37" s="140"/>
      <c r="S37" s="140"/>
      <c r="T37" s="140"/>
      <c r="BC37" s="56"/>
      <c r="BK37" s="57" t="str">
        <f t="shared" si="3"/>
        <v/>
      </c>
      <c r="BL37" s="129">
        <v>33</v>
      </c>
      <c r="BM37" s="53">
        <v>64</v>
      </c>
      <c r="BN37" s="57" t="s">
        <v>1021</v>
      </c>
      <c r="BQ37" s="57"/>
      <c r="BR37" s="59" t="str">
        <f>IFERROR(IF(VLOOKUP($D$1,ورقة4!$A$3:$BD$4305,MATCH(BM37,ورقة4!$A$2:$BD$2,0),0)=0,"",VLOOKUP($D$1,ورقة4!$A$3:$BD$4305,MATCH(BM37,ورقة4!$A$2:$BD$2,0),0)),"")</f>
        <v/>
      </c>
      <c r="BS37" s="54" t="str">
        <f t="shared" ref="BS37:BS41" si="46">IF(BR37="م",BL37,"")</f>
        <v/>
      </c>
      <c r="BT37" s="57" t="str">
        <f t="shared" ref="BT37:BT41" si="47">IF(BR37="","",BL37)</f>
        <v/>
      </c>
      <c r="BX37" s="57"/>
      <c r="BY37" s="57"/>
    </row>
    <row r="38" spans="1:77" ht="25.2" customHeight="1" thickTop="1" thickBot="1" x14ac:dyDescent="0.3">
      <c r="A38" s="60"/>
      <c r="C38" s="32"/>
      <c r="D38" s="33"/>
      <c r="E38" s="33"/>
      <c r="F38" s="33"/>
      <c r="G38" s="33"/>
      <c r="J38" s="139"/>
      <c r="K38" s="140"/>
      <c r="L38" s="141"/>
      <c r="M38" s="142"/>
      <c r="N38" s="142"/>
      <c r="O38" s="142"/>
      <c r="P38" s="140"/>
      <c r="Q38" s="140"/>
      <c r="R38" s="140"/>
      <c r="S38" s="140"/>
      <c r="T38" s="140"/>
      <c r="BC38" s="56"/>
      <c r="BK38" s="57" t="str">
        <f t="shared" si="3"/>
        <v/>
      </c>
      <c r="BL38" s="53">
        <v>34</v>
      </c>
      <c r="BM38" s="53">
        <v>65</v>
      </c>
      <c r="BN38" s="53" t="s">
        <v>1022</v>
      </c>
      <c r="BO38" s="62" t="s">
        <v>139</v>
      </c>
      <c r="BP38" s="62" t="s">
        <v>124</v>
      </c>
      <c r="BQ38" s="57" t="str">
        <f>IFERROR(VLOOKUP(BN38,$K$9:$T$21,10,0),"")</f>
        <v/>
      </c>
      <c r="BR38" s="59" t="str">
        <f>IFERROR(IF(VLOOKUP($D$1,ورقة4!$A$3:$BD$4305,MATCH(BM38,ورقة4!$A$2:$BD$2,0),0)=0,"",VLOOKUP($D$1,ورقة4!$A$3:$BD$4305,MATCH(BM38,ورقة4!$A$2:$BD$2,0),0)),"")</f>
        <v/>
      </c>
      <c r="BS38" s="54" t="str">
        <f t="shared" si="46"/>
        <v/>
      </c>
      <c r="BT38" s="57" t="str">
        <f t="shared" si="47"/>
        <v/>
      </c>
      <c r="BX38" s="57"/>
      <c r="BY38" s="57"/>
    </row>
    <row r="39" spans="1:77" ht="25.2" customHeight="1" thickTop="1" thickBot="1" x14ac:dyDescent="0.3">
      <c r="A39" s="60"/>
      <c r="C39" s="32"/>
      <c r="D39" s="33"/>
      <c r="E39" s="33"/>
      <c r="F39" s="33"/>
      <c r="G39" s="33"/>
      <c r="J39" s="139"/>
      <c r="K39" s="140"/>
      <c r="L39" s="141"/>
      <c r="M39" s="142"/>
      <c r="N39" s="142"/>
      <c r="O39" s="142"/>
      <c r="P39" s="140"/>
      <c r="Q39" s="140"/>
      <c r="R39" s="140"/>
      <c r="S39" s="140"/>
      <c r="T39" s="140"/>
      <c r="BC39" s="56"/>
      <c r="BK39" s="57" t="str">
        <f t="shared" si="3"/>
        <v/>
      </c>
      <c r="BL39" s="129">
        <v>35</v>
      </c>
      <c r="BM39" s="53">
        <v>66</v>
      </c>
      <c r="BN39" s="53" t="s">
        <v>1023</v>
      </c>
      <c r="BO39" s="62" t="s">
        <v>139</v>
      </c>
      <c r="BP39" s="62" t="s">
        <v>124</v>
      </c>
      <c r="BQ39" s="57" t="str">
        <f>IFERROR(VLOOKUP(BN39,$K$9:$T$21,10,0),"")</f>
        <v/>
      </c>
      <c r="BR39" s="59" t="str">
        <f>IFERROR(IF(VLOOKUP($D$1,ورقة4!$A$3:$BD$4305,MATCH(BM39,ورقة4!$A$2:$BD$2,0),0)=0,"",VLOOKUP($D$1,ورقة4!$A$3:$BD$4305,MATCH(BM39,ورقة4!$A$2:$BD$2,0),0)),"")</f>
        <v/>
      </c>
      <c r="BS39" s="54" t="str">
        <f t="shared" si="46"/>
        <v/>
      </c>
      <c r="BT39" s="57" t="str">
        <f t="shared" si="47"/>
        <v/>
      </c>
      <c r="BU39" s="53"/>
      <c r="BV39" s="53"/>
      <c r="BX39" s="57"/>
      <c r="BY39" s="57"/>
    </row>
    <row r="40" spans="1:77" ht="25.2" customHeight="1" thickTop="1" thickBot="1" x14ac:dyDescent="0.3">
      <c r="A40" s="60"/>
      <c r="C40" s="32"/>
      <c r="D40" s="33"/>
      <c r="E40" s="33"/>
      <c r="F40" s="33"/>
      <c r="G40" s="33"/>
      <c r="J40" s="34"/>
      <c r="L40" s="32"/>
      <c r="M40" s="33"/>
      <c r="N40" s="33"/>
      <c r="O40" s="33"/>
      <c r="BC40" s="56"/>
      <c r="BK40" s="57" t="str">
        <f t="shared" si="3"/>
        <v/>
      </c>
      <c r="BL40" s="53">
        <v>36</v>
      </c>
      <c r="BM40" s="53">
        <v>67</v>
      </c>
      <c r="BN40" s="53" t="s">
        <v>135</v>
      </c>
      <c r="BO40" s="62" t="s">
        <v>139</v>
      </c>
      <c r="BP40" s="62" t="s">
        <v>124</v>
      </c>
      <c r="BQ40" s="57" t="str">
        <f>IFERROR(VLOOKUP(BN40,$K$9:$T$21,10,0),"")</f>
        <v/>
      </c>
      <c r="BR40" s="59" t="str">
        <f>IFERROR(IF(VLOOKUP($D$1,ورقة4!$A$3:$BD$4305,MATCH(BM40,ورقة4!$A$2:$BD$2,0),0)=0,"",VLOOKUP($D$1,ورقة4!$A$3:$BD$4305,MATCH(BM40,ورقة4!$A$2:$BD$2,0),0)),"")</f>
        <v/>
      </c>
      <c r="BS40" s="54" t="str">
        <f t="shared" si="46"/>
        <v/>
      </c>
      <c r="BT40" s="57" t="str">
        <f t="shared" si="47"/>
        <v/>
      </c>
      <c r="BX40" s="57"/>
      <c r="BY40" s="57"/>
    </row>
    <row r="41" spans="1:77" ht="25.2" customHeight="1" thickTop="1" thickBot="1" x14ac:dyDescent="0.3">
      <c r="A41" s="60"/>
      <c r="C41" s="32"/>
      <c r="D41" s="33"/>
      <c r="E41" s="33"/>
      <c r="F41" s="33"/>
      <c r="G41" s="33"/>
      <c r="J41" s="34"/>
      <c r="L41" s="32"/>
      <c r="M41" s="33"/>
      <c r="N41" s="33"/>
      <c r="O41" s="33"/>
      <c r="BC41" s="56"/>
      <c r="BK41" s="57" t="str">
        <f t="shared" si="3"/>
        <v/>
      </c>
      <c r="BL41" s="129">
        <v>37</v>
      </c>
      <c r="BM41" s="53">
        <v>68</v>
      </c>
      <c r="BN41" s="53" t="s">
        <v>1024</v>
      </c>
      <c r="BO41" s="62" t="s">
        <v>139</v>
      </c>
      <c r="BP41" s="62" t="s">
        <v>124</v>
      </c>
      <c r="BQ41" s="57" t="str">
        <f>IFERROR(VLOOKUP(BN41,$K$9:$T$21,10,0),"")</f>
        <v/>
      </c>
      <c r="BR41" s="59" t="str">
        <f>IFERROR(IF(VLOOKUP($D$1,ورقة4!$A$3:$BD$4305,MATCH(BM41,ورقة4!$A$2:$BD$2,0),0)=0,"",VLOOKUP($D$1,ورقة4!$A$3:$BD$4305,MATCH(BM41,ورقة4!$A$2:$BD$2,0),0)),"")</f>
        <v/>
      </c>
      <c r="BS41" s="54" t="str">
        <f t="shared" si="46"/>
        <v/>
      </c>
      <c r="BT41" s="57" t="str">
        <f t="shared" si="47"/>
        <v/>
      </c>
      <c r="BX41" s="57"/>
      <c r="BY41" s="57"/>
    </row>
    <row r="42" spans="1:77" ht="25.2" customHeight="1" thickTop="1" thickBot="1" x14ac:dyDescent="0.3">
      <c r="A42" s="60"/>
      <c r="C42" s="32"/>
      <c r="D42" s="33"/>
      <c r="E42" s="33"/>
      <c r="F42" s="33"/>
      <c r="G42" s="33"/>
      <c r="J42" s="34"/>
      <c r="L42" s="32"/>
      <c r="M42" s="33"/>
      <c r="N42" s="33"/>
      <c r="O42" s="33"/>
      <c r="BC42" s="56"/>
      <c r="BK42" s="57" t="str">
        <f t="shared" si="3"/>
        <v/>
      </c>
      <c r="BL42" s="53">
        <v>38</v>
      </c>
      <c r="BM42" s="130"/>
      <c r="BN42" s="130" t="s">
        <v>140</v>
      </c>
      <c r="BO42" s="62" t="s">
        <v>139</v>
      </c>
      <c r="BP42" s="62" t="s">
        <v>124</v>
      </c>
      <c r="BQ42" s="57" t="str">
        <f>IFERROR(VLOOKUP(BN42,$K$9:$T$21,10,0),"")</f>
        <v/>
      </c>
      <c r="BR42" s="59" t="str">
        <f>IFERROR(IF(VLOOKUP($D$1,ورقة4!$A$3:$BD$4305,MATCH(BM42,ورقة4!$A$2:$BD$2,0),0)=0,"",VLOOKUP($D$1,ورقة4!$A$3:$BD$4305,MATCH(BM42,ورقة4!$A$2:$BD$2,0),0)),"")</f>
        <v/>
      </c>
      <c r="BS42" s="57" t="str">
        <f>IF(AND(BS43="",BS44="",BS45="",BS46="",BS47="",BS48=""),"",BL42)</f>
        <v/>
      </c>
      <c r="BT42" s="57" t="str">
        <f>IF(AND(BT43="",BT44="",BT45="",BT46="",BT47="",BT48=""),"",BL42)</f>
        <v/>
      </c>
      <c r="BX42" s="57"/>
      <c r="BY42" s="57"/>
    </row>
    <row r="43" spans="1:77" ht="25.2" customHeight="1" thickTop="1" thickBot="1" x14ac:dyDescent="0.3">
      <c r="C43" s="32"/>
      <c r="D43" s="33"/>
      <c r="E43" s="33"/>
      <c r="F43" s="33"/>
      <c r="G43" s="33"/>
      <c r="J43" s="34"/>
      <c r="L43" s="32"/>
      <c r="M43" s="33"/>
      <c r="N43" s="33"/>
      <c r="O43" s="33"/>
      <c r="BC43" s="56"/>
      <c r="BK43" s="57" t="str">
        <f>IF(BR44="م",BL44,"")</f>
        <v/>
      </c>
      <c r="BL43" s="129">
        <v>39</v>
      </c>
      <c r="BM43" s="62">
        <v>69</v>
      </c>
      <c r="BN43" s="57" t="s">
        <v>1025</v>
      </c>
      <c r="BR43" s="59" t="str">
        <f>IFERROR(IF(VLOOKUP($D$1,ورقة4!$A$3:$BD$4305,MATCH(BM43,ورقة4!$A$2:$BD$2,0),0)=0,"",VLOOKUP($D$1,ورقة4!$A$3:$BD$4305,MATCH(BM43,ورقة4!$A$2:$BD$2,0),0)),"")</f>
        <v/>
      </c>
      <c r="BS43" s="54" t="str">
        <f t="shared" ref="BS43" si="48">IF(BR43="م",BL43,"")</f>
        <v/>
      </c>
      <c r="BT43" s="57" t="str">
        <f t="shared" ref="BT43" si="49">IF(BR43="","",BL43)</f>
        <v/>
      </c>
      <c r="BY43" s="57"/>
    </row>
    <row r="44" spans="1:77" ht="25.2" customHeight="1" thickTop="1" thickBot="1" x14ac:dyDescent="0.3">
      <c r="B44" s="33"/>
      <c r="C44" s="33"/>
      <c r="D44" s="33"/>
      <c r="E44" s="66"/>
      <c r="H44" s="23"/>
      <c r="I44" s="23"/>
      <c r="J44" s="23"/>
      <c r="K44" s="23"/>
      <c r="L44" s="35"/>
      <c r="M44" s="35"/>
      <c r="N44" s="36"/>
      <c r="O44" s="36"/>
      <c r="P44" s="36"/>
      <c r="Q44" s="36"/>
      <c r="BC44" s="56"/>
      <c r="BK44" s="57" t="str">
        <f>IF(BR45="م",BL45,"")</f>
        <v/>
      </c>
      <c r="BL44" s="53">
        <v>40</v>
      </c>
      <c r="BM44" s="53">
        <v>70</v>
      </c>
      <c r="BN44" s="53" t="s">
        <v>1026</v>
      </c>
      <c r="BQ44" s="57" t="str">
        <f>IFERROR(VLOOKUP(BN44,$K$9:$T$21,10,0),"")</f>
        <v/>
      </c>
      <c r="BR44" s="59" t="str">
        <f>IFERROR(IF(VLOOKUP($D$1,ورقة4!$A$3:$BD$4305,MATCH(BM44,ورقة4!$A$2:$BD$2,0),0)=0,"",VLOOKUP($D$1,ورقة4!$A$3:$BD$4305,MATCH(BM44,ورقة4!$A$2:$BD$2,0),0)),"")</f>
        <v/>
      </c>
      <c r="BS44" s="54" t="str">
        <f t="shared" ref="BS44:BS48" si="50">IF(BR44="م",BL44,"")</f>
        <v/>
      </c>
      <c r="BT44" s="57" t="str">
        <f t="shared" ref="BT44:BT48" si="51">IF(BR44="","",BL44)</f>
        <v/>
      </c>
      <c r="BY44" s="57"/>
    </row>
    <row r="45" spans="1:77" ht="25.2" customHeight="1" thickTop="1" thickBot="1" x14ac:dyDescent="0.3">
      <c r="B45" s="37"/>
      <c r="C45" s="37"/>
      <c r="D45" s="33"/>
      <c r="E45" s="33"/>
      <c r="F45" s="33"/>
      <c r="H45" s="23"/>
      <c r="I45" s="23"/>
      <c r="J45" s="23"/>
      <c r="K45" s="23"/>
      <c r="L45" s="35"/>
      <c r="M45" s="35"/>
      <c r="N45" s="36"/>
      <c r="O45" s="36"/>
      <c r="P45" s="36"/>
      <c r="Q45" s="36"/>
      <c r="BC45" s="56"/>
      <c r="BK45" s="57" t="str">
        <f>IF(BR46="م",BL46,"")</f>
        <v/>
      </c>
      <c r="BL45" s="129">
        <v>41</v>
      </c>
      <c r="BM45" s="53">
        <v>71</v>
      </c>
      <c r="BN45" s="53" t="s">
        <v>1027</v>
      </c>
      <c r="BQ45" s="57" t="str">
        <f>IFERROR(VLOOKUP(BN45,$K$9:$T$21,10,0),"")</f>
        <v/>
      </c>
      <c r="BR45" s="59" t="str">
        <f>IFERROR(IF(VLOOKUP($D$1,ورقة4!$A$3:$BD$4305,MATCH(BM45,ورقة4!$A$2:$BD$2,0),0)=0,"",VLOOKUP($D$1,ورقة4!$A$3:$BD$4305,MATCH(BM45,ورقة4!$A$2:$BD$2,0),0)),"")</f>
        <v/>
      </c>
      <c r="BS45" s="54" t="str">
        <f t="shared" si="50"/>
        <v/>
      </c>
      <c r="BT45" s="57" t="str">
        <f t="shared" si="51"/>
        <v/>
      </c>
      <c r="BY45" s="57"/>
    </row>
    <row r="46" spans="1:77" ht="25.2" customHeight="1" thickTop="1" thickBot="1" x14ac:dyDescent="0.3">
      <c r="B46" s="38"/>
      <c r="C46" s="38"/>
      <c r="D46" s="38"/>
      <c r="E46" s="38"/>
      <c r="F46" s="38"/>
      <c r="G46" s="183"/>
      <c r="H46" s="37"/>
      <c r="I46" s="37"/>
      <c r="J46" s="37"/>
      <c r="K46" s="37"/>
      <c r="L46" s="33"/>
      <c r="M46" s="33"/>
      <c r="N46" s="36"/>
      <c r="O46" s="36"/>
      <c r="P46" s="36"/>
      <c r="Q46" s="36"/>
      <c r="BC46" s="56"/>
      <c r="BK46" s="57" t="str">
        <f>IF(BR47="م",BL47,"")</f>
        <v/>
      </c>
      <c r="BL46" s="53">
        <v>42</v>
      </c>
      <c r="BM46" s="53">
        <v>72</v>
      </c>
      <c r="BN46" s="53" t="s">
        <v>1028</v>
      </c>
      <c r="BQ46" s="57" t="str">
        <f>IFERROR(VLOOKUP(BN46,$K$9:$T$21,10,0),"")</f>
        <v/>
      </c>
      <c r="BR46" s="59" t="str">
        <f>IFERROR(IF(VLOOKUP($D$1,ورقة4!$A$3:$BD$4305,MATCH(BM46,ورقة4!$A$2:$BD$2,0),0)=0,"",VLOOKUP($D$1,ورقة4!$A$3:$BD$4305,MATCH(BM46,ورقة4!$A$2:$BD$2,0),0)),"")</f>
        <v/>
      </c>
      <c r="BS46" s="54" t="str">
        <f t="shared" si="50"/>
        <v/>
      </c>
      <c r="BT46" s="57" t="str">
        <f t="shared" si="51"/>
        <v/>
      </c>
      <c r="BU46" s="53"/>
      <c r="BV46" s="53"/>
      <c r="BY46" s="57"/>
    </row>
    <row r="47" spans="1:77" ht="25.2" customHeight="1" thickTop="1" thickBot="1" x14ac:dyDescent="0.3">
      <c r="B47" s="33"/>
      <c r="C47" s="33"/>
      <c r="D47" s="33"/>
      <c r="G47" s="33"/>
      <c r="H47" s="33"/>
      <c r="I47" s="33"/>
      <c r="J47" s="33"/>
      <c r="K47" s="33"/>
      <c r="L47" s="33"/>
      <c r="M47" s="39"/>
      <c r="N47" s="36"/>
      <c r="O47" s="36"/>
      <c r="P47" s="36"/>
      <c r="Q47" s="36"/>
      <c r="BC47" s="56"/>
      <c r="BK47" s="57" t="str">
        <f>IF(BR48="م",BL48,"")</f>
        <v/>
      </c>
      <c r="BL47" s="129">
        <v>43</v>
      </c>
      <c r="BM47" s="53">
        <v>73</v>
      </c>
      <c r="BN47" s="53" t="s">
        <v>1008</v>
      </c>
      <c r="BQ47" s="57" t="str">
        <f>IFERROR(VLOOKUP(BN47,$K$9:$T$21,10,0),"")</f>
        <v/>
      </c>
      <c r="BR47" s="59" t="str">
        <f>IFERROR(IF(VLOOKUP($D$1,ورقة4!$A$3:$BD$4305,MATCH(BM47,ورقة4!$A$2:$BD$2,0),0)=0,"",VLOOKUP($D$1,ورقة4!$A$3:$BD$4305,MATCH(BM47,ورقة4!$A$2:$BD$2,0),0)),"")</f>
        <v/>
      </c>
      <c r="BS47" s="54" t="str">
        <f t="shared" si="50"/>
        <v/>
      </c>
      <c r="BT47" s="57" t="str">
        <f t="shared" si="51"/>
        <v/>
      </c>
      <c r="BY47" s="57"/>
    </row>
    <row r="48" spans="1:77" ht="25.2" customHeight="1" thickTop="1" thickBot="1" x14ac:dyDescent="0.3">
      <c r="B48" s="37"/>
      <c r="C48" s="183"/>
      <c r="D48" s="183"/>
      <c r="E48" s="183"/>
      <c r="F48" s="183"/>
      <c r="G48" s="33"/>
      <c r="H48" s="33"/>
      <c r="I48" s="33"/>
      <c r="J48" s="33"/>
      <c r="K48" s="33"/>
      <c r="L48" s="33"/>
      <c r="M48" s="35"/>
      <c r="N48" s="35"/>
      <c r="O48" s="40"/>
      <c r="P48" s="40"/>
      <c r="Q48" s="40"/>
      <c r="BC48" s="56"/>
      <c r="BK48" s="57" t="str">
        <f>IF(BR50="م",BL50,"")</f>
        <v/>
      </c>
      <c r="BL48" s="53">
        <v>44</v>
      </c>
      <c r="BM48" s="53" t="str">
        <f>IF(U12&lt;&gt;0,U12,"a6")</f>
        <v>a6</v>
      </c>
      <c r="BN48" s="53" t="str">
        <f>V12</f>
        <v>اختر اسم المقرر الاختياري من السنة الثالثة</v>
      </c>
      <c r="BQ48" s="57" t="str">
        <f>IFERROR(VLOOKUP(BN48,$K$9:$T$21,10,0),"")</f>
        <v/>
      </c>
      <c r="BR48" s="59" t="str">
        <f>IFERROR(IF(VLOOKUP($D$1,ورقة4!$A$3:$BD$4305,MATCH(BM48,ورقة4!$A$2:$BD$2,0),0)=0,"",VLOOKUP($D$1,ورقة4!$A$3:$BD$4305,MATCH(BM48,ورقة4!$A$2:$BD$2,0),0)),"")</f>
        <v/>
      </c>
      <c r="BS48" s="54" t="str">
        <f t="shared" si="50"/>
        <v/>
      </c>
      <c r="BT48" s="57" t="str">
        <f t="shared" si="51"/>
        <v/>
      </c>
      <c r="BY48" s="57"/>
    </row>
    <row r="49" spans="1:77" ht="25.2" customHeight="1" thickTop="1" thickBot="1" x14ac:dyDescent="0.3">
      <c r="A49" s="125">
        <v>1</v>
      </c>
      <c r="B49" s="125" t="s">
        <v>141</v>
      </c>
      <c r="C49" s="60"/>
      <c r="D49" s="60"/>
      <c r="E49" s="60"/>
      <c r="F49" s="60"/>
      <c r="BC49" s="56"/>
      <c r="BK49" s="57" t="str">
        <f>IF(BR51="م",BL51,"")</f>
        <v/>
      </c>
      <c r="BL49" s="129">
        <v>45</v>
      </c>
      <c r="BM49" s="131"/>
      <c r="BN49" s="129" t="s">
        <v>1029</v>
      </c>
      <c r="BR49" s="59" t="str">
        <f>IFERROR(IF(VLOOKUP($D$1,ورقة4!$A$3:$BD$4305,MATCH(BM49,ورقة4!$A$2:$BD$2,0),0)=0,"",VLOOKUP($D$1,ورقة4!$A$3:$BD$4305,MATCH(BM49,ورقة4!$A$2:$BD$2,0),0)),"")</f>
        <v/>
      </c>
      <c r="BS49" s="57" t="str">
        <f>IF(AND(BS50="",BS51="",BS52="",BS53="",BS54="",BS55=""),"",BL49)</f>
        <v/>
      </c>
      <c r="BT49" s="57" t="str">
        <f>IF(AND(BT50="",BT51="",BT52="",BT53="",BT54="",BT55=""),"",BL49)</f>
        <v/>
      </c>
      <c r="BY49" s="57"/>
    </row>
    <row r="50" spans="1:77" ht="25.2" customHeight="1" thickTop="1" thickBot="1" x14ac:dyDescent="0.3">
      <c r="A50" s="125">
        <v>2</v>
      </c>
      <c r="B50" s="125" t="s">
        <v>143</v>
      </c>
      <c r="C50" s="184"/>
      <c r="D50" s="184"/>
      <c r="E50" s="184"/>
      <c r="F50" s="184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BC50" s="56"/>
      <c r="BK50" s="57" t="str">
        <f>IF(BR52="م",BL52,"")</f>
        <v/>
      </c>
      <c r="BL50" s="53">
        <v>46</v>
      </c>
      <c r="BM50" s="53">
        <v>74</v>
      </c>
      <c r="BN50" s="53" t="s">
        <v>1030</v>
      </c>
      <c r="BQ50" s="57" t="str">
        <f>IFERROR(VLOOKUP(BN50,$K$9:$T$21,10,0),"")</f>
        <v/>
      </c>
      <c r="BR50" s="59" t="str">
        <f>IFERROR(IF(VLOOKUP($D$1,ورقة4!$A$3:$BD$4305,MATCH(BM50,ورقة4!$A$2:$BD$2,0),0)=0,"",VLOOKUP($D$1,ورقة4!$A$3:$BD$4305,MATCH(BM50,ورقة4!$A$2:$BD$2,0),0)),"")</f>
        <v/>
      </c>
      <c r="BS50" s="54" t="str">
        <f t="shared" ref="BS50" si="52">IF(BR50="م",BL50,"")</f>
        <v/>
      </c>
      <c r="BT50" s="57" t="str">
        <f t="shared" ref="BT50" si="53">IF(BR50="","",BL50)</f>
        <v/>
      </c>
      <c r="BY50" s="57"/>
    </row>
    <row r="51" spans="1:77" ht="25.2" customHeight="1" thickTop="1" thickBot="1" x14ac:dyDescent="0.3">
      <c r="A51" s="125">
        <v>3</v>
      </c>
      <c r="B51" s="125" t="s">
        <v>144</v>
      </c>
      <c r="C51" s="184"/>
      <c r="D51" s="184"/>
      <c r="E51" s="184"/>
      <c r="F51" s="184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BC51" s="56"/>
      <c r="BK51" s="57" t="str">
        <f>IF(BR53="م",BL53,"")</f>
        <v/>
      </c>
      <c r="BL51" s="129">
        <v>47</v>
      </c>
      <c r="BM51" s="53">
        <v>75</v>
      </c>
      <c r="BN51" s="53" t="s">
        <v>1031</v>
      </c>
      <c r="BQ51" s="57" t="str">
        <f>IFERROR(VLOOKUP(BN51,$K$9:$T$21,10,0),"")</f>
        <v/>
      </c>
      <c r="BR51" s="59" t="str">
        <f>IFERROR(IF(VLOOKUP($D$1,ورقة4!$A$3:$BD$4305,MATCH(BM51,ورقة4!$A$2:$BD$2,0),0)=0,"",VLOOKUP($D$1,ورقة4!$A$3:$BD$4305,MATCH(BM51,ورقة4!$A$2:$BD$2,0),0)),"")</f>
        <v/>
      </c>
      <c r="BS51" s="54" t="str">
        <f t="shared" ref="BS51:BS55" si="54">IF(BR51="م",BL51,"")</f>
        <v/>
      </c>
      <c r="BT51" s="57" t="str">
        <f t="shared" ref="BT51:BT55" si="55">IF(BR51="","",BL51)</f>
        <v/>
      </c>
      <c r="BY51" s="57"/>
    </row>
    <row r="52" spans="1:77" ht="25.2" customHeight="1" thickTop="1" thickBot="1" x14ac:dyDescent="0.3">
      <c r="A52" s="125">
        <v>4</v>
      </c>
      <c r="B52" s="125" t="s">
        <v>145</v>
      </c>
      <c r="C52" s="185"/>
      <c r="D52" s="185"/>
      <c r="E52" s="185"/>
      <c r="F52" s="185"/>
      <c r="G52" s="42"/>
      <c r="H52" s="28"/>
      <c r="I52" s="28"/>
      <c r="J52" s="28"/>
      <c r="K52" s="37"/>
      <c r="L52" s="37"/>
      <c r="M52" s="28"/>
      <c r="N52" s="28"/>
      <c r="O52" s="42"/>
      <c r="P52" s="42"/>
      <c r="Q52" s="42"/>
      <c r="BC52" s="56"/>
      <c r="BK52" s="57" t="str">
        <f>IF(BR54="م",BL54,"")</f>
        <v/>
      </c>
      <c r="BL52" s="53">
        <v>48</v>
      </c>
      <c r="BM52" s="53">
        <v>76</v>
      </c>
      <c r="BN52" s="53" t="s">
        <v>1032</v>
      </c>
      <c r="BQ52" s="57" t="str">
        <f>IFERROR(VLOOKUP(BN52,$K$9:$T$21,10,0),"")</f>
        <v/>
      </c>
      <c r="BR52" s="59" t="str">
        <f>IFERROR(IF(VLOOKUP($D$1,ورقة4!$A$3:$BD$4305,MATCH(BM52,ورقة4!$A$2:$BD$2,0),0)=0,"",VLOOKUP($D$1,ورقة4!$A$3:$BD$4305,MATCH(BM52,ورقة4!$A$2:$BD$2,0),0)),"")</f>
        <v/>
      </c>
      <c r="BS52" s="54" t="str">
        <f t="shared" si="54"/>
        <v/>
      </c>
      <c r="BT52" s="57" t="str">
        <f t="shared" si="55"/>
        <v/>
      </c>
      <c r="BY52" s="57"/>
    </row>
    <row r="53" spans="1:77" ht="25.2" customHeight="1" thickTop="1" thickBot="1" x14ac:dyDescent="0.3">
      <c r="A53" s="125">
        <v>5</v>
      </c>
      <c r="B53" s="125" t="s">
        <v>146</v>
      </c>
      <c r="C53" s="54"/>
      <c r="D53" s="54"/>
      <c r="E53" s="54"/>
      <c r="F53" s="54"/>
      <c r="G53" s="28"/>
      <c r="O53" s="28"/>
      <c r="P53" s="28"/>
      <c r="Q53" s="28"/>
      <c r="BC53" s="56"/>
      <c r="BL53" s="129">
        <v>49</v>
      </c>
      <c r="BM53" s="53">
        <v>77</v>
      </c>
      <c r="BN53" s="53" t="s">
        <v>1033</v>
      </c>
      <c r="BQ53" s="57" t="str">
        <f>IFERROR(VLOOKUP(BN53,$K$9:$T$21,10,0),"")</f>
        <v/>
      </c>
      <c r="BR53" s="59" t="str">
        <f>IFERROR(IF(VLOOKUP($D$1,ورقة4!$A$3:$BD$4305,MATCH(BM53,ورقة4!$A$2:$BD$2,0),0)=0,"",VLOOKUP($D$1,ورقة4!$A$3:$BD$4305,MATCH(BM53,ورقة4!$A$2:$BD$2,0),0)),"")</f>
        <v/>
      </c>
      <c r="BS53" s="54" t="str">
        <f t="shared" si="54"/>
        <v/>
      </c>
      <c r="BT53" s="57" t="str">
        <f t="shared" si="55"/>
        <v/>
      </c>
    </row>
    <row r="54" spans="1:77" ht="25.2" customHeight="1" thickTop="1" thickBot="1" x14ac:dyDescent="0.3">
      <c r="A54" s="125">
        <v>6</v>
      </c>
      <c r="B54" s="125" t="s">
        <v>147</v>
      </c>
      <c r="C54" s="54"/>
      <c r="D54" s="54"/>
      <c r="E54" s="54"/>
      <c r="F54" s="54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AV54" s="53"/>
      <c r="AW54" s="53"/>
      <c r="AX54" s="53"/>
      <c r="BA54" s="52"/>
      <c r="BL54" s="53">
        <v>50</v>
      </c>
      <c r="BM54" s="53">
        <v>78</v>
      </c>
      <c r="BN54" s="53" t="s">
        <v>1034</v>
      </c>
      <c r="BQ54" s="57" t="str">
        <f>IFERROR(VLOOKUP(BN54,$K$9:$T$21,10,0),"")</f>
        <v/>
      </c>
      <c r="BR54" s="59" t="str">
        <f>IFERROR(IF(VLOOKUP($D$1,ورقة4!$A$3:$BD$4305,MATCH(BM54,ورقة4!$A$2:$BD$2,0),0)=0,"",VLOOKUP($D$1,ورقة4!$A$3:$BD$4305,MATCH(BM54,ورقة4!$A$2:$BD$2,0),0)),"")</f>
        <v/>
      </c>
      <c r="BS54" s="54" t="str">
        <f t="shared" si="54"/>
        <v/>
      </c>
      <c r="BT54" s="57" t="str">
        <f t="shared" si="55"/>
        <v/>
      </c>
      <c r="BU54" s="53"/>
      <c r="BV54" s="53"/>
    </row>
    <row r="55" spans="1:77" ht="23.25" customHeight="1" thickBot="1" x14ac:dyDescent="0.3">
      <c r="A55" s="125">
        <v>7</v>
      </c>
      <c r="B55" s="125" t="s">
        <v>3171</v>
      </c>
      <c r="C55" s="54"/>
      <c r="D55" s="54"/>
      <c r="E55" s="54"/>
      <c r="F55" s="186"/>
      <c r="G55" s="22"/>
      <c r="H55" s="22"/>
      <c r="I55" s="22"/>
      <c r="J55" s="22"/>
      <c r="K55" s="22"/>
      <c r="L55" s="22"/>
      <c r="M55" s="22"/>
      <c r="N55" s="37"/>
      <c r="O55" s="37"/>
      <c r="P55" s="37"/>
      <c r="Q55" s="37"/>
      <c r="AV55" s="53"/>
      <c r="AW55" s="53"/>
      <c r="AX55" s="53"/>
      <c r="BA55" s="52"/>
      <c r="BL55" s="129">
        <v>51</v>
      </c>
      <c r="BM55" s="62">
        <v>79</v>
      </c>
      <c r="BN55" s="62" t="s">
        <v>1035</v>
      </c>
      <c r="BQ55" s="52"/>
      <c r="BR55" s="59" t="str">
        <f>IFERROR(IF(VLOOKUP($D$1,ورقة4!$A$3:$BD$4305,MATCH(BM55,ورقة4!$A$2:$BD$2,0),0)=0,"",VLOOKUP($D$1,ورقة4!$A$3:$BD$4305,MATCH(BM55,ورقة4!$A$2:$BD$2,0),0)),"")</f>
        <v/>
      </c>
      <c r="BS55" s="54" t="str">
        <f t="shared" si="54"/>
        <v/>
      </c>
      <c r="BT55" s="57" t="str">
        <f t="shared" si="55"/>
        <v/>
      </c>
    </row>
    <row r="56" spans="1:77" ht="23.25" customHeight="1" thickBot="1" x14ac:dyDescent="0.3">
      <c r="A56" s="125">
        <v>8</v>
      </c>
      <c r="B56" s="125" t="s">
        <v>3169</v>
      </c>
      <c r="C56" s="54"/>
      <c r="D56" s="54"/>
      <c r="E56" s="54"/>
      <c r="F56" s="187"/>
      <c r="G56" s="43"/>
      <c r="H56" s="43"/>
      <c r="I56" s="43"/>
      <c r="J56" s="43"/>
      <c r="K56" s="43"/>
      <c r="L56" s="43"/>
      <c r="M56" s="43"/>
      <c r="N56" s="38"/>
      <c r="O56" s="38"/>
      <c r="P56" s="38"/>
      <c r="Q56" s="38"/>
      <c r="AV56" s="53"/>
      <c r="AW56" s="53"/>
      <c r="AX56" s="53"/>
      <c r="BA56" s="52"/>
      <c r="BL56" s="53">
        <v>52</v>
      </c>
      <c r="BM56" s="131"/>
      <c r="BN56" s="131" t="s">
        <v>142</v>
      </c>
      <c r="BR56" s="59" t="str">
        <f>IFERROR(IF(VLOOKUP($D$1,ورقة4!$A$3:$BD$4305,MATCH(BM56,ورقة4!$A$2:$BD$2,0),0)=0,"",VLOOKUP($D$1,ورقة4!$A$3:$BD$4305,MATCH(BM56,ورقة4!$A$2:$BD$2,0),0)),"")</f>
        <v/>
      </c>
      <c r="BS56" s="57" t="str">
        <f>IF(AND(BS57="",BS58="",BS59="",BS60="",BS61="",BS62=""),"",BL56)</f>
        <v/>
      </c>
      <c r="BT56" s="57" t="str">
        <f>IF(AND(BT57="",BT58="",BT59="",BT60="",BT61="",BT62=""),"",BL56)</f>
        <v/>
      </c>
    </row>
    <row r="57" spans="1:77" ht="21.6" thickBot="1" x14ac:dyDescent="0.45">
      <c r="A57" s="125">
        <v>9</v>
      </c>
      <c r="B57" s="125" t="s">
        <v>3170</v>
      </c>
      <c r="C57" s="54"/>
      <c r="D57" s="54"/>
      <c r="E57" s="54"/>
      <c r="F57" s="188"/>
      <c r="G57" s="45"/>
      <c r="H57" s="45"/>
      <c r="I57" s="44"/>
      <c r="J57" s="44"/>
      <c r="K57" s="46"/>
      <c r="L57" s="47"/>
      <c r="M57" s="47"/>
      <c r="N57" s="48"/>
      <c r="O57" s="48"/>
      <c r="P57" s="48"/>
      <c r="Q57" s="48"/>
      <c r="AV57" s="53"/>
      <c r="BL57" s="129">
        <v>53</v>
      </c>
      <c r="BM57" s="62">
        <v>80</v>
      </c>
      <c r="BN57" s="62" t="s">
        <v>1036</v>
      </c>
      <c r="BR57" s="59" t="str">
        <f>IFERROR(IF(VLOOKUP($D$1,ورقة4!$A$3:$BD$4305,MATCH(BM57,ورقة4!$A$2:$BD$2,0),0)=0,"",VLOOKUP($D$1,ورقة4!$A$3:$BD$4305,MATCH(BM57,ورقة4!$A$2:$BD$2,0),0)),"")</f>
        <v/>
      </c>
      <c r="BS57" s="54" t="str">
        <f t="shared" ref="BS57" si="56">IF(BR57="م",BL57,"")</f>
        <v/>
      </c>
      <c r="BT57" s="57" t="str">
        <f t="shared" ref="BT57" si="57">IF(BR57="","",BL57)</f>
        <v/>
      </c>
    </row>
    <row r="58" spans="1:77" ht="21.6" thickBot="1" x14ac:dyDescent="0.45">
      <c r="A58" s="125">
        <v>10</v>
      </c>
      <c r="B58" s="125" t="s">
        <v>3523</v>
      </c>
      <c r="C58" s="189"/>
      <c r="D58" s="189"/>
      <c r="E58" s="189"/>
      <c r="F58" s="189"/>
      <c r="G58" s="46"/>
      <c r="H58" s="45"/>
      <c r="I58" s="45"/>
      <c r="J58" s="45"/>
      <c r="K58" s="45"/>
      <c r="L58" s="45"/>
      <c r="M58" s="45"/>
      <c r="O58" s="49"/>
      <c r="P58" s="49"/>
      <c r="Q58" s="49"/>
      <c r="BL58" s="53">
        <v>54</v>
      </c>
      <c r="BM58" s="62">
        <v>81</v>
      </c>
      <c r="BN58" s="62" t="s">
        <v>1037</v>
      </c>
      <c r="BR58" s="59" t="str">
        <f>IFERROR(IF(VLOOKUP($D$1,ورقة4!$A$3:$BD$4305,MATCH(BM58,ورقة4!$A$2:$BD$2,0),0)=0,"",VLOOKUP($D$1,ورقة4!$A$3:$BD$4305,MATCH(BM58,ورقة4!$A$2:$BD$2,0),0)),"")</f>
        <v/>
      </c>
      <c r="BS58" s="54" t="str">
        <f t="shared" ref="BS58:BS62" si="58">IF(BR58="م",BL58,"")</f>
        <v/>
      </c>
      <c r="BT58" s="57" t="str">
        <f t="shared" ref="BT58:BT62" si="59">IF(BR58="","",BL58)</f>
        <v/>
      </c>
    </row>
    <row r="59" spans="1:77" ht="21.6" thickBot="1" x14ac:dyDescent="0.45">
      <c r="A59" s="125">
        <v>11</v>
      </c>
      <c r="B59" s="125" t="s">
        <v>3532</v>
      </c>
      <c r="C59" s="188"/>
      <c r="D59" s="188"/>
      <c r="E59" s="188"/>
      <c r="F59" s="188"/>
      <c r="G59" s="45"/>
      <c r="H59" s="45"/>
      <c r="I59" s="45"/>
      <c r="J59" s="45"/>
      <c r="K59" s="45"/>
      <c r="L59" s="45"/>
      <c r="M59" s="45"/>
      <c r="AM59" s="55"/>
      <c r="BL59" s="129">
        <v>55</v>
      </c>
      <c r="BM59" s="62">
        <v>82</v>
      </c>
      <c r="BN59" s="62" t="s">
        <v>1038</v>
      </c>
      <c r="BR59" s="59" t="str">
        <f>IFERROR(IF(VLOOKUP($D$1,ورقة4!$A$3:$BD$4305,MATCH(BM59,ورقة4!$A$2:$BD$2,0),0)=0,"",VLOOKUP($D$1,ورقة4!$A$3:$BD$4305,MATCH(BM59,ورقة4!$A$2:$BD$2,0),0)),"")</f>
        <v/>
      </c>
      <c r="BS59" s="54" t="str">
        <f t="shared" si="58"/>
        <v/>
      </c>
      <c r="BT59" s="57" t="str">
        <f t="shared" si="59"/>
        <v/>
      </c>
    </row>
    <row r="60" spans="1:77" ht="14.25" customHeight="1" thickTop="1" thickBot="1" x14ac:dyDescent="0.3">
      <c r="A60" s="60"/>
      <c r="B60" s="60"/>
      <c r="C60" s="60"/>
      <c r="D60" s="60"/>
      <c r="E60" s="60"/>
      <c r="F60" s="60"/>
      <c r="BL60" s="53">
        <v>56</v>
      </c>
      <c r="BM60" s="62">
        <v>83</v>
      </c>
      <c r="BN60" s="62" t="s">
        <v>1039</v>
      </c>
      <c r="BR60" s="59" t="str">
        <f>IFERROR(IF(VLOOKUP($D$1,ورقة4!$A$3:$BD$4305,MATCH(BM60,ورقة4!$A$2:$BD$2,0),0)=0,"",VLOOKUP($D$1,ورقة4!$A$3:$BD$4305,MATCH(BM60,ورقة4!$A$2:$BD$2,0),0)),"")</f>
        <v/>
      </c>
      <c r="BS60" s="54" t="str">
        <f t="shared" si="58"/>
        <v/>
      </c>
      <c r="BT60" s="57" t="str">
        <f t="shared" si="59"/>
        <v/>
      </c>
    </row>
    <row r="61" spans="1:77" ht="14.25" customHeight="1" thickBot="1" x14ac:dyDescent="0.3">
      <c r="A61" s="60"/>
      <c r="B61" s="60"/>
      <c r="C61" s="60"/>
      <c r="D61" s="60"/>
      <c r="E61" s="60"/>
      <c r="F61" s="60"/>
      <c r="BL61" s="129">
        <v>57</v>
      </c>
      <c r="BM61" s="62">
        <v>84</v>
      </c>
      <c r="BN61" s="62" t="s">
        <v>1008</v>
      </c>
      <c r="BR61" s="59" t="str">
        <f>IFERROR(IF(VLOOKUP($D$1,ورقة4!$A$3:$BD$4305,MATCH(BM61,ورقة4!$A$2:$BD$2,0),0)=0,"",VLOOKUP($D$1,ورقة4!$A$3:$BD$4305,MATCH(BM61,ورقة4!$A$2:$BD$2,0),0)),"")</f>
        <v/>
      </c>
      <c r="BS61" s="54" t="str">
        <f t="shared" si="58"/>
        <v/>
      </c>
      <c r="BT61" s="57" t="str">
        <f t="shared" si="59"/>
        <v/>
      </c>
    </row>
    <row r="62" spans="1:77" ht="14.25" customHeight="1" x14ac:dyDescent="0.25">
      <c r="A62" s="60"/>
      <c r="B62" s="60"/>
      <c r="C62" s="60"/>
      <c r="D62" s="60"/>
      <c r="E62" s="60"/>
      <c r="F62" s="60"/>
      <c r="BL62" s="53">
        <v>58</v>
      </c>
      <c r="BM62" s="62" t="str">
        <f>IF(U13&lt;&gt;0,U13,"a8")</f>
        <v>a8</v>
      </c>
      <c r="BN62" s="62" t="str">
        <f>V13</f>
        <v>اختر اسم المقرر الاختياري من السنة الرابعة</v>
      </c>
      <c r="BR62" s="59" t="str">
        <f>IFERROR(IF(VLOOKUP($D$1,ورقة4!$A$3:$BD$4305,MATCH(BM62,ورقة4!$A$2:$BD$2,0),0)=0,"",VLOOKUP($D$1,ورقة4!$A$3:$BD$4305,MATCH(BM62,ورقة4!$A$2:$BD$2,0),0)),"")</f>
        <v/>
      </c>
      <c r="BS62" s="54" t="str">
        <f t="shared" si="58"/>
        <v/>
      </c>
      <c r="BT62" s="57" t="str">
        <f t="shared" si="59"/>
        <v/>
      </c>
    </row>
    <row r="63" spans="1:77" ht="14.25" customHeight="1" x14ac:dyDescent="0.25">
      <c r="A63" s="60"/>
      <c r="B63" s="60"/>
      <c r="C63" s="60"/>
      <c r="D63" s="60"/>
      <c r="E63" s="60"/>
      <c r="F63" s="60"/>
      <c r="BT63" s="57"/>
    </row>
    <row r="64" spans="1:77" ht="14.25" customHeight="1" x14ac:dyDescent="0.25">
      <c r="A64" s="60"/>
      <c r="B64" s="60"/>
      <c r="C64" s="60"/>
      <c r="D64" s="60"/>
      <c r="E64" s="60"/>
      <c r="F64" s="60"/>
    </row>
    <row r="65" spans="1:6" ht="14.25" customHeight="1" x14ac:dyDescent="0.25">
      <c r="A65" s="60"/>
      <c r="B65" s="60"/>
      <c r="C65" s="60"/>
      <c r="D65" s="60"/>
      <c r="E65" s="60"/>
      <c r="F65" s="60"/>
    </row>
  </sheetData>
  <sheetProtection algorithmName="SHA-512" hashValue="TLpJM7ToPKO+OVPO+i5L4vWbrFwhRBPv+Oh82B6FY/tV8mbbzMMFaq7UfKnNBze2x8cm6oAASTeHdKrSHLo1KA==" saltValue="OX+6b1x25A8zUOh8wlUz/A==" spinCount="100000" sheet="1" selectLockedCells="1"/>
  <mergeCells count="136">
    <mergeCell ref="V28:AA28"/>
    <mergeCell ref="V16:AA16"/>
    <mergeCell ref="V17:AA17"/>
    <mergeCell ref="K35:R35"/>
    <mergeCell ref="AC20:AJ20"/>
    <mergeCell ref="V23:AA23"/>
    <mergeCell ref="AC13:AG13"/>
    <mergeCell ref="AH13:AJ13"/>
    <mergeCell ref="AC17:AG17"/>
    <mergeCell ref="AC19:AG19"/>
    <mergeCell ref="AH19:AJ19"/>
    <mergeCell ref="V22:AA22"/>
    <mergeCell ref="V21:AA21"/>
    <mergeCell ref="K28:R28"/>
    <mergeCell ref="K29:R29"/>
    <mergeCell ref="K30:R30"/>
    <mergeCell ref="K31:R31"/>
    <mergeCell ref="K32:R32"/>
    <mergeCell ref="K33:R33"/>
    <mergeCell ref="K34:R34"/>
    <mergeCell ref="V14:AA14"/>
    <mergeCell ref="V15:AA15"/>
    <mergeCell ref="V25:AA25"/>
    <mergeCell ref="V26:AA26"/>
    <mergeCell ref="V27:AA27"/>
    <mergeCell ref="AH10:AJ10"/>
    <mergeCell ref="AC7:AG7"/>
    <mergeCell ref="AH7:AJ7"/>
    <mergeCell ref="AH17:AJ17"/>
    <mergeCell ref="AH18:AJ18"/>
    <mergeCell ref="AH15:AJ15"/>
    <mergeCell ref="AH16:AJ16"/>
    <mergeCell ref="AH14:AJ14"/>
    <mergeCell ref="AH8:AJ8"/>
    <mergeCell ref="AH9:AJ9"/>
    <mergeCell ref="AH12:AJ12"/>
    <mergeCell ref="AC11:AG11"/>
    <mergeCell ref="AH11:AJ11"/>
    <mergeCell ref="AC8:AG8"/>
    <mergeCell ref="AC9:AG9"/>
    <mergeCell ref="AC12:AG12"/>
    <mergeCell ref="K14:R14"/>
    <mergeCell ref="K15:R15"/>
    <mergeCell ref="J7:AA7"/>
    <mergeCell ref="K8:T8"/>
    <mergeCell ref="AC10:AG10"/>
    <mergeCell ref="V24:AA24"/>
    <mergeCell ref="K24:R24"/>
    <mergeCell ref="K25:R25"/>
    <mergeCell ref="K16:R16"/>
    <mergeCell ref="AC18:AG18"/>
    <mergeCell ref="AC14:AG14"/>
    <mergeCell ref="AC15:AG15"/>
    <mergeCell ref="AC16:AG16"/>
    <mergeCell ref="V18:AA18"/>
    <mergeCell ref="V19:AA19"/>
    <mergeCell ref="V20:AA20"/>
    <mergeCell ref="V8:AA8"/>
    <mergeCell ref="A5:C5"/>
    <mergeCell ref="P1:R1"/>
    <mergeCell ref="P2:R2"/>
    <mergeCell ref="P3:R3"/>
    <mergeCell ref="P4:R4"/>
    <mergeCell ref="G4:I4"/>
    <mergeCell ref="G1:I1"/>
    <mergeCell ref="J1:L1"/>
    <mergeCell ref="G3:I3"/>
    <mergeCell ref="J3:L3"/>
    <mergeCell ref="J4:L4"/>
    <mergeCell ref="A1:C1"/>
    <mergeCell ref="A2:C2"/>
    <mergeCell ref="A3:C3"/>
    <mergeCell ref="A4:C4"/>
    <mergeCell ref="M1:O1"/>
    <mergeCell ref="M2:O2"/>
    <mergeCell ref="M3:O3"/>
    <mergeCell ref="M4:O4"/>
    <mergeCell ref="D4:F4"/>
    <mergeCell ref="D1:F1"/>
    <mergeCell ref="D3:F3"/>
    <mergeCell ref="D2:F2"/>
    <mergeCell ref="D5:L5"/>
    <mergeCell ref="M5:O5"/>
    <mergeCell ref="AH2:AJ2"/>
    <mergeCell ref="AK2:AL2"/>
    <mergeCell ref="AH4:AL4"/>
    <mergeCell ref="AE4:AG4"/>
    <mergeCell ref="AE2:AG2"/>
    <mergeCell ref="AH3:AL3"/>
    <mergeCell ref="V4:X4"/>
    <mergeCell ref="Y2:AA2"/>
    <mergeCell ref="Y4:AA4"/>
    <mergeCell ref="S2:U2"/>
    <mergeCell ref="Y3:AA3"/>
    <mergeCell ref="V2:X2"/>
    <mergeCell ref="V3:X3"/>
    <mergeCell ref="S4:U4"/>
    <mergeCell ref="AH1:AL1"/>
    <mergeCell ref="AB2:AD2"/>
    <mergeCell ref="AB1:AD1"/>
    <mergeCell ref="AB3:AD3"/>
    <mergeCell ref="AB4:AD4"/>
    <mergeCell ref="AE1:AG1"/>
    <mergeCell ref="AE3:AG3"/>
    <mergeCell ref="V1:X1"/>
    <mergeCell ref="P5:R5"/>
    <mergeCell ref="AB5:AD5"/>
    <mergeCell ref="S5:U5"/>
    <mergeCell ref="V5:X5"/>
    <mergeCell ref="Y5:AA5"/>
    <mergeCell ref="S1:U1"/>
    <mergeCell ref="Y1:AA1"/>
    <mergeCell ref="V29:AA29"/>
    <mergeCell ref="J2:L2"/>
    <mergeCell ref="G2:I2"/>
    <mergeCell ref="AE5:AG5"/>
    <mergeCell ref="V9:AA9"/>
    <mergeCell ref="V10:AA10"/>
    <mergeCell ref="V12:AA12"/>
    <mergeCell ref="V13:AA13"/>
    <mergeCell ref="K26:R26"/>
    <mergeCell ref="K27:R27"/>
    <mergeCell ref="K17:R17"/>
    <mergeCell ref="K18:R18"/>
    <mergeCell ref="K19:R19"/>
    <mergeCell ref="K20:R20"/>
    <mergeCell ref="K21:R21"/>
    <mergeCell ref="K22:R22"/>
    <mergeCell ref="K23:R23"/>
    <mergeCell ref="K9:R9"/>
    <mergeCell ref="K10:R10"/>
    <mergeCell ref="K11:R11"/>
    <mergeCell ref="K12:R12"/>
    <mergeCell ref="K13:R13"/>
    <mergeCell ref="V11:AA11"/>
    <mergeCell ref="S3:U3"/>
  </mergeCells>
  <phoneticPr fontId="41" type="noConversion"/>
  <conditionalFormatting sqref="J9:J34 S9:T34">
    <cfRule type="expression" dxfId="15" priority="39">
      <formula>OR($K9=$BN$5,$K9=$BN$13,$K9=$BN$20,$K9=$BN$28,$K9=$BN$35,$K9=$BN$42,$K9=$BN$49,$K9=$BN$49,$K9=$BN$56)</formula>
    </cfRule>
  </conditionalFormatting>
  <conditionalFormatting sqref="J9:J34">
    <cfRule type="expression" dxfId="14" priority="3">
      <formula>$K9=""</formula>
    </cfRule>
  </conditionalFormatting>
  <conditionalFormatting sqref="K8 K9:R34">
    <cfRule type="containsBlanks" dxfId="13" priority="12">
      <formula>LEN(TRIM(K8))=0</formula>
    </cfRule>
  </conditionalFormatting>
  <conditionalFormatting sqref="K9:R34">
    <cfRule type="containsText" dxfId="12" priority="17" operator="containsText" text="مقررات">
      <formula>NOT(ISERROR(SEARCH("مقررات",K9)))</formula>
    </cfRule>
  </conditionalFormatting>
  <conditionalFormatting sqref="S9:T34">
    <cfRule type="expression" dxfId="11" priority="40">
      <formula>$K9=""</formula>
    </cfRule>
  </conditionalFormatting>
  <conditionalFormatting sqref="V16:AA17">
    <cfRule type="expression" dxfId="10" priority="1">
      <formula>$F$37&lt;&gt;$G$37</formula>
    </cfRule>
  </conditionalFormatting>
  <dataValidations count="10">
    <dataValidation type="list" allowBlank="1" showInputMessage="1" showErrorMessage="1" sqref="AH13:AJ13" xr:uid="{00000000-0002-0000-0200-000000000000}">
      <formula1>$BS$1:$BS$2</formula1>
    </dataValidation>
    <dataValidation type="list" allowBlank="1" showInputMessage="1" showErrorMessage="1" sqref="D5:L5" xr:uid="{00000000-0002-0000-0200-000001000000}">
      <formula1>$AO$1:$AO$8</formula1>
    </dataValidation>
    <dataValidation type="custom" errorStyle="warning" allowBlank="1" showInputMessage="1" showErrorMessage="1" error="يجب أن تتأكد أولاً بأن جميع البيانات المطلوبة ممتلئة بالمعلومات الصحيحة دون أية نقص، ثم اضغط على الرقم (1) لتتمكن من اختيار المقرر" sqref="T34" xr:uid="{A8FFC949-4939-443F-9FCA-06DB0D4EAB6E}">
      <formula1>AND($AN$1=0,T34=1)</formula1>
    </dataValidation>
    <dataValidation type="list" allowBlank="1" showInputMessage="1" showErrorMessage="1" sqref="V15" xr:uid="{00000000-0002-0000-0200-000004000000}">
      <formula1>$BT$1:$BT$2</formula1>
    </dataValidation>
    <dataValidation type="list" allowBlank="1" showInputMessage="1" showErrorMessage="1" sqref="V10:AA10" xr:uid="{CF383D2F-BE6A-4228-9EE6-4D8F5E9F832A}">
      <formula1>$BV$6:$BV$12</formula1>
    </dataValidation>
    <dataValidation type="list" allowBlank="1" showInputMessage="1" showErrorMessage="1" sqref="V11:AA11" xr:uid="{6029BD00-7809-4436-B81B-A79B68844CFD}">
      <formula1>$BV$13:$BV$19</formula1>
    </dataValidation>
    <dataValidation type="list" allowBlank="1" showInputMessage="1" showErrorMessage="1" sqref="V12:AA12" xr:uid="{3D49B479-AA24-45FB-863B-A37C9771AECF}">
      <formula1>$BV$20:$BV$28</formula1>
    </dataValidation>
    <dataValidation type="list" allowBlank="1" showInputMessage="1" showErrorMessage="1" sqref="V13:AA13" xr:uid="{657B107F-7144-4E91-A851-73DD71CBB639}">
      <formula1>$BV$29:$BV$35</formula1>
    </dataValidation>
    <dataValidation type="custom" allowBlank="1" showInputMessage="1" showErrorMessage="1" errorTitle="اقرأ رسالة الخطأ" error="يجب أن تتأكد أولاً بأن جميع البيانات المطلوبة ممتلئة بالمعلومات الصحيحة دون أية نقص، ثم اضغط على الرقم (1) لتتمكن من اختيار المقرر_x000a_كما يجب عليك أولأ أن تختار اسم المقرر الاختياري من القائمة الجانبية" sqref="T10:T33" xr:uid="{7059628A-C862-4F26-A550-5F1EAC314281}">
      <formula1>AND($AN$1=0,T10=1,J10&lt;205)</formula1>
    </dataValidation>
    <dataValidation type="list" allowBlank="1" showInputMessage="1" showErrorMessage="1" sqref="V17:AA17" xr:uid="{C0F929EA-E901-4400-92A5-3FB708E30F85}">
      <formula1>$BF$1:$BF$7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J51"/>
  <sheetViews>
    <sheetView rightToLeft="1" topLeftCell="B26" zoomScale="90" zoomScaleNormal="90" workbookViewId="0">
      <selection activeCell="G40" sqref="G40:R40"/>
    </sheetView>
  </sheetViews>
  <sheetFormatPr defaultColWidth="8.8984375" defaultRowHeight="15" x14ac:dyDescent="0.25"/>
  <cols>
    <col min="1" max="1" width="1.296875" style="1" customWidth="1"/>
    <col min="2" max="4" width="5.69921875" style="1" customWidth="1"/>
    <col min="5" max="8" width="5.69921875" style="8" customWidth="1"/>
    <col min="9" max="12" width="5.69921875" style="1" customWidth="1"/>
    <col min="13" max="15" width="5.69921875" style="8" customWidth="1"/>
    <col min="16" max="18" width="5.69921875" style="1" customWidth="1"/>
    <col min="19" max="19" width="1.296875" style="1" customWidth="1"/>
    <col min="20" max="20" width="0.59765625" style="133" customWidth="1"/>
    <col min="21" max="21" width="6" style="133" hidden="1" customWidth="1"/>
    <col min="22" max="22" width="3" style="133" hidden="1" customWidth="1"/>
    <col min="23" max="23" width="6" style="133" hidden="1" customWidth="1"/>
    <col min="24" max="25" width="3" style="133" hidden="1" customWidth="1"/>
    <col min="26" max="26" width="12.296875" style="133" hidden="1" customWidth="1"/>
    <col min="27" max="27" width="3" style="133" hidden="1" customWidth="1"/>
    <col min="28" max="28" width="1.09765625" style="133" hidden="1" customWidth="1"/>
    <col min="29" max="29" width="8.8984375" style="133" customWidth="1"/>
    <col min="30" max="30" width="8.8984375" style="1"/>
    <col min="31" max="31" width="30.19921875" style="1" customWidth="1"/>
    <col min="32" max="16383" width="8.8984375" style="1"/>
    <col min="16384" max="16384" width="9.765625E-2" style="1" customWidth="1"/>
  </cols>
  <sheetData>
    <row r="1" spans="2:36" ht="18.600000000000001" customHeight="1" thickTop="1" thickBot="1" x14ac:dyDescent="0.3">
      <c r="B1" s="405">
        <f ca="1">NOW()</f>
        <v>45712.528615509262</v>
      </c>
      <c r="C1" s="405"/>
      <c r="D1" s="405"/>
      <c r="E1" s="405"/>
      <c r="F1" s="343" t="s">
        <v>3536</v>
      </c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AC1" s="144"/>
      <c r="AD1" s="373" t="str">
        <f>IF(AJ1&gt;0,"يجب عليك ادخال البيانات المطلوبة أدناه بالمعلومات الصحيحة في صفحة إدخال البيانات لتتمكن من طباعة استمارة المقررات بشكل صحيح","")</f>
        <v/>
      </c>
      <c r="AE1" s="374"/>
      <c r="AF1" s="374"/>
      <c r="AG1" s="374"/>
      <c r="AH1" s="375"/>
      <c r="AI1" s="69"/>
      <c r="AJ1" s="68">
        <f>COUNT(AA3:AA25)</f>
        <v>0</v>
      </c>
    </row>
    <row r="2" spans="2:36" s="160" customFormat="1" ht="24.6" customHeight="1" thickBot="1" x14ac:dyDescent="0.3">
      <c r="B2" s="406" t="s">
        <v>148</v>
      </c>
      <c r="C2" s="323"/>
      <c r="D2" s="328">
        <f>'إختيار المقررات'!D1</f>
        <v>0</v>
      </c>
      <c r="E2" s="328"/>
      <c r="F2" s="328"/>
      <c r="G2" s="323" t="s">
        <v>149</v>
      </c>
      <c r="H2" s="323"/>
      <c r="I2" s="328" t="e">
        <f>'إختيار المقررات'!D2</f>
        <v>#N/A</v>
      </c>
      <c r="J2" s="328"/>
      <c r="K2" s="328"/>
      <c r="L2" s="323" t="s">
        <v>80</v>
      </c>
      <c r="M2" s="323"/>
      <c r="N2" s="323"/>
      <c r="O2" s="326" t="str">
        <f>'إختيار المقررات'!J1</f>
        <v/>
      </c>
      <c r="P2" s="326"/>
      <c r="Q2" s="326"/>
      <c r="R2" s="327"/>
      <c r="T2" s="138"/>
      <c r="U2" s="138"/>
      <c r="V2" s="138"/>
      <c r="W2" s="138"/>
      <c r="X2" s="138"/>
      <c r="Y2" s="138"/>
      <c r="Z2" s="138"/>
      <c r="AA2" s="138"/>
      <c r="AB2" s="138"/>
      <c r="AC2" s="144"/>
      <c r="AD2" s="376"/>
      <c r="AE2" s="377"/>
      <c r="AF2" s="377"/>
      <c r="AG2" s="377"/>
      <c r="AH2" s="378"/>
      <c r="AI2" s="70" t="s">
        <v>996</v>
      </c>
    </row>
    <row r="3" spans="2:36" s="160" customFormat="1" ht="16.2" customHeight="1" thickTop="1" thickBot="1" x14ac:dyDescent="0.3">
      <c r="B3" s="332" t="s">
        <v>81</v>
      </c>
      <c r="C3" s="324"/>
      <c r="D3" s="329" t="str">
        <f>'إختيار المقررات'!P1</f>
        <v/>
      </c>
      <c r="E3" s="329"/>
      <c r="F3" s="329"/>
      <c r="G3" s="324" t="s">
        <v>82</v>
      </c>
      <c r="H3" s="324"/>
      <c r="I3" s="329" t="str">
        <f>'إختيار المقررات'!V1</f>
        <v/>
      </c>
      <c r="J3" s="329"/>
      <c r="K3" s="329"/>
      <c r="L3" s="324" t="s">
        <v>152</v>
      </c>
      <c r="M3" s="324"/>
      <c r="N3" s="324"/>
      <c r="O3" s="319" t="e">
        <f>'إختيار المقررات'!AH1</f>
        <v>#N/A</v>
      </c>
      <c r="P3" s="319"/>
      <c r="Q3" s="319"/>
      <c r="R3" s="320"/>
      <c r="T3" s="138"/>
      <c r="U3" s="138">
        <f>16/3</f>
        <v>5.333333333333333</v>
      </c>
      <c r="V3" s="138"/>
      <c r="W3" s="138">
        <f>IF(Z3&lt;&gt;"",1,"")</f>
        <v>1</v>
      </c>
      <c r="X3" s="138">
        <v>1</v>
      </c>
      <c r="Y3" s="138">
        <f>IF(Z3&lt;&gt;"",X3,"")</f>
        <v>1</v>
      </c>
      <c r="Z3" s="138" t="str">
        <f>IF(LEN(O2)&lt;2,L2,"")</f>
        <v>الاسم والكنية:</v>
      </c>
      <c r="AA3" s="138" t="str">
        <f>IFERROR(SMALL($Y$3:$Y$26,X3),"")</f>
        <v/>
      </c>
      <c r="AB3" s="138"/>
      <c r="AC3" s="144"/>
      <c r="AD3" s="69"/>
      <c r="AE3" s="317" t="str">
        <f t="shared" ref="AE3:AE14" si="0">IFERROR(VLOOKUP(AA3,$X$3:$Z$26,3,0),"")</f>
        <v/>
      </c>
      <c r="AF3" s="317"/>
      <c r="AG3" s="317"/>
      <c r="AH3" s="69"/>
      <c r="AI3" s="69"/>
    </row>
    <row r="4" spans="2:36" s="160" customFormat="1" ht="16.2" customHeight="1" thickTop="1" thickBot="1" x14ac:dyDescent="0.3">
      <c r="B4" s="332" t="s">
        <v>151</v>
      </c>
      <c r="C4" s="324"/>
      <c r="D4" s="334" t="e">
        <f>'إختيار المقررات'!AB1</f>
        <v>#N/A</v>
      </c>
      <c r="E4" s="334"/>
      <c r="F4" s="334"/>
      <c r="G4" s="324" t="s">
        <v>154</v>
      </c>
      <c r="H4" s="324"/>
      <c r="I4" s="329" t="e">
        <f>'إختيار المقررات'!P3</f>
        <v>#N/A</v>
      </c>
      <c r="J4" s="329"/>
      <c r="K4" s="329"/>
      <c r="L4" s="324" t="s">
        <v>155</v>
      </c>
      <c r="M4" s="324"/>
      <c r="N4" s="324"/>
      <c r="O4" s="319" t="e">
        <f>'إختيار المقررات'!AB3</f>
        <v>#N/A</v>
      </c>
      <c r="P4" s="319"/>
      <c r="Q4" s="319"/>
      <c r="R4" s="320"/>
      <c r="T4" s="138"/>
      <c r="U4" s="138"/>
      <c r="V4" s="138"/>
      <c r="W4" s="138"/>
      <c r="X4" s="138">
        <v>2</v>
      </c>
      <c r="Y4" s="138">
        <f t="shared" ref="Y4:Y29" si="1">IF(Z4&lt;&gt;"",X4,"")</f>
        <v>2</v>
      </c>
      <c r="Z4" s="138" t="str">
        <f>IF(LEN(D3)&lt;2,B3,"")</f>
        <v>اسم الاب:</v>
      </c>
      <c r="AA4" s="161" t="str">
        <f>IFERROR(SMALL($Y$3:$Y$26,X4),"")</f>
        <v/>
      </c>
      <c r="AB4" s="138"/>
      <c r="AC4" s="144"/>
      <c r="AD4" s="69"/>
      <c r="AE4" s="317" t="str">
        <f t="shared" si="0"/>
        <v/>
      </c>
      <c r="AF4" s="317"/>
      <c r="AG4" s="317"/>
      <c r="AH4" s="69"/>
      <c r="AI4" s="69"/>
    </row>
    <row r="5" spans="2:36" s="160" customFormat="1" ht="16.2" customHeight="1" thickTop="1" thickBot="1" x14ac:dyDescent="0.3">
      <c r="B5" s="332" t="s">
        <v>150</v>
      </c>
      <c r="C5" s="324"/>
      <c r="D5" s="329" t="e">
        <f>'إختيار المقررات'!D3</f>
        <v>#N/A</v>
      </c>
      <c r="E5" s="329"/>
      <c r="F5" s="329"/>
      <c r="G5" s="324" t="s">
        <v>153</v>
      </c>
      <c r="H5" s="324"/>
      <c r="I5" s="329" t="e">
        <f>'إختيار المقررات'!J3</f>
        <v>#N/A</v>
      </c>
      <c r="J5" s="329"/>
      <c r="K5" s="329"/>
      <c r="L5" s="324" t="s">
        <v>156</v>
      </c>
      <c r="M5" s="324"/>
      <c r="N5" s="324"/>
      <c r="O5" s="319" t="e">
        <f>'إختيار المقررات'!AH3</f>
        <v>#N/A</v>
      </c>
      <c r="P5" s="319"/>
      <c r="Q5" s="319"/>
      <c r="R5" s="320"/>
      <c r="T5" s="138"/>
      <c r="U5" s="138"/>
      <c r="V5" s="138"/>
      <c r="W5" s="138"/>
      <c r="X5" s="138">
        <v>3</v>
      </c>
      <c r="Y5" s="138">
        <f t="shared" si="1"/>
        <v>3</v>
      </c>
      <c r="Z5" s="138" t="str">
        <f>IF(LEN(I3)&lt;2,G3,"")</f>
        <v>اسم الام:</v>
      </c>
      <c r="AA5" s="161" t="str">
        <f>IFERROR(SMALL($Y$3:$Y$26,X5),"")</f>
        <v/>
      </c>
      <c r="AB5" s="138"/>
      <c r="AC5" s="144"/>
      <c r="AD5" s="69"/>
      <c r="AE5" s="317" t="str">
        <f t="shared" si="0"/>
        <v/>
      </c>
      <c r="AF5" s="317"/>
      <c r="AG5" s="317"/>
      <c r="AH5" s="69"/>
      <c r="AI5" s="69"/>
    </row>
    <row r="6" spans="2:36" s="160" customFormat="1" ht="16.2" customHeight="1" thickTop="1" thickBot="1" x14ac:dyDescent="0.3">
      <c r="B6" s="332" t="s">
        <v>157</v>
      </c>
      <c r="C6" s="324"/>
      <c r="D6" s="329" t="e">
        <f>'إختيار المقررات'!D4</f>
        <v>#N/A</v>
      </c>
      <c r="E6" s="329"/>
      <c r="F6" s="329"/>
      <c r="G6" s="324" t="s">
        <v>158</v>
      </c>
      <c r="H6" s="324"/>
      <c r="I6" s="329" t="e">
        <f>'إختيار المقررات'!P4</f>
        <v>#N/A</v>
      </c>
      <c r="J6" s="329"/>
      <c r="K6" s="329"/>
      <c r="L6" s="324" t="s">
        <v>159</v>
      </c>
      <c r="M6" s="324"/>
      <c r="N6" s="324"/>
      <c r="O6" s="319" t="e">
        <f>'إختيار المقررات'!J4</f>
        <v>#N/A</v>
      </c>
      <c r="P6" s="319"/>
      <c r="Q6" s="319"/>
      <c r="R6" s="320"/>
      <c r="T6" s="138"/>
      <c r="U6" s="138"/>
      <c r="V6" s="138"/>
      <c r="W6" s="138"/>
      <c r="X6" s="138">
        <v>4</v>
      </c>
      <c r="Y6" s="138" t="e">
        <f t="shared" si="1"/>
        <v>#N/A</v>
      </c>
      <c r="Z6" s="138" t="e">
        <f>IF(LEN(O3)&lt;2,L3,"")</f>
        <v>#N/A</v>
      </c>
      <c r="AA6" s="161" t="str">
        <f>IFERROR(SMALL($Y$3:$Y$26,X6),"")</f>
        <v/>
      </c>
      <c r="AB6" s="138"/>
      <c r="AC6" s="144"/>
      <c r="AD6" s="69"/>
      <c r="AE6" s="317" t="str">
        <f t="shared" si="0"/>
        <v/>
      </c>
      <c r="AF6" s="317"/>
      <c r="AG6" s="317"/>
      <c r="AH6" s="69"/>
      <c r="AI6" s="69"/>
    </row>
    <row r="7" spans="2:36" s="160" customFormat="1" ht="16.2" customHeight="1" thickTop="1" thickBot="1" x14ac:dyDescent="0.3">
      <c r="B7" s="332" t="s">
        <v>160</v>
      </c>
      <c r="C7" s="324"/>
      <c r="D7" s="330">
        <f>'إختيار المقررات'!V4</f>
        <v>0</v>
      </c>
      <c r="E7" s="329"/>
      <c r="F7" s="329"/>
      <c r="G7" s="324" t="s">
        <v>161</v>
      </c>
      <c r="H7" s="324"/>
      <c r="I7" s="330">
        <f>'إختيار المقررات'!AB4</f>
        <v>0</v>
      </c>
      <c r="J7" s="329"/>
      <c r="K7" s="329"/>
      <c r="L7" s="324"/>
      <c r="M7" s="324"/>
      <c r="N7" s="324"/>
      <c r="O7" s="319"/>
      <c r="P7" s="319"/>
      <c r="Q7" s="319"/>
      <c r="R7" s="320"/>
      <c r="T7" s="138"/>
      <c r="U7" s="138"/>
      <c r="V7" s="138"/>
      <c r="W7" s="138"/>
      <c r="X7" s="138">
        <v>5</v>
      </c>
      <c r="Y7" s="138" t="e">
        <f t="shared" si="1"/>
        <v>#N/A</v>
      </c>
      <c r="Z7" s="138" t="e">
        <f>IF(LEN(D4)&lt;2,B4,"")</f>
        <v>#N/A</v>
      </c>
      <c r="AA7" s="161" t="str">
        <f t="shared" ref="AA7:AA21" si="2">IFERROR(SMALL($Y$3:$Y$26,X7),"")</f>
        <v/>
      </c>
      <c r="AB7" s="138"/>
      <c r="AC7" s="144"/>
      <c r="AD7" s="69"/>
      <c r="AE7" s="317" t="str">
        <f t="shared" si="0"/>
        <v/>
      </c>
      <c r="AF7" s="317"/>
      <c r="AG7" s="317"/>
      <c r="AH7" s="69"/>
      <c r="AI7" s="69"/>
    </row>
    <row r="8" spans="2:36" s="160" customFormat="1" ht="16.2" customHeight="1" thickTop="1" thickBot="1" x14ac:dyDescent="0.3">
      <c r="B8" s="332" t="e">
        <f>'إختيار المقررات'!J2</f>
        <v>#N/A</v>
      </c>
      <c r="C8" s="324"/>
      <c r="D8" s="329" t="s">
        <v>88</v>
      </c>
      <c r="E8" s="329"/>
      <c r="F8" s="329"/>
      <c r="G8" s="324" t="e">
        <f>'إختيار المقررات'!V2</f>
        <v>#N/A</v>
      </c>
      <c r="H8" s="324"/>
      <c r="I8" s="329" t="s">
        <v>89</v>
      </c>
      <c r="J8" s="329"/>
      <c r="K8" s="329"/>
      <c r="L8" s="324" t="e">
        <f>'إختيار المقررات'!AB2</f>
        <v>#N/A</v>
      </c>
      <c r="M8" s="324"/>
      <c r="N8" s="324"/>
      <c r="O8" s="319" t="s">
        <v>90</v>
      </c>
      <c r="P8" s="319"/>
      <c r="Q8" s="319"/>
      <c r="R8" s="320"/>
      <c r="T8" s="138"/>
      <c r="U8" s="138"/>
      <c r="V8" s="138"/>
      <c r="W8" s="138"/>
      <c r="X8" s="138">
        <v>6</v>
      </c>
      <c r="Y8" s="138" t="e">
        <f>IF(Z8&lt;&gt;"",X8,"")</f>
        <v>#N/A</v>
      </c>
      <c r="Z8" s="138" t="e">
        <f>IF(LEN(I4)&lt;2,G4,"")</f>
        <v>#N/A</v>
      </c>
      <c r="AA8" s="161" t="str">
        <f t="shared" si="2"/>
        <v/>
      </c>
      <c r="AB8" s="138"/>
      <c r="AC8" s="144"/>
      <c r="AD8" s="69"/>
      <c r="AE8" s="317" t="str">
        <f t="shared" si="0"/>
        <v/>
      </c>
      <c r="AF8" s="317"/>
      <c r="AG8" s="317"/>
      <c r="AH8" s="69"/>
      <c r="AI8" s="69"/>
    </row>
    <row r="9" spans="2:36" s="160" customFormat="1" ht="16.2" customHeight="1" thickTop="1" thickBot="1" x14ac:dyDescent="0.3">
      <c r="B9" s="333" t="s">
        <v>1077</v>
      </c>
      <c r="C9" s="325"/>
      <c r="D9" s="331">
        <f>'إختيار المقررات'!AH4</f>
        <v>0</v>
      </c>
      <c r="E9" s="331"/>
      <c r="F9" s="331"/>
      <c r="G9" s="325"/>
      <c r="H9" s="325"/>
      <c r="I9" s="331"/>
      <c r="J9" s="331"/>
      <c r="K9" s="331"/>
      <c r="L9" s="325" t="e">
        <f>'إختيار المقررات'!J2</f>
        <v>#N/A</v>
      </c>
      <c r="M9" s="325"/>
      <c r="N9" s="325"/>
      <c r="O9" s="321" t="s">
        <v>87</v>
      </c>
      <c r="P9" s="321"/>
      <c r="Q9" s="321"/>
      <c r="R9" s="322"/>
      <c r="T9" s="138"/>
      <c r="U9" s="138"/>
      <c r="V9" s="138"/>
      <c r="W9" s="138"/>
      <c r="X9" s="138">
        <v>7</v>
      </c>
      <c r="Y9" s="138" t="e">
        <f t="shared" si="1"/>
        <v>#N/A</v>
      </c>
      <c r="Z9" s="138" t="e">
        <f>IF(LEN(O4)&lt;2,L4,"")</f>
        <v>#N/A</v>
      </c>
      <c r="AA9" s="161" t="str">
        <f t="shared" si="2"/>
        <v/>
      </c>
      <c r="AB9" s="138"/>
      <c r="AC9" s="144"/>
      <c r="AD9" s="69"/>
      <c r="AE9" s="317" t="str">
        <f t="shared" si="0"/>
        <v/>
      </c>
      <c r="AF9" s="317"/>
      <c r="AG9" s="317"/>
      <c r="AH9" s="69"/>
      <c r="AI9" s="69"/>
    </row>
    <row r="10" spans="2:36" ht="24" customHeight="1" thickTop="1" thickBot="1" x14ac:dyDescent="0.3">
      <c r="B10" s="407" t="str">
        <f>IF(AJ1&gt;0,"هذه الاستمارة غير صالحة للتسجيل لعدم اكتمال المعلومات المطلوبة يتوجب عليك ادخال جميع البيانات لتظهر الاستمارة","")</f>
        <v/>
      </c>
      <c r="C10" s="407"/>
      <c r="D10" s="407"/>
      <c r="E10" s="407"/>
      <c r="F10" s="407"/>
      <c r="G10" s="407"/>
      <c r="H10" s="407"/>
      <c r="I10" s="407"/>
      <c r="J10" s="407"/>
      <c r="K10" s="407"/>
      <c r="L10" s="407"/>
      <c r="M10" s="407"/>
      <c r="N10" s="407"/>
      <c r="O10" s="407"/>
      <c r="P10" s="407"/>
      <c r="Q10" s="407"/>
      <c r="R10" s="407"/>
      <c r="X10" s="138">
        <v>8</v>
      </c>
      <c r="Y10" s="138" t="e">
        <f t="shared" si="1"/>
        <v>#N/A</v>
      </c>
      <c r="Z10" s="138" t="e">
        <f>IF(LEN(D5)&lt;2,B5,"")</f>
        <v>#N/A</v>
      </c>
      <c r="AA10" s="161" t="str">
        <f t="shared" si="2"/>
        <v/>
      </c>
      <c r="AC10" s="145"/>
      <c r="AD10" s="68"/>
      <c r="AE10" s="317" t="str">
        <f t="shared" si="0"/>
        <v/>
      </c>
      <c r="AF10" s="317"/>
      <c r="AG10" s="317"/>
      <c r="AH10" s="68"/>
      <c r="AI10" s="68"/>
    </row>
    <row r="11" spans="2:36" ht="24" customHeight="1" thickTop="1" thickBot="1" x14ac:dyDescent="0.3">
      <c r="B11" s="408"/>
      <c r="C11" s="408"/>
      <c r="D11" s="408"/>
      <c r="E11" s="408"/>
      <c r="F11" s="408"/>
      <c r="G11" s="408"/>
      <c r="H11" s="408"/>
      <c r="I11" s="408"/>
      <c r="J11" s="408"/>
      <c r="K11" s="408"/>
      <c r="L11" s="408"/>
      <c r="M11" s="408"/>
      <c r="N11" s="408"/>
      <c r="O11" s="408"/>
      <c r="P11" s="408"/>
      <c r="Q11" s="408"/>
      <c r="R11" s="408"/>
      <c r="S11" s="4"/>
      <c r="T11" s="134"/>
      <c r="U11" s="134"/>
      <c r="X11" s="138">
        <v>9</v>
      </c>
      <c r="Y11" s="138" t="e">
        <f t="shared" si="1"/>
        <v>#N/A</v>
      </c>
      <c r="Z11" s="138" t="e">
        <f>IF(LEN(I5)&lt;2,G5,"")</f>
        <v>#N/A</v>
      </c>
      <c r="AA11" s="161" t="str">
        <f t="shared" si="2"/>
        <v/>
      </c>
      <c r="AC11" s="145"/>
      <c r="AD11" s="68"/>
      <c r="AE11" s="317" t="str">
        <f t="shared" si="0"/>
        <v/>
      </c>
      <c r="AF11" s="317"/>
      <c r="AG11" s="317"/>
      <c r="AH11" s="68"/>
      <c r="AI11" s="68"/>
    </row>
    <row r="12" spans="2:36" ht="18.600000000000001" customHeight="1" thickTop="1" thickBot="1" x14ac:dyDescent="0.3">
      <c r="B12" s="71"/>
      <c r="C12" s="72" t="s">
        <v>113</v>
      </c>
      <c r="D12" s="409" t="s">
        <v>162</v>
      </c>
      <c r="E12" s="410"/>
      <c r="F12" s="410"/>
      <c r="G12" s="410"/>
      <c r="H12" s="410"/>
      <c r="I12" s="411"/>
      <c r="J12" s="71"/>
      <c r="K12" s="72" t="s">
        <v>113</v>
      </c>
      <c r="L12" s="409" t="s">
        <v>162</v>
      </c>
      <c r="M12" s="410"/>
      <c r="N12" s="410"/>
      <c r="O12" s="410"/>
      <c r="P12" s="410"/>
      <c r="Q12" s="411"/>
      <c r="R12" s="73"/>
      <c r="S12" s="5"/>
      <c r="T12" s="135"/>
      <c r="U12" s="136"/>
      <c r="V12" s="133" t="str">
        <f>IFERROR(SMALL('إختيار المقررات'!$F$9:$F$36,'إختيار المقررات'!BL5),"")</f>
        <v/>
      </c>
      <c r="W12" s="133" t="str">
        <f>IFERROR(SMALL('إختيار المقررات'!$BK$6:$BK$52,'إختيار المقررات'!BL5),"")</f>
        <v/>
      </c>
      <c r="X12" s="138">
        <v>10</v>
      </c>
      <c r="Y12" s="138" t="e">
        <f t="shared" si="1"/>
        <v>#N/A</v>
      </c>
      <c r="Z12" s="138" t="e">
        <f>IF(LEN(O5)&lt;2,L5,"")</f>
        <v>#N/A</v>
      </c>
      <c r="AA12" s="161" t="str">
        <f t="shared" si="2"/>
        <v/>
      </c>
      <c r="AC12" s="145"/>
      <c r="AD12" s="68"/>
      <c r="AE12" s="317" t="str">
        <f t="shared" si="0"/>
        <v/>
      </c>
      <c r="AF12" s="317"/>
      <c r="AG12" s="317"/>
      <c r="AH12" s="68"/>
      <c r="AI12" s="68"/>
    </row>
    <row r="13" spans="2:36" ht="18.600000000000001" customHeight="1" thickTop="1" thickBot="1" x14ac:dyDescent="0.3">
      <c r="B13" s="74" t="str">
        <f>IF('إختيار المقررات'!BR58=1,V12,IF('إختيار المقررات'!F28&lt;2,"",V12))</f>
        <v/>
      </c>
      <c r="C13" s="75" t="str">
        <f>IFERROR(IF(B13="","",VLOOKUP(B13,'إختيار المقررات'!$F$10:$J$35,5,0)),"")</f>
        <v/>
      </c>
      <c r="D13" s="355" t="str">
        <f>IFERROR(IF(C13="","",VLOOKUP(C13,'إختيار المقررات'!$J$5:$T$63,2,0)),"")</f>
        <v/>
      </c>
      <c r="E13" s="355"/>
      <c r="F13" s="355"/>
      <c r="G13" s="355"/>
      <c r="H13" s="76" t="str">
        <f>IFERROR(VLOOKUP(D13,'إختيار المقررات'!$K$9:$T$63,9,0),"")</f>
        <v/>
      </c>
      <c r="I13" s="77" t="str">
        <f>IFERROR(IF(D13="","",IF(VLOOKUP(D13,'إختيار المقررات'!$K$9:$T$63,10,0)=0,"",VLOOKUP(D13,'إختيار المقررات'!$K$9:$T$63,10,0))),"")</f>
        <v/>
      </c>
      <c r="J13" s="74" t="str">
        <f>IF(B22="","",V22)</f>
        <v/>
      </c>
      <c r="K13" s="75" t="str">
        <f>IFERROR(IF(J13="","",VLOOKUP(J13,'إختيار المقررات'!$F$10:$J$35,5,0)),"")</f>
        <v/>
      </c>
      <c r="L13" s="355" t="str">
        <f>IFERROR(IF(K13="","",VLOOKUP(K13,'إختيار المقررات'!$J$5:$T$63,2,0)),"")</f>
        <v/>
      </c>
      <c r="M13" s="355"/>
      <c r="N13" s="355"/>
      <c r="O13" s="355"/>
      <c r="P13" s="78" t="str">
        <f>IFERROR(VLOOKUP(L13,'إختيار المقررات'!$K$9:$T$63,9,0),"")</f>
        <v/>
      </c>
      <c r="Q13" s="77" t="str">
        <f>IFERROR(IF(L13="","",IF(VLOOKUP(L13,'إختيار المقررات'!$K$9:$T$63,10,0)=0,"",VLOOKUP(L13,'إختيار المقررات'!$K$9:$T$63,10,0))),"")</f>
        <v/>
      </c>
      <c r="R13" s="97"/>
      <c r="T13" s="137"/>
      <c r="V13" s="133" t="str">
        <f>IFERROR(SMALL('إختيار المقررات'!$F$9:$F$36,'إختيار المقررات'!BL6),"")</f>
        <v/>
      </c>
      <c r="W13" s="133" t="str">
        <f>IFERROR(SMALL('إختيار المقررات'!$BK$6:$BK$52,'إختيار المقررات'!BL6),"")</f>
        <v/>
      </c>
      <c r="X13" s="138">
        <v>11</v>
      </c>
      <c r="Y13" s="138" t="e">
        <f t="shared" si="1"/>
        <v>#N/A</v>
      </c>
      <c r="Z13" s="138" t="e">
        <f>IF(LEN(D6)&lt;2,B6,"")</f>
        <v>#N/A</v>
      </c>
      <c r="AA13" s="161" t="str">
        <f t="shared" si="2"/>
        <v/>
      </c>
      <c r="AC13" s="145"/>
      <c r="AD13" s="68"/>
      <c r="AE13" s="317" t="str">
        <f t="shared" si="0"/>
        <v/>
      </c>
      <c r="AF13" s="317"/>
      <c r="AG13" s="317"/>
      <c r="AH13" s="68"/>
      <c r="AI13" s="68"/>
    </row>
    <row r="14" spans="2:36" ht="18.600000000000001" customHeight="1" thickTop="1" thickBot="1" x14ac:dyDescent="0.3">
      <c r="B14" s="74" t="str">
        <f>IF(B13="","",V13)</f>
        <v/>
      </c>
      <c r="C14" s="75" t="str">
        <f>IFERROR(IF(B14="","",VLOOKUP(B14,'إختيار المقررات'!$F$10:$J$35,5,0)),"")</f>
        <v/>
      </c>
      <c r="D14" s="355" t="str">
        <f>IFERROR(IF(C14="","",VLOOKUP(C14,'إختيار المقررات'!$J$5:$T$63,2,0)),"")</f>
        <v/>
      </c>
      <c r="E14" s="355"/>
      <c r="F14" s="355"/>
      <c r="G14" s="355"/>
      <c r="H14" s="76" t="str">
        <f>IFERROR(VLOOKUP(D14,'إختيار المقررات'!$K$9:$T$63,9,0),"")</f>
        <v/>
      </c>
      <c r="I14" s="77" t="str">
        <f>IFERROR(IF(D14="","",IF(VLOOKUP(D14,'إختيار المقررات'!$K$9:$T$63,10,0)=0,"",VLOOKUP(D14,'إختيار المقررات'!$K$9:$T$63,10,0))),"")</f>
        <v/>
      </c>
      <c r="J14" s="74" t="str">
        <f>IF(J13="","",V23)</f>
        <v/>
      </c>
      <c r="K14" s="75" t="str">
        <f>IFERROR(IF(J14="","",VLOOKUP(J14,'إختيار المقررات'!$F$10:$J$35,5,0)),"")</f>
        <v/>
      </c>
      <c r="L14" s="355" t="str">
        <f>IFERROR(IF(K14="","",VLOOKUP(K14,'إختيار المقررات'!$J$5:$T$63,2,0)),"")</f>
        <v/>
      </c>
      <c r="M14" s="355"/>
      <c r="N14" s="355"/>
      <c r="O14" s="355"/>
      <c r="P14" s="78" t="str">
        <f>IFERROR(VLOOKUP(L14,'إختيار المقررات'!$K$9:$T$63,9,0),"")</f>
        <v/>
      </c>
      <c r="Q14" s="77" t="str">
        <f>IFERROR(IF(L14="","",IF(VLOOKUP(L14,'إختيار المقررات'!$K$9:$T$63,10,0)=0,"",VLOOKUP(L14,'إختيار المقررات'!$K$9:$T$63,10,0))),"")</f>
        <v/>
      </c>
      <c r="R14" s="97"/>
      <c r="S14" s="6"/>
      <c r="T14" s="137"/>
      <c r="U14" s="138"/>
      <c r="V14" s="133" t="str">
        <f>IFERROR(SMALL('إختيار المقررات'!$F$9:$F$36,'إختيار المقررات'!BL7),"")</f>
        <v/>
      </c>
      <c r="W14" s="133" t="str">
        <f>IFERROR(SMALL('إختيار المقررات'!$BK$6:$BK$52,'إختيار المقررات'!BL7),"")</f>
        <v/>
      </c>
      <c r="X14" s="138">
        <v>12</v>
      </c>
      <c r="Y14" s="138" t="e">
        <f t="shared" si="1"/>
        <v>#N/A</v>
      </c>
      <c r="Z14" s="138" t="e">
        <f>IF(LEN(I6)&lt;2,G6,"")</f>
        <v>#N/A</v>
      </c>
      <c r="AA14" s="161" t="str">
        <f t="shared" si="2"/>
        <v/>
      </c>
      <c r="AC14" s="145"/>
      <c r="AD14" s="68"/>
      <c r="AE14" s="317" t="str">
        <f t="shared" si="0"/>
        <v/>
      </c>
      <c r="AF14" s="317"/>
      <c r="AG14" s="317"/>
      <c r="AH14" s="68"/>
      <c r="AI14" s="68"/>
    </row>
    <row r="15" spans="2:36" ht="18.600000000000001" customHeight="1" thickTop="1" thickBot="1" x14ac:dyDescent="0.3">
      <c r="B15" s="74" t="str">
        <f t="shared" ref="B15:B22" si="3">IF(B14="","",V14)</f>
        <v/>
      </c>
      <c r="C15" s="75" t="str">
        <f>IFERROR(IF(B15="","",VLOOKUP(B15,'إختيار المقررات'!$F$10:$J$35,5,0)),"")</f>
        <v/>
      </c>
      <c r="D15" s="355" t="str">
        <f>IFERROR(IF(C15="","",VLOOKUP(C15,'إختيار المقررات'!$J$5:$T$63,2,0)),"")</f>
        <v/>
      </c>
      <c r="E15" s="355"/>
      <c r="F15" s="355"/>
      <c r="G15" s="355"/>
      <c r="H15" s="76" t="str">
        <f>IFERROR(VLOOKUP(D15,'إختيار المقررات'!$K$9:$T$63,9,0),"")</f>
        <v/>
      </c>
      <c r="I15" s="77" t="str">
        <f>IFERROR(IF(D15="","",IF(VLOOKUP(D15,'إختيار المقررات'!$K$9:$T$63,10,0)=0,"",VLOOKUP(D15,'إختيار المقررات'!$K$9:$T$63,10,0))),"")</f>
        <v/>
      </c>
      <c r="J15" s="74" t="str">
        <f t="shared" ref="J15:J22" si="4">IF(J14="","",V24)</f>
        <v/>
      </c>
      <c r="K15" s="75" t="str">
        <f>IFERROR(IF(J15="","",VLOOKUP(J15,'إختيار المقررات'!$F$10:$J$35,5,0)),"")</f>
        <v/>
      </c>
      <c r="L15" s="355" t="str">
        <f>IFERROR(IF(K15="","",VLOOKUP(K15,'إختيار المقررات'!$J$5:$T$63,2,0)),"")</f>
        <v/>
      </c>
      <c r="M15" s="355"/>
      <c r="N15" s="355"/>
      <c r="O15" s="355"/>
      <c r="P15" s="78" t="str">
        <f>IFERROR(VLOOKUP(L15,'إختيار المقررات'!$K$9:$T$63,9,0),"")</f>
        <v/>
      </c>
      <c r="Q15" s="77" t="str">
        <f>IFERROR(IF(L15="","",IF(VLOOKUP(L15,'إختيار المقررات'!$K$9:$T$63,10,0)=0,"",VLOOKUP(L15,'إختيار المقررات'!$K$9:$T$63,10,0))),"")</f>
        <v/>
      </c>
      <c r="R15" s="97"/>
      <c r="S15" s="6"/>
      <c r="T15" s="137"/>
      <c r="U15" s="138"/>
      <c r="V15" s="133" t="str">
        <f>IFERROR(SMALL('إختيار المقررات'!$F$9:$F$36,'إختيار المقررات'!BL8),"")</f>
        <v/>
      </c>
      <c r="W15" s="133" t="str">
        <f>IFERROR(SMALL('إختيار المقررات'!$BK$6:$BK$52,'إختيار المقررات'!BL8),"")</f>
        <v/>
      </c>
      <c r="X15" s="138">
        <v>13</v>
      </c>
      <c r="Y15" s="138" t="e">
        <f t="shared" si="1"/>
        <v>#N/A</v>
      </c>
      <c r="Z15" s="138" t="e">
        <f>IF(LEN(O6)&lt;2,L6,"")</f>
        <v>#N/A</v>
      </c>
      <c r="AA15" s="161" t="str">
        <f t="shared" si="2"/>
        <v/>
      </c>
      <c r="AC15" s="145"/>
      <c r="AD15" s="68"/>
      <c r="AE15" s="317" t="str">
        <f t="shared" ref="AE15:AE20" si="5">IFERROR(VLOOKUP(AA15,$X$3:$Z$26,3,0),"")</f>
        <v/>
      </c>
      <c r="AF15" s="317"/>
      <c r="AG15" s="317"/>
      <c r="AH15" s="68"/>
      <c r="AI15" s="68"/>
    </row>
    <row r="16" spans="2:36" ht="18.600000000000001" customHeight="1" thickTop="1" thickBot="1" x14ac:dyDescent="0.3">
      <c r="B16" s="74" t="str">
        <f t="shared" si="3"/>
        <v/>
      </c>
      <c r="C16" s="75" t="str">
        <f>IFERROR(IF(B16="","",VLOOKUP(B16,'إختيار المقررات'!$F$10:$J$35,5,0)),"")</f>
        <v/>
      </c>
      <c r="D16" s="355" t="str">
        <f>IFERROR(IF(C16="","",VLOOKUP(C16,'إختيار المقررات'!$J$5:$T$63,2,0)),"")</f>
        <v/>
      </c>
      <c r="E16" s="355"/>
      <c r="F16" s="355"/>
      <c r="G16" s="355"/>
      <c r="H16" s="76" t="str">
        <f>IFERROR(VLOOKUP(D16,'إختيار المقررات'!$K$9:$T$63,9,0),"")</f>
        <v/>
      </c>
      <c r="I16" s="77" t="str">
        <f>IFERROR(IF(D16="","",IF(VLOOKUP(D16,'إختيار المقررات'!$K$9:$T$63,10,0)=0,"",VLOOKUP(D16,'إختيار المقررات'!$K$9:$T$63,10,0))),"")</f>
        <v/>
      </c>
      <c r="J16" s="74" t="str">
        <f t="shared" si="4"/>
        <v/>
      </c>
      <c r="K16" s="75" t="str">
        <f>IFERROR(IF(J16="","",VLOOKUP(J16,'إختيار المقررات'!$F$10:$J$35,5,0)),"")</f>
        <v/>
      </c>
      <c r="L16" s="355" t="str">
        <f>IFERROR(IF(K16="","",VLOOKUP(K16,'إختيار المقررات'!$J$5:$T$63,2,0)),"")</f>
        <v/>
      </c>
      <c r="M16" s="355"/>
      <c r="N16" s="355"/>
      <c r="O16" s="355"/>
      <c r="P16" s="78" t="str">
        <f>IFERROR(VLOOKUP(L16,'إختيار المقررات'!$K$9:$T$63,9,0),"")</f>
        <v/>
      </c>
      <c r="Q16" s="77" t="str">
        <f>IFERROR(IF(L16="","",IF(VLOOKUP(L16,'إختيار المقررات'!$K$9:$T$63,10,0)=0,"",VLOOKUP(L16,'إختيار المقررات'!$K$9:$T$63,10,0))),"")</f>
        <v/>
      </c>
      <c r="R16" s="97"/>
      <c r="S16" s="6"/>
      <c r="T16" s="137"/>
      <c r="U16" s="138"/>
      <c r="V16" s="133" t="str">
        <f>IFERROR(SMALL('إختيار المقررات'!$F$9:$F$36,'إختيار المقررات'!BL9),"")</f>
        <v/>
      </c>
      <c r="W16" s="133" t="str">
        <f>IFERROR(SMALL('إختيار المقررات'!$BK$6:$BK$52,'إختيار المقررات'!BL9),"")</f>
        <v/>
      </c>
      <c r="X16" s="138">
        <v>14</v>
      </c>
      <c r="Y16" s="138">
        <f t="shared" si="1"/>
        <v>14</v>
      </c>
      <c r="Z16" s="138" t="str">
        <f>IF(LEN(D7)&lt;2,B7,"")</f>
        <v>الموبايل:</v>
      </c>
      <c r="AA16" s="161" t="str">
        <f t="shared" si="2"/>
        <v/>
      </c>
      <c r="AC16" s="145"/>
      <c r="AD16" s="68"/>
      <c r="AE16" s="317" t="str">
        <f t="shared" si="5"/>
        <v/>
      </c>
      <c r="AF16" s="317"/>
      <c r="AG16" s="317"/>
      <c r="AH16" s="68"/>
      <c r="AI16" s="68"/>
    </row>
    <row r="17" spans="2:35" ht="18.600000000000001" customHeight="1" thickTop="1" thickBot="1" x14ac:dyDescent="0.3">
      <c r="B17" s="74" t="str">
        <f t="shared" si="3"/>
        <v/>
      </c>
      <c r="C17" s="75" t="str">
        <f>IFERROR(IF(B17="","",VLOOKUP(B17,'إختيار المقررات'!$F$10:$J$35,5,0)),"")</f>
        <v/>
      </c>
      <c r="D17" s="355" t="str">
        <f>IFERROR(IF(C17="","",VLOOKUP(C17,'إختيار المقررات'!$J$5:$T$63,2,0)),"")</f>
        <v/>
      </c>
      <c r="E17" s="355"/>
      <c r="F17" s="355"/>
      <c r="G17" s="355"/>
      <c r="H17" s="76" t="str">
        <f>IFERROR(VLOOKUP(D17,'إختيار المقررات'!$K$9:$T$63,9,0),"")</f>
        <v/>
      </c>
      <c r="I17" s="77" t="str">
        <f>IFERROR(IF(D17="","",IF(VLOOKUP(D17,'إختيار المقررات'!$K$9:$T$63,10,0)=0,"",VLOOKUP(D17,'إختيار المقررات'!$K$9:$T$63,10,0))),"")</f>
        <v/>
      </c>
      <c r="J17" s="74" t="str">
        <f t="shared" si="4"/>
        <v/>
      </c>
      <c r="K17" s="75" t="str">
        <f>IFERROR(IF(J17="","",VLOOKUP(J17,'إختيار المقررات'!$F$10:$J$35,5,0)),"")</f>
        <v/>
      </c>
      <c r="L17" s="355" t="str">
        <f>IFERROR(IF(K17="","",VLOOKUP(K17,'إختيار المقررات'!$J$5:$T$63,2,0)),"")</f>
        <v/>
      </c>
      <c r="M17" s="355"/>
      <c r="N17" s="355"/>
      <c r="O17" s="355"/>
      <c r="P17" s="78" t="str">
        <f>IFERROR(VLOOKUP(L17,'إختيار المقررات'!$K$9:$T$63,9,0),"")</f>
        <v/>
      </c>
      <c r="Q17" s="77" t="str">
        <f>IFERROR(IF(L17="","",IF(VLOOKUP(L17,'إختيار المقررات'!$K$9:$T$63,10,0)=0,"",VLOOKUP(L17,'إختيار المقررات'!$K$9:$T$63,10,0))),"")</f>
        <v/>
      </c>
      <c r="R17" s="97"/>
      <c r="S17" s="6"/>
      <c r="T17" s="137"/>
      <c r="U17" s="138"/>
      <c r="V17" s="133" t="str">
        <f>IFERROR(SMALL('إختيار المقررات'!$F$9:$F$36,'إختيار المقررات'!BL10),"")</f>
        <v/>
      </c>
      <c r="W17" s="133" t="str">
        <f>IFERROR(SMALL('إختيار المقررات'!$BK$6:$BK$52,'إختيار المقررات'!BL10),"")</f>
        <v/>
      </c>
      <c r="X17" s="138">
        <v>15</v>
      </c>
      <c r="Y17" s="138">
        <f t="shared" si="1"/>
        <v>15</v>
      </c>
      <c r="Z17" s="138" t="str">
        <f>IF(LEN(I7)&lt;2,G7,"")</f>
        <v>الهاتف:</v>
      </c>
      <c r="AA17" s="161" t="str">
        <f t="shared" si="2"/>
        <v/>
      </c>
      <c r="AC17" s="145"/>
      <c r="AD17" s="68"/>
      <c r="AE17" s="317" t="str">
        <f t="shared" si="5"/>
        <v/>
      </c>
      <c r="AF17" s="317"/>
      <c r="AG17" s="317"/>
      <c r="AH17" s="68"/>
      <c r="AI17" s="68"/>
    </row>
    <row r="18" spans="2:35" ht="18.600000000000001" customHeight="1" thickTop="1" thickBot="1" x14ac:dyDescent="0.3">
      <c r="B18" s="74" t="str">
        <f t="shared" si="3"/>
        <v/>
      </c>
      <c r="C18" s="75" t="str">
        <f>IFERROR(IF(B18="","",VLOOKUP(B18,'إختيار المقررات'!$F$10:$J$35,5,0)),"")</f>
        <v/>
      </c>
      <c r="D18" s="355" t="str">
        <f>IFERROR(IF(C18="","",VLOOKUP(C18,'إختيار المقررات'!$J$5:$T$63,2,0)),"")</f>
        <v/>
      </c>
      <c r="E18" s="355"/>
      <c r="F18" s="355"/>
      <c r="G18" s="355"/>
      <c r="H18" s="76" t="str">
        <f>IFERROR(VLOOKUP(D18,'إختيار المقررات'!$K$9:$T$63,9,0),"")</f>
        <v/>
      </c>
      <c r="I18" s="77" t="str">
        <f>IFERROR(IF(D18="","",IF(VLOOKUP(D18,'إختيار المقررات'!$K$9:$T$63,10,0)=0,"",VLOOKUP(D18,'إختيار المقررات'!$K$9:$T$63,10,0))),"")</f>
        <v/>
      </c>
      <c r="J18" s="74" t="str">
        <f t="shared" si="4"/>
        <v/>
      </c>
      <c r="K18" s="75" t="str">
        <f>IFERROR(IF(J18="","",VLOOKUP(J18,'إختيار المقررات'!$F$10:$J$35,5,0)),"")</f>
        <v/>
      </c>
      <c r="L18" s="355" t="str">
        <f>IFERROR(IF(K18="","",VLOOKUP(K18,'إختيار المقررات'!$J$5:$T$63,2,0)),"")</f>
        <v/>
      </c>
      <c r="M18" s="355"/>
      <c r="N18" s="355"/>
      <c r="O18" s="355"/>
      <c r="P18" s="78" t="str">
        <f>IFERROR(VLOOKUP(L18,'إختيار المقررات'!$K$9:$T$63,9,0),"")</f>
        <v/>
      </c>
      <c r="Q18" s="77" t="str">
        <f>IFERROR(IF(L18="","",IF(VLOOKUP(L18,'إختيار المقررات'!$K$9:$T$63,10,0)=0,"",VLOOKUP(L18,'إختيار المقررات'!$K$9:$T$63,10,0))),"")</f>
        <v/>
      </c>
      <c r="R18" s="97"/>
      <c r="S18" s="6"/>
      <c r="T18" s="137"/>
      <c r="U18" s="138"/>
      <c r="V18" s="133" t="str">
        <f>IFERROR(SMALL('إختيار المقررات'!$F$9:$F$36,'إختيار المقررات'!BL11),"")</f>
        <v/>
      </c>
      <c r="W18" s="133" t="str">
        <f>IFERROR(SMALL('إختيار المقررات'!$BK$6:$BK$52,'إختيار المقررات'!BL11),"")</f>
        <v/>
      </c>
      <c r="X18" s="138">
        <v>16</v>
      </c>
      <c r="Y18" s="138" t="e">
        <f t="shared" si="1"/>
        <v>#N/A</v>
      </c>
      <c r="Z18" s="138" t="e">
        <f>IF(LEN(L8)&lt;2,O8,"")</f>
        <v>#N/A</v>
      </c>
      <c r="AA18" s="161" t="str">
        <f t="shared" si="2"/>
        <v/>
      </c>
      <c r="AC18" s="145"/>
      <c r="AD18" s="68"/>
      <c r="AE18" s="317" t="str">
        <f t="shared" si="5"/>
        <v/>
      </c>
      <c r="AF18" s="317"/>
      <c r="AG18" s="317"/>
      <c r="AH18" s="68"/>
      <c r="AI18" s="68"/>
    </row>
    <row r="19" spans="2:35" ht="18.600000000000001" customHeight="1" thickTop="1" thickBot="1" x14ac:dyDescent="0.3">
      <c r="B19" s="74" t="str">
        <f t="shared" si="3"/>
        <v/>
      </c>
      <c r="C19" s="75" t="str">
        <f>IFERROR(IF(B19="","",VLOOKUP(B19,'إختيار المقررات'!$F$10:$J$35,5,0)),"")</f>
        <v/>
      </c>
      <c r="D19" s="355" t="str">
        <f>IFERROR(IF(C19="","",VLOOKUP(C19,'إختيار المقررات'!$J$5:$T$63,2,0)),"")</f>
        <v/>
      </c>
      <c r="E19" s="355"/>
      <c r="F19" s="355"/>
      <c r="G19" s="355"/>
      <c r="H19" s="76" t="str">
        <f>IFERROR(VLOOKUP(D19,'إختيار المقررات'!$K$9:$T$63,9,0),"")</f>
        <v/>
      </c>
      <c r="I19" s="77" t="str">
        <f>IFERROR(IF(D19="","",IF(VLOOKUP(D19,'إختيار المقررات'!$K$9:$T$63,10,0)=0,"",VLOOKUP(D19,'إختيار المقررات'!$K$9:$T$63,10,0))),"")</f>
        <v/>
      </c>
      <c r="J19" s="74" t="str">
        <f t="shared" si="4"/>
        <v/>
      </c>
      <c r="K19" s="75" t="str">
        <f>IFERROR(IF(J19="","",VLOOKUP(J19,'إختيار المقررات'!$F$10:$J$35,5,0)),"")</f>
        <v/>
      </c>
      <c r="L19" s="355" t="str">
        <f>IFERROR(IF(K19="","",VLOOKUP(K19,'إختيار المقررات'!$J$5:$T$63,2,0)),"")</f>
        <v/>
      </c>
      <c r="M19" s="355"/>
      <c r="N19" s="355"/>
      <c r="O19" s="355"/>
      <c r="P19" s="78" t="str">
        <f>IFERROR(VLOOKUP(L19,'إختيار المقررات'!$K$9:$T$63,9,0),"")</f>
        <v/>
      </c>
      <c r="Q19" s="77" t="str">
        <f>IFERROR(IF(L19="","",IF(VLOOKUP(L19,'إختيار المقررات'!$K$9:$T$63,10,0)=0,"",VLOOKUP(L19,'إختيار المقررات'!$K$9:$T$63,10,0))),"")</f>
        <v/>
      </c>
      <c r="R19" s="97"/>
      <c r="S19" s="6"/>
      <c r="T19" s="137"/>
      <c r="U19" s="138"/>
      <c r="V19" s="133" t="str">
        <f>IFERROR(SMALL('إختيار المقررات'!$F$9:$F$36,'إختيار المقررات'!BL12),"")</f>
        <v/>
      </c>
      <c r="W19" s="133" t="str">
        <f>IFERROR(SMALL('إختيار المقررات'!$BK$6:$BK$52,'إختيار المقررات'!BL12),"")</f>
        <v/>
      </c>
      <c r="X19" s="138">
        <v>17</v>
      </c>
      <c r="Y19" s="138" t="e">
        <f t="shared" si="1"/>
        <v>#N/A</v>
      </c>
      <c r="Z19" s="138" t="e">
        <f>IF(LEN(G8)&lt;2,I8,"")</f>
        <v>#N/A</v>
      </c>
      <c r="AA19" s="161" t="str">
        <f t="shared" si="2"/>
        <v/>
      </c>
      <c r="AC19" s="145"/>
      <c r="AD19" s="68"/>
      <c r="AE19" s="317" t="str">
        <f t="shared" si="5"/>
        <v/>
      </c>
      <c r="AF19" s="317"/>
      <c r="AG19" s="317"/>
      <c r="AH19" s="68"/>
      <c r="AI19" s="68"/>
    </row>
    <row r="20" spans="2:35" ht="18.600000000000001" customHeight="1" thickTop="1" thickBot="1" x14ac:dyDescent="0.3">
      <c r="B20" s="74" t="str">
        <f t="shared" si="3"/>
        <v/>
      </c>
      <c r="C20" s="75" t="str">
        <f>IFERROR(IF(B20="","",VLOOKUP(B20,'إختيار المقررات'!$F$10:$J$35,5,0)),"")</f>
        <v/>
      </c>
      <c r="D20" s="355" t="str">
        <f>IFERROR(IF(C20="","",VLOOKUP(C20,'إختيار المقررات'!$J$5:$T$63,2,0)),"")</f>
        <v/>
      </c>
      <c r="E20" s="355"/>
      <c r="F20" s="355"/>
      <c r="G20" s="355"/>
      <c r="H20" s="76" t="str">
        <f>IFERROR(VLOOKUP(D20,'إختيار المقررات'!$K$9:$T$63,9,0),"")</f>
        <v/>
      </c>
      <c r="I20" s="77" t="str">
        <f>IFERROR(IF(D20="","",IF(VLOOKUP(D20,'إختيار المقررات'!$K$9:$T$63,10,0)=0,"",VLOOKUP(D20,'إختيار المقررات'!$K$9:$T$63,10,0))),"")</f>
        <v/>
      </c>
      <c r="J20" s="74" t="str">
        <f t="shared" si="4"/>
        <v/>
      </c>
      <c r="K20" s="75" t="str">
        <f>IFERROR(IF(J20="","",VLOOKUP(J20,'إختيار المقررات'!$F$10:$J$35,5,0)),"")</f>
        <v/>
      </c>
      <c r="L20" s="355" t="str">
        <f>IFERROR(IF(K20="","",VLOOKUP(K20,'إختيار المقررات'!$J$5:$T$63,2,0)),"")</f>
        <v/>
      </c>
      <c r="M20" s="355"/>
      <c r="N20" s="355"/>
      <c r="O20" s="355"/>
      <c r="P20" s="78" t="str">
        <f>IFERROR(VLOOKUP(L20,'إختيار المقررات'!$K$9:$T$63,9,0),"")</f>
        <v/>
      </c>
      <c r="Q20" s="77" t="str">
        <f>IFERROR(IF(L20="","",IF(VLOOKUP(L20,'إختيار المقررات'!$K$9:$T$63,10,0)=0,"",VLOOKUP(L20,'إختيار المقررات'!$K$9:$T$63,10,0))),"")</f>
        <v/>
      </c>
      <c r="R20" s="97"/>
      <c r="S20" s="6"/>
      <c r="T20" s="137"/>
      <c r="U20" s="138"/>
      <c r="V20" s="133" t="str">
        <f>IFERROR(SMALL('إختيار المقررات'!$F$9:$F$36,'إختيار المقررات'!BL13),"")</f>
        <v/>
      </c>
      <c r="W20" s="133" t="str">
        <f>IFERROR(SMALL('إختيار المقررات'!$BK$6:$BK$52,'إختيار المقررات'!BL13),"")</f>
        <v/>
      </c>
      <c r="X20" s="138">
        <v>18</v>
      </c>
      <c r="Y20" s="138" t="e">
        <f t="shared" si="1"/>
        <v>#N/A</v>
      </c>
      <c r="Z20" s="138" t="e">
        <f>IF(LEN(B8)&lt;2,D8,"")</f>
        <v>#N/A</v>
      </c>
      <c r="AA20" s="161" t="str">
        <f t="shared" si="2"/>
        <v/>
      </c>
      <c r="AC20" s="145"/>
      <c r="AD20" s="68"/>
      <c r="AE20" s="317" t="str">
        <f t="shared" si="5"/>
        <v/>
      </c>
      <c r="AF20" s="317"/>
      <c r="AG20" s="317"/>
      <c r="AH20" s="68"/>
      <c r="AI20" s="68"/>
    </row>
    <row r="21" spans="2:35" ht="18.600000000000001" customHeight="1" thickTop="1" thickBot="1" x14ac:dyDescent="0.3">
      <c r="B21" s="74" t="str">
        <f t="shared" si="3"/>
        <v/>
      </c>
      <c r="C21" s="75" t="str">
        <f>IFERROR(IF(B21="","",VLOOKUP(B21,'إختيار المقررات'!$F$10:$J$35,5,0)),"")</f>
        <v/>
      </c>
      <c r="D21" s="355" t="str">
        <f>IFERROR(IF(C21="","",VLOOKUP(C21,'إختيار المقررات'!$J$5:$T$63,2,0)),"")</f>
        <v/>
      </c>
      <c r="E21" s="355"/>
      <c r="F21" s="355"/>
      <c r="G21" s="355"/>
      <c r="H21" s="76" t="str">
        <f>IFERROR(VLOOKUP(D21,'إختيار المقررات'!$K$9:$T$63,9,0),"")</f>
        <v/>
      </c>
      <c r="I21" s="77" t="str">
        <f>IFERROR(IF(D21="","",IF(VLOOKUP(D21,'إختيار المقررات'!$K$9:$T$63,10,0)=0,"",VLOOKUP(D21,'إختيار المقررات'!$K$9:$T$63,10,0))),"")</f>
        <v/>
      </c>
      <c r="J21" s="74" t="str">
        <f t="shared" si="4"/>
        <v/>
      </c>
      <c r="K21" s="75" t="str">
        <f>IFERROR(IF(J21="","",VLOOKUP(J21,'إختيار المقررات'!$F$10:$J$35,5,0)),"")</f>
        <v/>
      </c>
      <c r="L21" s="355" t="str">
        <f>IFERROR(IF(K21="","",VLOOKUP(K21,'إختيار المقررات'!$J$5:$T$63,2,0)),"")</f>
        <v/>
      </c>
      <c r="M21" s="355"/>
      <c r="N21" s="355"/>
      <c r="O21" s="355"/>
      <c r="P21" s="78" t="str">
        <f>IFERROR(VLOOKUP(L21,'إختيار المقررات'!$K$9:$T$63,9,0),"")</f>
        <v/>
      </c>
      <c r="Q21" s="77" t="str">
        <f>IFERROR(IF(L21="","",IF(VLOOKUP(L21,'إختيار المقررات'!$K$9:$T$63,10,0)=0,"",VLOOKUP(L21,'إختيار المقررات'!$K$9:$T$63,10,0))),"")</f>
        <v/>
      </c>
      <c r="R21" s="97"/>
      <c r="S21" s="6"/>
      <c r="T21" s="137"/>
      <c r="U21" s="138"/>
      <c r="V21" s="133" t="str">
        <f>IFERROR(SMALL('إختيار المقررات'!$F$9:$F$36,'إختيار المقررات'!BL14),"")</f>
        <v/>
      </c>
      <c r="X21" s="138">
        <v>19</v>
      </c>
      <c r="Y21" s="138" t="e">
        <f t="shared" si="1"/>
        <v>#N/A</v>
      </c>
      <c r="Z21" s="138" t="e">
        <f>IF(LEN(L9)&lt;2,O9,"")</f>
        <v>#N/A</v>
      </c>
      <c r="AA21" s="161" t="str">
        <f t="shared" si="2"/>
        <v/>
      </c>
      <c r="AC21" s="145"/>
      <c r="AD21" s="68"/>
      <c r="AE21" s="127"/>
      <c r="AF21" s="127"/>
      <c r="AG21" s="127"/>
      <c r="AH21" s="68"/>
      <c r="AI21" s="68"/>
    </row>
    <row r="22" spans="2:35" ht="18.600000000000001" customHeight="1" thickTop="1" thickBot="1" x14ac:dyDescent="0.3">
      <c r="B22" s="74" t="str">
        <f t="shared" si="3"/>
        <v/>
      </c>
      <c r="C22" s="75" t="str">
        <f>IFERROR(IF(B22="","",VLOOKUP(B22,'إختيار المقررات'!$F$10:$J$35,5,0)),"")</f>
        <v/>
      </c>
      <c r="D22" s="355" t="str">
        <f>IFERROR(IF(C22="","",VLOOKUP(C22,'إختيار المقررات'!$J$5:$T$63,2,0)),"")</f>
        <v/>
      </c>
      <c r="E22" s="355"/>
      <c r="F22" s="355"/>
      <c r="G22" s="355"/>
      <c r="H22" s="76" t="str">
        <f>IFERROR(VLOOKUP(D22,'إختيار المقررات'!$K$9:$T$63,9,0),"")</f>
        <v/>
      </c>
      <c r="I22" s="77" t="str">
        <f>IFERROR(IF(D22="","",IF(VLOOKUP(D22,'إختيار المقررات'!$K$9:$T$63,10,0)=0,"",VLOOKUP(D22,'إختيار المقررات'!$K$9:$T$63,10,0))),"")</f>
        <v/>
      </c>
      <c r="J22" s="74" t="str">
        <f t="shared" si="4"/>
        <v/>
      </c>
      <c r="K22" s="75" t="str">
        <f>IFERROR(IF(J22="","",VLOOKUP(J22,'إختيار المقررات'!$F$10:$J$35,5,0)),"")</f>
        <v/>
      </c>
      <c r="L22" s="355" t="str">
        <f>IFERROR(IF(K22="","",VLOOKUP(K22,'إختيار المقررات'!$J$5:$T$63,2,0)),"")</f>
        <v/>
      </c>
      <c r="M22" s="355"/>
      <c r="N22" s="355"/>
      <c r="O22" s="355"/>
      <c r="P22" s="78" t="str">
        <f>IFERROR(VLOOKUP(L22,'إختيار المقررات'!$K$9:$T$63,9,0),"")</f>
        <v/>
      </c>
      <c r="Q22" s="77" t="str">
        <f>IFERROR(IF(L22="","",IF(VLOOKUP(L22,'إختيار المقررات'!$K$9:$T$63,10,0)=0,"",VLOOKUP(L22,'إختيار المقررات'!$K$9:$T$63,10,0))),"")</f>
        <v/>
      </c>
      <c r="R22" s="97"/>
      <c r="S22" s="6"/>
      <c r="T22" s="137"/>
      <c r="U22" s="138"/>
      <c r="V22" s="133" t="str">
        <f>IFERROR(SMALL('إختيار المقررات'!$F$9:$F$36,'إختيار المقررات'!BL15),"")</f>
        <v/>
      </c>
      <c r="X22" s="138">
        <v>20</v>
      </c>
      <c r="Y22" s="138">
        <f t="shared" si="1"/>
        <v>20</v>
      </c>
      <c r="Z22" s="138" t="str">
        <f>IF(LEN(D9)&lt;2,B9,"")</f>
        <v>العنوان</v>
      </c>
      <c r="AC22" s="145"/>
      <c r="AD22" s="68"/>
      <c r="AE22" s="127"/>
      <c r="AF22" s="127"/>
      <c r="AG22" s="127"/>
      <c r="AH22" s="68"/>
      <c r="AI22" s="68"/>
    </row>
    <row r="23" spans="2:35" ht="9.6" customHeight="1" thickTop="1" thickBot="1" x14ac:dyDescent="0.3">
      <c r="B23" s="396" t="str">
        <f>IF('إدخال البيانات'!F1&lt;&gt;"",'إدخال البيانات'!A2,"")</f>
        <v/>
      </c>
      <c r="C23" s="396"/>
      <c r="D23" s="396"/>
      <c r="E23" s="396"/>
      <c r="F23" s="396"/>
      <c r="G23" s="396"/>
      <c r="H23" s="396"/>
      <c r="I23" s="396"/>
      <c r="J23" s="396"/>
      <c r="K23" s="396"/>
      <c r="L23" s="396"/>
      <c r="M23" s="396"/>
      <c r="N23" s="396"/>
      <c r="O23" s="396"/>
      <c r="P23" s="396"/>
      <c r="Q23" s="396"/>
      <c r="R23" s="396"/>
      <c r="S23" s="6"/>
      <c r="T23" s="137"/>
      <c r="U23" s="138"/>
      <c r="V23" s="133" t="str">
        <f>IFERROR(SMALL('إختيار المقررات'!$F$9:$F$36,'إختيار المقررات'!BL16),"")</f>
        <v/>
      </c>
      <c r="W23" s="133" t="str">
        <f>IFERROR(SMALL('إختيار المقررات'!$BK$6:$BK$52,'إختيار المقررات'!BL14),"")</f>
        <v/>
      </c>
      <c r="X23" s="138">
        <v>21</v>
      </c>
      <c r="Y23" s="138" t="str">
        <f t="shared" si="1"/>
        <v/>
      </c>
      <c r="Z23" s="138"/>
      <c r="AA23" s="133" t="str">
        <f>IFERROR(SMALL($Y$3:$Y$26,X23),"")</f>
        <v/>
      </c>
      <c r="AC23" s="145"/>
      <c r="AD23" s="68"/>
      <c r="AE23" s="317" t="str">
        <f>IFERROR(VLOOKUP(AA23,$X$3:$Z$26,3,0),"")</f>
        <v/>
      </c>
      <c r="AF23" s="317"/>
      <c r="AG23" s="317"/>
      <c r="AH23" s="68"/>
      <c r="AI23" s="68"/>
    </row>
    <row r="24" spans="2:35" ht="9.6" customHeight="1" thickTop="1" thickBot="1" x14ac:dyDescent="0.3">
      <c r="B24" s="396"/>
      <c r="C24" s="396"/>
      <c r="D24" s="396"/>
      <c r="E24" s="396"/>
      <c r="F24" s="396"/>
      <c r="G24" s="396"/>
      <c r="H24" s="396"/>
      <c r="I24" s="396"/>
      <c r="J24" s="396"/>
      <c r="K24" s="396"/>
      <c r="L24" s="396"/>
      <c r="M24" s="396"/>
      <c r="N24" s="396"/>
      <c r="O24" s="396"/>
      <c r="P24" s="396"/>
      <c r="Q24" s="396"/>
      <c r="R24" s="396"/>
      <c r="S24" s="6"/>
      <c r="T24" s="137"/>
      <c r="U24" s="138"/>
      <c r="V24" s="133" t="str">
        <f>IFERROR(SMALL('إختيار المقررات'!$F$9:$F$36,'إختيار المقررات'!BL17),"")</f>
        <v/>
      </c>
      <c r="W24" s="133" t="str">
        <f>IFERROR(SMALL('إختيار المقررات'!$BK$6:$BK$52,'إختيار المقررات'!BL15),"")</f>
        <v/>
      </c>
      <c r="X24" s="138">
        <v>22</v>
      </c>
      <c r="Y24" s="138" t="str">
        <f t="shared" si="1"/>
        <v/>
      </c>
      <c r="Z24" s="138"/>
      <c r="AA24" s="133" t="str">
        <f>IFERROR(SMALL($Y$3:$Y$26,X24),"")</f>
        <v/>
      </c>
      <c r="AC24" s="145"/>
      <c r="AD24" s="68"/>
      <c r="AE24" s="317" t="str">
        <f>IFERROR(VLOOKUP(AA24,$X$3:$Z$26,3,0),"")</f>
        <v/>
      </c>
      <c r="AF24" s="317"/>
      <c r="AG24" s="317"/>
      <c r="AH24" s="68"/>
      <c r="AI24" s="68"/>
    </row>
    <row r="25" spans="2:35" ht="22.95" customHeight="1" thickTop="1" thickBot="1" x14ac:dyDescent="0.3">
      <c r="B25" s="397"/>
      <c r="C25" s="397"/>
      <c r="D25" s="397"/>
      <c r="E25" s="397"/>
      <c r="F25" s="397"/>
      <c r="G25" s="397"/>
      <c r="H25" s="397"/>
      <c r="I25" s="397"/>
      <c r="J25" s="397"/>
      <c r="K25" s="397"/>
      <c r="L25" s="397"/>
      <c r="M25" s="397"/>
      <c r="N25" s="397"/>
      <c r="O25" s="397"/>
      <c r="P25" s="397"/>
      <c r="Q25" s="397"/>
      <c r="R25" s="397"/>
      <c r="S25" s="6"/>
      <c r="T25" s="137"/>
      <c r="U25" s="138"/>
      <c r="V25" s="133" t="str">
        <f>IFERROR(SMALL('إختيار المقررات'!$F$9:$F$36,'إختيار المقررات'!BL18),"")</f>
        <v/>
      </c>
      <c r="X25" s="138">
        <v>23</v>
      </c>
      <c r="Y25" s="138" t="str">
        <f t="shared" si="1"/>
        <v/>
      </c>
      <c r="Z25" s="138"/>
      <c r="AA25" s="133" t="str">
        <f>IFERROR(SMALL($Y$3:$Y$26,X25),"")</f>
        <v/>
      </c>
      <c r="AC25" s="145"/>
      <c r="AD25" s="68"/>
      <c r="AE25" s="317" t="str">
        <f>IFERROR(VLOOKUP(AA25,$X$3:$Z$26,3,0),"")</f>
        <v/>
      </c>
      <c r="AF25" s="317"/>
      <c r="AG25" s="317"/>
      <c r="AH25" s="68"/>
      <c r="AI25" s="68"/>
    </row>
    <row r="26" spans="2:35" ht="12" customHeight="1" thickTop="1" x14ac:dyDescent="0.25">
      <c r="B26" s="362" t="s">
        <v>127</v>
      </c>
      <c r="C26" s="363"/>
      <c r="D26" s="363"/>
      <c r="E26" s="363"/>
      <c r="F26" s="95">
        <f>'إختيار المقررات'!AH16</f>
        <v>0</v>
      </c>
      <c r="G26" s="363" t="s">
        <v>128</v>
      </c>
      <c r="H26" s="363"/>
      <c r="I26" s="363"/>
      <c r="J26" s="363"/>
      <c r="K26" s="353">
        <f>'إختيار المقررات'!AH17</f>
        <v>0</v>
      </c>
      <c r="L26" s="353"/>
      <c r="M26" s="363" t="s">
        <v>129</v>
      </c>
      <c r="N26" s="363"/>
      <c r="O26" s="363"/>
      <c r="P26" s="363"/>
      <c r="Q26" s="353">
        <f>'إختيار المقررات'!AH18</f>
        <v>0</v>
      </c>
      <c r="R26" s="354"/>
      <c r="S26" s="7"/>
      <c r="V26" s="133" t="str">
        <f>IFERROR(SMALL('إختيار المقررات'!$F$9:$F$36,'إختيار المقررات'!BL19),"")</f>
        <v/>
      </c>
      <c r="X26" s="138">
        <v>24</v>
      </c>
      <c r="Y26" s="138" t="str">
        <f t="shared" si="1"/>
        <v/>
      </c>
      <c r="Z26" s="138"/>
      <c r="AC26" s="145"/>
      <c r="AD26" s="68"/>
      <c r="AE26" s="317" t="str">
        <f>IFERROR(VLOOKUP(AA26,$X$3:$Z$26,3,0),"")</f>
        <v/>
      </c>
      <c r="AF26" s="317"/>
      <c r="AG26" s="317"/>
      <c r="AH26" s="68"/>
      <c r="AI26" s="68"/>
    </row>
    <row r="27" spans="2:35" ht="12" customHeight="1" x14ac:dyDescent="0.25">
      <c r="B27" s="356" t="s">
        <v>102</v>
      </c>
      <c r="C27" s="357"/>
      <c r="D27" s="357"/>
      <c r="E27" s="358">
        <f>'إختيار المقررات'!D5</f>
        <v>0</v>
      </c>
      <c r="F27" s="358"/>
      <c r="G27" s="358"/>
      <c r="H27" s="358"/>
      <c r="I27" s="359"/>
      <c r="J27" s="79" t="s">
        <v>163</v>
      </c>
      <c r="K27" s="360" t="e">
        <f>'إختيار المقررات'!P5</f>
        <v>#N/A</v>
      </c>
      <c r="L27" s="360"/>
      <c r="M27" s="96" t="s">
        <v>104</v>
      </c>
      <c r="N27" s="361" t="e">
        <f>'إختيار المقررات'!V5</f>
        <v>#N/A</v>
      </c>
      <c r="O27" s="361"/>
      <c r="P27" s="80"/>
      <c r="Q27" s="80"/>
      <c r="R27" s="80"/>
      <c r="V27" s="133" t="str">
        <f>IFERROR(SMALL('إختيار المقررات'!$F$9:$F$36,'إختيار المقررات'!BL20),"")</f>
        <v/>
      </c>
      <c r="X27" s="138">
        <v>25</v>
      </c>
      <c r="Y27" s="138" t="str">
        <f t="shared" si="1"/>
        <v/>
      </c>
      <c r="AC27" s="145"/>
      <c r="AD27" s="68"/>
      <c r="AE27" s="379"/>
      <c r="AF27" s="379"/>
      <c r="AG27" s="379"/>
      <c r="AH27" s="68"/>
      <c r="AI27" s="68"/>
    </row>
    <row r="28" spans="2:35" ht="12" customHeight="1" x14ac:dyDescent="0.25">
      <c r="B28" s="370" t="s">
        <v>118</v>
      </c>
      <c r="C28" s="371"/>
      <c r="D28" s="371"/>
      <c r="E28" s="392">
        <f>'إختيار المقررات'!AH9</f>
        <v>10000</v>
      </c>
      <c r="F28" s="392"/>
      <c r="G28" s="393"/>
      <c r="H28" s="344" t="s">
        <v>120</v>
      </c>
      <c r="I28" s="337"/>
      <c r="J28" s="337"/>
      <c r="K28" s="347" t="e">
        <f>'إختيار المقررات'!AB5</f>
        <v>#N/A</v>
      </c>
      <c r="L28" s="348"/>
      <c r="M28" s="337" t="s">
        <v>164</v>
      </c>
      <c r="N28" s="337"/>
      <c r="O28" s="337" t="s">
        <v>165</v>
      </c>
      <c r="P28" s="337"/>
      <c r="Q28" s="337" t="s">
        <v>166</v>
      </c>
      <c r="R28" s="340"/>
      <c r="V28" s="133" t="str">
        <f>IFERROR(SMALL('إختيار المقررات'!$F$9:$F$36,'إختيار المقررات'!BL21),"")</f>
        <v/>
      </c>
      <c r="X28" s="138">
        <v>26</v>
      </c>
      <c r="Y28" s="138" t="str">
        <f t="shared" si="1"/>
        <v/>
      </c>
      <c r="AC28" s="145"/>
      <c r="AD28" s="68"/>
      <c r="AE28" s="379"/>
      <c r="AF28" s="379"/>
      <c r="AG28" s="379"/>
      <c r="AH28" s="68"/>
      <c r="AI28" s="68"/>
    </row>
    <row r="29" spans="2:35" ht="12" customHeight="1" x14ac:dyDescent="0.25">
      <c r="B29" s="370" t="s">
        <v>167</v>
      </c>
      <c r="C29" s="371"/>
      <c r="D29" s="371"/>
      <c r="E29" s="394">
        <f>'إختيار المقررات'!AH10</f>
        <v>0</v>
      </c>
      <c r="F29" s="394"/>
      <c r="G29" s="395"/>
      <c r="H29" s="345"/>
      <c r="I29" s="338"/>
      <c r="J29" s="338"/>
      <c r="K29" s="349"/>
      <c r="L29" s="350"/>
      <c r="M29" s="338"/>
      <c r="N29" s="338"/>
      <c r="O29" s="338"/>
      <c r="P29" s="338"/>
      <c r="Q29" s="338"/>
      <c r="R29" s="341"/>
      <c r="V29" s="133" t="str">
        <f>IFERROR(SMALL('إختيار المقررات'!$F$9:$F$36,'إختيار المقررات'!BL22),"")</f>
        <v/>
      </c>
      <c r="X29" s="138">
        <v>27</v>
      </c>
      <c r="Y29" s="138" t="str">
        <f t="shared" si="1"/>
        <v/>
      </c>
      <c r="AC29" s="145"/>
      <c r="AD29" s="68"/>
      <c r="AE29" s="379"/>
      <c r="AF29" s="379"/>
      <c r="AG29" s="379"/>
      <c r="AH29" s="68"/>
      <c r="AI29" s="68"/>
    </row>
    <row r="30" spans="2:35" ht="12" customHeight="1" x14ac:dyDescent="0.25">
      <c r="B30" s="366" t="s">
        <v>111</v>
      </c>
      <c r="C30" s="367"/>
      <c r="D30" s="367"/>
      <c r="E30" s="368" t="e">
        <f>'إختيار المقررات'!AH7</f>
        <v>#N/A</v>
      </c>
      <c r="F30" s="368"/>
      <c r="G30" s="369"/>
      <c r="H30" s="346"/>
      <c r="I30" s="339"/>
      <c r="J30" s="339"/>
      <c r="K30" s="351"/>
      <c r="L30" s="352"/>
      <c r="M30" s="338"/>
      <c r="N30" s="338"/>
      <c r="O30" s="338"/>
      <c r="P30" s="338"/>
      <c r="Q30" s="338"/>
      <c r="R30" s="341"/>
      <c r="V30" s="133" t="str">
        <f>IFERROR(SMALL('إختيار المقررات'!$F$9:$F$36,'إختيار المقررات'!BL23),"")</f>
        <v/>
      </c>
      <c r="AC30" s="145"/>
      <c r="AD30" s="68"/>
      <c r="AE30" s="379"/>
      <c r="AF30" s="379"/>
      <c r="AG30" s="379"/>
      <c r="AH30" s="68"/>
      <c r="AI30" s="68"/>
    </row>
    <row r="31" spans="2:35" ht="12" customHeight="1" x14ac:dyDescent="0.25">
      <c r="B31" s="370" t="s">
        <v>116</v>
      </c>
      <c r="C31" s="371"/>
      <c r="D31" s="371"/>
      <c r="E31" s="394" t="e">
        <f>'إختيار المقررات'!AH8</f>
        <v>#N/A</v>
      </c>
      <c r="F31" s="394"/>
      <c r="G31" s="395"/>
      <c r="H31" s="380" t="s">
        <v>123</v>
      </c>
      <c r="I31" s="381"/>
      <c r="J31" s="81" t="str">
        <f>'إختيار المقررات'!AH13</f>
        <v>لا</v>
      </c>
      <c r="K31" s="81"/>
      <c r="L31" s="82"/>
      <c r="M31" s="338"/>
      <c r="N31" s="338"/>
      <c r="O31" s="338"/>
      <c r="P31" s="338"/>
      <c r="Q31" s="338"/>
      <c r="R31" s="341"/>
      <c r="V31" s="133" t="str">
        <f>IFERROR(SMALL('إختيار المقررات'!$F$9:$F$36,'إختيار المقررات'!BL24),"")</f>
        <v/>
      </c>
      <c r="AC31" s="145"/>
      <c r="AD31" s="68"/>
      <c r="AE31" s="68"/>
      <c r="AF31" s="68"/>
      <c r="AG31" s="68"/>
      <c r="AH31" s="68"/>
      <c r="AI31" s="68"/>
    </row>
    <row r="32" spans="2:35" ht="12" customHeight="1" x14ac:dyDescent="0.25">
      <c r="B32" s="364" t="s">
        <v>168</v>
      </c>
      <c r="C32" s="365"/>
      <c r="D32" s="365"/>
      <c r="E32" s="404" t="e">
        <f>'إختيار المقررات'!AH12</f>
        <v>#N/A</v>
      </c>
      <c r="F32" s="404"/>
      <c r="G32" s="404"/>
      <c r="H32" s="83"/>
      <c r="I32" s="83"/>
      <c r="J32" s="84"/>
      <c r="K32" s="84"/>
      <c r="L32" s="85"/>
      <c r="M32" s="338"/>
      <c r="N32" s="338"/>
      <c r="O32" s="338"/>
      <c r="P32" s="338"/>
      <c r="Q32" s="338"/>
      <c r="R32" s="341"/>
      <c r="AC32" s="145"/>
      <c r="AD32" s="68"/>
      <c r="AE32" s="68"/>
      <c r="AF32" s="68"/>
      <c r="AG32" s="68"/>
      <c r="AH32" s="68"/>
      <c r="AI32" s="68"/>
    </row>
    <row r="33" spans="2:35" ht="12" customHeight="1" x14ac:dyDescent="0.25">
      <c r="B33" s="398" t="e">
        <f>'إختيار المقررات'!V18</f>
        <v>#N/A</v>
      </c>
      <c r="C33" s="399"/>
      <c r="D33" s="399"/>
      <c r="E33" s="399"/>
      <c r="F33" s="399"/>
      <c r="G33" s="399"/>
      <c r="H33" s="399"/>
      <c r="I33" s="399"/>
      <c r="J33" s="399"/>
      <c r="K33" s="399"/>
      <c r="L33" s="400"/>
      <c r="M33" s="338"/>
      <c r="N33" s="338"/>
      <c r="O33" s="338"/>
      <c r="P33" s="338"/>
      <c r="Q33" s="338"/>
      <c r="R33" s="341"/>
      <c r="V33" s="133" t="str">
        <f>IFERROR(SMALL('إختيار المقررات'!$U$27:$U$33,'إختيار المقررات'!#REF!),"")</f>
        <v/>
      </c>
      <c r="AC33" s="145"/>
      <c r="AD33" s="68"/>
      <c r="AE33" s="68"/>
      <c r="AF33" s="68"/>
      <c r="AG33" s="68"/>
      <c r="AH33" s="68"/>
      <c r="AI33" s="68"/>
    </row>
    <row r="34" spans="2:35" ht="12" customHeight="1" x14ac:dyDescent="0.25">
      <c r="B34" s="401" t="str">
        <f>'إختيار المقررات'!V19</f>
        <v/>
      </c>
      <c r="C34" s="402"/>
      <c r="D34" s="402"/>
      <c r="E34" s="402"/>
      <c r="F34" s="402"/>
      <c r="G34" s="402" t="str">
        <f>'إختيار المقررات'!V20</f>
        <v/>
      </c>
      <c r="H34" s="402"/>
      <c r="I34" s="402"/>
      <c r="J34" s="402"/>
      <c r="K34" s="402"/>
      <c r="L34" s="403"/>
      <c r="M34" s="338"/>
      <c r="N34" s="338"/>
      <c r="O34" s="338"/>
      <c r="P34" s="338"/>
      <c r="Q34" s="338"/>
      <c r="R34" s="341"/>
      <c r="AC34" s="145"/>
      <c r="AD34" s="68"/>
      <c r="AE34" s="68"/>
      <c r="AF34" s="68"/>
      <c r="AG34" s="68"/>
      <c r="AH34" s="68"/>
      <c r="AI34" s="68"/>
    </row>
    <row r="35" spans="2:35" ht="12" customHeight="1" x14ac:dyDescent="0.25">
      <c r="B35" s="401" t="str">
        <f>'إختيار المقررات'!V21</f>
        <v/>
      </c>
      <c r="C35" s="402"/>
      <c r="D35" s="402"/>
      <c r="E35" s="402"/>
      <c r="F35" s="402"/>
      <c r="G35" s="402" t="str">
        <f>'إختيار المقررات'!V22</f>
        <v/>
      </c>
      <c r="H35" s="402"/>
      <c r="I35" s="402"/>
      <c r="J35" s="402"/>
      <c r="K35" s="402"/>
      <c r="L35" s="403"/>
      <c r="M35" s="338"/>
      <c r="N35" s="338"/>
      <c r="O35" s="338"/>
      <c r="P35" s="338"/>
      <c r="Q35" s="338"/>
      <c r="R35" s="341"/>
      <c r="V35" s="133" t="str">
        <f>IFERROR(SMALL('إختيار المقررات'!$U$27:$U$33,'إختيار المقررات'!#REF!),"")</f>
        <v/>
      </c>
      <c r="AC35" s="145"/>
      <c r="AD35" s="68"/>
      <c r="AE35" s="68"/>
      <c r="AF35" s="68"/>
      <c r="AG35" s="68"/>
      <c r="AH35" s="68"/>
      <c r="AI35" s="68"/>
    </row>
    <row r="36" spans="2:35" ht="12" customHeight="1" x14ac:dyDescent="0.25">
      <c r="B36" s="335" t="str">
        <f>'إختيار المقررات'!V22</f>
        <v/>
      </c>
      <c r="C36" s="336"/>
      <c r="D36" s="336"/>
      <c r="E36" s="336"/>
      <c r="F36" s="336"/>
      <c r="G36" s="94"/>
      <c r="H36" s="94"/>
      <c r="I36" s="94"/>
      <c r="J36" s="94"/>
      <c r="K36" s="94"/>
      <c r="L36" s="86"/>
      <c r="M36" s="339"/>
      <c r="N36" s="339"/>
      <c r="O36" s="339"/>
      <c r="P36" s="339"/>
      <c r="Q36" s="339"/>
      <c r="R36" s="342"/>
      <c r="AC36" s="145"/>
      <c r="AD36" s="68"/>
      <c r="AE36" s="68"/>
      <c r="AF36" s="68"/>
      <c r="AG36" s="68"/>
      <c r="AH36" s="68"/>
      <c r="AI36" s="68"/>
    </row>
    <row r="37" spans="2:35" ht="17.25" customHeight="1" x14ac:dyDescent="0.25">
      <c r="B37" s="388" t="s">
        <v>169</v>
      </c>
      <c r="C37" s="389"/>
      <c r="D37" s="389"/>
      <c r="E37" s="389"/>
      <c r="F37" s="389"/>
      <c r="G37" s="389"/>
      <c r="H37" s="389"/>
      <c r="I37" s="389"/>
      <c r="J37" s="389"/>
      <c r="K37" s="389"/>
      <c r="L37" s="389"/>
      <c r="M37" s="389"/>
      <c r="N37" s="389"/>
      <c r="O37" s="389"/>
      <c r="P37" s="389"/>
      <c r="Q37" s="389"/>
      <c r="R37" s="390"/>
      <c r="V37" s="133" t="str">
        <f>IFERROR(SMALL('إختيار المقررات'!$U$27:$U$33,'إختيار المقررات'!#REF!),"")</f>
        <v/>
      </c>
      <c r="AC37" s="145"/>
      <c r="AD37" s="68"/>
      <c r="AE37" s="68"/>
      <c r="AF37" s="68"/>
      <c r="AG37" s="68"/>
      <c r="AH37" s="68"/>
      <c r="AI37" s="68"/>
    </row>
    <row r="38" spans="2:35" ht="16.5" customHeight="1" x14ac:dyDescent="0.25">
      <c r="B38" s="384" t="s">
        <v>170</v>
      </c>
      <c r="C38" s="384"/>
      <c r="D38" s="384"/>
      <c r="E38" s="384"/>
      <c r="F38" s="384"/>
      <c r="G38" s="384"/>
      <c r="H38" s="384"/>
      <c r="I38" s="384"/>
      <c r="J38" s="384"/>
      <c r="K38" s="384"/>
      <c r="L38" s="384"/>
      <c r="M38" s="384"/>
      <c r="N38" s="384"/>
      <c r="O38" s="384"/>
      <c r="P38" s="384"/>
      <c r="Q38" s="384"/>
      <c r="R38" s="384"/>
      <c r="AC38" s="145"/>
      <c r="AD38" s="68"/>
      <c r="AE38" s="68"/>
      <c r="AF38" s="68"/>
      <c r="AG38" s="68"/>
      <c r="AH38" s="68"/>
      <c r="AI38" s="68"/>
    </row>
    <row r="39" spans="2:35" ht="24" customHeight="1" x14ac:dyDescent="0.25">
      <c r="B39" s="318" t="s">
        <v>171</v>
      </c>
      <c r="C39" s="318"/>
      <c r="D39" s="318"/>
      <c r="E39" s="318"/>
      <c r="F39" s="384" t="e">
        <f>'إختيار المقررات'!AH14</f>
        <v>#N/A</v>
      </c>
      <c r="G39" s="384"/>
      <c r="H39" s="318" t="e">
        <f>IF(D4="أنثى","ليرة سورية فقط لا غير من الطالبة","ليرة سورية فقط لا غير من الطالب")</f>
        <v>#N/A</v>
      </c>
      <c r="I39" s="318"/>
      <c r="J39" s="318"/>
      <c r="K39" s="318"/>
      <c r="L39" s="318"/>
      <c r="M39" s="391" t="str">
        <f>O2</f>
        <v/>
      </c>
      <c r="N39" s="391"/>
      <c r="O39" s="391"/>
      <c r="P39" s="391"/>
      <c r="Q39" s="391"/>
      <c r="R39" s="391"/>
      <c r="AC39" s="145"/>
      <c r="AD39" s="68"/>
      <c r="AE39" s="68"/>
      <c r="AF39" s="68"/>
      <c r="AG39" s="68"/>
      <c r="AH39" s="68"/>
      <c r="AI39" s="68"/>
    </row>
    <row r="40" spans="2:35" ht="24" customHeight="1" x14ac:dyDescent="0.25">
      <c r="B40" s="318" t="e">
        <f>IF(D4="أنثى","رقمها الامتحاني","رقمه الامتحاني")</f>
        <v>#N/A</v>
      </c>
      <c r="C40" s="318"/>
      <c r="D40" s="318"/>
      <c r="E40" s="384">
        <f>D2</f>
        <v>0</v>
      </c>
      <c r="F40" s="384"/>
      <c r="G40" s="318" t="s">
        <v>172</v>
      </c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AC40" s="145"/>
      <c r="AD40" s="68"/>
      <c r="AE40" s="68"/>
      <c r="AF40" s="68"/>
      <c r="AG40" s="68"/>
      <c r="AH40" s="68"/>
      <c r="AI40" s="68"/>
    </row>
    <row r="41" spans="2:35" ht="10.5" customHeight="1" x14ac:dyDescent="0.25">
      <c r="B41" s="87"/>
      <c r="C41" s="98"/>
      <c r="D41" s="386"/>
      <c r="E41" s="386"/>
      <c r="F41" s="386"/>
      <c r="G41" s="386"/>
      <c r="H41" s="386"/>
      <c r="I41" s="88"/>
      <c r="J41" s="88"/>
      <c r="K41" s="87"/>
      <c r="L41" s="98"/>
      <c r="M41" s="386"/>
      <c r="N41" s="386"/>
      <c r="O41" s="386"/>
      <c r="P41" s="386"/>
      <c r="Q41" s="88"/>
      <c r="R41" s="88"/>
    </row>
    <row r="42" spans="2:35" ht="10.5" customHeight="1" x14ac:dyDescent="0.25">
      <c r="B42" s="89"/>
      <c r="C42" s="99"/>
      <c r="D42" s="387"/>
      <c r="E42" s="387"/>
      <c r="F42" s="387"/>
      <c r="G42" s="387"/>
      <c r="H42" s="387"/>
      <c r="I42" s="90"/>
      <c r="J42" s="90"/>
      <c r="K42" s="89"/>
      <c r="L42" s="99"/>
      <c r="M42" s="387"/>
      <c r="N42" s="387"/>
      <c r="O42" s="387"/>
      <c r="P42" s="387"/>
      <c r="Q42" s="90"/>
      <c r="R42" s="90"/>
    </row>
    <row r="43" spans="2:35" ht="21" customHeight="1" x14ac:dyDescent="0.25">
      <c r="B43" s="385" t="s">
        <v>126</v>
      </c>
      <c r="C43" s="385"/>
      <c r="D43" s="385"/>
      <c r="E43" s="385"/>
      <c r="F43" s="385"/>
      <c r="G43" s="385"/>
      <c r="H43" s="385"/>
      <c r="I43" s="385"/>
      <c r="J43" s="385"/>
      <c r="K43" s="385"/>
      <c r="L43" s="385"/>
      <c r="M43" s="385"/>
      <c r="N43" s="385"/>
      <c r="O43" s="385"/>
      <c r="P43" s="385"/>
      <c r="Q43" s="385"/>
      <c r="R43" s="385"/>
    </row>
    <row r="44" spans="2:35" ht="15.75" customHeight="1" x14ac:dyDescent="0.25">
      <c r="B44" s="383" t="s">
        <v>170</v>
      </c>
      <c r="C44" s="383"/>
      <c r="D44" s="383"/>
      <c r="E44" s="383"/>
      <c r="F44" s="383"/>
      <c r="G44" s="383"/>
      <c r="H44" s="383"/>
      <c r="I44" s="383"/>
      <c r="J44" s="383"/>
      <c r="K44" s="383"/>
      <c r="L44" s="383"/>
      <c r="M44" s="383"/>
      <c r="N44" s="383"/>
      <c r="O44" s="383"/>
      <c r="P44" s="383"/>
      <c r="Q44" s="383"/>
      <c r="R44" s="383"/>
    </row>
    <row r="45" spans="2:35" ht="22.5" customHeight="1" x14ac:dyDescent="0.25">
      <c r="B45" s="318" t="s">
        <v>171</v>
      </c>
      <c r="C45" s="318"/>
      <c r="D45" s="318"/>
      <c r="E45" s="318"/>
      <c r="F45" s="384" t="e">
        <f>'إختيار المقررات'!AH15</f>
        <v>#N/A</v>
      </c>
      <c r="G45" s="384"/>
      <c r="H45" s="318" t="e">
        <f>H39</f>
        <v>#N/A</v>
      </c>
      <c r="I45" s="318"/>
      <c r="J45" s="318"/>
      <c r="K45" s="318"/>
      <c r="L45" s="391" t="str">
        <f>M39</f>
        <v/>
      </c>
      <c r="M45" s="391"/>
      <c r="N45" s="391"/>
      <c r="O45" s="391"/>
      <c r="P45" s="391"/>
      <c r="Q45" s="391"/>
      <c r="R45" s="391"/>
    </row>
    <row r="46" spans="2:35" ht="22.5" customHeight="1" x14ac:dyDescent="0.25">
      <c r="B46" s="372" t="e">
        <f>B40</f>
        <v>#N/A</v>
      </c>
      <c r="C46" s="372"/>
      <c r="D46" s="372"/>
      <c r="E46" s="382">
        <f>E40</f>
        <v>0</v>
      </c>
      <c r="F46" s="382"/>
      <c r="G46" s="372" t="s">
        <v>172</v>
      </c>
      <c r="H46" s="372"/>
      <c r="I46" s="372"/>
      <c r="J46" s="372"/>
      <c r="K46" s="372"/>
      <c r="L46" s="372"/>
      <c r="M46" s="372"/>
      <c r="N46" s="372"/>
      <c r="O46" s="372"/>
      <c r="P46" s="372"/>
      <c r="Q46" s="372"/>
      <c r="R46" s="372"/>
    </row>
    <row r="47" spans="2:35" ht="17.25" customHeight="1" x14ac:dyDescent="0.25"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</row>
    <row r="48" spans="2:35" ht="23.25" customHeight="1" thickBot="1" x14ac:dyDescent="0.3"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</row>
    <row r="49" spans="2:18" ht="20.25" customHeight="1" thickTop="1" x14ac:dyDescent="0.25">
      <c r="B49" s="24"/>
      <c r="C49" s="24"/>
      <c r="D49" s="24"/>
      <c r="E49" s="24"/>
      <c r="F49" s="24"/>
      <c r="I49" s="8"/>
      <c r="J49" s="8"/>
      <c r="K49" s="8"/>
      <c r="L49" s="8"/>
      <c r="P49" s="8"/>
      <c r="Q49" s="8"/>
      <c r="R49" s="8"/>
    </row>
    <row r="50" spans="2:18" ht="13.8" x14ac:dyDescent="0.25">
      <c r="B50" s="24"/>
      <c r="C50" s="24"/>
      <c r="D50" s="24"/>
      <c r="E50" s="24"/>
      <c r="F50" s="24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</row>
    <row r="51" spans="2:18" ht="7.5" customHeight="1" x14ac:dyDescent="0.25">
      <c r="B51" s="24"/>
      <c r="C51" s="24"/>
      <c r="D51" s="24"/>
      <c r="E51" s="24"/>
      <c r="F51" s="24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</row>
  </sheetData>
  <sheetProtection algorithmName="SHA-512" hashValue="cOWcPb3n0f7j/T6wVFAKhFpGtrHLqTi2SdEJwcp6Uc4m7MumulPBfN1tkYR7uoOa0+Tf0CH9ceKjR42om3Xgew==" saltValue="8naUJz1AN9Wb4BzYUOsmcA==" spinCount="100000" sheet="1" selectLockedCells="1" selectUnlockedCells="1"/>
  <mergeCells count="154">
    <mergeCell ref="B33:L33"/>
    <mergeCell ref="B34:F34"/>
    <mergeCell ref="G34:L34"/>
    <mergeCell ref="B35:F35"/>
    <mergeCell ref="G35:L35"/>
    <mergeCell ref="E32:G32"/>
    <mergeCell ref="B1:E1"/>
    <mergeCell ref="B2:C2"/>
    <mergeCell ref="B6:C6"/>
    <mergeCell ref="D17:G17"/>
    <mergeCell ref="L17:O17"/>
    <mergeCell ref="D18:G18"/>
    <mergeCell ref="L18:O18"/>
    <mergeCell ref="D19:G19"/>
    <mergeCell ref="G26:J26"/>
    <mergeCell ref="M26:P26"/>
    <mergeCell ref="B10:R11"/>
    <mergeCell ref="E31:G31"/>
    <mergeCell ref="D12:I12"/>
    <mergeCell ref="L12:Q12"/>
    <mergeCell ref="D16:G16"/>
    <mergeCell ref="L16:O16"/>
    <mergeCell ref="D14:G14"/>
    <mergeCell ref="L14:O14"/>
    <mergeCell ref="D15:G15"/>
    <mergeCell ref="L15:O15"/>
    <mergeCell ref="D13:G13"/>
    <mergeCell ref="L13:O13"/>
    <mergeCell ref="B23:R25"/>
    <mergeCell ref="D21:G21"/>
    <mergeCell ref="D22:G22"/>
    <mergeCell ref="L21:O21"/>
    <mergeCell ref="L22:O22"/>
    <mergeCell ref="B46:D46"/>
    <mergeCell ref="E46:F46"/>
    <mergeCell ref="B28:D28"/>
    <mergeCell ref="B44:R44"/>
    <mergeCell ref="B38:R38"/>
    <mergeCell ref="B39:E39"/>
    <mergeCell ref="F39:G39"/>
    <mergeCell ref="B43:R43"/>
    <mergeCell ref="B40:D40"/>
    <mergeCell ref="E40:F40"/>
    <mergeCell ref="G40:R40"/>
    <mergeCell ref="D41:H41"/>
    <mergeCell ref="B45:E45"/>
    <mergeCell ref="F45:G45"/>
    <mergeCell ref="M41:P41"/>
    <mergeCell ref="D42:H42"/>
    <mergeCell ref="M42:P42"/>
    <mergeCell ref="B37:R37"/>
    <mergeCell ref="M39:R39"/>
    <mergeCell ref="H39:L39"/>
    <mergeCell ref="L45:R45"/>
    <mergeCell ref="E28:G28"/>
    <mergeCell ref="B29:D29"/>
    <mergeCell ref="E29:G29"/>
    <mergeCell ref="G46:R46"/>
    <mergeCell ref="AD1:AH2"/>
    <mergeCell ref="AE3:AG3"/>
    <mergeCell ref="AE4:AG4"/>
    <mergeCell ref="AE5:AG5"/>
    <mergeCell ref="AE6:AG6"/>
    <mergeCell ref="AE7:AG7"/>
    <mergeCell ref="AE10:AG10"/>
    <mergeCell ref="AE11:AG11"/>
    <mergeCell ref="AE23:AG23"/>
    <mergeCell ref="AE24:AG24"/>
    <mergeCell ref="AE25:AG25"/>
    <mergeCell ref="AE26:AG26"/>
    <mergeCell ref="AE27:AG27"/>
    <mergeCell ref="AE28:AG28"/>
    <mergeCell ref="AE29:AG29"/>
    <mergeCell ref="AE30:AG30"/>
    <mergeCell ref="AE12:AG12"/>
    <mergeCell ref="AE13:AG13"/>
    <mergeCell ref="AE14:AG14"/>
    <mergeCell ref="AE15:AG15"/>
    <mergeCell ref="AE16:AG16"/>
    <mergeCell ref="H31:I31"/>
    <mergeCell ref="K26:L26"/>
    <mergeCell ref="B36:F36"/>
    <mergeCell ref="M28:N36"/>
    <mergeCell ref="O28:P36"/>
    <mergeCell ref="Q28:R36"/>
    <mergeCell ref="F1:R1"/>
    <mergeCell ref="H28:J30"/>
    <mergeCell ref="K28:L30"/>
    <mergeCell ref="AE17:AG17"/>
    <mergeCell ref="AE18:AG18"/>
    <mergeCell ref="AE19:AG19"/>
    <mergeCell ref="AE20:AG20"/>
    <mergeCell ref="Q26:R26"/>
    <mergeCell ref="L19:O19"/>
    <mergeCell ref="B27:D27"/>
    <mergeCell ref="E27:I27"/>
    <mergeCell ref="K27:L27"/>
    <mergeCell ref="N27:O27"/>
    <mergeCell ref="D20:G20"/>
    <mergeCell ref="L20:O20"/>
    <mergeCell ref="B26:E26"/>
    <mergeCell ref="B32:D32"/>
    <mergeCell ref="B30:D30"/>
    <mergeCell ref="E30:G30"/>
    <mergeCell ref="B31:D31"/>
    <mergeCell ref="B7:C7"/>
    <mergeCell ref="B8:C8"/>
    <mergeCell ref="B9:C9"/>
    <mergeCell ref="D2:F2"/>
    <mergeCell ref="D3:F3"/>
    <mergeCell ref="D4:F4"/>
    <mergeCell ref="D5:F5"/>
    <mergeCell ref="D6:F6"/>
    <mergeCell ref="D7:F7"/>
    <mergeCell ref="D8:F8"/>
    <mergeCell ref="D9:F9"/>
    <mergeCell ref="B5:C5"/>
    <mergeCell ref="B3:C3"/>
    <mergeCell ref="B4:C4"/>
    <mergeCell ref="I4:K4"/>
    <mergeCell ref="I5:K5"/>
    <mergeCell ref="I6:K6"/>
    <mergeCell ref="I7:K7"/>
    <mergeCell ref="I8:K8"/>
    <mergeCell ref="I9:K9"/>
    <mergeCell ref="G5:H5"/>
    <mergeCell ref="G6:H6"/>
    <mergeCell ref="G2:H2"/>
    <mergeCell ref="G3:H3"/>
    <mergeCell ref="G4:H4"/>
    <mergeCell ref="AE8:AG8"/>
    <mergeCell ref="AE9:AG9"/>
    <mergeCell ref="H45:K45"/>
    <mergeCell ref="O7:R7"/>
    <mergeCell ref="O8:R8"/>
    <mergeCell ref="O9:R9"/>
    <mergeCell ref="L2:N2"/>
    <mergeCell ref="L3:N3"/>
    <mergeCell ref="L4:N4"/>
    <mergeCell ref="L5:N5"/>
    <mergeCell ref="L6:N6"/>
    <mergeCell ref="L7:N7"/>
    <mergeCell ref="L8:N8"/>
    <mergeCell ref="L9:N9"/>
    <mergeCell ref="O2:R2"/>
    <mergeCell ref="O3:R3"/>
    <mergeCell ref="O4:R4"/>
    <mergeCell ref="O5:R5"/>
    <mergeCell ref="O6:R6"/>
    <mergeCell ref="G7:H7"/>
    <mergeCell ref="G8:H8"/>
    <mergeCell ref="G9:H9"/>
    <mergeCell ref="I2:K2"/>
    <mergeCell ref="I3:K3"/>
  </mergeCells>
  <conditionalFormatting sqref="B12:R44 B45:H45 L45:R45 B46:R48">
    <cfRule type="expression" dxfId="9" priority="1">
      <formula>$AJ$1&gt;0</formula>
    </cfRule>
  </conditionalFormatting>
  <conditionalFormatting sqref="B42:R44 B45:H45 L45:R45 B46:R47 B50:R51">
    <cfRule type="expression" dxfId="8" priority="8">
      <formula>$J$31="لا"</formula>
    </cfRule>
  </conditionalFormatting>
  <conditionalFormatting sqref="C13:I22">
    <cfRule type="containsBlanks" dxfId="7" priority="11">
      <formula>LEN(TRIM(C13))=0</formula>
    </cfRule>
  </conditionalFormatting>
  <conditionalFormatting sqref="K13:Q22">
    <cfRule type="containsBlanks" dxfId="6" priority="10">
      <formula>LEN(TRIM(K13))=0</formula>
    </cfRule>
  </conditionalFormatting>
  <conditionalFormatting sqref="AC1">
    <cfRule type="expression" dxfId="5" priority="5">
      <formula>AC1&lt;&gt;""</formula>
    </cfRule>
  </conditionalFormatting>
  <conditionalFormatting sqref="AD1:AH2">
    <cfRule type="expression" dxfId="4" priority="4">
      <formula>$AD$1&lt;&gt;""</formula>
    </cfRule>
  </conditionalFormatting>
  <conditionalFormatting sqref="AE3:AE30">
    <cfRule type="expression" dxfId="3" priority="3">
      <formula>AE3&lt;&gt;""</formula>
    </cfRule>
  </conditionalFormatting>
  <printOptions horizontalCentered="1" verticalCentered="1"/>
  <pageMargins left="0" right="0" top="0" bottom="0" header="0" footer="0"/>
  <pageSetup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ورقة3"/>
  <dimension ref="A1:EV5"/>
  <sheetViews>
    <sheetView showGridLines="0" rightToLeft="1" zoomScale="98" zoomScaleNormal="98" workbookViewId="0">
      <pane ySplit="4" topLeftCell="A5" activePane="bottomLeft" state="frozen"/>
      <selection pane="bottomLeft" activeCell="E12" sqref="E12"/>
    </sheetView>
  </sheetViews>
  <sheetFormatPr defaultColWidth="9" defaultRowHeight="13.8" x14ac:dyDescent="0.25"/>
  <cols>
    <col min="1" max="1" width="13.8984375" style="1" customWidth="1"/>
    <col min="2" max="2" width="15" style="1" bestFit="1" customWidth="1"/>
    <col min="3" max="5" width="9" style="1"/>
    <col min="6" max="6" width="11.296875" style="1" bestFit="1" customWidth="1"/>
    <col min="7" max="7" width="9.8984375" style="1" bestFit="1" customWidth="1"/>
    <col min="8" max="8" width="13.8984375" style="1" bestFit="1" customWidth="1"/>
    <col min="9" max="9" width="9" style="1"/>
    <col min="10" max="10" width="11.796875" style="1" bestFit="1" customWidth="1"/>
    <col min="11" max="12" width="9" style="1"/>
    <col min="13" max="14" width="12.296875" style="1" bestFit="1" customWidth="1"/>
    <col min="15" max="18" width="9" style="1"/>
    <col min="19" max="19" width="10.09765625" style="1" bestFit="1" customWidth="1"/>
    <col min="20" max="21" width="3.296875" style="12" customWidth="1"/>
    <col min="22" max="119" width="3.296875" style="1" customWidth="1"/>
    <col min="120" max="123" width="10.8984375" style="1" customWidth="1"/>
    <col min="124" max="124" width="11" style="1" customWidth="1"/>
    <col min="125" max="125" width="10.8984375" style="1" customWidth="1"/>
    <col min="126" max="126" width="9.296875" style="1" bestFit="1" customWidth="1"/>
    <col min="127" max="129" width="9.296875" style="1" customWidth="1"/>
    <col min="130" max="130" width="11.296875" style="1" bestFit="1" customWidth="1"/>
    <col min="131" max="131" width="5.09765625" style="1" bestFit="1" customWidth="1"/>
    <col min="132" max="132" width="8.8984375" style="1" bestFit="1" customWidth="1"/>
    <col min="133" max="133" width="9.19921875" style="1" bestFit="1" customWidth="1"/>
    <col min="134" max="134" width="9.19921875" style="1" customWidth="1"/>
    <col min="135" max="135" width="8.19921875" style="1" bestFit="1" customWidth="1"/>
    <col min="136" max="139" width="22.59765625" style="1" customWidth="1"/>
    <col min="140" max="140" width="12.296875" style="1" bestFit="1" customWidth="1"/>
    <col min="141" max="141" width="13.296875" style="1" bestFit="1" customWidth="1"/>
    <col min="142" max="142" width="12.296875" style="1" bestFit="1" customWidth="1"/>
    <col min="143" max="143" width="9" style="1"/>
    <col min="144" max="147" width="11.19921875" style="1" customWidth="1"/>
    <col min="148" max="16384" width="9" style="1"/>
  </cols>
  <sheetData>
    <row r="1" spans="1:152" customFormat="1" ht="18.600000000000001" thickTop="1" thickBot="1" x14ac:dyDescent="0.3">
      <c r="A1" s="103"/>
      <c r="B1" s="434">
        <v>9999</v>
      </c>
      <c r="C1" s="434" t="s">
        <v>173</v>
      </c>
      <c r="D1" s="435"/>
      <c r="E1" s="435"/>
      <c r="F1" s="435"/>
      <c r="G1" s="435"/>
      <c r="H1" s="435"/>
      <c r="I1" s="435"/>
      <c r="J1" s="435"/>
      <c r="K1" s="494" t="s">
        <v>94</v>
      </c>
      <c r="L1" s="457" t="s">
        <v>36</v>
      </c>
      <c r="M1" s="451" t="s">
        <v>99</v>
      </c>
      <c r="N1" s="451" t="s">
        <v>100</v>
      </c>
      <c r="O1" s="460" t="s">
        <v>26</v>
      </c>
      <c r="P1" s="435" t="s">
        <v>174</v>
      </c>
      <c r="Q1" s="435"/>
      <c r="R1" s="435"/>
      <c r="S1" s="455" t="s">
        <v>86</v>
      </c>
      <c r="T1" s="423" t="s">
        <v>175</v>
      </c>
      <c r="U1" s="424"/>
      <c r="V1" s="424"/>
      <c r="W1" s="424"/>
      <c r="X1" s="424"/>
      <c r="Y1" s="424"/>
      <c r="Z1" s="424"/>
      <c r="AA1" s="424"/>
      <c r="AB1" s="424"/>
      <c r="AC1" s="424"/>
      <c r="AD1" s="424"/>
      <c r="AE1" s="424"/>
      <c r="AF1" s="424"/>
      <c r="AG1" s="424"/>
      <c r="AH1" s="424"/>
      <c r="AI1" s="424"/>
      <c r="AJ1" s="424"/>
      <c r="AK1" s="424"/>
      <c r="AL1" s="424"/>
      <c r="AM1" s="424"/>
      <c r="AN1" s="424"/>
      <c r="AO1" s="424"/>
      <c r="AP1" s="424"/>
      <c r="AQ1" s="424"/>
      <c r="AR1" s="424"/>
      <c r="AS1" s="425"/>
      <c r="AT1" s="423" t="s">
        <v>176</v>
      </c>
      <c r="AU1" s="424"/>
      <c r="AV1" s="424"/>
      <c r="AW1" s="424"/>
      <c r="AX1" s="424"/>
      <c r="AY1" s="424"/>
      <c r="AZ1" s="424"/>
      <c r="BA1" s="424"/>
      <c r="BB1" s="424"/>
      <c r="BC1" s="424"/>
      <c r="BD1" s="424"/>
      <c r="BE1" s="424"/>
      <c r="BF1" s="424"/>
      <c r="BG1" s="424"/>
      <c r="BH1" s="424"/>
      <c r="BI1" s="424"/>
      <c r="BJ1" s="424"/>
      <c r="BK1" s="424"/>
      <c r="BL1" s="424"/>
      <c r="BM1" s="424"/>
      <c r="BN1" s="424"/>
      <c r="BO1" s="424"/>
      <c r="BP1" s="424"/>
      <c r="BQ1" s="424"/>
      <c r="BR1" s="424"/>
      <c r="BS1" s="424"/>
      <c r="BT1" s="426" t="s">
        <v>177</v>
      </c>
      <c r="BU1" s="427"/>
      <c r="BV1" s="427"/>
      <c r="BW1" s="427"/>
      <c r="BX1" s="427"/>
      <c r="BY1" s="427"/>
      <c r="BZ1" s="427"/>
      <c r="CA1" s="427"/>
      <c r="CB1" s="427"/>
      <c r="CC1" s="427"/>
      <c r="CD1" s="427"/>
      <c r="CE1" s="427"/>
      <c r="CF1" s="427"/>
      <c r="CG1" s="427"/>
      <c r="CH1" s="427"/>
      <c r="CI1" s="427"/>
      <c r="CJ1" s="427"/>
      <c r="CK1" s="427"/>
      <c r="CL1" s="427"/>
      <c r="CM1" s="427"/>
      <c r="CN1" s="427"/>
      <c r="CO1" s="427"/>
      <c r="CP1" s="427"/>
      <c r="CQ1" s="428"/>
      <c r="CR1" s="426" t="s">
        <v>178</v>
      </c>
      <c r="CS1" s="427"/>
      <c r="CT1" s="427"/>
      <c r="CU1" s="427"/>
      <c r="CV1" s="427"/>
      <c r="CW1" s="427"/>
      <c r="CX1" s="427"/>
      <c r="CY1" s="427"/>
      <c r="CZ1" s="427"/>
      <c r="DA1" s="427"/>
      <c r="DB1" s="427"/>
      <c r="DC1" s="427"/>
      <c r="DD1" s="427"/>
      <c r="DE1" s="427"/>
      <c r="DF1" s="427"/>
      <c r="DG1" s="427"/>
      <c r="DH1" s="427"/>
      <c r="DI1" s="427"/>
      <c r="DJ1" s="427"/>
      <c r="DK1" s="427"/>
      <c r="DL1" s="427"/>
      <c r="DM1" s="427"/>
      <c r="DN1" s="427"/>
      <c r="DO1" s="428"/>
      <c r="DP1" s="436" t="s">
        <v>179</v>
      </c>
      <c r="DQ1" s="437"/>
      <c r="DR1" s="438"/>
      <c r="DS1" s="442"/>
      <c r="DT1" s="444" t="s">
        <v>180</v>
      </c>
      <c r="DU1" s="445"/>
      <c r="DV1" s="445"/>
      <c r="DW1" s="445"/>
      <c r="DX1" s="445"/>
      <c r="DY1" s="445"/>
      <c r="DZ1" s="445"/>
      <c r="EA1" s="445"/>
      <c r="EB1" s="448" t="s">
        <v>181</v>
      </c>
      <c r="EC1" s="449"/>
      <c r="ED1" s="449"/>
      <c r="EE1" s="450"/>
      <c r="EF1" s="448" t="s">
        <v>182</v>
      </c>
      <c r="EG1" s="449"/>
      <c r="EH1" s="449"/>
      <c r="EI1" s="450"/>
      <c r="EK1" s="465" t="s">
        <v>183</v>
      </c>
      <c r="EL1" s="435"/>
      <c r="EM1" s="435"/>
      <c r="EN1" s="435"/>
      <c r="EO1" s="435"/>
      <c r="EP1" s="435"/>
    </row>
    <row r="2" spans="1:152" customFormat="1" ht="18" thickBot="1" x14ac:dyDescent="0.3">
      <c r="A2" s="103"/>
      <c r="B2" s="103"/>
      <c r="C2" s="103"/>
      <c r="D2" s="435"/>
      <c r="E2" s="435"/>
      <c r="F2" s="435"/>
      <c r="G2" s="435"/>
      <c r="H2" s="435"/>
      <c r="I2" s="435"/>
      <c r="J2" s="435"/>
      <c r="K2" s="495"/>
      <c r="L2" s="458"/>
      <c r="M2" s="452"/>
      <c r="N2" s="452"/>
      <c r="O2" s="461"/>
      <c r="P2" s="435"/>
      <c r="Q2" s="435"/>
      <c r="R2" s="435"/>
      <c r="S2" s="455"/>
      <c r="T2" s="423" t="s">
        <v>184</v>
      </c>
      <c r="U2" s="424"/>
      <c r="V2" s="424"/>
      <c r="W2" s="424"/>
      <c r="X2" s="424"/>
      <c r="Y2" s="424"/>
      <c r="Z2" s="424"/>
      <c r="AA2" s="424"/>
      <c r="AB2" s="424"/>
      <c r="AC2" s="424"/>
      <c r="AD2" s="424"/>
      <c r="AE2" s="424"/>
      <c r="AF2" s="424"/>
      <c r="AG2" s="429"/>
      <c r="AH2" s="424" t="s">
        <v>185</v>
      </c>
      <c r="AI2" s="424"/>
      <c r="AJ2" s="424"/>
      <c r="AK2" s="424"/>
      <c r="AL2" s="424"/>
      <c r="AM2" s="424"/>
      <c r="AN2" s="424"/>
      <c r="AO2" s="424"/>
      <c r="AP2" s="424"/>
      <c r="AQ2" s="424"/>
      <c r="AR2" s="424"/>
      <c r="AS2" s="425"/>
      <c r="AT2" s="423" t="s">
        <v>184</v>
      </c>
      <c r="AU2" s="424"/>
      <c r="AV2" s="424"/>
      <c r="AW2" s="424"/>
      <c r="AX2" s="424"/>
      <c r="AY2" s="424"/>
      <c r="AZ2" s="424"/>
      <c r="BA2" s="424"/>
      <c r="BB2" s="424"/>
      <c r="BC2" s="424"/>
      <c r="BD2" s="424"/>
      <c r="BE2" s="424"/>
      <c r="BF2" s="424"/>
      <c r="BG2" s="429"/>
      <c r="BH2" s="424" t="s">
        <v>185</v>
      </c>
      <c r="BI2" s="424"/>
      <c r="BJ2" s="424"/>
      <c r="BK2" s="424"/>
      <c r="BL2" s="424"/>
      <c r="BM2" s="424"/>
      <c r="BN2" s="424"/>
      <c r="BO2" s="424"/>
      <c r="BP2" s="424"/>
      <c r="BQ2" s="424"/>
      <c r="BR2" s="424"/>
      <c r="BS2" s="424"/>
      <c r="BT2" s="430" t="s">
        <v>184</v>
      </c>
      <c r="BU2" s="431"/>
      <c r="BV2" s="431"/>
      <c r="BW2" s="431"/>
      <c r="BX2" s="431"/>
      <c r="BY2" s="431"/>
      <c r="BZ2" s="431"/>
      <c r="CA2" s="431"/>
      <c r="CB2" s="431"/>
      <c r="CC2" s="431"/>
      <c r="CD2" s="431"/>
      <c r="CE2" s="432"/>
      <c r="CF2" s="431" t="s">
        <v>185</v>
      </c>
      <c r="CG2" s="431"/>
      <c r="CH2" s="431"/>
      <c r="CI2" s="431"/>
      <c r="CJ2" s="431"/>
      <c r="CK2" s="431"/>
      <c r="CL2" s="431"/>
      <c r="CM2" s="431"/>
      <c r="CN2" s="431"/>
      <c r="CO2" s="431"/>
      <c r="CP2" s="431"/>
      <c r="CQ2" s="433"/>
      <c r="CR2" s="430" t="s">
        <v>184</v>
      </c>
      <c r="CS2" s="431"/>
      <c r="CT2" s="431"/>
      <c r="CU2" s="431"/>
      <c r="CV2" s="431"/>
      <c r="CW2" s="431"/>
      <c r="CX2" s="431"/>
      <c r="CY2" s="431"/>
      <c r="CZ2" s="431"/>
      <c r="DA2" s="431"/>
      <c r="DB2" s="431"/>
      <c r="DC2" s="432"/>
      <c r="DD2" s="431" t="s">
        <v>185</v>
      </c>
      <c r="DE2" s="431"/>
      <c r="DF2" s="431"/>
      <c r="DG2" s="431"/>
      <c r="DH2" s="431"/>
      <c r="DI2" s="431"/>
      <c r="DJ2" s="431"/>
      <c r="DK2" s="431"/>
      <c r="DL2" s="431"/>
      <c r="DM2" s="431"/>
      <c r="DN2" s="431"/>
      <c r="DO2" s="433"/>
      <c r="DP2" s="439"/>
      <c r="DQ2" s="440"/>
      <c r="DR2" s="441"/>
      <c r="DS2" s="443"/>
      <c r="DT2" s="446"/>
      <c r="DU2" s="447"/>
      <c r="DV2" s="447"/>
      <c r="DW2" s="447"/>
      <c r="DX2" s="447"/>
      <c r="DY2" s="447"/>
      <c r="DZ2" s="447"/>
      <c r="EA2" s="447"/>
      <c r="EB2" s="439"/>
      <c r="EC2" s="440"/>
      <c r="ED2" s="440"/>
      <c r="EE2" s="441"/>
      <c r="EF2" s="439"/>
      <c r="EG2" s="440"/>
      <c r="EH2" s="440"/>
      <c r="EI2" s="441"/>
      <c r="EK2" s="465"/>
      <c r="EL2" s="435"/>
      <c r="EM2" s="435"/>
      <c r="EN2" s="435"/>
      <c r="EO2" s="435"/>
      <c r="EP2" s="435"/>
    </row>
    <row r="3" spans="1:152" customFormat="1" ht="60.75" customHeight="1" thickBot="1" x14ac:dyDescent="0.3">
      <c r="A3" s="104" t="s">
        <v>79</v>
      </c>
      <c r="B3" s="105" t="s">
        <v>186</v>
      </c>
      <c r="C3" s="105" t="s">
        <v>187</v>
      </c>
      <c r="D3" s="105" t="s">
        <v>188</v>
      </c>
      <c r="E3" s="105" t="s">
        <v>44</v>
      </c>
      <c r="F3" s="106" t="s">
        <v>189</v>
      </c>
      <c r="G3" s="490" t="s">
        <v>23</v>
      </c>
      <c r="H3" s="107" t="s">
        <v>21</v>
      </c>
      <c r="I3" s="105" t="s">
        <v>46</v>
      </c>
      <c r="J3" s="105" t="s">
        <v>45</v>
      </c>
      <c r="K3" s="495"/>
      <c r="L3" s="458"/>
      <c r="M3" s="452"/>
      <c r="N3" s="452"/>
      <c r="O3" s="461"/>
      <c r="P3" s="453" t="s">
        <v>190</v>
      </c>
      <c r="Q3" s="453" t="s">
        <v>191</v>
      </c>
      <c r="R3" s="462" t="s">
        <v>98</v>
      </c>
      <c r="S3" s="455"/>
      <c r="T3" s="412" t="s">
        <v>997</v>
      </c>
      <c r="U3" s="413"/>
      <c r="V3" s="412" t="s">
        <v>998</v>
      </c>
      <c r="W3" s="413"/>
      <c r="X3" s="412" t="s">
        <v>999</v>
      </c>
      <c r="Y3" s="413"/>
      <c r="Z3" s="412" t="s">
        <v>1000</v>
      </c>
      <c r="AA3" s="413"/>
      <c r="AB3" s="412" t="s">
        <v>1001</v>
      </c>
      <c r="AC3" s="413"/>
      <c r="AD3" s="412" t="s">
        <v>1002</v>
      </c>
      <c r="AE3" s="413"/>
      <c r="AF3" s="412" t="s">
        <v>1003</v>
      </c>
      <c r="AG3" s="414"/>
      <c r="AH3" s="415" t="s">
        <v>1004</v>
      </c>
      <c r="AI3" s="413"/>
      <c r="AJ3" s="412" t="s">
        <v>1005</v>
      </c>
      <c r="AK3" s="413"/>
      <c r="AL3" s="412" t="s">
        <v>1006</v>
      </c>
      <c r="AM3" s="413"/>
      <c r="AN3" s="412" t="s">
        <v>1007</v>
      </c>
      <c r="AO3" s="413"/>
      <c r="AP3" s="412" t="s">
        <v>1008</v>
      </c>
      <c r="AQ3" s="464"/>
      <c r="AR3" s="412" t="s">
        <v>1041</v>
      </c>
      <c r="AS3" s="416"/>
      <c r="AT3" s="412" t="s">
        <v>1009</v>
      </c>
      <c r="AU3" s="413"/>
      <c r="AV3" s="412" t="s">
        <v>1010</v>
      </c>
      <c r="AW3" s="413"/>
      <c r="AX3" s="412" t="s">
        <v>1011</v>
      </c>
      <c r="AY3" s="413"/>
      <c r="AZ3" s="412" t="s">
        <v>1012</v>
      </c>
      <c r="BA3" s="413"/>
      <c r="BB3" s="412" t="s">
        <v>1013</v>
      </c>
      <c r="BC3" s="413"/>
      <c r="BD3" s="412" t="s">
        <v>1014</v>
      </c>
      <c r="BE3" s="413"/>
      <c r="BF3" s="412" t="s">
        <v>1015</v>
      </c>
      <c r="BG3" s="414"/>
      <c r="BH3" s="415" t="s">
        <v>1016</v>
      </c>
      <c r="BI3" s="413"/>
      <c r="BJ3" s="412" t="s">
        <v>1017</v>
      </c>
      <c r="BK3" s="413"/>
      <c r="BL3" s="412" t="s">
        <v>1018</v>
      </c>
      <c r="BM3" s="413"/>
      <c r="BN3" s="412" t="s">
        <v>1019</v>
      </c>
      <c r="BO3" s="413"/>
      <c r="BP3" s="412" t="s">
        <v>1008</v>
      </c>
      <c r="BQ3" s="464"/>
      <c r="BR3" s="412" t="s">
        <v>1042</v>
      </c>
      <c r="BS3" s="473"/>
      <c r="BT3" s="481" t="s">
        <v>1020</v>
      </c>
      <c r="BU3" s="413"/>
      <c r="BV3" s="412" t="s">
        <v>1021</v>
      </c>
      <c r="BW3" s="413"/>
      <c r="BX3" s="412" t="s">
        <v>1022</v>
      </c>
      <c r="BY3" s="413"/>
      <c r="BZ3" s="412" t="s">
        <v>1023</v>
      </c>
      <c r="CA3" s="413"/>
      <c r="CB3" s="412" t="s">
        <v>135</v>
      </c>
      <c r="CC3" s="413"/>
      <c r="CD3" s="412" t="s">
        <v>1024</v>
      </c>
      <c r="CE3" s="414"/>
      <c r="CF3" s="415" t="s">
        <v>1025</v>
      </c>
      <c r="CG3" s="413"/>
      <c r="CH3" s="412" t="s">
        <v>1026</v>
      </c>
      <c r="CI3" s="413"/>
      <c r="CJ3" s="412" t="s">
        <v>1027</v>
      </c>
      <c r="CK3" s="413"/>
      <c r="CL3" s="412" t="s">
        <v>1028</v>
      </c>
      <c r="CM3" s="413"/>
      <c r="CN3" s="412" t="s">
        <v>1008</v>
      </c>
      <c r="CO3" s="413"/>
      <c r="CP3" s="412" t="s">
        <v>1043</v>
      </c>
      <c r="CQ3" s="416"/>
      <c r="CR3" s="481" t="s">
        <v>1030</v>
      </c>
      <c r="CS3" s="413"/>
      <c r="CT3" s="412" t="s">
        <v>1031</v>
      </c>
      <c r="CU3" s="413"/>
      <c r="CV3" s="412" t="s">
        <v>1032</v>
      </c>
      <c r="CW3" s="413"/>
      <c r="CX3" s="412" t="s">
        <v>1033</v>
      </c>
      <c r="CY3" s="413"/>
      <c r="CZ3" s="412" t="s">
        <v>1034</v>
      </c>
      <c r="DA3" s="413"/>
      <c r="DB3" s="412" t="s">
        <v>1035</v>
      </c>
      <c r="DC3" s="414"/>
      <c r="DD3" s="415" t="s">
        <v>1036</v>
      </c>
      <c r="DE3" s="413"/>
      <c r="DF3" s="412" t="s">
        <v>1037</v>
      </c>
      <c r="DG3" s="413"/>
      <c r="DH3" s="412" t="s">
        <v>1038</v>
      </c>
      <c r="DI3" s="413"/>
      <c r="DJ3" s="412" t="s">
        <v>1039</v>
      </c>
      <c r="DK3" s="413"/>
      <c r="DL3" s="412" t="s">
        <v>1008</v>
      </c>
      <c r="DM3" s="413"/>
      <c r="DN3" s="412" t="s">
        <v>1044</v>
      </c>
      <c r="DO3" s="416"/>
      <c r="DP3" s="500" t="s">
        <v>192</v>
      </c>
      <c r="DQ3" s="498" t="s">
        <v>104</v>
      </c>
      <c r="DR3" s="485" t="s">
        <v>193</v>
      </c>
      <c r="DS3" s="476" t="s">
        <v>102</v>
      </c>
      <c r="DT3" s="482" t="s">
        <v>194</v>
      </c>
      <c r="DU3" s="487" t="s">
        <v>195</v>
      </c>
      <c r="DV3" s="478" t="s">
        <v>111</v>
      </c>
      <c r="DW3" s="478" t="s">
        <v>116</v>
      </c>
      <c r="DX3" s="478" t="s">
        <v>168</v>
      </c>
      <c r="DY3" s="478" t="s">
        <v>196</v>
      </c>
      <c r="DZ3" s="468" t="s">
        <v>125</v>
      </c>
      <c r="EA3" s="468" t="s">
        <v>126</v>
      </c>
      <c r="EB3" s="488" t="s">
        <v>197</v>
      </c>
      <c r="EC3" s="483" t="s">
        <v>198</v>
      </c>
      <c r="ED3" s="483" t="s">
        <v>199</v>
      </c>
      <c r="EE3" s="496" t="s">
        <v>200</v>
      </c>
      <c r="EF3" s="479" t="s">
        <v>90</v>
      </c>
      <c r="EG3" s="492" t="s">
        <v>89</v>
      </c>
      <c r="EH3" s="492" t="s">
        <v>88</v>
      </c>
      <c r="EI3" s="474" t="s">
        <v>87</v>
      </c>
      <c r="EJ3" s="474" t="s">
        <v>201</v>
      </c>
      <c r="EK3" s="465"/>
      <c r="EL3" s="435"/>
      <c r="EM3" s="435"/>
      <c r="EN3" s="435"/>
      <c r="EO3" s="435"/>
      <c r="EP3" s="435"/>
    </row>
    <row r="4" spans="1:152" s="67" customFormat="1" ht="24.9" customHeight="1" thickBot="1" x14ac:dyDescent="0.3">
      <c r="A4" s="9" t="s">
        <v>79</v>
      </c>
      <c r="B4" s="10" t="s">
        <v>186</v>
      </c>
      <c r="C4" s="10" t="s">
        <v>187</v>
      </c>
      <c r="D4" s="10" t="s">
        <v>188</v>
      </c>
      <c r="E4" s="10" t="s">
        <v>44</v>
      </c>
      <c r="F4" s="11" t="s">
        <v>189</v>
      </c>
      <c r="G4" s="491"/>
      <c r="H4" s="10"/>
      <c r="I4" s="10" t="s">
        <v>46</v>
      </c>
      <c r="J4" s="10" t="s">
        <v>45</v>
      </c>
      <c r="K4" s="495"/>
      <c r="L4" s="459"/>
      <c r="M4" s="452"/>
      <c r="N4" s="452"/>
      <c r="O4" s="461"/>
      <c r="P4" s="454"/>
      <c r="Q4" s="454"/>
      <c r="R4" s="463"/>
      <c r="S4" s="456"/>
      <c r="T4" s="417">
        <v>41</v>
      </c>
      <c r="U4" s="418"/>
      <c r="V4" s="417">
        <v>42</v>
      </c>
      <c r="W4" s="418"/>
      <c r="X4" s="417">
        <v>43</v>
      </c>
      <c r="Y4" s="418"/>
      <c r="Z4" s="417">
        <v>44</v>
      </c>
      <c r="AA4" s="418"/>
      <c r="AB4" s="417">
        <v>45</v>
      </c>
      <c r="AC4" s="418"/>
      <c r="AD4" s="417">
        <v>46</v>
      </c>
      <c r="AE4" s="418"/>
      <c r="AF4" s="417">
        <v>101</v>
      </c>
      <c r="AG4" s="419"/>
      <c r="AH4" s="420">
        <v>47</v>
      </c>
      <c r="AI4" s="418"/>
      <c r="AJ4" s="417">
        <v>48</v>
      </c>
      <c r="AK4" s="418"/>
      <c r="AL4" s="417">
        <v>49</v>
      </c>
      <c r="AM4" s="418"/>
      <c r="AN4" s="417">
        <v>50</v>
      </c>
      <c r="AO4" s="418"/>
      <c r="AP4" s="417">
        <v>51</v>
      </c>
      <c r="AQ4" s="469"/>
      <c r="AR4" s="421" t="str">
        <f>IF('إختيار المقررات'!U10&lt;&gt;0,'إختيار المقررات'!U10,"a2")</f>
        <v>a2</v>
      </c>
      <c r="AS4" s="422"/>
      <c r="AT4" s="417">
        <v>52</v>
      </c>
      <c r="AU4" s="418"/>
      <c r="AV4" s="417">
        <v>53</v>
      </c>
      <c r="AW4" s="418"/>
      <c r="AX4" s="417">
        <v>54</v>
      </c>
      <c r="AY4" s="418"/>
      <c r="AZ4" s="417">
        <v>55</v>
      </c>
      <c r="BA4" s="418"/>
      <c r="BB4" s="417">
        <v>56</v>
      </c>
      <c r="BC4" s="418"/>
      <c r="BD4" s="417">
        <v>57</v>
      </c>
      <c r="BE4" s="418"/>
      <c r="BF4" s="417">
        <v>201</v>
      </c>
      <c r="BG4" s="419"/>
      <c r="BH4" s="420">
        <v>58</v>
      </c>
      <c r="BI4" s="418"/>
      <c r="BJ4" s="417">
        <v>59</v>
      </c>
      <c r="BK4" s="418"/>
      <c r="BL4" s="417">
        <v>60</v>
      </c>
      <c r="BM4" s="418"/>
      <c r="BN4" s="417">
        <v>61</v>
      </c>
      <c r="BO4" s="418"/>
      <c r="BP4" s="417">
        <v>62</v>
      </c>
      <c r="BQ4" s="469"/>
      <c r="BR4" s="470" t="str">
        <f>IF('إختيار المقررات'!U11&lt;&gt;0,'إختيار المقررات'!U11,"a4")</f>
        <v>a4</v>
      </c>
      <c r="BS4" s="471"/>
      <c r="BT4" s="472">
        <v>63</v>
      </c>
      <c r="BU4" s="418"/>
      <c r="BV4" s="417">
        <v>64</v>
      </c>
      <c r="BW4" s="418"/>
      <c r="BX4" s="417">
        <v>65</v>
      </c>
      <c r="BY4" s="418"/>
      <c r="BZ4" s="417">
        <v>66</v>
      </c>
      <c r="CA4" s="418"/>
      <c r="CB4" s="417">
        <v>67</v>
      </c>
      <c r="CC4" s="418"/>
      <c r="CD4" s="417">
        <v>68</v>
      </c>
      <c r="CE4" s="419"/>
      <c r="CF4" s="420">
        <v>69</v>
      </c>
      <c r="CG4" s="418"/>
      <c r="CH4" s="417">
        <v>70</v>
      </c>
      <c r="CI4" s="418"/>
      <c r="CJ4" s="417">
        <v>71</v>
      </c>
      <c r="CK4" s="418"/>
      <c r="CL4" s="417">
        <v>72</v>
      </c>
      <c r="CM4" s="418"/>
      <c r="CN4" s="417">
        <v>73</v>
      </c>
      <c r="CO4" s="418"/>
      <c r="CP4" s="421" t="str">
        <f>IF('إختيار المقررات'!U12&lt;&gt;0,'إختيار المقررات'!U12,"a6")</f>
        <v>a6</v>
      </c>
      <c r="CQ4" s="422"/>
      <c r="CR4" s="472">
        <v>74</v>
      </c>
      <c r="CS4" s="418"/>
      <c r="CT4" s="417">
        <v>75</v>
      </c>
      <c r="CU4" s="418"/>
      <c r="CV4" s="417">
        <v>76</v>
      </c>
      <c r="CW4" s="418"/>
      <c r="CX4" s="417">
        <v>77</v>
      </c>
      <c r="CY4" s="418"/>
      <c r="CZ4" s="417">
        <v>78</v>
      </c>
      <c r="DA4" s="418"/>
      <c r="DB4" s="417">
        <v>79</v>
      </c>
      <c r="DC4" s="419"/>
      <c r="DD4" s="420">
        <v>80</v>
      </c>
      <c r="DE4" s="418"/>
      <c r="DF4" s="417">
        <v>81</v>
      </c>
      <c r="DG4" s="418"/>
      <c r="DH4" s="417">
        <v>82</v>
      </c>
      <c r="DI4" s="418"/>
      <c r="DJ4" s="417">
        <v>83</v>
      </c>
      <c r="DK4" s="418"/>
      <c r="DL4" s="417">
        <v>84</v>
      </c>
      <c r="DM4" s="418"/>
      <c r="DN4" s="421" t="str">
        <f>IF('إختيار المقررات'!U13&lt;&gt;0,'إختيار المقررات'!U13,"a8")</f>
        <v>a8</v>
      </c>
      <c r="DO4" s="422"/>
      <c r="DP4" s="501"/>
      <c r="DQ4" s="499"/>
      <c r="DR4" s="486"/>
      <c r="DS4" s="477"/>
      <c r="DT4" s="482"/>
      <c r="DU4" s="487"/>
      <c r="DV4" s="478"/>
      <c r="DW4" s="478"/>
      <c r="DX4" s="478"/>
      <c r="DY4" s="478"/>
      <c r="DZ4" s="468"/>
      <c r="EA4" s="468"/>
      <c r="EB4" s="489"/>
      <c r="EC4" s="484"/>
      <c r="ED4" s="484"/>
      <c r="EE4" s="497"/>
      <c r="EF4" s="480"/>
      <c r="EG4" s="493"/>
      <c r="EH4" s="493"/>
      <c r="EI4" s="475"/>
      <c r="EJ4" s="475"/>
      <c r="EK4" s="466"/>
      <c r="EL4" s="467"/>
      <c r="EM4" s="467"/>
      <c r="EN4" s="467"/>
      <c r="EO4" s="467"/>
      <c r="EP4" s="467"/>
    </row>
    <row r="5" spans="1:152" s="115" customFormat="1" ht="24.9" customHeight="1" x14ac:dyDescent="0.65">
      <c r="A5" s="108">
        <f>'إختيار المقررات'!D1</f>
        <v>0</v>
      </c>
      <c r="B5" s="108" t="str">
        <f>'إختيار المقررات'!J1</f>
        <v/>
      </c>
      <c r="C5" s="108" t="str">
        <f>'إختيار المقررات'!P1</f>
        <v/>
      </c>
      <c r="D5" s="108" t="str">
        <f>'إختيار المقررات'!V1</f>
        <v/>
      </c>
      <c r="E5" s="108" t="e">
        <f>'إختيار المقررات'!AH1</f>
        <v>#N/A</v>
      </c>
      <c r="F5" s="109" t="e">
        <f>'إختيار المقررات'!AB1</f>
        <v>#N/A</v>
      </c>
      <c r="G5" s="108" t="e">
        <f>'إختيار المقررات'!AB3</f>
        <v>#N/A</v>
      </c>
      <c r="H5" s="110" t="e">
        <f>'إختيار المقررات'!P3</f>
        <v>#N/A</v>
      </c>
      <c r="I5" s="108" t="e">
        <f>'إختيار المقررات'!D3</f>
        <v>#N/A</v>
      </c>
      <c r="J5" s="111" t="e">
        <f>'إختيار المقررات'!J3</f>
        <v>#N/A</v>
      </c>
      <c r="K5" s="112" t="str">
        <f>'إختيار المقررات'!V3</f>
        <v>غير سوري</v>
      </c>
      <c r="L5" s="112" t="e">
        <f>'إختيار المقررات'!AH3</f>
        <v>#N/A</v>
      </c>
      <c r="M5" s="112">
        <f>'إختيار المقررات'!V4</f>
        <v>0</v>
      </c>
      <c r="N5" s="180">
        <f>'إختيار المقررات'!AB4</f>
        <v>0</v>
      </c>
      <c r="O5" s="111">
        <f>'إختيار المقررات'!AH4</f>
        <v>0</v>
      </c>
      <c r="P5" s="113" t="e">
        <f>'إختيار المقررات'!D4</f>
        <v>#N/A</v>
      </c>
      <c r="Q5" s="108" t="e">
        <f>'إختيار المقررات'!J4</f>
        <v>#N/A</v>
      </c>
      <c r="R5" s="111" t="e">
        <f>'إختيار المقررات'!P4</f>
        <v>#N/A</v>
      </c>
      <c r="S5" s="114" t="e">
        <f>'إختيار المقررات'!D2</f>
        <v>#N/A</v>
      </c>
      <c r="T5" s="146" t="str">
        <f>IFERROR(IFERROR(VLOOKUP(T4,الإستمارة!$C$13:$C$22,1,0),VLOOKUP(T4,الإستمارة!$K$13:$K$22,1,0)),"")</f>
        <v/>
      </c>
      <c r="U5" s="147" t="str">
        <f>IF(VLOOKUP(T4,'إختيار المقررات'!$BM$5:$BR$63,6,0)="","",VLOOKUP(T4,'إختيار المقررات'!$BM$5:$BR$63,6,0))</f>
        <v/>
      </c>
      <c r="V5" s="146" t="str">
        <f>IFERROR(IFERROR(VLOOKUP(V4,الإستمارة!$C$13:$C$22,1,0),VLOOKUP(V4,الإستمارة!$K$13:$K$22,1,0)),"")</f>
        <v/>
      </c>
      <c r="W5" s="147" t="str">
        <f>IF(VLOOKUP(V4,'إختيار المقررات'!$BM$5:$BR$63,6,0)="","",VLOOKUP(V4,'إختيار المقررات'!$BM$5:$BR$63,6,0))</f>
        <v/>
      </c>
      <c r="X5" s="146" t="str">
        <f>IFERROR(IFERROR(VLOOKUP(X4,الإستمارة!$C$13:$C$22,1,0),VLOOKUP(X4,الإستمارة!$K$13:$K$22,1,0)),"")</f>
        <v/>
      </c>
      <c r="Y5" s="147" t="str">
        <f>IF(VLOOKUP(X4,'إختيار المقررات'!$BM$5:$BR$63,6,0)="","",VLOOKUP(X4,'إختيار المقررات'!$BM$5:$BR$63,6,0))</f>
        <v/>
      </c>
      <c r="Z5" s="146" t="str">
        <f>IFERROR(IFERROR(VLOOKUP(Z4,الإستمارة!$C$13:$C$22,1,0),VLOOKUP(Z4,الإستمارة!$K$13:$K$22,1,0)),"")</f>
        <v/>
      </c>
      <c r="AA5" s="147" t="str">
        <f>IF(VLOOKUP(Z4,'إختيار المقررات'!$BM$5:$BR$63,6,0)="","",VLOOKUP(Z4,'إختيار المقررات'!$BM$5:$BR$63,6,0))</f>
        <v/>
      </c>
      <c r="AB5" s="146" t="str">
        <f>IFERROR(IFERROR(VLOOKUP(AB4,الإستمارة!$C$13:$C$22,1,0),VLOOKUP(AB4,الإستمارة!$K$13:$K$22,1,0)),"")</f>
        <v/>
      </c>
      <c r="AC5" s="147" t="str">
        <f>IF(VLOOKUP(AB4,'إختيار المقررات'!$BM$5:$BR$63,6,0)="","",VLOOKUP(AB4,'إختيار المقررات'!$BM$5:$BR$63,6,0))</f>
        <v/>
      </c>
      <c r="AD5" s="146" t="str">
        <f>IFERROR(IFERROR(VLOOKUP(AD4,الإستمارة!$C$13:$C$22,1,0),VLOOKUP(AD4,الإستمارة!$K$13:$K$22,1,0)),"")</f>
        <v/>
      </c>
      <c r="AE5" s="147" t="str">
        <f>IF(VLOOKUP(AD4,'إختيار المقررات'!$BM$5:$BR$63,6,0)="","",VLOOKUP(AD4,'إختيار المقررات'!$BM$5:$BR$63,6,0))</f>
        <v/>
      </c>
      <c r="AF5" s="146" t="str">
        <f>IFERROR(IFERROR(VLOOKUP(AF4,الإستمارة!$C$13:$C$22,1,0),VLOOKUP(AF4,الإستمارة!$K$13:$K$22,1,0)),"")</f>
        <v/>
      </c>
      <c r="AG5" s="147" t="str">
        <f>IF(VLOOKUP(AF4,'إختيار المقررات'!$BM$5:$BR$63,6,0)="","",VLOOKUP(AF4,'إختيار المقررات'!$BM$5:$BR$63,6,0))</f>
        <v/>
      </c>
      <c r="AH5" s="146" t="str">
        <f>IFERROR(IFERROR(VLOOKUP(AH4,الإستمارة!$C$13:$C$22,1,0),VLOOKUP(AH4,الإستمارة!$K$13:$K$22,1,0)),"")</f>
        <v/>
      </c>
      <c r="AI5" s="147" t="str">
        <f>IF(VLOOKUP(AH4,'إختيار المقررات'!$BM$5:$BR$63,6,0)="","",VLOOKUP(AH4,'إختيار المقررات'!$BM$5:$BR$63,6,0))</f>
        <v/>
      </c>
      <c r="AJ5" s="146" t="str">
        <f>IFERROR(IFERROR(VLOOKUP(AJ4,الإستمارة!$C$13:$C$22,1,0),VLOOKUP(AJ4,الإستمارة!$K$13:$K$22,1,0)),"")</f>
        <v/>
      </c>
      <c r="AK5" s="147" t="str">
        <f>IF(VLOOKUP(AJ4,'إختيار المقررات'!$BM$5:$BR$63,6,0)="","",VLOOKUP(AJ4,'إختيار المقررات'!$BM$5:$BR$63,6,0))</f>
        <v/>
      </c>
      <c r="AL5" s="146" t="str">
        <f>IFERROR(IFERROR(VLOOKUP(AL4,الإستمارة!$C$13:$C$22,1,0),VLOOKUP(AL4,الإستمارة!$K$13:$K$22,1,0)),"")</f>
        <v/>
      </c>
      <c r="AM5" s="147" t="str">
        <f>IF(VLOOKUP(AL4,'إختيار المقررات'!$BM$5:$BR$63,6,0)="","",VLOOKUP(AL4,'إختيار المقررات'!$BM$5:$BR$63,6,0))</f>
        <v/>
      </c>
      <c r="AN5" s="146" t="str">
        <f>IFERROR(IFERROR(VLOOKUP(AN4,الإستمارة!$C$13:$C$22,1,0),VLOOKUP(AN4,الإستمارة!$K$13:$K$22,1,0)),"")</f>
        <v/>
      </c>
      <c r="AO5" s="147" t="str">
        <f>IF(VLOOKUP(AN4,'إختيار المقررات'!$BM$5:$BR$63,6,0)="","",VLOOKUP(AN4,'إختيار المقررات'!$BM$5:$BR$63,6,0))</f>
        <v/>
      </c>
      <c r="AP5" s="146" t="str">
        <f>IFERROR(IFERROR(VLOOKUP(AP4,الإستمارة!$C$13:$C$22,1,0),VLOOKUP(AP4,الإستمارة!$K$13:$K$22,1,0)),"")</f>
        <v/>
      </c>
      <c r="AQ5" s="147" t="str">
        <f>IF(VLOOKUP(AP4,'إختيار المقررات'!$BM$5:$BR$63,6,0)="","",VLOOKUP(AP4,'إختيار المقررات'!$BM$5:$BR$63,6,0))</f>
        <v/>
      </c>
      <c r="AR5" s="146" t="str">
        <f>IFERROR(IFERROR(VLOOKUP(AR4,الإستمارة!$C$13:$C$22,1,0),VLOOKUP(AR4,الإستمارة!$K$13:$K$22,1,0)),"")</f>
        <v/>
      </c>
      <c r="AS5" s="147" t="str">
        <f>IF(VLOOKUP(AR4,'إختيار المقررات'!$BM$5:$BR$63,6,0)="","",VLOOKUP(AR4,'إختيار المقررات'!$BM$5:$BR$63,6,0))</f>
        <v/>
      </c>
      <c r="AT5" s="146" t="str">
        <f>IFERROR(IFERROR(VLOOKUP(AT4,الإستمارة!$C$13:$C$22,1,0),VLOOKUP(AT4,الإستمارة!$K$13:$K$22,1,0)),"")</f>
        <v/>
      </c>
      <c r="AU5" s="147" t="str">
        <f>IF(VLOOKUP(AT4,'إختيار المقررات'!$BM$5:$BR$63,6,0)="","",VLOOKUP(AT4,'إختيار المقررات'!$BM$5:$BR$63,6,0))</f>
        <v/>
      </c>
      <c r="AV5" s="146" t="str">
        <f>IFERROR(IFERROR(VLOOKUP(AV4,الإستمارة!$C$13:$C$22,1,0),VLOOKUP(AV4,الإستمارة!$K$13:$K$22,1,0)),"")</f>
        <v/>
      </c>
      <c r="AW5" s="147" t="str">
        <f>IF(VLOOKUP(AV4,'إختيار المقررات'!$BM$5:$BR$63,6,0)="","",VLOOKUP(AV4,'إختيار المقررات'!$BM$5:$BR$63,6,0))</f>
        <v/>
      </c>
      <c r="AX5" s="146" t="str">
        <f>IFERROR(IFERROR(VLOOKUP(AX4,الإستمارة!$C$13:$C$22,1,0),VLOOKUP(AX4,الإستمارة!$K$13:$K$22,1,0)),"")</f>
        <v/>
      </c>
      <c r="AY5" s="147" t="str">
        <f>IF(VLOOKUP(AX4,'إختيار المقررات'!$BM$5:$BR$63,6,0)="","",VLOOKUP(AX4,'إختيار المقررات'!$BM$5:$BR$63,6,0))</f>
        <v/>
      </c>
      <c r="AZ5" s="146" t="str">
        <f>IFERROR(IFERROR(VLOOKUP(AZ4,الإستمارة!$C$13:$C$22,1,0),VLOOKUP(AZ4,الإستمارة!$K$13:$K$22,1,0)),"")</f>
        <v/>
      </c>
      <c r="BA5" s="147" t="str">
        <f>IF(VLOOKUP(AZ4,'إختيار المقررات'!$BM$5:$BR$63,6,0)="","",VLOOKUP(AZ4,'إختيار المقررات'!$BM$5:$BR$63,6,0))</f>
        <v/>
      </c>
      <c r="BB5" s="146" t="str">
        <f>IFERROR(IFERROR(VLOOKUP(BB4,الإستمارة!$C$13:$C$22,1,0),VLOOKUP(BB4,الإستمارة!$K$13:$K$22,1,0)),"")</f>
        <v/>
      </c>
      <c r="BC5" s="147" t="str">
        <f>IF(VLOOKUP(BB4,'إختيار المقررات'!$BM$5:$BR$63,6,0)="","",VLOOKUP(BB4,'إختيار المقررات'!$BM$5:$BR$63,6,0))</f>
        <v/>
      </c>
      <c r="BD5" s="146" t="str">
        <f>IFERROR(IFERROR(VLOOKUP(BD4,الإستمارة!$C$13:$C$22,1,0),VLOOKUP(BD4,الإستمارة!$K$13:$K$22,1,0)),"")</f>
        <v/>
      </c>
      <c r="BE5" s="147" t="str">
        <f>IF(VLOOKUP(BD4,'إختيار المقررات'!$BM$5:$BR$63,6,0)="","",VLOOKUP(BD4,'إختيار المقررات'!$BM$5:$BR$63,6,0))</f>
        <v/>
      </c>
      <c r="BF5" s="146" t="str">
        <f>IFERROR(IFERROR(VLOOKUP(BF4,الإستمارة!$C$13:$C$22,1,0),VLOOKUP(BF4,الإستمارة!$K$13:$K$22,1,0)),"")</f>
        <v/>
      </c>
      <c r="BG5" s="147" t="str">
        <f>IF(VLOOKUP(BF4,'إختيار المقررات'!$BM$5:$BR$63,6,0)="","",VLOOKUP(BF4,'إختيار المقررات'!$BM$5:$BR$63,6,0))</f>
        <v/>
      </c>
      <c r="BH5" s="146" t="str">
        <f>IFERROR(IFERROR(VLOOKUP(BH4,الإستمارة!$C$13:$C$22,1,0),VLOOKUP(BH4,الإستمارة!$K$13:$K$22,1,0)),"")</f>
        <v/>
      </c>
      <c r="BI5" s="147" t="str">
        <f>IF(VLOOKUP(BH4,'إختيار المقررات'!$BM$5:$BR$63,6,0)="","",VLOOKUP(BH4,'إختيار المقررات'!$BM$5:$BR$63,6,0))</f>
        <v/>
      </c>
      <c r="BJ5" s="146" t="str">
        <f>IFERROR(IFERROR(VLOOKUP(BJ4,الإستمارة!$C$13:$C$22,1,0),VLOOKUP(BJ4,الإستمارة!$K$13:$K$22,1,0)),"")</f>
        <v/>
      </c>
      <c r="BK5" s="147" t="str">
        <f>IF(VLOOKUP(BJ4,'إختيار المقررات'!$BM$5:$BR$63,6,0)="","",VLOOKUP(BJ4,'إختيار المقررات'!$BM$5:$BR$63,6,0))</f>
        <v/>
      </c>
      <c r="BL5" s="146" t="str">
        <f>IFERROR(IFERROR(VLOOKUP(BL4,الإستمارة!$C$13:$C$22,1,0),VLOOKUP(BL4,الإستمارة!$K$13:$K$22,1,0)),"")</f>
        <v/>
      </c>
      <c r="BM5" s="147" t="str">
        <f>IF(VLOOKUP(BL4,'إختيار المقررات'!$BM$5:$BR$63,6,0)="","",VLOOKUP(BL4,'إختيار المقررات'!$BM$5:$BR$63,6,0))</f>
        <v/>
      </c>
      <c r="BN5" s="146" t="str">
        <f>IFERROR(IFERROR(VLOOKUP(BN4,الإستمارة!$C$13:$C$22,1,0),VLOOKUP(BN4,الإستمارة!$K$13:$K$22,1,0)),"")</f>
        <v/>
      </c>
      <c r="BO5" s="147" t="str">
        <f>IF(VLOOKUP(BN4,'إختيار المقررات'!$BM$5:$BR$63,6,0)="","",VLOOKUP(BN4,'إختيار المقررات'!$BM$5:$BR$63,6,0))</f>
        <v/>
      </c>
      <c r="BP5" s="146" t="str">
        <f>IFERROR(IFERROR(VLOOKUP(BP4,الإستمارة!$C$13:$C$22,1,0),VLOOKUP(BP4,الإستمارة!$K$13:$K$22,1,0)),"")</f>
        <v/>
      </c>
      <c r="BQ5" s="147" t="str">
        <f>IF(VLOOKUP(BP4,'إختيار المقررات'!$BM$5:$BR$63,6,0)="","",VLOOKUP(BP4,'إختيار المقررات'!$BM$5:$BR$63,6,0))</f>
        <v/>
      </c>
      <c r="BR5" s="146" t="str">
        <f>IFERROR(IFERROR(VLOOKUP(BR4,الإستمارة!$C$13:$C$22,1,0),VLOOKUP(BR4,الإستمارة!$K$13:$K$22,1,0)),"")</f>
        <v/>
      </c>
      <c r="BS5" s="147" t="str">
        <f>IF(VLOOKUP(BR4,'إختيار المقررات'!$BM$5:$BR$63,6,0)="","",VLOOKUP(BR4,'إختيار المقررات'!$BM$5:$BR$63,6,0))</f>
        <v/>
      </c>
      <c r="BT5" s="146" t="str">
        <f>IFERROR(IFERROR(VLOOKUP(BT4,الإستمارة!$C$13:$C$22,1,0),VLOOKUP(BT4,الإستمارة!$K$13:$K$22,1,0)),"")</f>
        <v/>
      </c>
      <c r="BU5" s="147" t="str">
        <f>IF(VLOOKUP(BT4,'إختيار المقررات'!$BM$5:$BR$63,6,0)="","",VLOOKUP(BT4,'إختيار المقررات'!$BM$5:$BR$63,6,0))</f>
        <v/>
      </c>
      <c r="BV5" s="146" t="str">
        <f>IFERROR(IFERROR(VLOOKUP(BV4,الإستمارة!$C$13:$C$22,1,0),VLOOKUP(BV4,الإستمارة!$K$13:$K$22,1,0)),"")</f>
        <v/>
      </c>
      <c r="BW5" s="147" t="str">
        <f>IF(VLOOKUP(BV4,'إختيار المقررات'!$BM$5:$BR$63,6,0)="","",VLOOKUP(BV4,'إختيار المقررات'!$BM$5:$BR$63,6,0))</f>
        <v/>
      </c>
      <c r="BX5" s="146" t="str">
        <f>IFERROR(IFERROR(VLOOKUP(BX4,الإستمارة!$C$13:$C$22,1,0),VLOOKUP(BX4,الإستمارة!$K$13:$K$22,1,0)),"")</f>
        <v/>
      </c>
      <c r="BY5" s="147" t="str">
        <f>IF(VLOOKUP(BX4,'إختيار المقررات'!$BM$5:$BR$63,6,0)="","",VLOOKUP(BX4,'إختيار المقررات'!$BM$5:$BR$63,6,0))</f>
        <v/>
      </c>
      <c r="BZ5" s="146" t="str">
        <f>IFERROR(IFERROR(VLOOKUP(BZ4,الإستمارة!$C$13:$C$22,1,0),VLOOKUP(BZ4,الإستمارة!$K$13:$K$22,1,0)),"")</f>
        <v/>
      </c>
      <c r="CA5" s="147" t="str">
        <f>IF(VLOOKUP(BZ4,'إختيار المقررات'!$BM$5:$BR$63,6,0)="","",VLOOKUP(BZ4,'إختيار المقررات'!$BM$5:$BR$63,6,0))</f>
        <v/>
      </c>
      <c r="CB5" s="146" t="str">
        <f>IFERROR(IFERROR(VLOOKUP(CB4,الإستمارة!$C$13:$C$22,1,0),VLOOKUP(CB4,الإستمارة!$K$13:$K$22,1,0)),"")</f>
        <v/>
      </c>
      <c r="CC5" s="147" t="str">
        <f>IF(VLOOKUP(CB4,'إختيار المقررات'!$BM$5:$BR$63,6,0)="","",VLOOKUP(CB4,'إختيار المقررات'!$BM$5:$BR$63,6,0))</f>
        <v/>
      </c>
      <c r="CD5" s="146" t="str">
        <f>IFERROR(IFERROR(VLOOKUP(CD4,الإستمارة!$C$13:$C$22,1,0),VLOOKUP(CD4,الإستمارة!$K$13:$K$22,1,0)),"")</f>
        <v/>
      </c>
      <c r="CE5" s="147" t="str">
        <f>IF(VLOOKUP(CD4,'إختيار المقررات'!$BM$5:$BR$63,6,0)="","",VLOOKUP(CD4,'إختيار المقررات'!$BM$5:$BR$63,6,0))</f>
        <v/>
      </c>
      <c r="CF5" s="146" t="str">
        <f>IFERROR(IFERROR(VLOOKUP(CF4,الإستمارة!$C$13:$C$22,1,0),VLOOKUP(CF4,الإستمارة!$K$13:$K$22,1,0)),"")</f>
        <v/>
      </c>
      <c r="CG5" s="147" t="str">
        <f>IF(VLOOKUP(CF4,'إختيار المقررات'!$BM$5:$BR$63,6,0)="","",VLOOKUP(CF4,'إختيار المقررات'!$BM$5:$BR$63,6,0))</f>
        <v/>
      </c>
      <c r="CH5" s="146" t="str">
        <f>IFERROR(IFERROR(VLOOKUP(CH4,الإستمارة!$C$13:$C$22,1,0),VLOOKUP(CH4,الإستمارة!$K$13:$K$22,1,0)),"")</f>
        <v/>
      </c>
      <c r="CI5" s="147" t="str">
        <f>IF(VLOOKUP(CH4,'إختيار المقررات'!$BM$5:$BR$63,6,0)="","",VLOOKUP(CH4,'إختيار المقررات'!$BM$5:$BR$63,6,0))</f>
        <v/>
      </c>
      <c r="CJ5" s="146" t="str">
        <f>IFERROR(IFERROR(VLOOKUP(CJ4,الإستمارة!$C$13:$C$22,1,0),VLOOKUP(CJ4,الإستمارة!$K$13:$K$22,1,0)),"")</f>
        <v/>
      </c>
      <c r="CK5" s="147" t="str">
        <f>IF(VLOOKUP(CJ4,'إختيار المقررات'!$BM$5:$BR$63,6,0)="","",VLOOKUP(CJ4,'إختيار المقررات'!$BM$5:$BR$63,6,0))</f>
        <v/>
      </c>
      <c r="CL5" s="146" t="str">
        <f>IFERROR(IFERROR(VLOOKUP(CL4,الإستمارة!$C$13:$C$22,1,0),VLOOKUP(CL4,الإستمارة!$K$13:$K$22,1,0)),"")</f>
        <v/>
      </c>
      <c r="CM5" s="147" t="str">
        <f>IF(VLOOKUP(CL4,'إختيار المقررات'!$BM$5:$BR$63,6,0)="","",VLOOKUP(CL4,'إختيار المقررات'!$BM$5:$BR$63,6,0))</f>
        <v/>
      </c>
      <c r="CN5" s="146" t="str">
        <f>IFERROR(IFERROR(VLOOKUP(CN4,الإستمارة!$C$13:$C$22,1,0),VLOOKUP(CN4,الإستمارة!$K$13:$K$22,1,0)),"")</f>
        <v/>
      </c>
      <c r="CO5" s="147" t="str">
        <f>IF(VLOOKUP(CN4,'إختيار المقررات'!$BM$5:$BR$63,6,0)="","",VLOOKUP(CN4,'إختيار المقررات'!$BM$5:$BR$63,6,0))</f>
        <v/>
      </c>
      <c r="CP5" s="146" t="str">
        <f>IFERROR(IFERROR(VLOOKUP(CP4,الإستمارة!$C$13:$C$22,1,0),VLOOKUP(CP4,الإستمارة!$K$13:$K$22,1,0)),"")</f>
        <v/>
      </c>
      <c r="CQ5" s="147" t="str">
        <f>IF(VLOOKUP(CP4,'إختيار المقررات'!$BM$5:$BR$63,6,0)="","",VLOOKUP(CP4,'إختيار المقررات'!$BM$5:$BR$63,6,0))</f>
        <v/>
      </c>
      <c r="CR5" s="146" t="str">
        <f>IFERROR(IFERROR(VLOOKUP(CR4,الإستمارة!$C$13:$C$22,1,0),VLOOKUP(CR4,الإستمارة!$K$13:$K$22,1,0)),"")</f>
        <v/>
      </c>
      <c r="CS5" s="147" t="str">
        <f>IF(VLOOKUP(CR4,'إختيار المقررات'!$BM$5:$BR$63,6,0)="","",VLOOKUP(CR4,'إختيار المقررات'!$BM$5:$BR$63,6,0))</f>
        <v/>
      </c>
      <c r="CT5" s="146" t="str">
        <f>IFERROR(IFERROR(VLOOKUP(CT4,الإستمارة!$C$13:$C$22,1,0),VLOOKUP(CT4,الإستمارة!$K$13:$K$22,1,0)),"")</f>
        <v/>
      </c>
      <c r="CU5" s="147" t="str">
        <f>IF(VLOOKUP(CT4,'إختيار المقررات'!$BM$5:$BR$63,6,0)="","",VLOOKUP(CT4,'إختيار المقررات'!$BM$5:$BR$63,6,0))</f>
        <v/>
      </c>
      <c r="CV5" s="146" t="str">
        <f>IFERROR(IFERROR(VLOOKUP(CV4,الإستمارة!$C$13:$C$22,1,0),VLOOKUP(CV4,الإستمارة!$K$13:$K$22,1,0)),"")</f>
        <v/>
      </c>
      <c r="CW5" s="147" t="str">
        <f>IF(VLOOKUP(CV4,'إختيار المقررات'!$BM$5:$BR$63,6,0)="","",VLOOKUP(CV4,'إختيار المقررات'!$BM$5:$BR$63,6,0))</f>
        <v/>
      </c>
      <c r="CX5" s="146" t="str">
        <f>IFERROR(IFERROR(VLOOKUP(CX4,الإستمارة!$C$13:$C$22,1,0),VLOOKUP(CX4,الإستمارة!$K$13:$K$22,1,0)),"")</f>
        <v/>
      </c>
      <c r="CY5" s="147" t="str">
        <f>IF(VLOOKUP(CX4,'إختيار المقررات'!$BM$5:$BR$63,6,0)="","",VLOOKUP(CX4,'إختيار المقررات'!$BM$5:$BR$63,6,0))</f>
        <v/>
      </c>
      <c r="CZ5" s="146" t="str">
        <f>IFERROR(IFERROR(VLOOKUP(CZ4,الإستمارة!$C$13:$C$22,1,0),VLOOKUP(CZ4,الإستمارة!$K$13:$K$22,1,0)),"")</f>
        <v/>
      </c>
      <c r="DA5" s="147" t="str">
        <f>IF(VLOOKUP(CZ4,'إختيار المقررات'!$BM$5:$BR$63,6,0)="","",VLOOKUP(CZ4,'إختيار المقررات'!$BM$5:$BR$63,6,0))</f>
        <v/>
      </c>
      <c r="DB5" s="146" t="str">
        <f>IFERROR(IFERROR(VLOOKUP(DB4,الإستمارة!$C$13:$C$22,1,0),VLOOKUP(DB4,الإستمارة!$K$13:$K$22,1,0)),"")</f>
        <v/>
      </c>
      <c r="DC5" s="147" t="str">
        <f>IF(VLOOKUP(DB4,'إختيار المقررات'!$BM$5:$BR$63,6,0)="","",VLOOKUP(DB4,'إختيار المقررات'!$BM$5:$BR$63,6,0))</f>
        <v/>
      </c>
      <c r="DD5" s="146" t="str">
        <f>IFERROR(IFERROR(VLOOKUP(DD4,الإستمارة!$C$13:$C$22,1,0),VLOOKUP(DD4,الإستمارة!$K$13:$K$22,1,0)),"")</f>
        <v/>
      </c>
      <c r="DE5" s="147" t="str">
        <f>IF(VLOOKUP(DD4,'إختيار المقررات'!$BM$5:$BR$63,6,0)="","",VLOOKUP(DD4,'إختيار المقررات'!$BM$5:$BR$63,6,0))</f>
        <v/>
      </c>
      <c r="DF5" s="146" t="str">
        <f>IFERROR(IFERROR(VLOOKUP(DF4,الإستمارة!$C$13:$C$22,1,0),VLOOKUP(DF4,الإستمارة!$K$13:$K$22,1,0)),"")</f>
        <v/>
      </c>
      <c r="DG5" s="147" t="str">
        <f>IF(VLOOKUP(DF4,'إختيار المقررات'!$BM$5:$BR$63,6,0)="","",VLOOKUP(DF4,'إختيار المقررات'!$BM$5:$BR$63,6,0))</f>
        <v/>
      </c>
      <c r="DH5" s="146" t="str">
        <f>IFERROR(IFERROR(VLOOKUP(DH4,الإستمارة!$C$13:$C$22,1,0),VLOOKUP(DH4,الإستمارة!$K$13:$K$22,1,0)),"")</f>
        <v/>
      </c>
      <c r="DI5" s="147" t="str">
        <f>IF(VLOOKUP(DH4,'إختيار المقررات'!$BM$5:$BR$63,6,0)="","",VLOOKUP(DH4,'إختيار المقررات'!$BM$5:$BR$63,6,0))</f>
        <v/>
      </c>
      <c r="DJ5" s="146" t="str">
        <f>IFERROR(IFERROR(VLOOKUP(DJ4,الإستمارة!$C$13:$C$22,1,0),VLOOKUP(DJ4,الإستمارة!$K$13:$K$22,1,0)),"")</f>
        <v/>
      </c>
      <c r="DK5" s="147" t="str">
        <f>IF(VLOOKUP(DJ4,'إختيار المقررات'!$BM$5:$BR$63,6,0)="","",VLOOKUP(DJ4,'إختيار المقررات'!$BM$5:$BR$63,6,0))</f>
        <v/>
      </c>
      <c r="DL5" s="146" t="str">
        <f>IFERROR(IFERROR(VLOOKUP(DL4,الإستمارة!$C$13:$C$22,1,0),VLOOKUP(DL4,الإستمارة!$K$13:$K$22,1,0)),"")</f>
        <v/>
      </c>
      <c r="DM5" s="147" t="str">
        <f>IF(VLOOKUP(DL4,'إختيار المقررات'!$BM$5:$BR$63,6,0)="","",VLOOKUP(DL4,'إختيار المقررات'!$BM$5:$BR$63,6,0))</f>
        <v/>
      </c>
      <c r="DN5" s="146" t="str">
        <f>IFERROR(IFERROR(VLOOKUP(DN4,الإستمارة!$C$13:$C$22,1,0),VLOOKUP(DN4,الإستمارة!$K$13:$K$22,1,0)),"")</f>
        <v/>
      </c>
      <c r="DO5" s="147" t="str">
        <f>IF(VLOOKUP(DN4,'إختيار المقررات'!$BM$5:$BR$63,6,0)="","",VLOOKUP(DN4,'إختيار المقررات'!$BM$5:$BR$63,6,0))</f>
        <v/>
      </c>
      <c r="DP5" s="116" t="e">
        <f>'إختيار المقررات'!P5</f>
        <v>#N/A</v>
      </c>
      <c r="DQ5" s="117" t="e">
        <f>'إختيار المقررات'!V5</f>
        <v>#N/A</v>
      </c>
      <c r="DR5" s="118" t="e">
        <f>'إختيار المقررات'!AB5</f>
        <v>#N/A</v>
      </c>
      <c r="DS5" s="119">
        <f>'إختيار المقررات'!D5</f>
        <v>0</v>
      </c>
      <c r="DT5" s="120">
        <f>'إختيار المقررات'!AH10</f>
        <v>0</v>
      </c>
      <c r="DU5" s="121">
        <f>'إختيار المقررات'!AH9</f>
        <v>10000</v>
      </c>
      <c r="DV5" s="121" t="e">
        <f>'إختيار المقررات'!AH7</f>
        <v>#N/A</v>
      </c>
      <c r="DW5" s="121" t="e">
        <f>'إختيار المقررات'!AH8</f>
        <v>#N/A</v>
      </c>
      <c r="DX5" s="122" t="e">
        <f>'إختيار المقررات'!AH12</f>
        <v>#N/A</v>
      </c>
      <c r="DY5" s="121" t="str">
        <f>'إختيار المقررات'!AH13</f>
        <v>لا</v>
      </c>
      <c r="DZ5" s="121" t="e">
        <f>'إختيار المقررات'!AH14</f>
        <v>#N/A</v>
      </c>
      <c r="EA5" s="121" t="e">
        <f>'إختيار المقررات'!AH15</f>
        <v>#N/A</v>
      </c>
      <c r="EB5" s="116">
        <f>'إختيار المقررات'!AH16</f>
        <v>0</v>
      </c>
      <c r="EC5" s="123">
        <f>'إختيار المقررات'!AH17</f>
        <v>0</v>
      </c>
      <c r="ED5" s="121">
        <f>'إختيار المقررات'!AH18</f>
        <v>0</v>
      </c>
      <c r="EE5" s="124">
        <f>SUM(EB5:ED5)</f>
        <v>0</v>
      </c>
      <c r="EF5" s="116" t="e">
        <f>'إختيار المقررات'!AB2</f>
        <v>#N/A</v>
      </c>
      <c r="EG5" s="117" t="e">
        <f>'إختيار المقررات'!V2</f>
        <v>#N/A</v>
      </c>
      <c r="EH5" s="117" t="e">
        <f>'إختيار المقررات'!P2</f>
        <v>#N/A</v>
      </c>
      <c r="EI5" s="124" t="e">
        <f>'إختيار المقررات'!J2</f>
        <v>#N/A</v>
      </c>
      <c r="EJ5" s="124" t="str">
        <f>'إختيار المقررات'!V15</f>
        <v>الإنكليزية</v>
      </c>
      <c r="EK5" s="124" t="str">
        <f>'إختيار المقررات'!V19</f>
        <v/>
      </c>
      <c r="EL5" s="124" t="str">
        <f>'إختيار المقررات'!V20</f>
        <v/>
      </c>
      <c r="EM5" s="124" t="str">
        <f>'إختيار المقررات'!V21</f>
        <v/>
      </c>
      <c r="EN5" s="124" t="str">
        <f>'إختيار المقررات'!V22</f>
        <v/>
      </c>
      <c r="EO5" s="124" t="str">
        <f>'إختيار المقررات'!V23</f>
        <v/>
      </c>
      <c r="EP5" s="124" t="str">
        <f>'إختيار المقررات'!V24</f>
        <v/>
      </c>
      <c r="EQ5" s="115" t="str">
        <f>'إختيار المقررات'!V24</f>
        <v/>
      </c>
      <c r="ER5" s="115" t="str">
        <f>'إختيار المقررات'!V25</f>
        <v/>
      </c>
      <c r="ES5" s="115" t="str">
        <f>'إختيار المقررات'!V26</f>
        <v/>
      </c>
      <c r="ET5" s="115" t="str">
        <f>'إختيار المقررات'!V27</f>
        <v/>
      </c>
      <c r="EU5" s="115" t="str">
        <f>'إختيار المقررات'!V28</f>
        <v/>
      </c>
      <c r="EV5" s="115" t="str">
        <f>'إختيار المقررات'!V23</f>
        <v/>
      </c>
    </row>
  </sheetData>
  <sheetProtection algorithmName="SHA-512" hashValue="kG7+RsvtSaGFfREhhAcKSJXHOd/7mplOmt7FvF4QWhNRp2T1V2GoI4bZCbjgN32wJ2ko4DSrYIBOEp3lJJ6Low==" saltValue="jsJh5jIYLVrGxxwjnPq87A==" spinCount="100000" sheet="1" objects="1" scenarios="1"/>
  <mergeCells count="152">
    <mergeCell ref="G3:G4"/>
    <mergeCell ref="EH3:EH4"/>
    <mergeCell ref="BB3:BC3"/>
    <mergeCell ref="K1:K4"/>
    <mergeCell ref="EG3:EG4"/>
    <mergeCell ref="EE3:EE4"/>
    <mergeCell ref="CP3:CQ3"/>
    <mergeCell ref="CR3:CS3"/>
    <mergeCell ref="DQ3:DQ4"/>
    <mergeCell ref="DP3:DP4"/>
    <mergeCell ref="AP3:AQ3"/>
    <mergeCell ref="AT3:AU3"/>
    <mergeCell ref="EC3:EC4"/>
    <mergeCell ref="AV4:AW4"/>
    <mergeCell ref="AX4:AY4"/>
    <mergeCell ref="AZ4:BA4"/>
    <mergeCell ref="DV3:DV4"/>
    <mergeCell ref="CN3:CO3"/>
    <mergeCell ref="CX3:CY3"/>
    <mergeCell ref="BT4:BU4"/>
    <mergeCell ref="CB3:CC3"/>
    <mergeCell ref="CH3:CI3"/>
    <mergeCell ref="CL3:CM3"/>
    <mergeCell ref="BX3:BY3"/>
    <mergeCell ref="EI3:EI4"/>
    <mergeCell ref="EJ3:EJ4"/>
    <mergeCell ref="DS3:DS4"/>
    <mergeCell ref="DW3:DW4"/>
    <mergeCell ref="DX3:DX4"/>
    <mergeCell ref="DY3:DY4"/>
    <mergeCell ref="EF3:EF4"/>
    <mergeCell ref="BF4:BG4"/>
    <mergeCell ref="BH4:BI4"/>
    <mergeCell ref="BJ4:BK4"/>
    <mergeCell ref="BL4:BM4"/>
    <mergeCell ref="BT3:BU3"/>
    <mergeCell ref="DT3:DT4"/>
    <mergeCell ref="ED3:ED4"/>
    <mergeCell ref="BJ3:BK3"/>
    <mergeCell ref="DR3:DR4"/>
    <mergeCell ref="DU3:DU4"/>
    <mergeCell ref="CX4:CY4"/>
    <mergeCell ref="EB3:EB4"/>
    <mergeCell ref="CB4:CC4"/>
    <mergeCell ref="CD4:CE4"/>
    <mergeCell ref="CF4:CG4"/>
    <mergeCell ref="CH4:CI4"/>
    <mergeCell ref="EA3:EA4"/>
    <mergeCell ref="BZ3:CA3"/>
    <mergeCell ref="CF3:CG3"/>
    <mergeCell ref="CT3:CU3"/>
    <mergeCell ref="CV3:CW3"/>
    <mergeCell ref="X3:Y3"/>
    <mergeCell ref="BR3:BS3"/>
    <mergeCell ref="BL3:BM3"/>
    <mergeCell ref="CJ3:CK3"/>
    <mergeCell ref="BV3:BW3"/>
    <mergeCell ref="BV4:BW4"/>
    <mergeCell ref="BX4:BY4"/>
    <mergeCell ref="BF3:BG3"/>
    <mergeCell ref="AZ3:BA3"/>
    <mergeCell ref="AJ3:AK3"/>
    <mergeCell ref="AR3:AS3"/>
    <mergeCell ref="Z4:AA4"/>
    <mergeCell ref="AB4:AC4"/>
    <mergeCell ref="AD4:AE4"/>
    <mergeCell ref="AF4:AG4"/>
    <mergeCell ref="AH4:AI4"/>
    <mergeCell ref="AP4:AQ4"/>
    <mergeCell ref="AR4:AS4"/>
    <mergeCell ref="BB4:BC4"/>
    <mergeCell ref="BD4:BE4"/>
    <mergeCell ref="AJ4:AK4"/>
    <mergeCell ref="AL4:AM4"/>
    <mergeCell ref="AL3:AM3"/>
    <mergeCell ref="AT4:AU4"/>
    <mergeCell ref="EK1:EP4"/>
    <mergeCell ref="DZ3:DZ4"/>
    <mergeCell ref="AV3:AW3"/>
    <mergeCell ref="AX3:AY3"/>
    <mergeCell ref="BD3:BE3"/>
    <mergeCell ref="BH3:BI3"/>
    <mergeCell ref="Z3:AA3"/>
    <mergeCell ref="AB3:AC3"/>
    <mergeCell ref="AD3:AE3"/>
    <mergeCell ref="AF3:AG3"/>
    <mergeCell ref="AH3:AI3"/>
    <mergeCell ref="CD3:CE3"/>
    <mergeCell ref="BN4:BO4"/>
    <mergeCell ref="BZ4:CA4"/>
    <mergeCell ref="BP4:BQ4"/>
    <mergeCell ref="BR4:BS4"/>
    <mergeCell ref="CJ4:CK4"/>
    <mergeCell ref="CL4:CM4"/>
    <mergeCell ref="CN4:CO4"/>
    <mergeCell ref="CP4:CQ4"/>
    <mergeCell ref="CR4:CS4"/>
    <mergeCell ref="CT4:CU4"/>
    <mergeCell ref="CV4:CW4"/>
    <mergeCell ref="AN3:AO3"/>
    <mergeCell ref="B1:C1"/>
    <mergeCell ref="D1:J2"/>
    <mergeCell ref="DP1:DR2"/>
    <mergeCell ref="DS1:DS2"/>
    <mergeCell ref="DT1:EA2"/>
    <mergeCell ref="EB1:EE2"/>
    <mergeCell ref="EF1:EI2"/>
    <mergeCell ref="M1:M4"/>
    <mergeCell ref="P3:P4"/>
    <mergeCell ref="S1:S4"/>
    <mergeCell ref="P1:R2"/>
    <mergeCell ref="Q3:Q4"/>
    <mergeCell ref="L1:L4"/>
    <mergeCell ref="N1:N4"/>
    <mergeCell ref="O1:O4"/>
    <mergeCell ref="AN4:AO4"/>
    <mergeCell ref="R3:R4"/>
    <mergeCell ref="BN3:BO3"/>
    <mergeCell ref="BP3:BQ3"/>
    <mergeCell ref="T4:U4"/>
    <mergeCell ref="V4:W4"/>
    <mergeCell ref="X4:Y4"/>
    <mergeCell ref="T3:U3"/>
    <mergeCell ref="V3:W3"/>
    <mergeCell ref="T1:AS1"/>
    <mergeCell ref="AT1:BS1"/>
    <mergeCell ref="BT1:CQ1"/>
    <mergeCell ref="CR1:DO1"/>
    <mergeCell ref="T2:AG2"/>
    <mergeCell ref="AH2:AS2"/>
    <mergeCell ref="AT2:BG2"/>
    <mergeCell ref="BH2:BS2"/>
    <mergeCell ref="BT2:CE2"/>
    <mergeCell ref="CF2:CQ2"/>
    <mergeCell ref="CR2:DC2"/>
    <mergeCell ref="DD2:DO2"/>
    <mergeCell ref="CZ3:DA3"/>
    <mergeCell ref="DB3:DC3"/>
    <mergeCell ref="DD3:DE3"/>
    <mergeCell ref="DF3:DG3"/>
    <mergeCell ref="DH3:DI3"/>
    <mergeCell ref="DJ3:DK3"/>
    <mergeCell ref="DL3:DM3"/>
    <mergeCell ref="DN3:DO3"/>
    <mergeCell ref="CZ4:DA4"/>
    <mergeCell ref="DB4:DC4"/>
    <mergeCell ref="DD4:DE4"/>
    <mergeCell ref="DF4:DG4"/>
    <mergeCell ref="DH4:DI4"/>
    <mergeCell ref="DJ4:DK4"/>
    <mergeCell ref="DL4:DM4"/>
    <mergeCell ref="DN4:DO4"/>
  </mergeCells>
  <conditionalFormatting sqref="A1:A2">
    <cfRule type="duplicateValues" dxfId="2" priority="3"/>
  </conditionalFormatting>
  <conditionalFormatting sqref="A5">
    <cfRule type="duplicateValues" dxfId="1" priority="1"/>
    <cfRule type="duplicateValues" dxfId="0" priority="2"/>
  </conditionalFormatting>
  <hyperlinks>
    <hyperlink ref="B1:B2" r:id="rId1" location="'السجل العام'!A1" display="سجل المسجلين دراسات دوليه ودبلوماسيه.xlsm - 'السجل العام'!A1" xr:uid="{00000000-0004-0000-0400-000000000000}"/>
  </hyperlinks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F1493"/>
  <sheetViews>
    <sheetView rightToLeft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3" sqref="A3:XFD1493"/>
    </sheetView>
  </sheetViews>
  <sheetFormatPr defaultColWidth="8.796875" defaultRowHeight="13.8" x14ac:dyDescent="0.25"/>
  <cols>
    <col min="1" max="2" width="9.09765625" style="115" bestFit="1" customWidth="1"/>
    <col min="3" max="14" width="6" style="115" customWidth="1"/>
    <col min="15" max="15" width="14.09765625" style="115" customWidth="1"/>
    <col min="16" max="27" width="6" style="115" customWidth="1"/>
    <col min="28" max="28" width="5.5" style="115" bestFit="1" customWidth="1"/>
    <col min="29" max="51" width="6" style="115" customWidth="1"/>
    <col min="52" max="16384" width="8.796875" style="115"/>
  </cols>
  <sheetData>
    <row r="1" spans="1:58" x14ac:dyDescent="0.25">
      <c r="A1" s="115">
        <v>1</v>
      </c>
      <c r="B1" s="115">
        <v>2</v>
      </c>
      <c r="C1" s="115">
        <v>3</v>
      </c>
      <c r="D1" s="115">
        <v>4</v>
      </c>
      <c r="E1" s="115">
        <v>5</v>
      </c>
      <c r="F1" s="115">
        <v>6</v>
      </c>
      <c r="G1" s="115">
        <v>7</v>
      </c>
      <c r="H1" s="115">
        <v>8</v>
      </c>
      <c r="I1" s="115">
        <v>9</v>
      </c>
      <c r="J1" s="115">
        <v>10</v>
      </c>
      <c r="K1" s="115">
        <v>11</v>
      </c>
      <c r="L1" s="115">
        <v>12</v>
      </c>
      <c r="M1" s="115">
        <v>13</v>
      </c>
      <c r="N1" s="115">
        <v>14</v>
      </c>
      <c r="O1" s="115">
        <v>15</v>
      </c>
      <c r="P1" s="115">
        <v>16</v>
      </c>
      <c r="Q1" s="115">
        <v>17</v>
      </c>
      <c r="R1" s="115">
        <v>18</v>
      </c>
      <c r="S1" s="115">
        <v>19</v>
      </c>
      <c r="T1" s="115">
        <v>20</v>
      </c>
      <c r="U1" s="115">
        <v>21</v>
      </c>
      <c r="V1" s="115">
        <v>22</v>
      </c>
      <c r="W1" s="115">
        <v>23</v>
      </c>
      <c r="X1" s="115">
        <v>24</v>
      </c>
      <c r="Y1" s="115">
        <v>25</v>
      </c>
      <c r="Z1" s="115">
        <v>26</v>
      </c>
      <c r="AA1" s="115">
        <v>27</v>
      </c>
      <c r="AB1" s="115">
        <v>28</v>
      </c>
      <c r="AC1" s="115">
        <v>29</v>
      </c>
      <c r="AD1" s="115">
        <v>30</v>
      </c>
      <c r="AE1" s="115">
        <v>31</v>
      </c>
      <c r="AF1" s="115">
        <v>32</v>
      </c>
      <c r="AG1" s="115">
        <v>33</v>
      </c>
      <c r="AH1" s="115">
        <v>34</v>
      </c>
      <c r="AI1" s="115">
        <v>35</v>
      </c>
      <c r="AJ1" s="115">
        <v>36</v>
      </c>
      <c r="AK1" s="115">
        <v>37</v>
      </c>
      <c r="AL1" s="115">
        <v>38</v>
      </c>
      <c r="AM1" s="115">
        <v>39</v>
      </c>
      <c r="AN1" s="115">
        <v>40</v>
      </c>
      <c r="AO1" s="115">
        <v>41</v>
      </c>
      <c r="AP1" s="115">
        <v>42</v>
      </c>
      <c r="AQ1" s="115">
        <v>43</v>
      </c>
      <c r="AR1" s="115">
        <v>44</v>
      </c>
      <c r="AS1" s="115">
        <v>45</v>
      </c>
      <c r="AT1" s="115">
        <v>46</v>
      </c>
      <c r="AU1" s="115">
        <v>47</v>
      </c>
      <c r="AV1" s="115">
        <v>48</v>
      </c>
      <c r="AW1" s="115">
        <v>49</v>
      </c>
      <c r="AX1" s="115">
        <v>50</v>
      </c>
      <c r="AY1" s="115">
        <v>51</v>
      </c>
      <c r="AZ1" s="115">
        <v>52</v>
      </c>
      <c r="BB1" s="115">
        <v>47</v>
      </c>
      <c r="BC1" s="115">
        <v>48</v>
      </c>
      <c r="BD1" s="115">
        <v>49</v>
      </c>
    </row>
    <row r="2" spans="1:58" ht="15" customHeight="1" x14ac:dyDescent="0.25">
      <c r="A2" s="115" t="s">
        <v>79</v>
      </c>
      <c r="C2" s="115">
        <v>41</v>
      </c>
      <c r="D2" s="115">
        <v>42</v>
      </c>
      <c r="E2" s="115">
        <v>43</v>
      </c>
      <c r="F2" s="115">
        <v>44</v>
      </c>
      <c r="G2" s="115">
        <v>45</v>
      </c>
      <c r="H2" s="115">
        <v>46</v>
      </c>
      <c r="I2" s="115">
        <v>101</v>
      </c>
      <c r="J2" s="115">
        <v>47</v>
      </c>
      <c r="K2" s="115">
        <v>48</v>
      </c>
      <c r="L2" s="115">
        <v>49</v>
      </c>
      <c r="M2" s="115">
        <v>50</v>
      </c>
      <c r="N2" s="115">
        <v>51</v>
      </c>
      <c r="O2" s="115" t="str">
        <f>IF('إختيار المقررات'!U10&lt;&gt;0,'إختيار المقررات'!U10,"a2")</f>
        <v>a2</v>
      </c>
      <c r="P2" s="115">
        <v>52</v>
      </c>
      <c r="Q2" s="115">
        <v>53</v>
      </c>
      <c r="R2" s="115">
        <v>54</v>
      </c>
      <c r="S2" s="115">
        <v>55</v>
      </c>
      <c r="T2" s="115">
        <v>56</v>
      </c>
      <c r="U2" s="115">
        <v>57</v>
      </c>
      <c r="V2" s="115">
        <v>201</v>
      </c>
      <c r="W2" s="115">
        <v>58</v>
      </c>
      <c r="X2" s="115">
        <v>59</v>
      </c>
      <c r="Y2" s="115">
        <v>60</v>
      </c>
      <c r="Z2" s="115">
        <v>61</v>
      </c>
      <c r="AA2" s="115">
        <v>62</v>
      </c>
      <c r="AB2" s="115" t="str">
        <f>IF('إختيار المقررات'!U11&lt;&gt;0,'إختيار المقررات'!U11,"a4")</f>
        <v>a4</v>
      </c>
      <c r="AC2" s="115">
        <v>63</v>
      </c>
      <c r="AD2" s="115">
        <v>64</v>
      </c>
      <c r="AE2" s="115">
        <v>65</v>
      </c>
      <c r="AF2" s="115">
        <v>66</v>
      </c>
      <c r="AG2" s="115">
        <v>67</v>
      </c>
      <c r="AH2" s="115">
        <v>68</v>
      </c>
      <c r="AI2" s="115">
        <v>69</v>
      </c>
      <c r="AJ2" s="115">
        <v>70</v>
      </c>
      <c r="AK2" s="115">
        <v>71</v>
      </c>
      <c r="AL2" s="115">
        <v>72</v>
      </c>
      <c r="AM2" s="115">
        <v>73</v>
      </c>
      <c r="AN2" s="115" t="str">
        <f>IF('إختيار المقررات'!U12&lt;&gt;0,'إختيار المقررات'!U12,"a6")</f>
        <v>a6</v>
      </c>
      <c r="AO2" s="115">
        <v>74</v>
      </c>
      <c r="AP2" s="115">
        <v>75</v>
      </c>
      <c r="AQ2" s="115">
        <v>76</v>
      </c>
      <c r="AR2" s="115">
        <v>77</v>
      </c>
      <c r="AS2" s="115">
        <v>78</v>
      </c>
      <c r="AT2" s="115">
        <v>79</v>
      </c>
      <c r="AU2" s="115">
        <v>80</v>
      </c>
      <c r="AV2" s="115">
        <v>81</v>
      </c>
      <c r="AW2" s="115">
        <v>82</v>
      </c>
      <c r="AX2" s="115">
        <v>83</v>
      </c>
      <c r="AY2" s="115">
        <v>84</v>
      </c>
      <c r="AZ2" s="115" t="str">
        <f>IF('إختيار المقررات'!U13&lt;&gt;0,'إختيار المقررات'!U13,"a8")</f>
        <v>a8</v>
      </c>
    </row>
    <row r="3" spans="1:58" customFormat="1" x14ac:dyDescent="0.25">
      <c r="A3">
        <v>304960</v>
      </c>
      <c r="B3" t="s">
        <v>132</v>
      </c>
      <c r="M3" t="s">
        <v>202</v>
      </c>
      <c r="N3" t="s">
        <v>202</v>
      </c>
      <c r="P3" t="s">
        <v>202</v>
      </c>
      <c r="U3" t="s">
        <v>202</v>
      </c>
      <c r="W3" t="s">
        <v>202</v>
      </c>
      <c r="X3" t="s">
        <v>202</v>
      </c>
      <c r="Y3" t="s">
        <v>202</v>
      </c>
      <c r="Z3" t="s">
        <v>202</v>
      </c>
      <c r="AA3" t="s">
        <v>202</v>
      </c>
      <c r="AB3" t="s">
        <v>202</v>
      </c>
      <c r="BF3" t="s">
        <v>3184</v>
      </c>
    </row>
    <row r="4" spans="1:58" customFormat="1" x14ac:dyDescent="0.25">
      <c r="A4">
        <v>309034</v>
      </c>
      <c r="B4" t="s">
        <v>132</v>
      </c>
      <c r="M4" t="s">
        <v>202</v>
      </c>
      <c r="N4" t="s">
        <v>202</v>
      </c>
      <c r="Q4" t="s">
        <v>202</v>
      </c>
      <c r="T4" t="s">
        <v>202</v>
      </c>
      <c r="U4" t="s">
        <v>202</v>
      </c>
      <c r="W4" t="s">
        <v>202</v>
      </c>
      <c r="Y4" t="s">
        <v>202</v>
      </c>
      <c r="Z4" t="s">
        <v>202</v>
      </c>
      <c r="AA4" t="s">
        <v>202</v>
      </c>
      <c r="AB4" t="s">
        <v>202</v>
      </c>
      <c r="BF4" t="s">
        <v>3184</v>
      </c>
    </row>
    <row r="5" spans="1:58" customFormat="1" x14ac:dyDescent="0.25">
      <c r="A5">
        <v>317161</v>
      </c>
      <c r="B5" t="s">
        <v>132</v>
      </c>
      <c r="I5" t="s">
        <v>134</v>
      </c>
      <c r="M5" t="s">
        <v>134</v>
      </c>
      <c r="N5" t="s">
        <v>134</v>
      </c>
      <c r="P5" t="s">
        <v>134</v>
      </c>
      <c r="Q5" t="s">
        <v>136</v>
      </c>
      <c r="S5" t="s">
        <v>136</v>
      </c>
      <c r="V5" t="s">
        <v>134</v>
      </c>
      <c r="W5" t="s">
        <v>136</v>
      </c>
      <c r="X5" t="s">
        <v>136</v>
      </c>
      <c r="Y5" t="s">
        <v>134</v>
      </c>
      <c r="AA5" t="s">
        <v>136</v>
      </c>
      <c r="AB5" t="s">
        <v>134</v>
      </c>
      <c r="BF5">
        <v>0</v>
      </c>
    </row>
    <row r="6" spans="1:58" customFormat="1" x14ac:dyDescent="0.25">
      <c r="A6">
        <v>327715</v>
      </c>
      <c r="B6" t="s">
        <v>132</v>
      </c>
      <c r="D6" t="s">
        <v>137</v>
      </c>
      <c r="H6" t="s">
        <v>137</v>
      </c>
      <c r="M6" t="s">
        <v>137</v>
      </c>
      <c r="O6" t="s">
        <v>137</v>
      </c>
      <c r="P6" t="s">
        <v>137</v>
      </c>
      <c r="R6" t="s">
        <v>137</v>
      </c>
      <c r="T6" t="s">
        <v>137</v>
      </c>
      <c r="V6" t="s">
        <v>136</v>
      </c>
      <c r="W6" t="s">
        <v>137</v>
      </c>
      <c r="X6" t="s">
        <v>134</v>
      </c>
      <c r="Y6" t="s">
        <v>137</v>
      </c>
      <c r="Z6" t="s">
        <v>137</v>
      </c>
      <c r="AA6" t="s">
        <v>137</v>
      </c>
      <c r="AB6" t="s">
        <v>136</v>
      </c>
      <c r="BF6">
        <v>0</v>
      </c>
    </row>
    <row r="7" spans="1:58" customFormat="1" x14ac:dyDescent="0.25">
      <c r="A7">
        <v>332759</v>
      </c>
      <c r="B7" t="s">
        <v>132</v>
      </c>
      <c r="H7" t="s">
        <v>137</v>
      </c>
      <c r="I7" t="s">
        <v>137</v>
      </c>
      <c r="K7" t="s">
        <v>137</v>
      </c>
      <c r="O7" t="s">
        <v>137</v>
      </c>
      <c r="P7" t="s">
        <v>137</v>
      </c>
      <c r="Q7" t="s">
        <v>137</v>
      </c>
      <c r="R7" t="s">
        <v>137</v>
      </c>
      <c r="V7" t="s">
        <v>136</v>
      </c>
      <c r="Y7" t="s">
        <v>137</v>
      </c>
      <c r="AA7" t="s">
        <v>134</v>
      </c>
      <c r="AB7" t="s">
        <v>134</v>
      </c>
      <c r="BF7" t="s">
        <v>3527</v>
      </c>
    </row>
    <row r="8" spans="1:58" customFormat="1" x14ac:dyDescent="0.25">
      <c r="A8">
        <v>333700</v>
      </c>
      <c r="B8" t="s">
        <v>132</v>
      </c>
      <c r="E8" t="s">
        <v>137</v>
      </c>
      <c r="F8" t="s">
        <v>137</v>
      </c>
      <c r="G8" t="s">
        <v>137</v>
      </c>
      <c r="P8" t="s">
        <v>137</v>
      </c>
      <c r="R8" t="s">
        <v>136</v>
      </c>
      <c r="U8" t="s">
        <v>137</v>
      </c>
      <c r="V8" t="s">
        <v>134</v>
      </c>
      <c r="W8" t="s">
        <v>137</v>
      </c>
      <c r="Y8" t="s">
        <v>137</v>
      </c>
      <c r="Z8" t="s">
        <v>134</v>
      </c>
      <c r="AA8" t="s">
        <v>134</v>
      </c>
      <c r="AB8" t="s">
        <v>134</v>
      </c>
      <c r="BF8">
        <v>0</v>
      </c>
    </row>
    <row r="9" spans="1:58" customFormat="1" x14ac:dyDescent="0.25">
      <c r="A9">
        <v>334213</v>
      </c>
      <c r="B9" t="s">
        <v>132</v>
      </c>
      <c r="G9" t="s">
        <v>202</v>
      </c>
      <c r="K9" t="s">
        <v>202</v>
      </c>
      <c r="O9" t="s">
        <v>202</v>
      </c>
      <c r="P9" t="s">
        <v>202</v>
      </c>
      <c r="W9" t="s">
        <v>202</v>
      </c>
      <c r="Y9" t="s">
        <v>202</v>
      </c>
      <c r="Z9" t="s">
        <v>202</v>
      </c>
      <c r="AA9" t="s">
        <v>202</v>
      </c>
      <c r="AB9" t="s">
        <v>202</v>
      </c>
      <c r="BF9" t="s">
        <v>3181</v>
      </c>
    </row>
    <row r="10" spans="1:58" customFormat="1" x14ac:dyDescent="0.25">
      <c r="A10">
        <v>334338</v>
      </c>
      <c r="B10" t="s">
        <v>132</v>
      </c>
      <c r="F10" t="s">
        <v>137</v>
      </c>
      <c r="H10" t="s">
        <v>137</v>
      </c>
      <c r="O10" t="s">
        <v>136</v>
      </c>
      <c r="P10" t="s">
        <v>137</v>
      </c>
      <c r="R10" t="s">
        <v>137</v>
      </c>
      <c r="V10" t="s">
        <v>137</v>
      </c>
      <c r="W10" t="s">
        <v>137</v>
      </c>
      <c r="Z10" t="s">
        <v>137</v>
      </c>
      <c r="AA10" t="s">
        <v>137</v>
      </c>
      <c r="AB10" t="s">
        <v>136</v>
      </c>
      <c r="BF10" t="s">
        <v>3527</v>
      </c>
    </row>
    <row r="11" spans="1:58" customFormat="1" x14ac:dyDescent="0.25">
      <c r="A11">
        <v>334474</v>
      </c>
      <c r="B11" t="s">
        <v>132</v>
      </c>
      <c r="D11" t="s">
        <v>137</v>
      </c>
      <c r="K11" t="s">
        <v>137</v>
      </c>
      <c r="P11" t="s">
        <v>136</v>
      </c>
      <c r="Q11" t="s">
        <v>134</v>
      </c>
      <c r="R11" t="s">
        <v>136</v>
      </c>
      <c r="S11" t="s">
        <v>134</v>
      </c>
      <c r="T11" t="s">
        <v>134</v>
      </c>
      <c r="U11" t="s">
        <v>134</v>
      </c>
      <c r="V11" t="s">
        <v>136</v>
      </c>
      <c r="W11" t="s">
        <v>134</v>
      </c>
      <c r="X11" t="s">
        <v>134</v>
      </c>
      <c r="Y11" t="s">
        <v>134</v>
      </c>
      <c r="Z11" t="s">
        <v>136</v>
      </c>
      <c r="AA11" t="s">
        <v>134</v>
      </c>
      <c r="AB11" t="s">
        <v>136</v>
      </c>
      <c r="BF11">
        <v>0</v>
      </c>
    </row>
    <row r="12" spans="1:58" customFormat="1" x14ac:dyDescent="0.25">
      <c r="A12">
        <v>336165</v>
      </c>
      <c r="B12" t="s">
        <v>132</v>
      </c>
      <c r="K12" t="s">
        <v>136</v>
      </c>
      <c r="P12" t="s">
        <v>136</v>
      </c>
      <c r="R12" t="s">
        <v>134</v>
      </c>
      <c r="S12" t="s">
        <v>136</v>
      </c>
      <c r="T12" t="s">
        <v>134</v>
      </c>
      <c r="W12" t="s">
        <v>134</v>
      </c>
      <c r="X12" t="s">
        <v>134</v>
      </c>
      <c r="Y12" t="s">
        <v>134</v>
      </c>
      <c r="Z12" t="s">
        <v>134</v>
      </c>
      <c r="AA12" t="s">
        <v>137</v>
      </c>
      <c r="AB12" t="s">
        <v>134</v>
      </c>
      <c r="BF12">
        <v>0</v>
      </c>
    </row>
    <row r="13" spans="1:58" customFormat="1" x14ac:dyDescent="0.25">
      <c r="A13">
        <v>336415</v>
      </c>
      <c r="B13" t="s">
        <v>132</v>
      </c>
      <c r="K13" t="s">
        <v>137</v>
      </c>
      <c r="O13" t="s">
        <v>137</v>
      </c>
      <c r="R13" t="s">
        <v>137</v>
      </c>
      <c r="S13" t="s">
        <v>137</v>
      </c>
      <c r="T13" t="s">
        <v>137</v>
      </c>
      <c r="U13" t="s">
        <v>137</v>
      </c>
      <c r="V13" t="s">
        <v>137</v>
      </c>
      <c r="W13" t="s">
        <v>137</v>
      </c>
      <c r="X13" t="s">
        <v>137</v>
      </c>
      <c r="Y13" t="s">
        <v>137</v>
      </c>
      <c r="Z13" t="s">
        <v>136</v>
      </c>
      <c r="AA13" t="s">
        <v>137</v>
      </c>
      <c r="AB13" t="s">
        <v>136</v>
      </c>
      <c r="BF13">
        <v>0</v>
      </c>
    </row>
    <row r="14" spans="1:58" customFormat="1" x14ac:dyDescent="0.25">
      <c r="A14">
        <v>336568</v>
      </c>
      <c r="B14" t="s">
        <v>132</v>
      </c>
      <c r="I14" t="s">
        <v>137</v>
      </c>
      <c r="N14" t="s">
        <v>137</v>
      </c>
      <c r="O14" t="s">
        <v>137</v>
      </c>
      <c r="Q14" t="s">
        <v>137</v>
      </c>
      <c r="R14" t="s">
        <v>136</v>
      </c>
      <c r="V14" t="s">
        <v>136</v>
      </c>
      <c r="W14" t="s">
        <v>136</v>
      </c>
      <c r="X14" t="s">
        <v>136</v>
      </c>
      <c r="Y14" t="s">
        <v>137</v>
      </c>
      <c r="Z14" t="s">
        <v>136</v>
      </c>
      <c r="AA14" t="s">
        <v>136</v>
      </c>
      <c r="AB14" t="s">
        <v>136</v>
      </c>
      <c r="BF14">
        <v>0</v>
      </c>
    </row>
    <row r="15" spans="1:58" customFormat="1" x14ac:dyDescent="0.25">
      <c r="A15">
        <v>336675</v>
      </c>
      <c r="B15" t="s">
        <v>132</v>
      </c>
      <c r="H15" t="s">
        <v>137</v>
      </c>
      <c r="K15" t="s">
        <v>137</v>
      </c>
      <c r="O15" t="s">
        <v>136</v>
      </c>
      <c r="P15" t="s">
        <v>136</v>
      </c>
      <c r="S15" t="s">
        <v>136</v>
      </c>
      <c r="W15" t="s">
        <v>137</v>
      </c>
      <c r="X15" t="s">
        <v>134</v>
      </c>
      <c r="Z15" t="s">
        <v>136</v>
      </c>
      <c r="AB15" t="s">
        <v>134</v>
      </c>
      <c r="BF15">
        <v>0</v>
      </c>
    </row>
    <row r="16" spans="1:58" customFormat="1" x14ac:dyDescent="0.25">
      <c r="A16">
        <v>336889</v>
      </c>
      <c r="B16" t="s">
        <v>132</v>
      </c>
      <c r="D16" t="s">
        <v>202</v>
      </c>
      <c r="L16" t="s">
        <v>202</v>
      </c>
      <c r="N16" t="s">
        <v>202</v>
      </c>
      <c r="O16" t="s">
        <v>202</v>
      </c>
      <c r="P16" t="s">
        <v>202</v>
      </c>
      <c r="Q16" t="s">
        <v>202</v>
      </c>
      <c r="R16" t="s">
        <v>202</v>
      </c>
      <c r="S16" t="s">
        <v>202</v>
      </c>
      <c r="T16" t="s">
        <v>202</v>
      </c>
      <c r="U16" t="s">
        <v>202</v>
      </c>
      <c r="W16" t="s">
        <v>202</v>
      </c>
      <c r="X16" t="s">
        <v>202</v>
      </c>
      <c r="Y16" t="s">
        <v>202</v>
      </c>
      <c r="Z16" t="s">
        <v>202</v>
      </c>
      <c r="AA16" t="s">
        <v>202</v>
      </c>
      <c r="AB16" t="s">
        <v>202</v>
      </c>
      <c r="BF16" t="s">
        <v>3183</v>
      </c>
    </row>
    <row r="17" spans="1:58" customFormat="1" x14ac:dyDescent="0.25">
      <c r="A17">
        <v>336966</v>
      </c>
      <c r="B17" t="s">
        <v>132</v>
      </c>
      <c r="D17" t="s">
        <v>202</v>
      </c>
      <c r="G17" t="s">
        <v>202</v>
      </c>
      <c r="H17" t="s">
        <v>202</v>
      </c>
      <c r="N17" t="s">
        <v>202</v>
      </c>
      <c r="O17" t="s">
        <v>202</v>
      </c>
      <c r="P17" t="s">
        <v>202</v>
      </c>
      <c r="Q17" t="s">
        <v>202</v>
      </c>
      <c r="S17" t="s">
        <v>202</v>
      </c>
      <c r="T17" t="s">
        <v>202</v>
      </c>
      <c r="V17" t="s">
        <v>202</v>
      </c>
      <c r="W17" t="s">
        <v>202</v>
      </c>
      <c r="X17" t="s">
        <v>202</v>
      </c>
      <c r="Y17" t="s">
        <v>202</v>
      </c>
      <c r="Z17" t="s">
        <v>202</v>
      </c>
      <c r="AA17" t="s">
        <v>202</v>
      </c>
      <c r="AB17" t="s">
        <v>202</v>
      </c>
      <c r="BF17" t="s">
        <v>3183</v>
      </c>
    </row>
    <row r="18" spans="1:58" customFormat="1" x14ac:dyDescent="0.25">
      <c r="A18">
        <v>337011</v>
      </c>
      <c r="B18" t="s">
        <v>132</v>
      </c>
      <c r="F18" t="s">
        <v>137</v>
      </c>
      <c r="H18" t="s">
        <v>137</v>
      </c>
      <c r="M18" t="s">
        <v>137</v>
      </c>
      <c r="P18" t="s">
        <v>137</v>
      </c>
      <c r="Q18" t="s">
        <v>137</v>
      </c>
      <c r="R18" t="s">
        <v>137</v>
      </c>
      <c r="S18" t="s">
        <v>137</v>
      </c>
      <c r="T18" t="s">
        <v>137</v>
      </c>
      <c r="U18" t="s">
        <v>137</v>
      </c>
      <c r="W18" t="s">
        <v>137</v>
      </c>
      <c r="X18" t="s">
        <v>136</v>
      </c>
      <c r="Y18" t="s">
        <v>134</v>
      </c>
      <c r="Z18" t="s">
        <v>134</v>
      </c>
      <c r="AA18" t="s">
        <v>134</v>
      </c>
      <c r="AB18" t="s">
        <v>134</v>
      </c>
      <c r="BF18">
        <v>0</v>
      </c>
    </row>
    <row r="19" spans="1:58" customFormat="1" x14ac:dyDescent="0.25">
      <c r="A19">
        <v>337198</v>
      </c>
      <c r="B19" t="s">
        <v>132</v>
      </c>
      <c r="K19" t="s">
        <v>137</v>
      </c>
      <c r="N19" t="s">
        <v>137</v>
      </c>
      <c r="P19" t="s">
        <v>137</v>
      </c>
      <c r="W19" t="s">
        <v>137</v>
      </c>
      <c r="Y19" t="s">
        <v>137</v>
      </c>
      <c r="Z19" t="s">
        <v>137</v>
      </c>
      <c r="BF19">
        <v>0</v>
      </c>
    </row>
    <row r="20" spans="1:58" customFormat="1" x14ac:dyDescent="0.25">
      <c r="A20">
        <v>337394</v>
      </c>
      <c r="B20" t="s">
        <v>132</v>
      </c>
      <c r="H20" t="s">
        <v>137</v>
      </c>
      <c r="I20" t="s">
        <v>137</v>
      </c>
      <c r="N20" t="s">
        <v>137</v>
      </c>
      <c r="O20" t="s">
        <v>137</v>
      </c>
      <c r="P20" t="s">
        <v>136</v>
      </c>
      <c r="Q20" t="s">
        <v>137</v>
      </c>
      <c r="U20" t="s">
        <v>136</v>
      </c>
      <c r="V20" t="s">
        <v>136</v>
      </c>
      <c r="W20" t="s">
        <v>136</v>
      </c>
      <c r="X20" t="s">
        <v>136</v>
      </c>
      <c r="Z20" t="s">
        <v>136</v>
      </c>
      <c r="AA20" t="s">
        <v>134</v>
      </c>
      <c r="AB20" t="s">
        <v>134</v>
      </c>
      <c r="BF20">
        <v>0</v>
      </c>
    </row>
    <row r="21" spans="1:58" customFormat="1" x14ac:dyDescent="0.25">
      <c r="A21">
        <v>337573</v>
      </c>
      <c r="B21" t="s">
        <v>132</v>
      </c>
      <c r="G21" t="s">
        <v>137</v>
      </c>
      <c r="L21" t="s">
        <v>137</v>
      </c>
      <c r="M21" t="s">
        <v>137</v>
      </c>
      <c r="P21" t="s">
        <v>136</v>
      </c>
      <c r="Q21" t="s">
        <v>136</v>
      </c>
      <c r="R21" t="s">
        <v>136</v>
      </c>
      <c r="S21" t="s">
        <v>137</v>
      </c>
      <c r="T21" t="s">
        <v>137</v>
      </c>
      <c r="U21" t="s">
        <v>137</v>
      </c>
      <c r="V21" t="s">
        <v>137</v>
      </c>
      <c r="W21" t="s">
        <v>134</v>
      </c>
      <c r="X21" t="s">
        <v>134</v>
      </c>
      <c r="Y21" t="s">
        <v>134</v>
      </c>
      <c r="Z21" t="s">
        <v>134</v>
      </c>
      <c r="AA21" t="s">
        <v>136</v>
      </c>
      <c r="AB21" t="s">
        <v>134</v>
      </c>
      <c r="BF21">
        <v>0</v>
      </c>
    </row>
    <row r="22" spans="1:58" customFormat="1" x14ac:dyDescent="0.25">
      <c r="A22">
        <v>337613</v>
      </c>
      <c r="B22" t="s">
        <v>132</v>
      </c>
      <c r="P22" t="s">
        <v>134</v>
      </c>
      <c r="R22" t="s">
        <v>137</v>
      </c>
      <c r="S22" t="s">
        <v>134</v>
      </c>
      <c r="U22" t="s">
        <v>136</v>
      </c>
      <c r="W22" t="s">
        <v>134</v>
      </c>
      <c r="X22" t="s">
        <v>134</v>
      </c>
      <c r="Y22" t="s">
        <v>136</v>
      </c>
      <c r="Z22" t="s">
        <v>134</v>
      </c>
      <c r="AB22" t="s">
        <v>137</v>
      </c>
      <c r="BF22">
        <v>0</v>
      </c>
    </row>
    <row r="23" spans="1:58" customFormat="1" x14ac:dyDescent="0.25">
      <c r="A23">
        <v>337771</v>
      </c>
      <c r="B23" t="s">
        <v>132</v>
      </c>
      <c r="G23" t="s">
        <v>137</v>
      </c>
      <c r="H23" t="s">
        <v>137</v>
      </c>
      <c r="K23" t="s">
        <v>137</v>
      </c>
      <c r="M23" t="s">
        <v>137</v>
      </c>
      <c r="N23" t="s">
        <v>137</v>
      </c>
      <c r="O23" t="s">
        <v>137</v>
      </c>
      <c r="P23" t="s">
        <v>134</v>
      </c>
      <c r="Q23" t="s">
        <v>134</v>
      </c>
      <c r="R23" t="s">
        <v>134</v>
      </c>
      <c r="S23" t="s">
        <v>134</v>
      </c>
      <c r="T23" t="s">
        <v>134</v>
      </c>
      <c r="U23" t="s">
        <v>134</v>
      </c>
      <c r="V23" t="s">
        <v>134</v>
      </c>
      <c r="W23" t="s">
        <v>134</v>
      </c>
      <c r="X23" t="s">
        <v>134</v>
      </c>
      <c r="Y23" t="s">
        <v>134</v>
      </c>
      <c r="Z23" t="s">
        <v>134</v>
      </c>
      <c r="AA23" t="s">
        <v>134</v>
      </c>
      <c r="AB23" t="s">
        <v>134</v>
      </c>
      <c r="BF23">
        <v>0</v>
      </c>
    </row>
    <row r="24" spans="1:58" customFormat="1" x14ac:dyDescent="0.25">
      <c r="A24">
        <v>337807</v>
      </c>
      <c r="B24" t="s">
        <v>132</v>
      </c>
      <c r="C24" t="s">
        <v>137</v>
      </c>
      <c r="N24" t="s">
        <v>134</v>
      </c>
      <c r="P24" t="s">
        <v>137</v>
      </c>
      <c r="S24" t="s">
        <v>134</v>
      </c>
      <c r="T24" t="s">
        <v>137</v>
      </c>
      <c r="V24" t="s">
        <v>134</v>
      </c>
      <c r="W24" t="s">
        <v>136</v>
      </c>
      <c r="X24" t="s">
        <v>134</v>
      </c>
      <c r="Y24" t="s">
        <v>134</v>
      </c>
      <c r="Z24" t="s">
        <v>134</v>
      </c>
      <c r="AA24" t="s">
        <v>134</v>
      </c>
      <c r="AB24" t="s">
        <v>134</v>
      </c>
      <c r="BF24">
        <v>0</v>
      </c>
    </row>
    <row r="25" spans="1:58" customFormat="1" x14ac:dyDescent="0.25">
      <c r="A25">
        <v>337852</v>
      </c>
      <c r="B25" t="s">
        <v>132</v>
      </c>
      <c r="K25" t="s">
        <v>137</v>
      </c>
      <c r="O25" t="s">
        <v>134</v>
      </c>
      <c r="P25" t="s">
        <v>137</v>
      </c>
      <c r="Q25" t="s">
        <v>134</v>
      </c>
      <c r="S25" t="s">
        <v>134</v>
      </c>
      <c r="W25" t="s">
        <v>137</v>
      </c>
      <c r="X25" t="s">
        <v>134</v>
      </c>
      <c r="Y25" t="s">
        <v>136</v>
      </c>
      <c r="Z25" t="s">
        <v>137</v>
      </c>
      <c r="AA25" t="s">
        <v>137</v>
      </c>
      <c r="AB25" t="s">
        <v>134</v>
      </c>
      <c r="BF25">
        <v>0</v>
      </c>
    </row>
    <row r="26" spans="1:58" customFormat="1" x14ac:dyDescent="0.25">
      <c r="A26">
        <v>337983</v>
      </c>
      <c r="B26" t="s">
        <v>132</v>
      </c>
      <c r="K26" t="s">
        <v>137</v>
      </c>
      <c r="P26" t="s">
        <v>136</v>
      </c>
      <c r="Q26" t="s">
        <v>137</v>
      </c>
      <c r="R26" t="s">
        <v>137</v>
      </c>
      <c r="S26" t="s">
        <v>134</v>
      </c>
      <c r="W26" t="s">
        <v>136</v>
      </c>
      <c r="Y26" t="s">
        <v>134</v>
      </c>
      <c r="Z26" t="s">
        <v>136</v>
      </c>
      <c r="AA26" t="s">
        <v>136</v>
      </c>
      <c r="AB26" t="s">
        <v>136</v>
      </c>
      <c r="BF26">
        <v>0</v>
      </c>
    </row>
    <row r="27" spans="1:58" customFormat="1" x14ac:dyDescent="0.25">
      <c r="A27">
        <v>338219</v>
      </c>
      <c r="B27" t="s">
        <v>132</v>
      </c>
      <c r="C27" t="s">
        <v>137</v>
      </c>
      <c r="K27" t="s">
        <v>137</v>
      </c>
      <c r="M27" t="s">
        <v>136</v>
      </c>
      <c r="N27" t="s">
        <v>137</v>
      </c>
      <c r="V27" t="s">
        <v>137</v>
      </c>
      <c r="W27" t="s">
        <v>137</v>
      </c>
      <c r="X27" t="s">
        <v>137</v>
      </c>
      <c r="Y27" t="s">
        <v>136</v>
      </c>
      <c r="AA27" t="s">
        <v>137</v>
      </c>
      <c r="AB27" t="s">
        <v>137</v>
      </c>
      <c r="BF27">
        <v>0</v>
      </c>
    </row>
    <row r="28" spans="1:58" customFormat="1" x14ac:dyDescent="0.25">
      <c r="A28">
        <v>338650</v>
      </c>
      <c r="B28" t="s">
        <v>132</v>
      </c>
      <c r="K28" t="s">
        <v>136</v>
      </c>
      <c r="L28" t="s">
        <v>134</v>
      </c>
      <c r="O28" t="s">
        <v>136</v>
      </c>
      <c r="P28" t="s">
        <v>136</v>
      </c>
      <c r="R28" t="s">
        <v>136</v>
      </c>
      <c r="S28" t="s">
        <v>134</v>
      </c>
      <c r="V28" t="s">
        <v>134</v>
      </c>
      <c r="W28" t="s">
        <v>134</v>
      </c>
      <c r="X28" t="s">
        <v>134</v>
      </c>
      <c r="Y28" t="s">
        <v>134</v>
      </c>
      <c r="Z28" t="s">
        <v>134</v>
      </c>
      <c r="AA28" t="s">
        <v>134</v>
      </c>
      <c r="AB28" t="s">
        <v>134</v>
      </c>
      <c r="BF28">
        <v>0</v>
      </c>
    </row>
    <row r="29" spans="1:58" customFormat="1" x14ac:dyDescent="0.25">
      <c r="A29">
        <v>338788</v>
      </c>
      <c r="B29" t="s">
        <v>132</v>
      </c>
      <c r="G29" t="s">
        <v>137</v>
      </c>
      <c r="H29" t="s">
        <v>137</v>
      </c>
      <c r="I29" t="s">
        <v>136</v>
      </c>
      <c r="L29" t="s">
        <v>137</v>
      </c>
      <c r="N29" t="s">
        <v>136</v>
      </c>
      <c r="O29" t="s">
        <v>137</v>
      </c>
      <c r="P29" t="s">
        <v>136</v>
      </c>
      <c r="Q29" t="s">
        <v>136</v>
      </c>
      <c r="R29" t="s">
        <v>134</v>
      </c>
      <c r="S29" t="s">
        <v>136</v>
      </c>
      <c r="T29" t="s">
        <v>136</v>
      </c>
      <c r="U29" t="s">
        <v>134</v>
      </c>
      <c r="V29" t="s">
        <v>134</v>
      </c>
      <c r="W29" t="s">
        <v>134</v>
      </c>
      <c r="X29" t="s">
        <v>134</v>
      </c>
      <c r="Y29" t="s">
        <v>134</v>
      </c>
      <c r="Z29" t="s">
        <v>134</v>
      </c>
      <c r="AA29" t="s">
        <v>134</v>
      </c>
      <c r="AB29" t="s">
        <v>134</v>
      </c>
      <c r="BF29">
        <v>0</v>
      </c>
    </row>
    <row r="30" spans="1:58" customFormat="1" x14ac:dyDescent="0.25">
      <c r="A30">
        <v>338814</v>
      </c>
      <c r="B30" t="s">
        <v>132</v>
      </c>
      <c r="G30" t="s">
        <v>137</v>
      </c>
      <c r="H30" t="s">
        <v>137</v>
      </c>
      <c r="I30" t="s">
        <v>137</v>
      </c>
      <c r="N30" t="s">
        <v>137</v>
      </c>
      <c r="O30" t="s">
        <v>137</v>
      </c>
      <c r="P30" t="s">
        <v>136</v>
      </c>
      <c r="R30" t="s">
        <v>134</v>
      </c>
      <c r="S30" t="s">
        <v>136</v>
      </c>
      <c r="T30" t="s">
        <v>136</v>
      </c>
      <c r="V30" t="s">
        <v>134</v>
      </c>
      <c r="W30" t="s">
        <v>134</v>
      </c>
      <c r="X30" t="s">
        <v>134</v>
      </c>
      <c r="Y30" t="s">
        <v>134</v>
      </c>
      <c r="Z30" t="s">
        <v>134</v>
      </c>
      <c r="AA30" t="s">
        <v>134</v>
      </c>
      <c r="AB30" t="s">
        <v>134</v>
      </c>
      <c r="BF30">
        <v>0</v>
      </c>
    </row>
    <row r="31" spans="1:58" customFormat="1" x14ac:dyDescent="0.25">
      <c r="A31">
        <v>338965</v>
      </c>
      <c r="B31" t="s">
        <v>132</v>
      </c>
      <c r="I31" t="s">
        <v>134</v>
      </c>
      <c r="L31" t="s">
        <v>134</v>
      </c>
      <c r="N31" t="s">
        <v>134</v>
      </c>
      <c r="P31" t="s">
        <v>134</v>
      </c>
      <c r="Q31" t="s">
        <v>134</v>
      </c>
      <c r="R31" t="s">
        <v>134</v>
      </c>
      <c r="T31" t="s">
        <v>134</v>
      </c>
      <c r="U31" t="s">
        <v>134</v>
      </c>
      <c r="V31" t="s">
        <v>134</v>
      </c>
      <c r="W31" t="s">
        <v>134</v>
      </c>
      <c r="X31" t="s">
        <v>134</v>
      </c>
      <c r="Y31" t="s">
        <v>134</v>
      </c>
      <c r="Z31" t="s">
        <v>134</v>
      </c>
      <c r="AA31" t="s">
        <v>134</v>
      </c>
      <c r="AB31" t="s">
        <v>134</v>
      </c>
      <c r="BF31">
        <v>0</v>
      </c>
    </row>
    <row r="32" spans="1:58" customFormat="1" x14ac:dyDescent="0.25">
      <c r="A32">
        <v>339051</v>
      </c>
      <c r="B32" t="s">
        <v>132</v>
      </c>
      <c r="I32" t="s">
        <v>134</v>
      </c>
      <c r="K32" t="s">
        <v>134</v>
      </c>
      <c r="N32" t="s">
        <v>134</v>
      </c>
      <c r="O32" t="s">
        <v>134</v>
      </c>
      <c r="P32" t="s">
        <v>134</v>
      </c>
      <c r="Q32" t="s">
        <v>134</v>
      </c>
      <c r="R32" t="s">
        <v>134</v>
      </c>
      <c r="S32" t="s">
        <v>134</v>
      </c>
      <c r="T32" t="s">
        <v>134</v>
      </c>
      <c r="U32" t="s">
        <v>134</v>
      </c>
      <c r="V32" t="s">
        <v>134</v>
      </c>
      <c r="W32" t="s">
        <v>134</v>
      </c>
      <c r="X32" t="s">
        <v>134</v>
      </c>
      <c r="Y32" t="s">
        <v>134</v>
      </c>
      <c r="Z32" t="s">
        <v>134</v>
      </c>
      <c r="AA32" t="s">
        <v>134</v>
      </c>
      <c r="AB32" t="s">
        <v>134</v>
      </c>
      <c r="BF32">
        <v>0</v>
      </c>
    </row>
    <row r="33" spans="1:58" customFormat="1" x14ac:dyDescent="0.25">
      <c r="A33">
        <v>339474</v>
      </c>
      <c r="B33" t="s">
        <v>132</v>
      </c>
      <c r="E33" t="s">
        <v>137</v>
      </c>
      <c r="G33" t="s">
        <v>136</v>
      </c>
      <c r="I33" t="s">
        <v>136</v>
      </c>
      <c r="K33" t="s">
        <v>134</v>
      </c>
      <c r="O33" t="s">
        <v>136</v>
      </c>
      <c r="P33" t="s">
        <v>136</v>
      </c>
      <c r="R33" t="s">
        <v>136</v>
      </c>
      <c r="S33" t="s">
        <v>136</v>
      </c>
      <c r="T33" t="s">
        <v>136</v>
      </c>
      <c r="V33" t="s">
        <v>134</v>
      </c>
      <c r="W33" t="s">
        <v>134</v>
      </c>
      <c r="X33" t="s">
        <v>134</v>
      </c>
      <c r="Y33" t="s">
        <v>134</v>
      </c>
      <c r="Z33" t="s">
        <v>134</v>
      </c>
      <c r="AA33" t="s">
        <v>134</v>
      </c>
      <c r="AB33" t="s">
        <v>134</v>
      </c>
      <c r="BF33">
        <v>0</v>
      </c>
    </row>
    <row r="34" spans="1:58" customFormat="1" x14ac:dyDescent="0.25">
      <c r="A34">
        <v>339503</v>
      </c>
      <c r="B34" t="s">
        <v>132</v>
      </c>
      <c r="F34" t="s">
        <v>202</v>
      </c>
      <c r="K34" t="s">
        <v>202</v>
      </c>
      <c r="M34" t="s">
        <v>202</v>
      </c>
      <c r="Q34" t="s">
        <v>202</v>
      </c>
      <c r="U34" t="s">
        <v>202</v>
      </c>
      <c r="W34" t="s">
        <v>202</v>
      </c>
      <c r="Z34" t="s">
        <v>202</v>
      </c>
      <c r="AA34" t="s">
        <v>202</v>
      </c>
      <c r="AB34" t="s">
        <v>202</v>
      </c>
      <c r="BF34">
        <v>0</v>
      </c>
    </row>
    <row r="35" spans="1:58" customFormat="1" x14ac:dyDescent="0.25">
      <c r="A35">
        <v>339511</v>
      </c>
      <c r="B35" t="s">
        <v>132</v>
      </c>
      <c r="O35" t="s">
        <v>137</v>
      </c>
      <c r="W35" t="s">
        <v>134</v>
      </c>
      <c r="X35" t="s">
        <v>134</v>
      </c>
      <c r="Y35" t="s">
        <v>134</v>
      </c>
      <c r="Z35" t="s">
        <v>134</v>
      </c>
      <c r="AA35" t="s">
        <v>134</v>
      </c>
      <c r="AB35" t="s">
        <v>134</v>
      </c>
      <c r="BF35">
        <v>0</v>
      </c>
    </row>
    <row r="36" spans="1:58" customFormat="1" x14ac:dyDescent="0.25">
      <c r="A36">
        <v>339549</v>
      </c>
      <c r="B36" t="s">
        <v>132</v>
      </c>
      <c r="M36" t="s">
        <v>134</v>
      </c>
      <c r="N36" t="s">
        <v>134</v>
      </c>
      <c r="O36" t="s">
        <v>136</v>
      </c>
      <c r="P36" t="s">
        <v>136</v>
      </c>
      <c r="Q36" t="s">
        <v>134</v>
      </c>
      <c r="R36" t="s">
        <v>134</v>
      </c>
      <c r="W36" t="s">
        <v>134</v>
      </c>
      <c r="X36" t="s">
        <v>134</v>
      </c>
      <c r="Y36" t="s">
        <v>134</v>
      </c>
      <c r="Z36" t="s">
        <v>134</v>
      </c>
      <c r="AA36" t="s">
        <v>134</v>
      </c>
      <c r="AB36" t="s">
        <v>134</v>
      </c>
      <c r="BF36">
        <v>0</v>
      </c>
    </row>
    <row r="37" spans="1:58" customFormat="1" x14ac:dyDescent="0.25">
      <c r="A37">
        <v>339656</v>
      </c>
      <c r="B37" t="s">
        <v>132</v>
      </c>
      <c r="I37" t="s">
        <v>134</v>
      </c>
      <c r="L37" t="s">
        <v>134</v>
      </c>
      <c r="N37" t="s">
        <v>134</v>
      </c>
      <c r="P37" t="s">
        <v>136</v>
      </c>
      <c r="Q37" t="s">
        <v>134</v>
      </c>
      <c r="R37" t="s">
        <v>134</v>
      </c>
      <c r="S37" t="s">
        <v>134</v>
      </c>
      <c r="T37" t="s">
        <v>134</v>
      </c>
      <c r="U37" t="s">
        <v>134</v>
      </c>
      <c r="V37" t="s">
        <v>134</v>
      </c>
      <c r="W37" t="s">
        <v>134</v>
      </c>
      <c r="X37" t="s">
        <v>134</v>
      </c>
      <c r="Y37" t="s">
        <v>134</v>
      </c>
      <c r="Z37" t="s">
        <v>134</v>
      </c>
      <c r="AA37" t="s">
        <v>134</v>
      </c>
      <c r="AB37" t="s">
        <v>134</v>
      </c>
      <c r="BF37">
        <v>0</v>
      </c>
    </row>
    <row r="38" spans="1:58" customFormat="1" x14ac:dyDescent="0.25">
      <c r="A38">
        <v>339955</v>
      </c>
      <c r="B38" t="s">
        <v>132</v>
      </c>
      <c r="D38" t="s">
        <v>134</v>
      </c>
      <c r="G38" t="s">
        <v>134</v>
      </c>
      <c r="J38" t="s">
        <v>134</v>
      </c>
      <c r="L38" t="s">
        <v>134</v>
      </c>
      <c r="Q38" t="s">
        <v>134</v>
      </c>
      <c r="R38" t="s">
        <v>134</v>
      </c>
      <c r="T38" t="s">
        <v>134</v>
      </c>
      <c r="V38" t="s">
        <v>134</v>
      </c>
      <c r="W38" t="s">
        <v>134</v>
      </c>
      <c r="X38" t="s">
        <v>134</v>
      </c>
      <c r="Y38" t="s">
        <v>134</v>
      </c>
      <c r="Z38" t="s">
        <v>134</v>
      </c>
      <c r="AA38" t="s">
        <v>134</v>
      </c>
      <c r="BF38">
        <v>0</v>
      </c>
    </row>
    <row r="39" spans="1:58" customFormat="1" x14ac:dyDescent="0.25">
      <c r="A39">
        <v>324633</v>
      </c>
      <c r="B39" t="s">
        <v>132</v>
      </c>
      <c r="G39" t="s">
        <v>202</v>
      </c>
      <c r="H39" t="s">
        <v>202</v>
      </c>
      <c r="I39" t="s">
        <v>202</v>
      </c>
      <c r="N39" t="s">
        <v>202</v>
      </c>
      <c r="P39" t="s">
        <v>202</v>
      </c>
      <c r="Q39" t="s">
        <v>202</v>
      </c>
      <c r="R39" t="s">
        <v>202</v>
      </c>
      <c r="S39" t="s">
        <v>202</v>
      </c>
      <c r="T39" t="s">
        <v>202</v>
      </c>
      <c r="U39" t="s">
        <v>202</v>
      </c>
      <c r="V39" t="s">
        <v>202</v>
      </c>
      <c r="W39" t="s">
        <v>202</v>
      </c>
      <c r="X39" t="s">
        <v>202</v>
      </c>
      <c r="Y39" t="s">
        <v>202</v>
      </c>
      <c r="Z39" t="s">
        <v>202</v>
      </c>
      <c r="AA39" t="s">
        <v>202</v>
      </c>
      <c r="AB39" t="s">
        <v>202</v>
      </c>
      <c r="BF39" t="s">
        <v>3176</v>
      </c>
    </row>
    <row r="40" spans="1:58" customFormat="1" x14ac:dyDescent="0.25">
      <c r="A40">
        <v>334576</v>
      </c>
      <c r="B40" t="s">
        <v>132</v>
      </c>
      <c r="O40" t="s">
        <v>202</v>
      </c>
      <c r="P40" t="s">
        <v>202</v>
      </c>
      <c r="S40" t="s">
        <v>202</v>
      </c>
      <c r="U40" t="s">
        <v>202</v>
      </c>
      <c r="W40" t="s">
        <v>202</v>
      </c>
      <c r="Y40" t="s">
        <v>202</v>
      </c>
      <c r="Z40" t="s">
        <v>202</v>
      </c>
      <c r="AB40" t="s">
        <v>202</v>
      </c>
      <c r="BF40" t="s">
        <v>3176</v>
      </c>
    </row>
    <row r="41" spans="1:58" customFormat="1" x14ac:dyDescent="0.25">
      <c r="A41">
        <v>335307</v>
      </c>
      <c r="B41" t="s">
        <v>132</v>
      </c>
      <c r="I41" t="s">
        <v>202</v>
      </c>
      <c r="N41" t="s">
        <v>202</v>
      </c>
      <c r="O41" t="s">
        <v>202</v>
      </c>
      <c r="V41" t="s">
        <v>202</v>
      </c>
      <c r="W41" t="s">
        <v>202</v>
      </c>
      <c r="AA41" t="s">
        <v>202</v>
      </c>
      <c r="AB41" t="s">
        <v>202</v>
      </c>
      <c r="BF41" t="s">
        <v>3529</v>
      </c>
    </row>
    <row r="42" spans="1:58" customFormat="1" x14ac:dyDescent="0.25">
      <c r="A42">
        <v>303122</v>
      </c>
      <c r="B42" t="s">
        <v>132</v>
      </c>
      <c r="D42" t="s">
        <v>202</v>
      </c>
      <c r="F42" t="s">
        <v>202</v>
      </c>
      <c r="G42" t="s">
        <v>202</v>
      </c>
      <c r="L42" t="s">
        <v>202</v>
      </c>
      <c r="N42" t="s">
        <v>202</v>
      </c>
      <c r="Q42" t="s">
        <v>202</v>
      </c>
      <c r="AA42" t="s">
        <v>202</v>
      </c>
      <c r="BF42" t="e">
        <v>#N/A</v>
      </c>
    </row>
    <row r="43" spans="1:58" customFormat="1" x14ac:dyDescent="0.25">
      <c r="A43">
        <v>340126</v>
      </c>
      <c r="B43" t="s">
        <v>132</v>
      </c>
      <c r="P43" t="s">
        <v>202</v>
      </c>
      <c r="U43" t="s">
        <v>202</v>
      </c>
      <c r="W43" t="s">
        <v>202</v>
      </c>
      <c r="X43" t="s">
        <v>202</v>
      </c>
      <c r="Z43" t="s">
        <v>202</v>
      </c>
      <c r="AB43" t="s">
        <v>202</v>
      </c>
      <c r="BF43" t="s">
        <v>3186</v>
      </c>
    </row>
    <row r="44" spans="1:58" customFormat="1" x14ac:dyDescent="0.25">
      <c r="A44">
        <v>320773</v>
      </c>
      <c r="B44" t="s">
        <v>132</v>
      </c>
      <c r="K44" t="s">
        <v>202</v>
      </c>
      <c r="M44" t="s">
        <v>202</v>
      </c>
      <c r="N44" t="s">
        <v>202</v>
      </c>
      <c r="O44" t="s">
        <v>202</v>
      </c>
      <c r="P44" t="s">
        <v>202</v>
      </c>
      <c r="Q44" t="s">
        <v>202</v>
      </c>
      <c r="R44" t="s">
        <v>202</v>
      </c>
      <c r="S44" t="s">
        <v>202</v>
      </c>
      <c r="T44" t="s">
        <v>202</v>
      </c>
      <c r="U44" t="s">
        <v>202</v>
      </c>
      <c r="V44" t="s">
        <v>202</v>
      </c>
      <c r="W44" t="s">
        <v>202</v>
      </c>
      <c r="X44" t="s">
        <v>202</v>
      </c>
      <c r="Y44" t="s">
        <v>202</v>
      </c>
      <c r="Z44" t="s">
        <v>202</v>
      </c>
      <c r="AA44" t="s">
        <v>202</v>
      </c>
      <c r="AB44" t="s">
        <v>202</v>
      </c>
      <c r="BF44">
        <v>0</v>
      </c>
    </row>
    <row r="45" spans="1:58" customFormat="1" x14ac:dyDescent="0.25">
      <c r="A45">
        <v>325791</v>
      </c>
      <c r="B45" t="s">
        <v>132</v>
      </c>
      <c r="H45" t="s">
        <v>202</v>
      </c>
      <c r="M45" t="s">
        <v>202</v>
      </c>
      <c r="N45" t="s">
        <v>202</v>
      </c>
      <c r="O45" t="s">
        <v>202</v>
      </c>
      <c r="P45" t="s">
        <v>202</v>
      </c>
      <c r="Q45" t="s">
        <v>202</v>
      </c>
      <c r="R45" t="s">
        <v>202</v>
      </c>
      <c r="S45" t="s">
        <v>202</v>
      </c>
      <c r="T45" t="s">
        <v>202</v>
      </c>
      <c r="U45" t="s">
        <v>202</v>
      </c>
      <c r="V45" t="s">
        <v>202</v>
      </c>
      <c r="W45" t="s">
        <v>202</v>
      </c>
      <c r="X45" t="s">
        <v>202</v>
      </c>
      <c r="Y45" t="s">
        <v>202</v>
      </c>
      <c r="Z45" t="s">
        <v>202</v>
      </c>
      <c r="AA45" t="s">
        <v>202</v>
      </c>
      <c r="AB45" t="s">
        <v>202</v>
      </c>
      <c r="BF45">
        <v>0</v>
      </c>
    </row>
    <row r="46" spans="1:58" customFormat="1" x14ac:dyDescent="0.25">
      <c r="A46">
        <v>327330</v>
      </c>
      <c r="B46" t="s">
        <v>132</v>
      </c>
      <c r="J46" t="s">
        <v>202</v>
      </c>
      <c r="L46" t="s">
        <v>202</v>
      </c>
      <c r="M46" t="s">
        <v>202</v>
      </c>
      <c r="O46" t="s">
        <v>202</v>
      </c>
      <c r="P46" t="s">
        <v>202</v>
      </c>
      <c r="Q46" t="s">
        <v>202</v>
      </c>
      <c r="R46" t="s">
        <v>202</v>
      </c>
      <c r="S46" t="s">
        <v>202</v>
      </c>
      <c r="T46" t="s">
        <v>202</v>
      </c>
      <c r="U46" t="s">
        <v>202</v>
      </c>
      <c r="V46" t="s">
        <v>202</v>
      </c>
      <c r="W46" t="s">
        <v>202</v>
      </c>
      <c r="X46" t="s">
        <v>202</v>
      </c>
      <c r="Y46" t="s">
        <v>202</v>
      </c>
      <c r="Z46" t="s">
        <v>202</v>
      </c>
      <c r="AA46" t="s">
        <v>202</v>
      </c>
      <c r="AB46" t="s">
        <v>202</v>
      </c>
      <c r="BF46">
        <v>0</v>
      </c>
    </row>
    <row r="47" spans="1:58" customFormat="1" x14ac:dyDescent="0.25">
      <c r="A47">
        <v>328095</v>
      </c>
      <c r="B47" t="s">
        <v>132</v>
      </c>
      <c r="H47" t="s">
        <v>202</v>
      </c>
      <c r="L47" t="s">
        <v>202</v>
      </c>
      <c r="M47" t="s">
        <v>202</v>
      </c>
      <c r="O47" t="s">
        <v>202</v>
      </c>
      <c r="P47" t="s">
        <v>202</v>
      </c>
      <c r="Q47" t="s">
        <v>202</v>
      </c>
      <c r="R47" t="s">
        <v>202</v>
      </c>
      <c r="S47" t="s">
        <v>202</v>
      </c>
      <c r="T47" t="s">
        <v>202</v>
      </c>
      <c r="U47" t="s">
        <v>202</v>
      </c>
      <c r="V47" t="s">
        <v>202</v>
      </c>
      <c r="W47" t="s">
        <v>202</v>
      </c>
      <c r="X47" t="s">
        <v>202</v>
      </c>
      <c r="Y47" t="s">
        <v>202</v>
      </c>
      <c r="Z47" t="s">
        <v>202</v>
      </c>
      <c r="AA47" t="s">
        <v>202</v>
      </c>
      <c r="AB47" t="s">
        <v>202</v>
      </c>
      <c r="BF47">
        <v>0</v>
      </c>
    </row>
    <row r="48" spans="1:58" customFormat="1" x14ac:dyDescent="0.25">
      <c r="A48">
        <v>328550</v>
      </c>
      <c r="B48" t="s">
        <v>132</v>
      </c>
      <c r="J48" t="s">
        <v>202</v>
      </c>
      <c r="M48" t="s">
        <v>202</v>
      </c>
      <c r="N48" t="s">
        <v>202</v>
      </c>
      <c r="O48" t="s">
        <v>202</v>
      </c>
      <c r="P48" t="s">
        <v>202</v>
      </c>
      <c r="Q48" t="s">
        <v>202</v>
      </c>
      <c r="R48" t="s">
        <v>202</v>
      </c>
      <c r="S48" t="s">
        <v>202</v>
      </c>
      <c r="T48" t="s">
        <v>202</v>
      </c>
      <c r="U48" t="s">
        <v>202</v>
      </c>
      <c r="V48" t="s">
        <v>202</v>
      </c>
      <c r="W48" t="s">
        <v>202</v>
      </c>
      <c r="X48" t="s">
        <v>202</v>
      </c>
      <c r="Y48" t="s">
        <v>202</v>
      </c>
      <c r="Z48" t="s">
        <v>202</v>
      </c>
      <c r="AA48" t="s">
        <v>202</v>
      </c>
      <c r="AB48" t="s">
        <v>202</v>
      </c>
      <c r="BF48">
        <v>0</v>
      </c>
    </row>
    <row r="49" spans="1:58" customFormat="1" x14ac:dyDescent="0.25">
      <c r="A49">
        <v>330564</v>
      </c>
      <c r="B49" t="s">
        <v>132</v>
      </c>
      <c r="J49" t="s">
        <v>202</v>
      </c>
      <c r="M49" t="s">
        <v>202</v>
      </c>
      <c r="N49" t="s">
        <v>202</v>
      </c>
      <c r="O49" t="s">
        <v>202</v>
      </c>
      <c r="P49" t="s">
        <v>202</v>
      </c>
      <c r="Q49" t="s">
        <v>202</v>
      </c>
      <c r="R49" t="s">
        <v>202</v>
      </c>
      <c r="S49" t="s">
        <v>202</v>
      </c>
      <c r="T49" t="s">
        <v>202</v>
      </c>
      <c r="U49" t="s">
        <v>202</v>
      </c>
      <c r="V49" t="s">
        <v>202</v>
      </c>
      <c r="W49" t="s">
        <v>202</v>
      </c>
      <c r="X49" t="s">
        <v>202</v>
      </c>
      <c r="Y49" t="s">
        <v>202</v>
      </c>
      <c r="Z49" t="s">
        <v>202</v>
      </c>
      <c r="AA49" t="s">
        <v>202</v>
      </c>
      <c r="AB49" t="s">
        <v>202</v>
      </c>
      <c r="BF49">
        <v>0</v>
      </c>
    </row>
    <row r="50" spans="1:58" customFormat="1" x14ac:dyDescent="0.25">
      <c r="A50">
        <v>331566</v>
      </c>
      <c r="B50" t="s">
        <v>132</v>
      </c>
      <c r="F50" t="s">
        <v>202</v>
      </c>
      <c r="G50" t="s">
        <v>202</v>
      </c>
      <c r="N50" t="s">
        <v>202</v>
      </c>
      <c r="O50" t="s">
        <v>202</v>
      </c>
      <c r="P50" t="s">
        <v>202</v>
      </c>
      <c r="Q50" t="s">
        <v>202</v>
      </c>
      <c r="R50" t="s">
        <v>202</v>
      </c>
      <c r="S50" t="s">
        <v>202</v>
      </c>
      <c r="T50" t="s">
        <v>202</v>
      </c>
      <c r="U50" t="s">
        <v>202</v>
      </c>
      <c r="V50" t="s">
        <v>202</v>
      </c>
      <c r="W50" t="s">
        <v>202</v>
      </c>
      <c r="X50" t="s">
        <v>202</v>
      </c>
      <c r="Y50" t="s">
        <v>202</v>
      </c>
      <c r="Z50" t="s">
        <v>202</v>
      </c>
      <c r="AA50" t="s">
        <v>202</v>
      </c>
      <c r="AB50" t="s">
        <v>202</v>
      </c>
      <c r="BF50">
        <v>0</v>
      </c>
    </row>
    <row r="51" spans="1:58" customFormat="1" x14ac:dyDescent="0.25">
      <c r="A51">
        <v>332649</v>
      </c>
      <c r="B51" t="s">
        <v>132</v>
      </c>
      <c r="J51" t="s">
        <v>202</v>
      </c>
      <c r="K51" t="s">
        <v>202</v>
      </c>
      <c r="N51" t="s">
        <v>202</v>
      </c>
      <c r="O51" t="s">
        <v>202</v>
      </c>
      <c r="P51" t="s">
        <v>202</v>
      </c>
      <c r="Q51" t="s">
        <v>202</v>
      </c>
      <c r="R51" t="s">
        <v>202</v>
      </c>
      <c r="S51" t="s">
        <v>202</v>
      </c>
      <c r="T51" t="s">
        <v>202</v>
      </c>
      <c r="U51" t="s">
        <v>202</v>
      </c>
      <c r="V51" t="s">
        <v>202</v>
      </c>
      <c r="W51" t="s">
        <v>202</v>
      </c>
      <c r="X51" t="s">
        <v>202</v>
      </c>
      <c r="Y51" t="s">
        <v>202</v>
      </c>
      <c r="Z51" t="s">
        <v>202</v>
      </c>
      <c r="AA51" t="s">
        <v>202</v>
      </c>
      <c r="AB51" t="s">
        <v>202</v>
      </c>
      <c r="BF51">
        <v>0</v>
      </c>
    </row>
    <row r="52" spans="1:58" customFormat="1" x14ac:dyDescent="0.25">
      <c r="A52">
        <v>332793</v>
      </c>
      <c r="B52" t="s">
        <v>132</v>
      </c>
      <c r="H52" t="s">
        <v>202</v>
      </c>
      <c r="I52" t="s">
        <v>202</v>
      </c>
      <c r="M52" t="s">
        <v>202</v>
      </c>
      <c r="O52" t="s">
        <v>202</v>
      </c>
      <c r="P52" t="s">
        <v>202</v>
      </c>
      <c r="Q52" t="s">
        <v>202</v>
      </c>
      <c r="R52" t="s">
        <v>202</v>
      </c>
      <c r="S52" t="s">
        <v>202</v>
      </c>
      <c r="T52" t="s">
        <v>202</v>
      </c>
      <c r="U52" t="s">
        <v>202</v>
      </c>
      <c r="V52" t="s">
        <v>202</v>
      </c>
      <c r="W52" t="s">
        <v>202</v>
      </c>
      <c r="X52" t="s">
        <v>202</v>
      </c>
      <c r="Y52" t="s">
        <v>202</v>
      </c>
      <c r="Z52" t="s">
        <v>202</v>
      </c>
      <c r="AA52" t="s">
        <v>202</v>
      </c>
      <c r="AB52" t="s">
        <v>202</v>
      </c>
      <c r="BF52">
        <v>0</v>
      </c>
    </row>
    <row r="53" spans="1:58" customFormat="1" x14ac:dyDescent="0.25">
      <c r="A53">
        <v>332837</v>
      </c>
      <c r="B53" t="s">
        <v>132</v>
      </c>
      <c r="H53" t="s">
        <v>202</v>
      </c>
      <c r="I53" t="s">
        <v>202</v>
      </c>
      <c r="N53" t="s">
        <v>202</v>
      </c>
      <c r="O53" t="s">
        <v>202</v>
      </c>
      <c r="P53" t="s">
        <v>202</v>
      </c>
      <c r="Q53" t="s">
        <v>202</v>
      </c>
      <c r="R53" t="s">
        <v>202</v>
      </c>
      <c r="S53" t="s">
        <v>202</v>
      </c>
      <c r="T53" t="s">
        <v>202</v>
      </c>
      <c r="U53" t="s">
        <v>202</v>
      </c>
      <c r="V53" t="s">
        <v>202</v>
      </c>
      <c r="W53" t="s">
        <v>202</v>
      </c>
      <c r="X53" t="s">
        <v>202</v>
      </c>
      <c r="Y53" t="s">
        <v>202</v>
      </c>
      <c r="Z53" t="s">
        <v>202</v>
      </c>
      <c r="AA53" t="s">
        <v>202</v>
      </c>
      <c r="AB53" t="s">
        <v>202</v>
      </c>
      <c r="BF53">
        <v>0</v>
      </c>
    </row>
    <row r="54" spans="1:58" customFormat="1" x14ac:dyDescent="0.25">
      <c r="A54">
        <v>333848</v>
      </c>
      <c r="B54" t="s">
        <v>132</v>
      </c>
      <c r="E54" t="s">
        <v>202</v>
      </c>
      <c r="F54" t="s">
        <v>202</v>
      </c>
      <c r="G54" t="s">
        <v>202</v>
      </c>
      <c r="O54" t="s">
        <v>202</v>
      </c>
      <c r="P54" t="s">
        <v>202</v>
      </c>
      <c r="Q54" t="s">
        <v>202</v>
      </c>
      <c r="R54" t="s">
        <v>202</v>
      </c>
      <c r="S54" t="s">
        <v>202</v>
      </c>
      <c r="T54" t="s">
        <v>202</v>
      </c>
      <c r="U54" t="s">
        <v>202</v>
      </c>
      <c r="V54" t="s">
        <v>202</v>
      </c>
      <c r="W54" t="s">
        <v>202</v>
      </c>
      <c r="X54" t="s">
        <v>202</v>
      </c>
      <c r="Y54" t="s">
        <v>202</v>
      </c>
      <c r="Z54" t="s">
        <v>202</v>
      </c>
      <c r="AA54" t="s">
        <v>202</v>
      </c>
      <c r="AB54" t="s">
        <v>202</v>
      </c>
      <c r="BF54">
        <v>0</v>
      </c>
    </row>
    <row r="55" spans="1:58" customFormat="1" x14ac:dyDescent="0.25">
      <c r="A55">
        <v>318400</v>
      </c>
      <c r="B55" t="s">
        <v>132</v>
      </c>
      <c r="H55" t="s">
        <v>202</v>
      </c>
      <c r="M55" t="s">
        <v>202</v>
      </c>
      <c r="N55" t="s">
        <v>202</v>
      </c>
      <c r="O55" t="s">
        <v>202</v>
      </c>
      <c r="P55" t="s">
        <v>202</v>
      </c>
      <c r="Q55" t="s">
        <v>202</v>
      </c>
      <c r="R55" t="s">
        <v>202</v>
      </c>
      <c r="S55" t="s">
        <v>202</v>
      </c>
      <c r="U55" t="s">
        <v>202</v>
      </c>
      <c r="V55" t="s">
        <v>202</v>
      </c>
      <c r="W55" t="s">
        <v>202</v>
      </c>
      <c r="X55" t="s">
        <v>202</v>
      </c>
      <c r="Y55" t="s">
        <v>202</v>
      </c>
      <c r="Z55" t="s">
        <v>202</v>
      </c>
      <c r="AA55" t="s">
        <v>202</v>
      </c>
      <c r="AB55" t="s">
        <v>202</v>
      </c>
      <c r="BF55">
        <v>0</v>
      </c>
    </row>
    <row r="56" spans="1:58" customFormat="1" x14ac:dyDescent="0.25">
      <c r="A56">
        <v>319177</v>
      </c>
      <c r="B56" t="s">
        <v>132</v>
      </c>
      <c r="I56" t="s">
        <v>202</v>
      </c>
      <c r="M56" t="s">
        <v>202</v>
      </c>
      <c r="O56" t="s">
        <v>202</v>
      </c>
      <c r="P56" t="s">
        <v>202</v>
      </c>
      <c r="Q56" t="s">
        <v>202</v>
      </c>
      <c r="R56" t="s">
        <v>202</v>
      </c>
      <c r="S56" t="s">
        <v>202</v>
      </c>
      <c r="T56" t="s">
        <v>202</v>
      </c>
      <c r="U56" t="s">
        <v>202</v>
      </c>
      <c r="V56" t="s">
        <v>202</v>
      </c>
      <c r="W56" t="s">
        <v>202</v>
      </c>
      <c r="X56" t="s">
        <v>202</v>
      </c>
      <c r="Y56" t="s">
        <v>202</v>
      </c>
      <c r="Z56" t="s">
        <v>202</v>
      </c>
      <c r="AA56" t="s">
        <v>202</v>
      </c>
      <c r="AB56" t="s">
        <v>202</v>
      </c>
      <c r="BF56">
        <v>0</v>
      </c>
    </row>
    <row r="57" spans="1:58" customFormat="1" x14ac:dyDescent="0.25">
      <c r="A57">
        <v>329932</v>
      </c>
      <c r="B57" t="s">
        <v>132</v>
      </c>
      <c r="D57" t="s">
        <v>202</v>
      </c>
      <c r="H57" t="s">
        <v>202</v>
      </c>
      <c r="M57" t="s">
        <v>202</v>
      </c>
      <c r="O57" t="s">
        <v>202</v>
      </c>
      <c r="P57" t="s">
        <v>202</v>
      </c>
      <c r="Q57" t="s">
        <v>202</v>
      </c>
      <c r="R57" t="s">
        <v>202</v>
      </c>
      <c r="S57" t="s">
        <v>202</v>
      </c>
      <c r="T57" t="s">
        <v>202</v>
      </c>
      <c r="V57" t="s">
        <v>202</v>
      </c>
      <c r="W57" t="s">
        <v>202</v>
      </c>
      <c r="X57" t="s">
        <v>202</v>
      </c>
      <c r="Y57" t="s">
        <v>202</v>
      </c>
      <c r="Z57" t="s">
        <v>202</v>
      </c>
      <c r="AA57" t="s">
        <v>202</v>
      </c>
      <c r="AB57" t="s">
        <v>202</v>
      </c>
      <c r="BF57">
        <v>0</v>
      </c>
    </row>
    <row r="58" spans="1:58" customFormat="1" x14ac:dyDescent="0.25">
      <c r="A58">
        <v>330953</v>
      </c>
      <c r="B58" t="s">
        <v>132</v>
      </c>
      <c r="C58" t="s">
        <v>202</v>
      </c>
      <c r="N58" t="s">
        <v>202</v>
      </c>
      <c r="O58" t="s">
        <v>202</v>
      </c>
      <c r="P58" t="s">
        <v>202</v>
      </c>
      <c r="Q58" t="s">
        <v>202</v>
      </c>
      <c r="R58" t="s">
        <v>202</v>
      </c>
      <c r="S58" t="s">
        <v>202</v>
      </c>
      <c r="T58" t="s">
        <v>202</v>
      </c>
      <c r="U58" t="s">
        <v>202</v>
      </c>
      <c r="V58" t="s">
        <v>202</v>
      </c>
      <c r="W58" t="s">
        <v>202</v>
      </c>
      <c r="X58" t="s">
        <v>202</v>
      </c>
      <c r="Y58" t="s">
        <v>202</v>
      </c>
      <c r="Z58" t="s">
        <v>202</v>
      </c>
      <c r="AA58" t="s">
        <v>202</v>
      </c>
      <c r="AB58" t="s">
        <v>202</v>
      </c>
      <c r="BF58">
        <v>0</v>
      </c>
    </row>
    <row r="59" spans="1:58" customFormat="1" x14ac:dyDescent="0.25">
      <c r="A59">
        <v>333364</v>
      </c>
      <c r="B59" t="s">
        <v>132</v>
      </c>
      <c r="H59" t="s">
        <v>202</v>
      </c>
      <c r="M59" t="s">
        <v>202</v>
      </c>
      <c r="O59" t="s">
        <v>202</v>
      </c>
      <c r="P59" t="s">
        <v>202</v>
      </c>
      <c r="Q59" t="s">
        <v>202</v>
      </c>
      <c r="R59" t="s">
        <v>202</v>
      </c>
      <c r="S59" t="s">
        <v>202</v>
      </c>
      <c r="T59" t="s">
        <v>202</v>
      </c>
      <c r="U59" t="s">
        <v>202</v>
      </c>
      <c r="V59" t="s">
        <v>202</v>
      </c>
      <c r="W59" t="s">
        <v>202</v>
      </c>
      <c r="X59" t="s">
        <v>202</v>
      </c>
      <c r="Y59" t="s">
        <v>202</v>
      </c>
      <c r="Z59" t="s">
        <v>202</v>
      </c>
      <c r="AA59" t="s">
        <v>202</v>
      </c>
      <c r="AB59" t="s">
        <v>202</v>
      </c>
      <c r="BF59">
        <v>0</v>
      </c>
    </row>
    <row r="60" spans="1:58" customFormat="1" x14ac:dyDescent="0.25">
      <c r="A60">
        <v>333972</v>
      </c>
      <c r="B60" t="s">
        <v>132</v>
      </c>
      <c r="K60" t="s">
        <v>202</v>
      </c>
      <c r="L60" t="s">
        <v>202</v>
      </c>
      <c r="O60" t="s">
        <v>202</v>
      </c>
      <c r="P60" t="s">
        <v>202</v>
      </c>
      <c r="Q60" t="s">
        <v>202</v>
      </c>
      <c r="R60" t="s">
        <v>202</v>
      </c>
      <c r="S60" t="s">
        <v>202</v>
      </c>
      <c r="T60" t="s">
        <v>202</v>
      </c>
      <c r="U60" t="s">
        <v>202</v>
      </c>
      <c r="V60" t="s">
        <v>202</v>
      </c>
      <c r="W60" t="s">
        <v>202</v>
      </c>
      <c r="X60" t="s">
        <v>202</v>
      </c>
      <c r="Y60" t="s">
        <v>202</v>
      </c>
      <c r="Z60" t="s">
        <v>202</v>
      </c>
      <c r="AA60" t="s">
        <v>202</v>
      </c>
      <c r="AB60" t="s">
        <v>202</v>
      </c>
      <c r="BF60">
        <v>0</v>
      </c>
    </row>
    <row r="61" spans="1:58" customFormat="1" x14ac:dyDescent="0.25">
      <c r="A61">
        <v>334296</v>
      </c>
      <c r="B61" t="s">
        <v>132</v>
      </c>
      <c r="I61" t="s">
        <v>202</v>
      </c>
      <c r="N61" t="s">
        <v>202</v>
      </c>
      <c r="O61" t="s">
        <v>202</v>
      </c>
      <c r="P61" t="s">
        <v>202</v>
      </c>
      <c r="Q61" t="s">
        <v>202</v>
      </c>
      <c r="R61" t="s">
        <v>202</v>
      </c>
      <c r="S61" t="s">
        <v>202</v>
      </c>
      <c r="T61" t="s">
        <v>202</v>
      </c>
      <c r="U61" t="s">
        <v>202</v>
      </c>
      <c r="V61" t="s">
        <v>202</v>
      </c>
      <c r="W61" t="s">
        <v>202</v>
      </c>
      <c r="X61" t="s">
        <v>202</v>
      </c>
      <c r="Y61" t="s">
        <v>202</v>
      </c>
      <c r="Z61" t="s">
        <v>202</v>
      </c>
      <c r="AA61" t="s">
        <v>202</v>
      </c>
      <c r="AB61" t="s">
        <v>202</v>
      </c>
      <c r="BF61">
        <v>0</v>
      </c>
    </row>
    <row r="62" spans="1:58" customFormat="1" x14ac:dyDescent="0.25">
      <c r="A62">
        <v>332874</v>
      </c>
      <c r="B62" t="s">
        <v>132</v>
      </c>
      <c r="K62" t="s">
        <v>202</v>
      </c>
      <c r="O62" t="s">
        <v>202</v>
      </c>
      <c r="P62" t="s">
        <v>202</v>
      </c>
      <c r="Q62" t="s">
        <v>202</v>
      </c>
      <c r="R62" t="s">
        <v>202</v>
      </c>
      <c r="S62" t="s">
        <v>202</v>
      </c>
      <c r="T62" t="s">
        <v>202</v>
      </c>
      <c r="U62" t="s">
        <v>202</v>
      </c>
      <c r="V62" t="s">
        <v>202</v>
      </c>
      <c r="W62" t="s">
        <v>202</v>
      </c>
      <c r="X62" t="s">
        <v>202</v>
      </c>
      <c r="Y62" t="s">
        <v>202</v>
      </c>
      <c r="Z62" t="s">
        <v>202</v>
      </c>
      <c r="AA62" t="s">
        <v>202</v>
      </c>
      <c r="AB62" t="s">
        <v>202</v>
      </c>
      <c r="BF62" t="s">
        <v>3529</v>
      </c>
    </row>
    <row r="63" spans="1:58" customFormat="1" x14ac:dyDescent="0.25">
      <c r="A63">
        <v>334495</v>
      </c>
      <c r="B63" t="s">
        <v>132</v>
      </c>
      <c r="F63" t="s">
        <v>202</v>
      </c>
      <c r="I63" t="s">
        <v>202</v>
      </c>
      <c r="O63" t="s">
        <v>202</v>
      </c>
      <c r="P63" t="s">
        <v>202</v>
      </c>
      <c r="Q63" t="s">
        <v>202</v>
      </c>
      <c r="R63" t="s">
        <v>202</v>
      </c>
      <c r="S63" t="s">
        <v>202</v>
      </c>
      <c r="T63" t="s">
        <v>202</v>
      </c>
      <c r="V63" t="s">
        <v>202</v>
      </c>
      <c r="W63" t="s">
        <v>202</v>
      </c>
      <c r="X63" t="s">
        <v>202</v>
      </c>
      <c r="Y63" t="s">
        <v>202</v>
      </c>
      <c r="Z63" t="s">
        <v>202</v>
      </c>
      <c r="AA63" t="s">
        <v>202</v>
      </c>
      <c r="AB63" t="s">
        <v>202</v>
      </c>
      <c r="BF63" t="s">
        <v>3529</v>
      </c>
    </row>
    <row r="64" spans="1:58" customFormat="1" x14ac:dyDescent="0.25">
      <c r="A64">
        <v>315402</v>
      </c>
      <c r="B64" t="s">
        <v>132</v>
      </c>
      <c r="J64" t="s">
        <v>202</v>
      </c>
      <c r="M64" t="s">
        <v>202</v>
      </c>
      <c r="O64" t="s">
        <v>202</v>
      </c>
      <c r="P64" t="s">
        <v>202</v>
      </c>
      <c r="Q64" t="s">
        <v>202</v>
      </c>
      <c r="R64" t="s">
        <v>202</v>
      </c>
      <c r="S64" t="s">
        <v>202</v>
      </c>
      <c r="T64" t="s">
        <v>202</v>
      </c>
      <c r="U64" t="s">
        <v>202</v>
      </c>
      <c r="W64" t="s">
        <v>202</v>
      </c>
      <c r="X64" t="s">
        <v>202</v>
      </c>
      <c r="Y64" t="s">
        <v>202</v>
      </c>
      <c r="Z64" t="s">
        <v>202</v>
      </c>
      <c r="AA64" t="s">
        <v>202</v>
      </c>
      <c r="AB64" t="s">
        <v>202</v>
      </c>
      <c r="BF64">
        <v>0</v>
      </c>
    </row>
    <row r="65" spans="1:58" customFormat="1" x14ac:dyDescent="0.25">
      <c r="A65">
        <v>327277</v>
      </c>
      <c r="B65" t="s">
        <v>132</v>
      </c>
      <c r="H65" t="s">
        <v>202</v>
      </c>
      <c r="K65" t="s">
        <v>202</v>
      </c>
      <c r="M65" t="s">
        <v>202</v>
      </c>
      <c r="O65" t="s">
        <v>202</v>
      </c>
      <c r="P65" t="s">
        <v>202</v>
      </c>
      <c r="Q65" t="s">
        <v>202</v>
      </c>
      <c r="R65" t="s">
        <v>202</v>
      </c>
      <c r="T65" t="s">
        <v>202</v>
      </c>
      <c r="U65" t="s">
        <v>202</v>
      </c>
      <c r="W65" t="s">
        <v>202</v>
      </c>
      <c r="X65" t="s">
        <v>202</v>
      </c>
      <c r="Y65" t="s">
        <v>202</v>
      </c>
      <c r="Z65" t="s">
        <v>202</v>
      </c>
      <c r="AA65" t="s">
        <v>202</v>
      </c>
      <c r="AB65" t="s">
        <v>202</v>
      </c>
      <c r="BF65">
        <v>0</v>
      </c>
    </row>
    <row r="66" spans="1:58" customFormat="1" x14ac:dyDescent="0.25">
      <c r="A66">
        <v>327809</v>
      </c>
      <c r="B66" t="s">
        <v>132</v>
      </c>
      <c r="H66" t="s">
        <v>202</v>
      </c>
      <c r="O66" t="s">
        <v>202</v>
      </c>
      <c r="P66" t="s">
        <v>202</v>
      </c>
      <c r="Q66" t="s">
        <v>202</v>
      </c>
      <c r="R66" t="s">
        <v>202</v>
      </c>
      <c r="S66" t="s">
        <v>202</v>
      </c>
      <c r="T66" t="s">
        <v>202</v>
      </c>
      <c r="U66" t="s">
        <v>202</v>
      </c>
      <c r="V66" t="s">
        <v>202</v>
      </c>
      <c r="W66" t="s">
        <v>202</v>
      </c>
      <c r="X66" t="s">
        <v>202</v>
      </c>
      <c r="Y66" t="s">
        <v>202</v>
      </c>
      <c r="Z66" t="s">
        <v>202</v>
      </c>
      <c r="AA66" t="s">
        <v>202</v>
      </c>
      <c r="AB66" t="s">
        <v>202</v>
      </c>
      <c r="BF66">
        <v>0</v>
      </c>
    </row>
    <row r="67" spans="1:58" customFormat="1" x14ac:dyDescent="0.25">
      <c r="A67">
        <v>329575</v>
      </c>
      <c r="B67" t="s">
        <v>132</v>
      </c>
      <c r="H67" t="s">
        <v>202</v>
      </c>
      <c r="I67" t="s">
        <v>202</v>
      </c>
      <c r="N67" t="s">
        <v>202</v>
      </c>
      <c r="O67" t="s">
        <v>202</v>
      </c>
      <c r="P67" t="s">
        <v>202</v>
      </c>
      <c r="R67" t="s">
        <v>202</v>
      </c>
      <c r="T67" t="s">
        <v>202</v>
      </c>
      <c r="U67" t="s">
        <v>202</v>
      </c>
      <c r="V67" t="s">
        <v>202</v>
      </c>
      <c r="W67" t="s">
        <v>202</v>
      </c>
      <c r="X67" t="s">
        <v>202</v>
      </c>
      <c r="Y67" t="s">
        <v>202</v>
      </c>
      <c r="Z67" t="s">
        <v>202</v>
      </c>
      <c r="AA67" t="s">
        <v>202</v>
      </c>
      <c r="AB67" t="s">
        <v>202</v>
      </c>
      <c r="BF67">
        <v>0</v>
      </c>
    </row>
    <row r="68" spans="1:58" customFormat="1" x14ac:dyDescent="0.25">
      <c r="A68">
        <v>333668</v>
      </c>
      <c r="B68" t="s">
        <v>132</v>
      </c>
      <c r="G68" t="s">
        <v>202</v>
      </c>
      <c r="H68" t="s">
        <v>202</v>
      </c>
      <c r="O68" t="s">
        <v>202</v>
      </c>
      <c r="P68" t="s">
        <v>202</v>
      </c>
      <c r="Q68" t="s">
        <v>202</v>
      </c>
      <c r="R68" t="s">
        <v>202</v>
      </c>
      <c r="S68" t="s">
        <v>202</v>
      </c>
      <c r="T68" t="s">
        <v>202</v>
      </c>
      <c r="U68" t="s">
        <v>202</v>
      </c>
      <c r="W68" t="s">
        <v>202</v>
      </c>
      <c r="X68" t="s">
        <v>202</v>
      </c>
      <c r="Y68" t="s">
        <v>202</v>
      </c>
      <c r="Z68" t="s">
        <v>202</v>
      </c>
      <c r="AA68" t="s">
        <v>202</v>
      </c>
      <c r="AB68" t="s">
        <v>202</v>
      </c>
      <c r="BF68">
        <v>0</v>
      </c>
    </row>
    <row r="69" spans="1:58" customFormat="1" x14ac:dyDescent="0.25">
      <c r="A69">
        <v>334412</v>
      </c>
      <c r="B69" t="s">
        <v>132</v>
      </c>
      <c r="J69" t="s">
        <v>202</v>
      </c>
      <c r="K69" t="s">
        <v>202</v>
      </c>
      <c r="M69" t="s">
        <v>202</v>
      </c>
      <c r="O69" t="s">
        <v>202</v>
      </c>
      <c r="P69" t="s">
        <v>202</v>
      </c>
      <c r="R69" t="s">
        <v>202</v>
      </c>
      <c r="S69" t="s">
        <v>202</v>
      </c>
      <c r="T69" t="s">
        <v>202</v>
      </c>
      <c r="U69" t="s">
        <v>202</v>
      </c>
      <c r="W69" t="s">
        <v>202</v>
      </c>
      <c r="X69" t="s">
        <v>202</v>
      </c>
      <c r="Y69" t="s">
        <v>202</v>
      </c>
      <c r="Z69" t="s">
        <v>202</v>
      </c>
      <c r="AA69" t="s">
        <v>202</v>
      </c>
      <c r="AB69" t="s">
        <v>202</v>
      </c>
      <c r="BF69">
        <v>0</v>
      </c>
    </row>
    <row r="70" spans="1:58" customFormat="1" x14ac:dyDescent="0.25">
      <c r="A70">
        <v>334485</v>
      </c>
      <c r="B70" t="s">
        <v>132</v>
      </c>
      <c r="D70" t="s">
        <v>202</v>
      </c>
      <c r="O70" t="s">
        <v>202</v>
      </c>
      <c r="P70" t="s">
        <v>202</v>
      </c>
      <c r="Q70" t="s">
        <v>202</v>
      </c>
      <c r="R70" t="s">
        <v>202</v>
      </c>
      <c r="S70" t="s">
        <v>202</v>
      </c>
      <c r="T70" t="s">
        <v>202</v>
      </c>
      <c r="U70" t="s">
        <v>202</v>
      </c>
      <c r="V70" t="s">
        <v>202</v>
      </c>
      <c r="W70" t="s">
        <v>202</v>
      </c>
      <c r="X70" t="s">
        <v>202</v>
      </c>
      <c r="Y70" t="s">
        <v>202</v>
      </c>
      <c r="Z70" t="s">
        <v>202</v>
      </c>
      <c r="AA70" t="s">
        <v>202</v>
      </c>
      <c r="AB70" t="s">
        <v>202</v>
      </c>
      <c r="BF70">
        <v>0</v>
      </c>
    </row>
    <row r="71" spans="1:58" customFormat="1" x14ac:dyDescent="0.25">
      <c r="A71">
        <v>334530</v>
      </c>
      <c r="B71" t="s">
        <v>132</v>
      </c>
      <c r="H71" t="s">
        <v>202</v>
      </c>
      <c r="J71" t="s">
        <v>202</v>
      </c>
      <c r="O71" t="s">
        <v>202</v>
      </c>
      <c r="P71" t="s">
        <v>202</v>
      </c>
      <c r="Q71" t="s">
        <v>202</v>
      </c>
      <c r="R71" t="s">
        <v>202</v>
      </c>
      <c r="S71" t="s">
        <v>202</v>
      </c>
      <c r="T71" t="s">
        <v>202</v>
      </c>
      <c r="V71" t="s">
        <v>202</v>
      </c>
      <c r="W71" t="s">
        <v>202</v>
      </c>
      <c r="X71" t="s">
        <v>202</v>
      </c>
      <c r="Y71" t="s">
        <v>202</v>
      </c>
      <c r="Z71" t="s">
        <v>202</v>
      </c>
      <c r="AA71" t="s">
        <v>202</v>
      </c>
      <c r="AB71" t="s">
        <v>202</v>
      </c>
      <c r="BF71">
        <v>0</v>
      </c>
    </row>
    <row r="72" spans="1:58" customFormat="1" x14ac:dyDescent="0.25">
      <c r="A72">
        <v>338315</v>
      </c>
      <c r="B72" t="s">
        <v>132</v>
      </c>
      <c r="F72" t="s">
        <v>202</v>
      </c>
      <c r="J72" t="s">
        <v>202</v>
      </c>
      <c r="K72" t="s">
        <v>202</v>
      </c>
      <c r="O72" t="s">
        <v>202</v>
      </c>
      <c r="P72" t="s">
        <v>202</v>
      </c>
      <c r="Q72" t="s">
        <v>202</v>
      </c>
      <c r="R72" t="s">
        <v>202</v>
      </c>
      <c r="U72" t="s">
        <v>202</v>
      </c>
      <c r="W72" t="s">
        <v>202</v>
      </c>
      <c r="X72" t="s">
        <v>202</v>
      </c>
      <c r="Y72" t="s">
        <v>202</v>
      </c>
      <c r="Z72" t="s">
        <v>202</v>
      </c>
      <c r="AA72" t="s">
        <v>202</v>
      </c>
      <c r="AB72" t="s">
        <v>202</v>
      </c>
      <c r="BF72" t="s">
        <v>3529</v>
      </c>
    </row>
    <row r="73" spans="1:58" customFormat="1" x14ac:dyDescent="0.25">
      <c r="A73">
        <v>326688</v>
      </c>
      <c r="B73" t="s">
        <v>132</v>
      </c>
      <c r="I73" t="s">
        <v>202</v>
      </c>
      <c r="M73" t="s">
        <v>202</v>
      </c>
      <c r="N73" t="s">
        <v>202</v>
      </c>
      <c r="O73" t="s">
        <v>202</v>
      </c>
      <c r="P73" t="s">
        <v>202</v>
      </c>
      <c r="Q73" t="s">
        <v>202</v>
      </c>
      <c r="U73" t="s">
        <v>202</v>
      </c>
      <c r="V73" t="s">
        <v>202</v>
      </c>
      <c r="W73" t="s">
        <v>202</v>
      </c>
      <c r="X73" t="s">
        <v>202</v>
      </c>
      <c r="Y73" t="s">
        <v>202</v>
      </c>
      <c r="Z73" t="s">
        <v>202</v>
      </c>
      <c r="AA73" t="s">
        <v>202</v>
      </c>
      <c r="AB73" t="s">
        <v>202</v>
      </c>
      <c r="BF73">
        <v>0</v>
      </c>
    </row>
    <row r="74" spans="1:58" customFormat="1" x14ac:dyDescent="0.25">
      <c r="A74">
        <v>329945</v>
      </c>
      <c r="B74" t="s">
        <v>132</v>
      </c>
      <c r="K74" t="s">
        <v>202</v>
      </c>
      <c r="L74" t="s">
        <v>202</v>
      </c>
      <c r="N74" t="s">
        <v>202</v>
      </c>
      <c r="O74" t="s">
        <v>202</v>
      </c>
      <c r="P74" t="s">
        <v>202</v>
      </c>
      <c r="Q74" t="s">
        <v>202</v>
      </c>
      <c r="R74" t="s">
        <v>202</v>
      </c>
      <c r="S74" t="s">
        <v>202</v>
      </c>
      <c r="W74" t="s">
        <v>202</v>
      </c>
      <c r="X74" t="s">
        <v>202</v>
      </c>
      <c r="Y74" t="s">
        <v>202</v>
      </c>
      <c r="Z74" t="s">
        <v>202</v>
      </c>
      <c r="AA74" t="s">
        <v>202</v>
      </c>
      <c r="AB74" t="s">
        <v>202</v>
      </c>
      <c r="BF74">
        <v>0</v>
      </c>
    </row>
    <row r="75" spans="1:58" customFormat="1" x14ac:dyDescent="0.25">
      <c r="A75">
        <v>331364</v>
      </c>
      <c r="B75" t="s">
        <v>132</v>
      </c>
      <c r="E75" t="s">
        <v>202</v>
      </c>
      <c r="F75" t="s">
        <v>202</v>
      </c>
      <c r="O75" t="s">
        <v>202</v>
      </c>
      <c r="P75" t="s">
        <v>202</v>
      </c>
      <c r="Q75" t="s">
        <v>202</v>
      </c>
      <c r="R75" t="s">
        <v>202</v>
      </c>
      <c r="T75" t="s">
        <v>202</v>
      </c>
      <c r="U75" t="s">
        <v>202</v>
      </c>
      <c r="W75" t="s">
        <v>202</v>
      </c>
      <c r="X75" t="s">
        <v>202</v>
      </c>
      <c r="Y75" t="s">
        <v>202</v>
      </c>
      <c r="Z75" t="s">
        <v>202</v>
      </c>
      <c r="AA75" t="s">
        <v>202</v>
      </c>
      <c r="AB75" t="s">
        <v>202</v>
      </c>
      <c r="BF75">
        <v>0</v>
      </c>
    </row>
    <row r="76" spans="1:58" customFormat="1" x14ac:dyDescent="0.25">
      <c r="A76">
        <v>332525</v>
      </c>
      <c r="B76" t="s">
        <v>132</v>
      </c>
      <c r="D76" t="s">
        <v>202</v>
      </c>
      <c r="O76" t="s">
        <v>202</v>
      </c>
      <c r="P76" t="s">
        <v>202</v>
      </c>
      <c r="Q76" t="s">
        <v>202</v>
      </c>
      <c r="R76" t="s">
        <v>202</v>
      </c>
      <c r="S76" t="s">
        <v>202</v>
      </c>
      <c r="T76" t="s">
        <v>202</v>
      </c>
      <c r="U76" t="s">
        <v>202</v>
      </c>
      <c r="W76" t="s">
        <v>202</v>
      </c>
      <c r="X76" t="s">
        <v>202</v>
      </c>
      <c r="Y76" t="s">
        <v>202</v>
      </c>
      <c r="Z76" t="s">
        <v>202</v>
      </c>
      <c r="AA76" t="s">
        <v>202</v>
      </c>
      <c r="AB76" t="s">
        <v>202</v>
      </c>
      <c r="BF76">
        <v>0</v>
      </c>
    </row>
    <row r="77" spans="1:58" customFormat="1" x14ac:dyDescent="0.25">
      <c r="A77">
        <v>334395</v>
      </c>
      <c r="B77" t="s">
        <v>132</v>
      </c>
      <c r="C77" t="s">
        <v>202</v>
      </c>
      <c r="J77" t="s">
        <v>202</v>
      </c>
      <c r="O77" t="s">
        <v>202</v>
      </c>
      <c r="P77" t="s">
        <v>202</v>
      </c>
      <c r="Q77" t="s">
        <v>202</v>
      </c>
      <c r="R77" t="s">
        <v>202</v>
      </c>
      <c r="S77" t="s">
        <v>202</v>
      </c>
      <c r="T77" t="s">
        <v>202</v>
      </c>
      <c r="W77" t="s">
        <v>202</v>
      </c>
      <c r="X77" t="s">
        <v>202</v>
      </c>
      <c r="Y77" t="s">
        <v>202</v>
      </c>
      <c r="Z77" t="s">
        <v>202</v>
      </c>
      <c r="AA77" t="s">
        <v>202</v>
      </c>
      <c r="AB77" t="s">
        <v>202</v>
      </c>
      <c r="BF77">
        <v>0</v>
      </c>
    </row>
    <row r="78" spans="1:58" customFormat="1" x14ac:dyDescent="0.25">
      <c r="A78">
        <v>337291</v>
      </c>
      <c r="B78" t="s">
        <v>132</v>
      </c>
      <c r="F78" t="s">
        <v>202</v>
      </c>
      <c r="L78" t="s">
        <v>202</v>
      </c>
      <c r="M78" t="s">
        <v>202</v>
      </c>
      <c r="O78" t="s">
        <v>202</v>
      </c>
      <c r="P78" t="s">
        <v>202</v>
      </c>
      <c r="Q78" t="s">
        <v>202</v>
      </c>
      <c r="R78" t="s">
        <v>202</v>
      </c>
      <c r="S78" t="s">
        <v>202</v>
      </c>
      <c r="T78" t="s">
        <v>202</v>
      </c>
      <c r="X78" t="s">
        <v>202</v>
      </c>
      <c r="Y78" t="s">
        <v>202</v>
      </c>
      <c r="Z78" t="s">
        <v>202</v>
      </c>
      <c r="AA78" t="s">
        <v>202</v>
      </c>
      <c r="AB78" t="s">
        <v>202</v>
      </c>
      <c r="BF78">
        <v>0</v>
      </c>
    </row>
    <row r="79" spans="1:58" customFormat="1" x14ac:dyDescent="0.25">
      <c r="A79">
        <v>327975</v>
      </c>
      <c r="B79" t="s">
        <v>132</v>
      </c>
      <c r="G79" t="s">
        <v>202</v>
      </c>
      <c r="M79" t="s">
        <v>202</v>
      </c>
      <c r="N79" t="s">
        <v>202</v>
      </c>
      <c r="O79" t="s">
        <v>202</v>
      </c>
      <c r="P79" t="s">
        <v>202</v>
      </c>
      <c r="R79" t="s">
        <v>202</v>
      </c>
      <c r="S79" t="s">
        <v>202</v>
      </c>
      <c r="U79" t="s">
        <v>202</v>
      </c>
      <c r="W79" t="s">
        <v>202</v>
      </c>
      <c r="X79" t="s">
        <v>202</v>
      </c>
      <c r="Y79" t="s">
        <v>202</v>
      </c>
      <c r="Z79" t="s">
        <v>202</v>
      </c>
      <c r="AB79" t="s">
        <v>202</v>
      </c>
      <c r="BF79">
        <v>0</v>
      </c>
    </row>
    <row r="80" spans="1:58" customFormat="1" x14ac:dyDescent="0.25">
      <c r="A80">
        <v>327260</v>
      </c>
      <c r="B80" t="s">
        <v>132</v>
      </c>
      <c r="M80" t="s">
        <v>202</v>
      </c>
      <c r="O80" t="s">
        <v>202</v>
      </c>
      <c r="P80" t="s">
        <v>202</v>
      </c>
      <c r="Q80" t="s">
        <v>202</v>
      </c>
      <c r="S80" t="s">
        <v>202</v>
      </c>
      <c r="U80" t="s">
        <v>202</v>
      </c>
      <c r="W80" t="s">
        <v>202</v>
      </c>
      <c r="X80" t="s">
        <v>202</v>
      </c>
      <c r="Y80" t="s">
        <v>202</v>
      </c>
      <c r="Z80" t="s">
        <v>202</v>
      </c>
      <c r="AA80" t="s">
        <v>202</v>
      </c>
      <c r="AB80" t="s">
        <v>202</v>
      </c>
      <c r="BF80">
        <v>0</v>
      </c>
    </row>
    <row r="81" spans="1:58" customFormat="1" x14ac:dyDescent="0.25">
      <c r="A81">
        <v>324992</v>
      </c>
      <c r="B81" t="s">
        <v>132</v>
      </c>
      <c r="D81" t="s">
        <v>202</v>
      </c>
      <c r="O81" t="s">
        <v>202</v>
      </c>
      <c r="P81" t="s">
        <v>202</v>
      </c>
      <c r="Q81" t="s">
        <v>202</v>
      </c>
      <c r="U81" t="s">
        <v>202</v>
      </c>
      <c r="V81" t="s">
        <v>202</v>
      </c>
      <c r="W81" t="s">
        <v>202</v>
      </c>
      <c r="X81" t="s">
        <v>202</v>
      </c>
      <c r="Y81" t="s">
        <v>202</v>
      </c>
      <c r="Z81" t="s">
        <v>202</v>
      </c>
      <c r="AA81" t="s">
        <v>202</v>
      </c>
      <c r="AB81" t="s">
        <v>202</v>
      </c>
      <c r="BF81">
        <v>0</v>
      </c>
    </row>
    <row r="82" spans="1:58" customFormat="1" x14ac:dyDescent="0.25">
      <c r="A82">
        <v>329619</v>
      </c>
      <c r="B82" t="s">
        <v>132</v>
      </c>
      <c r="I82" t="s">
        <v>202</v>
      </c>
      <c r="N82" t="s">
        <v>202</v>
      </c>
      <c r="O82" t="s">
        <v>202</v>
      </c>
      <c r="P82" t="s">
        <v>202</v>
      </c>
      <c r="Q82" t="s">
        <v>202</v>
      </c>
      <c r="S82" t="s">
        <v>202</v>
      </c>
      <c r="V82" t="s">
        <v>202</v>
      </c>
      <c r="W82" t="s">
        <v>202</v>
      </c>
      <c r="Y82" t="s">
        <v>202</v>
      </c>
      <c r="Z82" t="s">
        <v>202</v>
      </c>
      <c r="AA82" t="s">
        <v>202</v>
      </c>
      <c r="AB82" t="s">
        <v>202</v>
      </c>
      <c r="BF82">
        <v>0</v>
      </c>
    </row>
    <row r="83" spans="1:58" customFormat="1" x14ac:dyDescent="0.25">
      <c r="A83">
        <v>332517</v>
      </c>
      <c r="B83" t="s">
        <v>132</v>
      </c>
      <c r="H83" t="s">
        <v>202</v>
      </c>
      <c r="O83" t="s">
        <v>202</v>
      </c>
      <c r="P83" t="s">
        <v>202</v>
      </c>
      <c r="Q83" t="s">
        <v>202</v>
      </c>
      <c r="S83" t="s">
        <v>202</v>
      </c>
      <c r="U83" t="s">
        <v>202</v>
      </c>
      <c r="W83" t="s">
        <v>202</v>
      </c>
      <c r="X83" t="s">
        <v>202</v>
      </c>
      <c r="Y83" t="s">
        <v>202</v>
      </c>
      <c r="Z83" t="s">
        <v>202</v>
      </c>
      <c r="AA83" t="s">
        <v>202</v>
      </c>
      <c r="AB83" t="s">
        <v>202</v>
      </c>
      <c r="BF83">
        <v>0</v>
      </c>
    </row>
    <row r="84" spans="1:58" customFormat="1" x14ac:dyDescent="0.25">
      <c r="A84">
        <v>333104</v>
      </c>
      <c r="B84" t="s">
        <v>132</v>
      </c>
      <c r="J84" t="s">
        <v>202</v>
      </c>
      <c r="N84" t="s">
        <v>202</v>
      </c>
      <c r="O84" t="s">
        <v>202</v>
      </c>
      <c r="P84" t="s">
        <v>202</v>
      </c>
      <c r="R84" t="s">
        <v>202</v>
      </c>
      <c r="V84" t="s">
        <v>202</v>
      </c>
      <c r="W84" t="s">
        <v>202</v>
      </c>
      <c r="X84" t="s">
        <v>202</v>
      </c>
      <c r="Y84" t="s">
        <v>202</v>
      </c>
      <c r="Z84" t="s">
        <v>202</v>
      </c>
      <c r="AA84" t="s">
        <v>202</v>
      </c>
      <c r="AB84" t="s">
        <v>202</v>
      </c>
      <c r="BF84">
        <v>0</v>
      </c>
    </row>
    <row r="85" spans="1:58" customFormat="1" x14ac:dyDescent="0.25">
      <c r="A85">
        <v>334469</v>
      </c>
      <c r="B85" t="s">
        <v>132</v>
      </c>
      <c r="J85" t="s">
        <v>202</v>
      </c>
      <c r="M85" t="s">
        <v>202</v>
      </c>
      <c r="O85" t="s">
        <v>202</v>
      </c>
      <c r="P85" t="s">
        <v>202</v>
      </c>
      <c r="Q85" t="s">
        <v>202</v>
      </c>
      <c r="S85" t="s">
        <v>202</v>
      </c>
      <c r="W85" t="s">
        <v>202</v>
      </c>
      <c r="X85" t="s">
        <v>202</v>
      </c>
      <c r="Y85" t="s">
        <v>202</v>
      </c>
      <c r="Z85" t="s">
        <v>202</v>
      </c>
      <c r="AA85" t="s">
        <v>202</v>
      </c>
      <c r="AB85" t="s">
        <v>202</v>
      </c>
      <c r="BF85">
        <v>0</v>
      </c>
    </row>
    <row r="86" spans="1:58" customFormat="1" x14ac:dyDescent="0.25">
      <c r="A86">
        <v>329858</v>
      </c>
      <c r="B86" t="s">
        <v>132</v>
      </c>
      <c r="L86" t="s">
        <v>202</v>
      </c>
      <c r="M86" t="s">
        <v>202</v>
      </c>
      <c r="O86" t="s">
        <v>202</v>
      </c>
      <c r="P86" t="s">
        <v>202</v>
      </c>
      <c r="Q86" t="s">
        <v>202</v>
      </c>
      <c r="R86" t="s">
        <v>202</v>
      </c>
      <c r="W86" t="s">
        <v>202</v>
      </c>
      <c r="X86" t="s">
        <v>202</v>
      </c>
      <c r="Y86" t="s">
        <v>202</v>
      </c>
      <c r="Z86" t="s">
        <v>202</v>
      </c>
      <c r="AB86" t="s">
        <v>202</v>
      </c>
      <c r="BF86">
        <v>0</v>
      </c>
    </row>
    <row r="87" spans="1:58" customFormat="1" x14ac:dyDescent="0.25">
      <c r="A87">
        <v>333515</v>
      </c>
      <c r="B87" t="s">
        <v>132</v>
      </c>
      <c r="F87" t="s">
        <v>202</v>
      </c>
      <c r="J87" t="s">
        <v>202</v>
      </c>
      <c r="M87" t="s">
        <v>202</v>
      </c>
      <c r="O87" t="s">
        <v>202</v>
      </c>
      <c r="P87" t="s">
        <v>202</v>
      </c>
      <c r="Q87" t="s">
        <v>202</v>
      </c>
      <c r="T87" t="s">
        <v>202</v>
      </c>
      <c r="W87" t="s">
        <v>202</v>
      </c>
      <c r="X87" t="s">
        <v>202</v>
      </c>
      <c r="Y87" t="s">
        <v>202</v>
      </c>
      <c r="AB87" t="s">
        <v>202</v>
      </c>
      <c r="BF87">
        <v>0</v>
      </c>
    </row>
    <row r="88" spans="1:58" customFormat="1" x14ac:dyDescent="0.25">
      <c r="A88">
        <v>334529</v>
      </c>
      <c r="B88" t="s">
        <v>132</v>
      </c>
      <c r="N88" t="s">
        <v>202</v>
      </c>
      <c r="O88" t="s">
        <v>202</v>
      </c>
      <c r="Q88" t="s">
        <v>202</v>
      </c>
      <c r="W88" t="s">
        <v>202</v>
      </c>
      <c r="X88" t="s">
        <v>202</v>
      </c>
      <c r="Y88" t="s">
        <v>202</v>
      </c>
      <c r="Z88" t="s">
        <v>202</v>
      </c>
      <c r="AA88" t="s">
        <v>202</v>
      </c>
      <c r="AB88" t="s">
        <v>202</v>
      </c>
      <c r="BF88">
        <v>0</v>
      </c>
    </row>
    <row r="89" spans="1:58" customFormat="1" x14ac:dyDescent="0.25">
      <c r="A89">
        <v>334686</v>
      </c>
      <c r="B89" t="s">
        <v>132</v>
      </c>
      <c r="M89" t="s">
        <v>202</v>
      </c>
      <c r="O89" t="s">
        <v>202</v>
      </c>
      <c r="W89" t="s">
        <v>202</v>
      </c>
      <c r="X89" t="s">
        <v>202</v>
      </c>
      <c r="Y89" t="s">
        <v>202</v>
      </c>
      <c r="Z89" t="s">
        <v>202</v>
      </c>
      <c r="AA89" t="s">
        <v>202</v>
      </c>
      <c r="AB89" t="s">
        <v>202</v>
      </c>
      <c r="BF89">
        <v>0</v>
      </c>
    </row>
    <row r="90" spans="1:58" customFormat="1" x14ac:dyDescent="0.25">
      <c r="A90">
        <v>327363</v>
      </c>
      <c r="B90" t="s">
        <v>132</v>
      </c>
      <c r="H90" t="s">
        <v>202</v>
      </c>
      <c r="O90" t="s">
        <v>202</v>
      </c>
      <c r="P90" t="s">
        <v>202</v>
      </c>
      <c r="W90" t="s">
        <v>202</v>
      </c>
      <c r="Y90" t="s">
        <v>202</v>
      </c>
      <c r="Z90" t="s">
        <v>202</v>
      </c>
      <c r="AB90" t="s">
        <v>202</v>
      </c>
      <c r="BF90">
        <v>0</v>
      </c>
    </row>
    <row r="91" spans="1:58" customFormat="1" x14ac:dyDescent="0.25">
      <c r="A91">
        <v>334633</v>
      </c>
      <c r="B91" t="s">
        <v>132</v>
      </c>
      <c r="O91" t="s">
        <v>202</v>
      </c>
      <c r="P91" t="s">
        <v>202</v>
      </c>
      <c r="Q91" t="s">
        <v>202</v>
      </c>
      <c r="W91" t="s">
        <v>202</v>
      </c>
      <c r="Y91" t="s">
        <v>202</v>
      </c>
      <c r="Z91" t="s">
        <v>202</v>
      </c>
      <c r="AB91" t="s">
        <v>202</v>
      </c>
      <c r="BF91">
        <v>0</v>
      </c>
    </row>
    <row r="92" spans="1:58" customFormat="1" x14ac:dyDescent="0.25">
      <c r="A92">
        <v>337066</v>
      </c>
      <c r="B92" t="s">
        <v>132</v>
      </c>
      <c r="M92" t="s">
        <v>202</v>
      </c>
      <c r="O92" t="s">
        <v>202</v>
      </c>
      <c r="V92" t="s">
        <v>202</v>
      </c>
      <c r="Y92" t="s">
        <v>202</v>
      </c>
      <c r="Z92" t="s">
        <v>202</v>
      </c>
      <c r="AB92" t="s">
        <v>202</v>
      </c>
      <c r="BF92">
        <v>0</v>
      </c>
    </row>
    <row r="93" spans="1:58" customFormat="1" x14ac:dyDescent="0.25">
      <c r="A93">
        <v>330735</v>
      </c>
      <c r="B93" t="s">
        <v>132</v>
      </c>
      <c r="H93" t="s">
        <v>202</v>
      </c>
      <c r="O93" t="s">
        <v>202</v>
      </c>
      <c r="P93" t="s">
        <v>202</v>
      </c>
      <c r="W93" t="s">
        <v>202</v>
      </c>
      <c r="Z93" t="s">
        <v>202</v>
      </c>
      <c r="AB93" t="s">
        <v>202</v>
      </c>
      <c r="BF93">
        <v>0</v>
      </c>
    </row>
    <row r="94" spans="1:58" customFormat="1" x14ac:dyDescent="0.25">
      <c r="A94">
        <v>335195</v>
      </c>
      <c r="B94" t="s">
        <v>132</v>
      </c>
      <c r="N94" t="s">
        <v>202</v>
      </c>
      <c r="O94" t="s">
        <v>202</v>
      </c>
      <c r="W94" t="s">
        <v>202</v>
      </c>
      <c r="X94" t="s">
        <v>202</v>
      </c>
      <c r="AB94" t="s">
        <v>202</v>
      </c>
      <c r="BF94" t="s">
        <v>3529</v>
      </c>
    </row>
    <row r="95" spans="1:58" customFormat="1" x14ac:dyDescent="0.25">
      <c r="A95">
        <v>334393</v>
      </c>
      <c r="B95" t="s">
        <v>132</v>
      </c>
      <c r="O95" t="s">
        <v>202</v>
      </c>
      <c r="P95" t="s">
        <v>202</v>
      </c>
      <c r="Q95" t="s">
        <v>202</v>
      </c>
      <c r="Z95" t="s">
        <v>202</v>
      </c>
      <c r="AB95" t="s">
        <v>202</v>
      </c>
      <c r="BF95" t="s">
        <v>3529</v>
      </c>
    </row>
    <row r="96" spans="1:58" customFormat="1" x14ac:dyDescent="0.25">
      <c r="A96">
        <v>333377</v>
      </c>
      <c r="B96" t="s">
        <v>132</v>
      </c>
      <c r="F96" t="s">
        <v>202</v>
      </c>
      <c r="H96" t="s">
        <v>202</v>
      </c>
      <c r="I96" t="s">
        <v>202</v>
      </c>
      <c r="N96" t="s">
        <v>202</v>
      </c>
      <c r="P96" t="s">
        <v>202</v>
      </c>
      <c r="Q96" t="s">
        <v>202</v>
      </c>
      <c r="R96" t="s">
        <v>202</v>
      </c>
      <c r="S96" t="s">
        <v>202</v>
      </c>
      <c r="T96" t="s">
        <v>202</v>
      </c>
      <c r="U96" t="s">
        <v>202</v>
      </c>
      <c r="V96" t="s">
        <v>202</v>
      </c>
      <c r="W96" t="s">
        <v>202</v>
      </c>
      <c r="X96" t="s">
        <v>202</v>
      </c>
      <c r="Y96" t="s">
        <v>202</v>
      </c>
      <c r="Z96" t="s">
        <v>202</v>
      </c>
      <c r="AA96" t="s">
        <v>202</v>
      </c>
      <c r="AB96" t="s">
        <v>202</v>
      </c>
      <c r="BF96" t="s">
        <v>3529</v>
      </c>
    </row>
    <row r="97" spans="1:58" customFormat="1" x14ac:dyDescent="0.25">
      <c r="A97">
        <v>329294</v>
      </c>
      <c r="B97" t="s">
        <v>132</v>
      </c>
      <c r="H97" t="s">
        <v>202</v>
      </c>
      <c r="I97" t="s">
        <v>202</v>
      </c>
      <c r="M97" t="s">
        <v>202</v>
      </c>
      <c r="N97" t="s">
        <v>202</v>
      </c>
      <c r="P97" t="s">
        <v>202</v>
      </c>
      <c r="Q97" t="s">
        <v>202</v>
      </c>
      <c r="R97" t="s">
        <v>202</v>
      </c>
      <c r="S97" t="s">
        <v>202</v>
      </c>
      <c r="T97" t="s">
        <v>202</v>
      </c>
      <c r="U97" t="s">
        <v>202</v>
      </c>
      <c r="V97" t="s">
        <v>202</v>
      </c>
      <c r="W97" t="s">
        <v>202</v>
      </c>
      <c r="X97" t="s">
        <v>202</v>
      </c>
      <c r="Y97" t="s">
        <v>202</v>
      </c>
      <c r="Z97" t="s">
        <v>202</v>
      </c>
      <c r="AA97" t="s">
        <v>202</v>
      </c>
      <c r="AB97" t="s">
        <v>202</v>
      </c>
      <c r="BF97">
        <v>0</v>
      </c>
    </row>
    <row r="98" spans="1:58" customFormat="1" x14ac:dyDescent="0.25">
      <c r="A98">
        <v>328452</v>
      </c>
      <c r="B98" t="s">
        <v>132</v>
      </c>
      <c r="G98" t="s">
        <v>202</v>
      </c>
      <c r="I98" t="s">
        <v>202</v>
      </c>
      <c r="N98" t="s">
        <v>202</v>
      </c>
      <c r="P98" t="s">
        <v>202</v>
      </c>
      <c r="Q98" t="s">
        <v>202</v>
      </c>
      <c r="R98" t="s">
        <v>202</v>
      </c>
      <c r="S98" t="s">
        <v>202</v>
      </c>
      <c r="T98" t="s">
        <v>202</v>
      </c>
      <c r="U98" t="s">
        <v>202</v>
      </c>
      <c r="V98" t="s">
        <v>202</v>
      </c>
      <c r="W98" t="s">
        <v>202</v>
      </c>
      <c r="X98" t="s">
        <v>202</v>
      </c>
      <c r="Y98" t="s">
        <v>202</v>
      </c>
      <c r="Z98" t="s">
        <v>202</v>
      </c>
      <c r="AA98" t="s">
        <v>202</v>
      </c>
      <c r="AB98" t="s">
        <v>202</v>
      </c>
      <c r="BF98" t="s">
        <v>3529</v>
      </c>
    </row>
    <row r="99" spans="1:58" customFormat="1" x14ac:dyDescent="0.25">
      <c r="A99">
        <v>321702</v>
      </c>
      <c r="B99" t="s">
        <v>132</v>
      </c>
      <c r="I99" t="s">
        <v>202</v>
      </c>
      <c r="K99" t="s">
        <v>202</v>
      </c>
      <c r="N99" t="s">
        <v>202</v>
      </c>
      <c r="P99" t="s">
        <v>202</v>
      </c>
      <c r="Q99" t="s">
        <v>202</v>
      </c>
      <c r="R99" t="s">
        <v>202</v>
      </c>
      <c r="S99" t="s">
        <v>202</v>
      </c>
      <c r="T99" t="s">
        <v>202</v>
      </c>
      <c r="U99" t="s">
        <v>202</v>
      </c>
      <c r="V99" t="s">
        <v>202</v>
      </c>
      <c r="W99" t="s">
        <v>202</v>
      </c>
      <c r="X99" t="s">
        <v>202</v>
      </c>
      <c r="Y99" t="s">
        <v>202</v>
      </c>
      <c r="Z99" t="s">
        <v>202</v>
      </c>
      <c r="AA99" t="s">
        <v>202</v>
      </c>
      <c r="AB99" t="s">
        <v>202</v>
      </c>
      <c r="BF99">
        <v>0</v>
      </c>
    </row>
    <row r="100" spans="1:58" customFormat="1" x14ac:dyDescent="0.25">
      <c r="A100">
        <v>325356</v>
      </c>
      <c r="B100" t="s">
        <v>132</v>
      </c>
      <c r="H100" t="s">
        <v>202</v>
      </c>
      <c r="I100" t="s">
        <v>202</v>
      </c>
      <c r="J100" t="s">
        <v>202</v>
      </c>
      <c r="N100" t="s">
        <v>202</v>
      </c>
      <c r="P100" t="s">
        <v>202</v>
      </c>
      <c r="Q100" t="s">
        <v>202</v>
      </c>
      <c r="R100" t="s">
        <v>202</v>
      </c>
      <c r="S100" t="s">
        <v>202</v>
      </c>
      <c r="T100" t="s">
        <v>202</v>
      </c>
      <c r="V100" t="s">
        <v>202</v>
      </c>
      <c r="W100" t="s">
        <v>202</v>
      </c>
      <c r="X100" t="s">
        <v>202</v>
      </c>
      <c r="Y100" t="s">
        <v>202</v>
      </c>
      <c r="Z100" t="s">
        <v>202</v>
      </c>
      <c r="AA100" t="s">
        <v>202</v>
      </c>
      <c r="AB100" t="s">
        <v>202</v>
      </c>
      <c r="BF100">
        <v>0</v>
      </c>
    </row>
    <row r="101" spans="1:58" customFormat="1" x14ac:dyDescent="0.25">
      <c r="A101">
        <v>325505</v>
      </c>
      <c r="B101" t="s">
        <v>132</v>
      </c>
      <c r="H101" t="s">
        <v>202</v>
      </c>
      <c r="I101" t="s">
        <v>202</v>
      </c>
      <c r="M101" t="s">
        <v>202</v>
      </c>
      <c r="N101" t="s">
        <v>202</v>
      </c>
      <c r="P101" t="s">
        <v>202</v>
      </c>
      <c r="Q101" t="s">
        <v>202</v>
      </c>
      <c r="S101" t="s">
        <v>202</v>
      </c>
      <c r="T101" t="s">
        <v>202</v>
      </c>
      <c r="U101" t="s">
        <v>202</v>
      </c>
      <c r="V101" t="s">
        <v>202</v>
      </c>
      <c r="W101" t="s">
        <v>202</v>
      </c>
      <c r="X101" t="s">
        <v>202</v>
      </c>
      <c r="Y101" t="s">
        <v>202</v>
      </c>
      <c r="Z101" t="s">
        <v>202</v>
      </c>
      <c r="AA101" t="s">
        <v>202</v>
      </c>
      <c r="AB101" t="s">
        <v>202</v>
      </c>
      <c r="BF101">
        <v>0</v>
      </c>
    </row>
    <row r="102" spans="1:58" customFormat="1" x14ac:dyDescent="0.25">
      <c r="A102">
        <v>326205</v>
      </c>
      <c r="B102" t="s">
        <v>132</v>
      </c>
      <c r="H102" t="s">
        <v>202</v>
      </c>
      <c r="M102" t="s">
        <v>202</v>
      </c>
      <c r="N102" t="s">
        <v>202</v>
      </c>
      <c r="P102" t="s">
        <v>202</v>
      </c>
      <c r="Q102" t="s">
        <v>202</v>
      </c>
      <c r="R102" t="s">
        <v>202</v>
      </c>
      <c r="S102" t="s">
        <v>202</v>
      </c>
      <c r="T102" t="s">
        <v>202</v>
      </c>
      <c r="U102" t="s">
        <v>202</v>
      </c>
      <c r="V102" t="s">
        <v>202</v>
      </c>
      <c r="W102" t="s">
        <v>202</v>
      </c>
      <c r="X102" t="s">
        <v>202</v>
      </c>
      <c r="Y102" t="s">
        <v>202</v>
      </c>
      <c r="Z102" t="s">
        <v>202</v>
      </c>
      <c r="AA102" t="s">
        <v>202</v>
      </c>
      <c r="AB102" t="s">
        <v>202</v>
      </c>
      <c r="BF102">
        <v>0</v>
      </c>
    </row>
    <row r="103" spans="1:58" customFormat="1" x14ac:dyDescent="0.25">
      <c r="A103">
        <v>327957</v>
      </c>
      <c r="B103" t="s">
        <v>132</v>
      </c>
      <c r="F103" t="s">
        <v>202</v>
      </c>
      <c r="J103" t="s">
        <v>202</v>
      </c>
      <c r="L103" t="s">
        <v>202</v>
      </c>
      <c r="P103" t="s">
        <v>202</v>
      </c>
      <c r="Q103" t="s">
        <v>202</v>
      </c>
      <c r="R103" t="s">
        <v>202</v>
      </c>
      <c r="S103" t="s">
        <v>202</v>
      </c>
      <c r="T103" t="s">
        <v>202</v>
      </c>
      <c r="U103" t="s">
        <v>202</v>
      </c>
      <c r="V103" t="s">
        <v>202</v>
      </c>
      <c r="W103" t="s">
        <v>202</v>
      </c>
      <c r="X103" t="s">
        <v>202</v>
      </c>
      <c r="Y103" t="s">
        <v>202</v>
      </c>
      <c r="Z103" t="s">
        <v>202</v>
      </c>
      <c r="AA103" t="s">
        <v>202</v>
      </c>
      <c r="AB103" t="s">
        <v>202</v>
      </c>
      <c r="BF103">
        <v>0</v>
      </c>
    </row>
    <row r="104" spans="1:58" customFormat="1" x14ac:dyDescent="0.25">
      <c r="A104">
        <v>330525</v>
      </c>
      <c r="B104" t="s">
        <v>132</v>
      </c>
      <c r="H104" t="s">
        <v>202</v>
      </c>
      <c r="J104" t="s">
        <v>202</v>
      </c>
      <c r="M104" t="s">
        <v>202</v>
      </c>
      <c r="P104" t="s">
        <v>202</v>
      </c>
      <c r="Q104" t="s">
        <v>202</v>
      </c>
      <c r="R104" t="s">
        <v>202</v>
      </c>
      <c r="S104" t="s">
        <v>202</v>
      </c>
      <c r="T104" t="s">
        <v>202</v>
      </c>
      <c r="U104" t="s">
        <v>202</v>
      </c>
      <c r="V104" t="s">
        <v>202</v>
      </c>
      <c r="W104" t="s">
        <v>202</v>
      </c>
      <c r="X104" t="s">
        <v>202</v>
      </c>
      <c r="Y104" t="s">
        <v>202</v>
      </c>
      <c r="Z104" t="s">
        <v>202</v>
      </c>
      <c r="AA104" t="s">
        <v>202</v>
      </c>
      <c r="AB104" t="s">
        <v>202</v>
      </c>
      <c r="BF104">
        <v>0</v>
      </c>
    </row>
    <row r="105" spans="1:58" customFormat="1" x14ac:dyDescent="0.25">
      <c r="A105">
        <v>333093</v>
      </c>
      <c r="B105" t="s">
        <v>132</v>
      </c>
      <c r="H105" t="s">
        <v>202</v>
      </c>
      <c r="J105" t="s">
        <v>202</v>
      </c>
      <c r="N105" t="s">
        <v>202</v>
      </c>
      <c r="P105" t="s">
        <v>202</v>
      </c>
      <c r="Q105" t="s">
        <v>202</v>
      </c>
      <c r="R105" t="s">
        <v>202</v>
      </c>
      <c r="S105" t="s">
        <v>202</v>
      </c>
      <c r="T105" t="s">
        <v>202</v>
      </c>
      <c r="U105" t="s">
        <v>202</v>
      </c>
      <c r="V105" t="s">
        <v>202</v>
      </c>
      <c r="W105" t="s">
        <v>202</v>
      </c>
      <c r="X105" t="s">
        <v>202</v>
      </c>
      <c r="Y105" t="s">
        <v>202</v>
      </c>
      <c r="Z105" t="s">
        <v>202</v>
      </c>
      <c r="AA105" t="s">
        <v>202</v>
      </c>
      <c r="AB105" t="s">
        <v>202</v>
      </c>
      <c r="BF105">
        <v>0</v>
      </c>
    </row>
    <row r="106" spans="1:58" customFormat="1" x14ac:dyDescent="0.25">
      <c r="A106">
        <v>337135</v>
      </c>
      <c r="B106" t="s">
        <v>132</v>
      </c>
      <c r="H106" t="s">
        <v>202</v>
      </c>
      <c r="I106" t="s">
        <v>202</v>
      </c>
      <c r="L106" t="s">
        <v>202</v>
      </c>
      <c r="N106" t="s">
        <v>202</v>
      </c>
      <c r="P106" t="s">
        <v>202</v>
      </c>
      <c r="Q106" t="s">
        <v>202</v>
      </c>
      <c r="R106" t="s">
        <v>202</v>
      </c>
      <c r="S106" t="s">
        <v>202</v>
      </c>
      <c r="T106" t="s">
        <v>202</v>
      </c>
      <c r="V106" t="s">
        <v>202</v>
      </c>
      <c r="W106" t="s">
        <v>202</v>
      </c>
      <c r="X106" t="s">
        <v>202</v>
      </c>
      <c r="Y106" t="s">
        <v>202</v>
      </c>
      <c r="Z106" t="s">
        <v>202</v>
      </c>
      <c r="AA106" t="s">
        <v>202</v>
      </c>
      <c r="AB106" t="s">
        <v>202</v>
      </c>
      <c r="BF106">
        <v>0</v>
      </c>
    </row>
    <row r="107" spans="1:58" customFormat="1" x14ac:dyDescent="0.25">
      <c r="A107">
        <v>333952</v>
      </c>
      <c r="B107" t="s">
        <v>132</v>
      </c>
      <c r="D107" t="s">
        <v>202</v>
      </c>
      <c r="F107" t="s">
        <v>202</v>
      </c>
      <c r="G107" t="s">
        <v>202</v>
      </c>
      <c r="I107" t="s">
        <v>202</v>
      </c>
      <c r="P107" t="s">
        <v>202</v>
      </c>
      <c r="Q107" t="s">
        <v>202</v>
      </c>
      <c r="R107" t="s">
        <v>202</v>
      </c>
      <c r="S107" t="s">
        <v>202</v>
      </c>
      <c r="T107" t="s">
        <v>202</v>
      </c>
      <c r="U107" t="s">
        <v>202</v>
      </c>
      <c r="W107" t="s">
        <v>202</v>
      </c>
      <c r="X107" t="s">
        <v>202</v>
      </c>
      <c r="Y107" t="s">
        <v>202</v>
      </c>
      <c r="Z107" t="s">
        <v>202</v>
      </c>
      <c r="AA107" t="s">
        <v>202</v>
      </c>
      <c r="AB107" t="s">
        <v>202</v>
      </c>
      <c r="BF107">
        <v>0</v>
      </c>
    </row>
    <row r="108" spans="1:58" customFormat="1" x14ac:dyDescent="0.25">
      <c r="A108">
        <v>325797</v>
      </c>
      <c r="B108" t="s">
        <v>132</v>
      </c>
      <c r="D108" t="s">
        <v>202</v>
      </c>
      <c r="J108" t="s">
        <v>202</v>
      </c>
      <c r="K108" t="s">
        <v>202</v>
      </c>
      <c r="P108" t="s">
        <v>202</v>
      </c>
      <c r="Q108" t="s">
        <v>202</v>
      </c>
      <c r="R108" t="s">
        <v>202</v>
      </c>
      <c r="S108" t="s">
        <v>202</v>
      </c>
      <c r="T108" t="s">
        <v>202</v>
      </c>
      <c r="U108" t="s">
        <v>202</v>
      </c>
      <c r="V108" t="s">
        <v>202</v>
      </c>
      <c r="W108" t="s">
        <v>202</v>
      </c>
      <c r="X108" t="s">
        <v>202</v>
      </c>
      <c r="Y108" t="s">
        <v>202</v>
      </c>
      <c r="Z108" t="s">
        <v>202</v>
      </c>
      <c r="AB108" t="s">
        <v>202</v>
      </c>
      <c r="BF108">
        <v>0</v>
      </c>
    </row>
    <row r="109" spans="1:58" customFormat="1" x14ac:dyDescent="0.25">
      <c r="A109">
        <v>326401</v>
      </c>
      <c r="B109" t="s">
        <v>132</v>
      </c>
      <c r="H109" t="s">
        <v>202</v>
      </c>
      <c r="M109" t="s">
        <v>202</v>
      </c>
      <c r="P109" t="s">
        <v>202</v>
      </c>
      <c r="Q109" t="s">
        <v>202</v>
      </c>
      <c r="R109" t="s">
        <v>202</v>
      </c>
      <c r="S109" t="s">
        <v>202</v>
      </c>
      <c r="T109" t="s">
        <v>202</v>
      </c>
      <c r="U109" t="s">
        <v>202</v>
      </c>
      <c r="V109" t="s">
        <v>202</v>
      </c>
      <c r="W109" t="s">
        <v>202</v>
      </c>
      <c r="X109" t="s">
        <v>202</v>
      </c>
      <c r="Y109" t="s">
        <v>202</v>
      </c>
      <c r="Z109" t="s">
        <v>202</v>
      </c>
      <c r="AA109" t="s">
        <v>202</v>
      </c>
      <c r="AB109" t="s">
        <v>202</v>
      </c>
      <c r="BF109">
        <v>0</v>
      </c>
    </row>
    <row r="110" spans="1:58" customFormat="1" x14ac:dyDescent="0.25">
      <c r="A110">
        <v>334098</v>
      </c>
      <c r="B110" t="s">
        <v>132</v>
      </c>
      <c r="I110" t="s">
        <v>202</v>
      </c>
      <c r="N110" t="s">
        <v>202</v>
      </c>
      <c r="P110" t="s">
        <v>202</v>
      </c>
      <c r="Q110" t="s">
        <v>202</v>
      </c>
      <c r="R110" t="s">
        <v>202</v>
      </c>
      <c r="S110" t="s">
        <v>202</v>
      </c>
      <c r="T110" t="s">
        <v>202</v>
      </c>
      <c r="U110" t="s">
        <v>202</v>
      </c>
      <c r="V110" t="s">
        <v>202</v>
      </c>
      <c r="W110" t="s">
        <v>202</v>
      </c>
      <c r="X110" t="s">
        <v>202</v>
      </c>
      <c r="Y110" t="s">
        <v>202</v>
      </c>
      <c r="Z110" t="s">
        <v>202</v>
      </c>
      <c r="AA110" t="s">
        <v>202</v>
      </c>
      <c r="AB110" t="s">
        <v>202</v>
      </c>
      <c r="BF110">
        <v>0</v>
      </c>
    </row>
    <row r="111" spans="1:58" customFormat="1" x14ac:dyDescent="0.25">
      <c r="A111">
        <v>334387</v>
      </c>
      <c r="B111" t="s">
        <v>132</v>
      </c>
      <c r="G111" t="s">
        <v>202</v>
      </c>
      <c r="L111" t="s">
        <v>202</v>
      </c>
      <c r="P111" t="s">
        <v>202</v>
      </c>
      <c r="Q111" t="s">
        <v>202</v>
      </c>
      <c r="R111" t="s">
        <v>202</v>
      </c>
      <c r="S111" t="s">
        <v>202</v>
      </c>
      <c r="T111" t="s">
        <v>202</v>
      </c>
      <c r="U111" t="s">
        <v>202</v>
      </c>
      <c r="V111" t="s">
        <v>202</v>
      </c>
      <c r="W111" t="s">
        <v>202</v>
      </c>
      <c r="X111" t="s">
        <v>202</v>
      </c>
      <c r="Y111" t="s">
        <v>202</v>
      </c>
      <c r="Z111" t="s">
        <v>202</v>
      </c>
      <c r="AA111" t="s">
        <v>202</v>
      </c>
      <c r="AB111" t="s">
        <v>202</v>
      </c>
      <c r="BF111">
        <v>0</v>
      </c>
    </row>
    <row r="112" spans="1:58" customFormat="1" x14ac:dyDescent="0.25">
      <c r="A112">
        <v>334498</v>
      </c>
      <c r="B112" t="s">
        <v>132</v>
      </c>
      <c r="G112" t="s">
        <v>202</v>
      </c>
      <c r="M112" t="s">
        <v>202</v>
      </c>
      <c r="N112" t="s">
        <v>202</v>
      </c>
      <c r="P112" t="s">
        <v>202</v>
      </c>
      <c r="Q112" t="s">
        <v>202</v>
      </c>
      <c r="R112" t="s">
        <v>202</v>
      </c>
      <c r="S112" t="s">
        <v>202</v>
      </c>
      <c r="T112" t="s">
        <v>202</v>
      </c>
      <c r="V112" t="s">
        <v>202</v>
      </c>
      <c r="W112" t="s">
        <v>202</v>
      </c>
      <c r="X112" t="s">
        <v>202</v>
      </c>
      <c r="Y112" t="s">
        <v>202</v>
      </c>
      <c r="Z112" t="s">
        <v>202</v>
      </c>
      <c r="AA112" t="s">
        <v>202</v>
      </c>
      <c r="AB112" t="s">
        <v>202</v>
      </c>
      <c r="BF112">
        <v>0</v>
      </c>
    </row>
    <row r="113" spans="1:58" customFormat="1" x14ac:dyDescent="0.25">
      <c r="A113">
        <v>334637</v>
      </c>
      <c r="B113" t="s">
        <v>132</v>
      </c>
      <c r="H113" t="s">
        <v>202</v>
      </c>
      <c r="L113" t="s">
        <v>202</v>
      </c>
      <c r="P113" t="s">
        <v>202</v>
      </c>
      <c r="Q113" t="s">
        <v>202</v>
      </c>
      <c r="R113" t="s">
        <v>202</v>
      </c>
      <c r="S113" t="s">
        <v>202</v>
      </c>
      <c r="T113" t="s">
        <v>202</v>
      </c>
      <c r="U113" t="s">
        <v>202</v>
      </c>
      <c r="V113" t="s">
        <v>202</v>
      </c>
      <c r="W113" t="s">
        <v>202</v>
      </c>
      <c r="X113" t="s">
        <v>202</v>
      </c>
      <c r="Y113" t="s">
        <v>202</v>
      </c>
      <c r="Z113" t="s">
        <v>202</v>
      </c>
      <c r="AA113" t="s">
        <v>202</v>
      </c>
      <c r="AB113" t="s">
        <v>202</v>
      </c>
      <c r="BF113">
        <v>0</v>
      </c>
    </row>
    <row r="114" spans="1:58" customFormat="1" x14ac:dyDescent="0.25">
      <c r="A114">
        <v>337155</v>
      </c>
      <c r="B114" t="s">
        <v>132</v>
      </c>
      <c r="F114" t="s">
        <v>202</v>
      </c>
      <c r="K114" t="s">
        <v>202</v>
      </c>
      <c r="L114" t="s">
        <v>202</v>
      </c>
      <c r="P114" t="s">
        <v>202</v>
      </c>
      <c r="Q114" t="s">
        <v>202</v>
      </c>
      <c r="R114" t="s">
        <v>202</v>
      </c>
      <c r="S114" t="s">
        <v>202</v>
      </c>
      <c r="T114" t="s">
        <v>202</v>
      </c>
      <c r="U114" t="s">
        <v>202</v>
      </c>
      <c r="W114" t="s">
        <v>202</v>
      </c>
      <c r="X114" t="s">
        <v>202</v>
      </c>
      <c r="Y114" t="s">
        <v>202</v>
      </c>
      <c r="Z114" t="s">
        <v>202</v>
      </c>
      <c r="AA114" t="s">
        <v>202</v>
      </c>
      <c r="AB114" t="s">
        <v>202</v>
      </c>
      <c r="BF114">
        <v>0</v>
      </c>
    </row>
    <row r="115" spans="1:58" customFormat="1" x14ac:dyDescent="0.25">
      <c r="A115">
        <v>320162</v>
      </c>
      <c r="B115" t="s">
        <v>132</v>
      </c>
      <c r="M115" t="s">
        <v>202</v>
      </c>
      <c r="N115" t="s">
        <v>202</v>
      </c>
      <c r="P115" t="s">
        <v>202</v>
      </c>
      <c r="Q115" t="s">
        <v>202</v>
      </c>
      <c r="R115" t="s">
        <v>202</v>
      </c>
      <c r="T115" t="s">
        <v>202</v>
      </c>
      <c r="U115" t="s">
        <v>202</v>
      </c>
      <c r="V115" t="s">
        <v>202</v>
      </c>
      <c r="W115" t="s">
        <v>202</v>
      </c>
      <c r="X115" t="s">
        <v>202</v>
      </c>
      <c r="Y115" t="s">
        <v>202</v>
      </c>
      <c r="Z115" t="s">
        <v>202</v>
      </c>
      <c r="AA115" t="s">
        <v>202</v>
      </c>
      <c r="AB115" t="s">
        <v>202</v>
      </c>
      <c r="BF115">
        <v>0</v>
      </c>
    </row>
    <row r="116" spans="1:58" customFormat="1" x14ac:dyDescent="0.25">
      <c r="A116">
        <v>327679</v>
      </c>
      <c r="B116" t="s">
        <v>132</v>
      </c>
      <c r="I116" t="s">
        <v>202</v>
      </c>
      <c r="M116" t="s">
        <v>202</v>
      </c>
      <c r="N116" t="s">
        <v>202</v>
      </c>
      <c r="P116" t="s">
        <v>202</v>
      </c>
      <c r="Q116" t="s">
        <v>202</v>
      </c>
      <c r="S116" t="s">
        <v>202</v>
      </c>
      <c r="U116" t="s">
        <v>202</v>
      </c>
      <c r="V116" t="s">
        <v>202</v>
      </c>
      <c r="W116" t="s">
        <v>202</v>
      </c>
      <c r="X116" t="s">
        <v>202</v>
      </c>
      <c r="Y116" t="s">
        <v>202</v>
      </c>
      <c r="Z116" t="s">
        <v>202</v>
      </c>
      <c r="AA116" t="s">
        <v>202</v>
      </c>
      <c r="AB116" t="s">
        <v>202</v>
      </c>
      <c r="BF116">
        <v>0</v>
      </c>
    </row>
    <row r="117" spans="1:58" customFormat="1" x14ac:dyDescent="0.25">
      <c r="A117">
        <v>335467</v>
      </c>
      <c r="B117" t="s">
        <v>132</v>
      </c>
      <c r="F117" t="s">
        <v>202</v>
      </c>
      <c r="K117" t="s">
        <v>202</v>
      </c>
      <c r="P117" t="s">
        <v>202</v>
      </c>
      <c r="Q117" t="s">
        <v>202</v>
      </c>
      <c r="R117" t="s">
        <v>202</v>
      </c>
      <c r="T117" t="s">
        <v>202</v>
      </c>
      <c r="V117" t="s">
        <v>202</v>
      </c>
      <c r="W117" t="s">
        <v>202</v>
      </c>
      <c r="X117" t="s">
        <v>202</v>
      </c>
      <c r="Y117" t="s">
        <v>202</v>
      </c>
      <c r="Z117" t="s">
        <v>202</v>
      </c>
      <c r="AA117" t="s">
        <v>202</v>
      </c>
      <c r="AB117" t="s">
        <v>202</v>
      </c>
      <c r="BF117" t="s">
        <v>3529</v>
      </c>
    </row>
    <row r="118" spans="1:58" customFormat="1" x14ac:dyDescent="0.25">
      <c r="A118">
        <v>335839</v>
      </c>
      <c r="B118" t="s">
        <v>132</v>
      </c>
      <c r="I118" t="s">
        <v>202</v>
      </c>
      <c r="P118" t="s">
        <v>202</v>
      </c>
      <c r="Q118" t="s">
        <v>202</v>
      </c>
      <c r="R118" t="s">
        <v>202</v>
      </c>
      <c r="T118" t="s">
        <v>202</v>
      </c>
      <c r="U118" t="s">
        <v>202</v>
      </c>
      <c r="V118" t="s">
        <v>202</v>
      </c>
      <c r="W118" t="s">
        <v>202</v>
      </c>
      <c r="X118" t="s">
        <v>202</v>
      </c>
      <c r="Y118" t="s">
        <v>202</v>
      </c>
      <c r="Z118" t="s">
        <v>202</v>
      </c>
      <c r="AA118" t="s">
        <v>202</v>
      </c>
      <c r="AB118" t="s">
        <v>202</v>
      </c>
      <c r="BF118" t="s">
        <v>3529</v>
      </c>
    </row>
    <row r="119" spans="1:58" customFormat="1" x14ac:dyDescent="0.25">
      <c r="A119">
        <v>332760</v>
      </c>
      <c r="B119" t="s">
        <v>132</v>
      </c>
      <c r="H119" t="s">
        <v>202</v>
      </c>
      <c r="P119" t="s">
        <v>202</v>
      </c>
      <c r="Q119" t="s">
        <v>202</v>
      </c>
      <c r="R119" t="s">
        <v>202</v>
      </c>
      <c r="S119" t="s">
        <v>202</v>
      </c>
      <c r="U119" t="s">
        <v>202</v>
      </c>
      <c r="V119" t="s">
        <v>202</v>
      </c>
      <c r="W119" t="s">
        <v>202</v>
      </c>
      <c r="X119" t="s">
        <v>202</v>
      </c>
      <c r="Y119" t="s">
        <v>202</v>
      </c>
      <c r="Z119" t="s">
        <v>202</v>
      </c>
      <c r="AA119" t="s">
        <v>202</v>
      </c>
      <c r="AB119" t="s">
        <v>202</v>
      </c>
      <c r="BF119">
        <v>0</v>
      </c>
    </row>
    <row r="120" spans="1:58" customFormat="1" x14ac:dyDescent="0.25">
      <c r="A120">
        <v>334697</v>
      </c>
      <c r="B120" t="s">
        <v>132</v>
      </c>
      <c r="P120" t="s">
        <v>202</v>
      </c>
      <c r="Q120" t="s">
        <v>202</v>
      </c>
      <c r="R120" t="s">
        <v>202</v>
      </c>
      <c r="S120" t="s">
        <v>202</v>
      </c>
      <c r="T120" t="s">
        <v>202</v>
      </c>
      <c r="U120" t="s">
        <v>202</v>
      </c>
      <c r="V120" t="s">
        <v>202</v>
      </c>
      <c r="W120" t="s">
        <v>202</v>
      </c>
      <c r="X120" t="s">
        <v>202</v>
      </c>
      <c r="Y120" t="s">
        <v>202</v>
      </c>
      <c r="Z120" t="s">
        <v>202</v>
      </c>
      <c r="AA120" t="s">
        <v>202</v>
      </c>
      <c r="AB120" t="s">
        <v>202</v>
      </c>
      <c r="BF120">
        <v>0</v>
      </c>
    </row>
    <row r="121" spans="1:58" customFormat="1" x14ac:dyDescent="0.25">
      <c r="A121">
        <v>329451</v>
      </c>
      <c r="B121" t="s">
        <v>132</v>
      </c>
      <c r="H121" t="s">
        <v>202</v>
      </c>
      <c r="K121" t="s">
        <v>202</v>
      </c>
      <c r="L121" t="s">
        <v>202</v>
      </c>
      <c r="M121" t="s">
        <v>202</v>
      </c>
      <c r="P121" t="s">
        <v>202</v>
      </c>
      <c r="Q121" t="s">
        <v>202</v>
      </c>
      <c r="R121" t="s">
        <v>202</v>
      </c>
      <c r="T121" t="s">
        <v>202</v>
      </c>
      <c r="X121" t="s">
        <v>202</v>
      </c>
      <c r="Y121" t="s">
        <v>202</v>
      </c>
      <c r="Z121" t="s">
        <v>202</v>
      </c>
      <c r="AB121" t="s">
        <v>202</v>
      </c>
      <c r="BF121">
        <v>0</v>
      </c>
    </row>
    <row r="122" spans="1:58" customFormat="1" x14ac:dyDescent="0.25">
      <c r="A122">
        <v>333988</v>
      </c>
      <c r="B122" t="s">
        <v>132</v>
      </c>
      <c r="J122" t="s">
        <v>202</v>
      </c>
      <c r="K122" t="s">
        <v>202</v>
      </c>
      <c r="P122" t="s">
        <v>202</v>
      </c>
      <c r="R122" t="s">
        <v>202</v>
      </c>
      <c r="S122" t="s">
        <v>202</v>
      </c>
      <c r="U122" t="s">
        <v>202</v>
      </c>
      <c r="W122" t="s">
        <v>202</v>
      </c>
      <c r="X122" t="s">
        <v>202</v>
      </c>
      <c r="Y122" t="s">
        <v>202</v>
      </c>
      <c r="Z122" t="s">
        <v>202</v>
      </c>
      <c r="AA122" t="s">
        <v>202</v>
      </c>
      <c r="AB122" t="s">
        <v>202</v>
      </c>
      <c r="BF122">
        <v>0</v>
      </c>
    </row>
    <row r="123" spans="1:58" customFormat="1" x14ac:dyDescent="0.25">
      <c r="A123">
        <v>337257</v>
      </c>
      <c r="B123" t="s">
        <v>132</v>
      </c>
      <c r="E123" t="s">
        <v>202</v>
      </c>
      <c r="F123" t="s">
        <v>202</v>
      </c>
      <c r="L123" t="s">
        <v>202</v>
      </c>
      <c r="M123" t="s">
        <v>202</v>
      </c>
      <c r="P123" t="s">
        <v>202</v>
      </c>
      <c r="R123" t="s">
        <v>202</v>
      </c>
      <c r="T123" t="s">
        <v>202</v>
      </c>
      <c r="W123" t="s">
        <v>202</v>
      </c>
      <c r="X123" t="s">
        <v>202</v>
      </c>
      <c r="Z123" t="s">
        <v>202</v>
      </c>
      <c r="AA123" t="s">
        <v>202</v>
      </c>
      <c r="AB123" t="s">
        <v>202</v>
      </c>
      <c r="BF123">
        <v>0</v>
      </c>
    </row>
    <row r="124" spans="1:58" customFormat="1" x14ac:dyDescent="0.25">
      <c r="A124">
        <v>337256</v>
      </c>
      <c r="B124" t="s">
        <v>132</v>
      </c>
      <c r="M124" t="s">
        <v>202</v>
      </c>
      <c r="N124" t="s">
        <v>202</v>
      </c>
      <c r="P124" t="s">
        <v>202</v>
      </c>
      <c r="Q124" t="s">
        <v>202</v>
      </c>
      <c r="T124" t="s">
        <v>202</v>
      </c>
      <c r="U124" t="s">
        <v>202</v>
      </c>
      <c r="W124" t="s">
        <v>202</v>
      </c>
      <c r="Y124" t="s">
        <v>202</v>
      </c>
      <c r="Z124" t="s">
        <v>202</v>
      </c>
      <c r="AA124" t="s">
        <v>202</v>
      </c>
      <c r="AB124" t="s">
        <v>202</v>
      </c>
      <c r="BF124">
        <v>0</v>
      </c>
    </row>
    <row r="125" spans="1:58" customFormat="1" x14ac:dyDescent="0.25">
      <c r="A125">
        <v>320691</v>
      </c>
      <c r="B125" t="s">
        <v>132</v>
      </c>
      <c r="N125" t="s">
        <v>202</v>
      </c>
      <c r="P125" t="s">
        <v>202</v>
      </c>
      <c r="R125" t="s">
        <v>202</v>
      </c>
      <c r="U125" t="s">
        <v>202</v>
      </c>
      <c r="V125" t="s">
        <v>202</v>
      </c>
      <c r="W125" t="s">
        <v>202</v>
      </c>
      <c r="X125" t="s">
        <v>202</v>
      </c>
      <c r="Y125" t="s">
        <v>202</v>
      </c>
      <c r="Z125" t="s">
        <v>202</v>
      </c>
      <c r="AA125" t="s">
        <v>202</v>
      </c>
      <c r="AB125" t="s">
        <v>202</v>
      </c>
      <c r="BF125">
        <v>0</v>
      </c>
    </row>
    <row r="126" spans="1:58" customFormat="1" x14ac:dyDescent="0.25">
      <c r="A126">
        <v>327991</v>
      </c>
      <c r="B126" t="s">
        <v>132</v>
      </c>
      <c r="H126" t="s">
        <v>202</v>
      </c>
      <c r="I126" t="s">
        <v>202</v>
      </c>
      <c r="M126" t="s">
        <v>202</v>
      </c>
      <c r="N126" t="s">
        <v>202</v>
      </c>
      <c r="Q126" t="s">
        <v>202</v>
      </c>
      <c r="V126" t="s">
        <v>202</v>
      </c>
      <c r="W126" t="s">
        <v>202</v>
      </c>
      <c r="X126" t="s">
        <v>202</v>
      </c>
      <c r="Z126" t="s">
        <v>202</v>
      </c>
      <c r="AA126" t="s">
        <v>202</v>
      </c>
      <c r="AB126" t="s">
        <v>202</v>
      </c>
      <c r="BF126">
        <v>0</v>
      </c>
    </row>
    <row r="127" spans="1:58" customFormat="1" x14ac:dyDescent="0.25">
      <c r="A127">
        <v>334473</v>
      </c>
      <c r="B127" t="s">
        <v>132</v>
      </c>
      <c r="H127" t="s">
        <v>202</v>
      </c>
      <c r="K127" t="s">
        <v>202</v>
      </c>
      <c r="P127" t="s">
        <v>202</v>
      </c>
      <c r="R127" t="s">
        <v>202</v>
      </c>
      <c r="S127" t="s">
        <v>202</v>
      </c>
      <c r="W127" t="s">
        <v>202</v>
      </c>
      <c r="X127" t="s">
        <v>202</v>
      </c>
      <c r="Y127" t="s">
        <v>202</v>
      </c>
      <c r="Z127" t="s">
        <v>202</v>
      </c>
      <c r="AA127" t="s">
        <v>202</v>
      </c>
      <c r="AB127" t="s">
        <v>202</v>
      </c>
      <c r="BF127">
        <v>0</v>
      </c>
    </row>
    <row r="128" spans="1:58" customFormat="1" x14ac:dyDescent="0.25">
      <c r="A128">
        <v>335007</v>
      </c>
      <c r="B128" t="s">
        <v>132</v>
      </c>
      <c r="H128" t="s">
        <v>202</v>
      </c>
      <c r="M128" t="s">
        <v>202</v>
      </c>
      <c r="N128" t="s">
        <v>202</v>
      </c>
      <c r="P128" t="s">
        <v>202</v>
      </c>
      <c r="Q128" t="s">
        <v>202</v>
      </c>
      <c r="T128" t="s">
        <v>202</v>
      </c>
      <c r="W128" t="s">
        <v>202</v>
      </c>
      <c r="X128" t="s">
        <v>202</v>
      </c>
      <c r="Y128" t="s">
        <v>202</v>
      </c>
      <c r="Z128" t="s">
        <v>202</v>
      </c>
      <c r="AB128" t="s">
        <v>202</v>
      </c>
      <c r="BF128">
        <v>0</v>
      </c>
    </row>
    <row r="129" spans="1:58" customFormat="1" x14ac:dyDescent="0.25">
      <c r="A129">
        <v>337042</v>
      </c>
      <c r="B129" t="s">
        <v>132</v>
      </c>
      <c r="D129" t="s">
        <v>202</v>
      </c>
      <c r="M129" t="s">
        <v>202</v>
      </c>
      <c r="N129" t="s">
        <v>202</v>
      </c>
      <c r="P129" t="s">
        <v>202</v>
      </c>
      <c r="S129" t="s">
        <v>202</v>
      </c>
      <c r="U129" t="s">
        <v>202</v>
      </c>
      <c r="W129" t="s">
        <v>202</v>
      </c>
      <c r="X129" t="s">
        <v>202</v>
      </c>
      <c r="Y129" t="s">
        <v>202</v>
      </c>
      <c r="Z129" t="s">
        <v>202</v>
      </c>
      <c r="AB129" t="s">
        <v>202</v>
      </c>
      <c r="BF129">
        <v>0</v>
      </c>
    </row>
    <row r="130" spans="1:58" customFormat="1" x14ac:dyDescent="0.25">
      <c r="A130">
        <v>337110</v>
      </c>
      <c r="B130" t="s">
        <v>132</v>
      </c>
      <c r="C130" t="s">
        <v>202</v>
      </c>
      <c r="F130" t="s">
        <v>202</v>
      </c>
      <c r="K130" t="s">
        <v>202</v>
      </c>
      <c r="N130" t="s">
        <v>202</v>
      </c>
      <c r="P130" t="s">
        <v>202</v>
      </c>
      <c r="Q130" t="s">
        <v>202</v>
      </c>
      <c r="U130" t="s">
        <v>202</v>
      </c>
      <c r="W130" t="s">
        <v>202</v>
      </c>
      <c r="AA130" t="s">
        <v>202</v>
      </c>
      <c r="AB130" t="s">
        <v>202</v>
      </c>
      <c r="BF130">
        <v>0</v>
      </c>
    </row>
    <row r="131" spans="1:58" customFormat="1" x14ac:dyDescent="0.25">
      <c r="A131">
        <v>316922</v>
      </c>
      <c r="B131" t="s">
        <v>132</v>
      </c>
      <c r="M131" t="s">
        <v>202</v>
      </c>
      <c r="N131" t="s">
        <v>202</v>
      </c>
      <c r="P131" t="s">
        <v>202</v>
      </c>
      <c r="Q131" t="s">
        <v>202</v>
      </c>
      <c r="W131" t="s">
        <v>202</v>
      </c>
      <c r="X131" t="s">
        <v>202</v>
      </c>
      <c r="Y131" t="s">
        <v>202</v>
      </c>
      <c r="Z131" t="s">
        <v>202</v>
      </c>
      <c r="AA131" t="s">
        <v>202</v>
      </c>
      <c r="AB131" t="s">
        <v>202</v>
      </c>
      <c r="BF131">
        <v>0</v>
      </c>
    </row>
    <row r="132" spans="1:58" customFormat="1" x14ac:dyDescent="0.25">
      <c r="A132">
        <v>326338</v>
      </c>
      <c r="B132" t="s">
        <v>132</v>
      </c>
      <c r="I132" t="s">
        <v>202</v>
      </c>
      <c r="M132" t="s">
        <v>202</v>
      </c>
      <c r="N132" t="s">
        <v>202</v>
      </c>
      <c r="P132" t="s">
        <v>202</v>
      </c>
      <c r="R132" t="s">
        <v>202</v>
      </c>
      <c r="V132" t="s">
        <v>202</v>
      </c>
      <c r="W132" t="s">
        <v>202</v>
      </c>
      <c r="Z132" t="s">
        <v>202</v>
      </c>
      <c r="AA132" t="s">
        <v>202</v>
      </c>
      <c r="AB132" t="s">
        <v>202</v>
      </c>
      <c r="BF132">
        <v>0</v>
      </c>
    </row>
    <row r="133" spans="1:58" customFormat="1" x14ac:dyDescent="0.25">
      <c r="A133">
        <v>328093</v>
      </c>
      <c r="B133" t="s">
        <v>132</v>
      </c>
      <c r="J133" t="s">
        <v>202</v>
      </c>
      <c r="M133" t="s">
        <v>202</v>
      </c>
      <c r="R133" t="s">
        <v>202</v>
      </c>
      <c r="U133" t="s">
        <v>202</v>
      </c>
      <c r="W133" t="s">
        <v>202</v>
      </c>
      <c r="X133" t="s">
        <v>202</v>
      </c>
      <c r="Y133" t="s">
        <v>202</v>
      </c>
      <c r="Z133" t="s">
        <v>202</v>
      </c>
      <c r="AA133" t="s">
        <v>202</v>
      </c>
      <c r="AB133" t="s">
        <v>202</v>
      </c>
      <c r="BF133">
        <v>0</v>
      </c>
    </row>
    <row r="134" spans="1:58" customFormat="1" x14ac:dyDescent="0.25">
      <c r="A134">
        <v>331666</v>
      </c>
      <c r="B134" t="s">
        <v>132</v>
      </c>
      <c r="C134" t="s">
        <v>202</v>
      </c>
      <c r="J134" t="s">
        <v>202</v>
      </c>
      <c r="M134" t="s">
        <v>202</v>
      </c>
      <c r="P134" t="s">
        <v>202</v>
      </c>
      <c r="Q134" t="s">
        <v>202</v>
      </c>
      <c r="W134" t="s">
        <v>202</v>
      </c>
      <c r="Y134" t="s">
        <v>202</v>
      </c>
      <c r="Z134" t="s">
        <v>202</v>
      </c>
      <c r="AA134" t="s">
        <v>202</v>
      </c>
      <c r="AB134" t="s">
        <v>202</v>
      </c>
      <c r="BF134">
        <v>0</v>
      </c>
    </row>
    <row r="135" spans="1:58" customFormat="1" x14ac:dyDescent="0.25">
      <c r="A135">
        <v>334184</v>
      </c>
      <c r="B135" t="s">
        <v>132</v>
      </c>
      <c r="I135" t="s">
        <v>202</v>
      </c>
      <c r="N135" t="s">
        <v>202</v>
      </c>
      <c r="P135" t="s">
        <v>202</v>
      </c>
      <c r="U135" t="s">
        <v>202</v>
      </c>
      <c r="W135" t="s">
        <v>202</v>
      </c>
      <c r="X135" t="s">
        <v>202</v>
      </c>
      <c r="Y135" t="s">
        <v>202</v>
      </c>
      <c r="Z135" t="s">
        <v>202</v>
      </c>
      <c r="AA135" t="s">
        <v>202</v>
      </c>
      <c r="AB135" t="s">
        <v>202</v>
      </c>
      <c r="BF135">
        <v>0</v>
      </c>
    </row>
    <row r="136" spans="1:58" customFormat="1" x14ac:dyDescent="0.25">
      <c r="A136">
        <v>334436</v>
      </c>
      <c r="B136" t="s">
        <v>132</v>
      </c>
      <c r="J136" t="s">
        <v>202</v>
      </c>
      <c r="P136" t="s">
        <v>202</v>
      </c>
      <c r="R136" t="s">
        <v>202</v>
      </c>
      <c r="S136" t="s">
        <v>202</v>
      </c>
      <c r="W136" t="s">
        <v>202</v>
      </c>
      <c r="X136" t="s">
        <v>202</v>
      </c>
      <c r="Y136" t="s">
        <v>202</v>
      </c>
      <c r="Z136" t="s">
        <v>202</v>
      </c>
      <c r="AA136" t="s">
        <v>202</v>
      </c>
      <c r="AB136" t="s">
        <v>202</v>
      </c>
      <c r="BF136">
        <v>0</v>
      </c>
    </row>
    <row r="137" spans="1:58" customFormat="1" x14ac:dyDescent="0.25">
      <c r="A137">
        <v>330502</v>
      </c>
      <c r="B137" t="s">
        <v>132</v>
      </c>
      <c r="H137" t="s">
        <v>202</v>
      </c>
      <c r="P137" t="s">
        <v>202</v>
      </c>
      <c r="R137" t="s">
        <v>202</v>
      </c>
      <c r="V137" t="s">
        <v>202</v>
      </c>
      <c r="X137" t="s">
        <v>202</v>
      </c>
      <c r="Y137" t="s">
        <v>202</v>
      </c>
      <c r="Z137" t="s">
        <v>202</v>
      </c>
      <c r="AA137" t="s">
        <v>202</v>
      </c>
      <c r="AB137" t="s">
        <v>202</v>
      </c>
      <c r="BF137" t="s">
        <v>3529</v>
      </c>
    </row>
    <row r="138" spans="1:58" customFormat="1" x14ac:dyDescent="0.25">
      <c r="A138">
        <v>337007</v>
      </c>
      <c r="B138" t="s">
        <v>132</v>
      </c>
      <c r="P138" t="s">
        <v>202</v>
      </c>
      <c r="R138" t="s">
        <v>202</v>
      </c>
      <c r="S138" t="s">
        <v>202</v>
      </c>
      <c r="V138" t="s">
        <v>202</v>
      </c>
      <c r="W138" t="s">
        <v>202</v>
      </c>
      <c r="X138" t="s">
        <v>202</v>
      </c>
      <c r="Z138" t="s">
        <v>202</v>
      </c>
      <c r="AA138" t="s">
        <v>202</v>
      </c>
      <c r="AB138" t="s">
        <v>202</v>
      </c>
      <c r="BF138" t="s">
        <v>3529</v>
      </c>
    </row>
    <row r="139" spans="1:58" customFormat="1" x14ac:dyDescent="0.25">
      <c r="A139">
        <v>321267</v>
      </c>
      <c r="B139" t="s">
        <v>132</v>
      </c>
      <c r="C139" t="s">
        <v>202</v>
      </c>
      <c r="P139" t="s">
        <v>202</v>
      </c>
      <c r="R139" t="s">
        <v>202</v>
      </c>
      <c r="W139" t="s">
        <v>202</v>
      </c>
      <c r="X139" t="s">
        <v>202</v>
      </c>
      <c r="Y139" t="s">
        <v>202</v>
      </c>
      <c r="Z139" t="s">
        <v>202</v>
      </c>
      <c r="AA139" t="s">
        <v>202</v>
      </c>
      <c r="AB139" t="s">
        <v>202</v>
      </c>
      <c r="BF139">
        <v>0</v>
      </c>
    </row>
    <row r="140" spans="1:58" customFormat="1" x14ac:dyDescent="0.25">
      <c r="A140">
        <v>334288</v>
      </c>
      <c r="B140" t="s">
        <v>132</v>
      </c>
      <c r="P140" t="s">
        <v>202</v>
      </c>
      <c r="R140" t="s">
        <v>202</v>
      </c>
      <c r="T140" t="s">
        <v>202</v>
      </c>
      <c r="W140" t="s">
        <v>202</v>
      </c>
      <c r="X140" t="s">
        <v>202</v>
      </c>
      <c r="Y140" t="s">
        <v>202</v>
      </c>
      <c r="Z140" t="s">
        <v>202</v>
      </c>
      <c r="AA140" t="s">
        <v>202</v>
      </c>
      <c r="AB140" t="s">
        <v>202</v>
      </c>
      <c r="BF140">
        <v>0</v>
      </c>
    </row>
    <row r="141" spans="1:58" customFormat="1" x14ac:dyDescent="0.25">
      <c r="A141">
        <v>337149</v>
      </c>
      <c r="B141" t="s">
        <v>132</v>
      </c>
      <c r="K141" t="s">
        <v>202</v>
      </c>
      <c r="N141" t="s">
        <v>202</v>
      </c>
      <c r="P141" t="s">
        <v>202</v>
      </c>
      <c r="Q141" t="s">
        <v>202</v>
      </c>
      <c r="T141" t="s">
        <v>202</v>
      </c>
      <c r="Z141" t="s">
        <v>202</v>
      </c>
      <c r="AA141" t="s">
        <v>202</v>
      </c>
      <c r="AB141" t="s">
        <v>202</v>
      </c>
      <c r="BF141">
        <v>0</v>
      </c>
    </row>
    <row r="142" spans="1:58" customFormat="1" x14ac:dyDescent="0.25">
      <c r="A142">
        <v>331543</v>
      </c>
      <c r="B142" t="s">
        <v>132</v>
      </c>
      <c r="D142" t="s">
        <v>202</v>
      </c>
      <c r="H142" t="s">
        <v>202</v>
      </c>
      <c r="P142" t="s">
        <v>202</v>
      </c>
      <c r="R142" t="s">
        <v>202</v>
      </c>
      <c r="T142" t="s">
        <v>202</v>
      </c>
      <c r="W142" t="s">
        <v>202</v>
      </c>
      <c r="Z142" t="s">
        <v>202</v>
      </c>
      <c r="AB142" t="s">
        <v>202</v>
      </c>
      <c r="BF142" t="s">
        <v>3529</v>
      </c>
    </row>
    <row r="143" spans="1:58" customFormat="1" x14ac:dyDescent="0.25">
      <c r="A143">
        <v>338348</v>
      </c>
      <c r="B143" t="s">
        <v>132</v>
      </c>
      <c r="J143" t="s">
        <v>202</v>
      </c>
      <c r="K143" t="s">
        <v>202</v>
      </c>
      <c r="M143" t="s">
        <v>202</v>
      </c>
      <c r="R143" t="s">
        <v>202</v>
      </c>
      <c r="W143" t="s">
        <v>202</v>
      </c>
      <c r="X143" t="s">
        <v>202</v>
      </c>
      <c r="Y143" t="s">
        <v>202</v>
      </c>
      <c r="AB143" t="s">
        <v>202</v>
      </c>
      <c r="BF143" t="s">
        <v>3529</v>
      </c>
    </row>
    <row r="144" spans="1:58" customFormat="1" x14ac:dyDescent="0.25">
      <c r="A144">
        <v>322696</v>
      </c>
      <c r="B144" t="s">
        <v>132</v>
      </c>
      <c r="N144" t="s">
        <v>202</v>
      </c>
      <c r="R144" t="s">
        <v>202</v>
      </c>
      <c r="V144" t="s">
        <v>202</v>
      </c>
      <c r="X144" t="s">
        <v>202</v>
      </c>
      <c r="Y144" t="s">
        <v>202</v>
      </c>
      <c r="Z144" t="s">
        <v>202</v>
      </c>
      <c r="AA144" t="s">
        <v>202</v>
      </c>
      <c r="AB144" t="s">
        <v>202</v>
      </c>
      <c r="BF144">
        <v>0</v>
      </c>
    </row>
    <row r="145" spans="1:58" customFormat="1" x14ac:dyDescent="0.25">
      <c r="A145">
        <v>337094</v>
      </c>
      <c r="B145" t="s">
        <v>132</v>
      </c>
      <c r="N145" t="s">
        <v>202</v>
      </c>
      <c r="P145" t="s">
        <v>202</v>
      </c>
      <c r="T145" t="s">
        <v>202</v>
      </c>
      <c r="U145" t="s">
        <v>202</v>
      </c>
      <c r="V145" t="s">
        <v>202</v>
      </c>
      <c r="Z145" t="s">
        <v>202</v>
      </c>
      <c r="AA145" t="s">
        <v>202</v>
      </c>
      <c r="AB145" t="s">
        <v>202</v>
      </c>
      <c r="BF145">
        <v>0</v>
      </c>
    </row>
    <row r="146" spans="1:58" customFormat="1" x14ac:dyDescent="0.25">
      <c r="A146">
        <v>336938</v>
      </c>
      <c r="B146" t="s">
        <v>132</v>
      </c>
      <c r="D146" t="s">
        <v>202</v>
      </c>
      <c r="F146" t="s">
        <v>202</v>
      </c>
      <c r="H146" t="s">
        <v>202</v>
      </c>
      <c r="P146" t="s">
        <v>202</v>
      </c>
      <c r="X146" t="s">
        <v>202</v>
      </c>
      <c r="Z146" t="s">
        <v>202</v>
      </c>
      <c r="AA146" t="s">
        <v>202</v>
      </c>
      <c r="AB146" t="s">
        <v>202</v>
      </c>
      <c r="BF146" t="s">
        <v>3529</v>
      </c>
    </row>
    <row r="147" spans="1:58" customFormat="1" x14ac:dyDescent="0.25">
      <c r="A147">
        <v>337106</v>
      </c>
      <c r="B147" t="s">
        <v>132</v>
      </c>
      <c r="N147" t="s">
        <v>202</v>
      </c>
      <c r="P147" t="s">
        <v>202</v>
      </c>
      <c r="Q147" t="s">
        <v>202</v>
      </c>
      <c r="U147" t="s">
        <v>202</v>
      </c>
      <c r="W147" t="s">
        <v>202</v>
      </c>
      <c r="AA147" t="s">
        <v>202</v>
      </c>
      <c r="AB147" t="s">
        <v>202</v>
      </c>
      <c r="BF147">
        <v>0</v>
      </c>
    </row>
    <row r="148" spans="1:58" customFormat="1" x14ac:dyDescent="0.25">
      <c r="A148">
        <v>332432</v>
      </c>
      <c r="B148" t="s">
        <v>132</v>
      </c>
      <c r="F148" t="s">
        <v>202</v>
      </c>
      <c r="M148" t="s">
        <v>202</v>
      </c>
      <c r="P148" t="s">
        <v>202</v>
      </c>
      <c r="R148" t="s">
        <v>202</v>
      </c>
      <c r="X148" t="s">
        <v>202</v>
      </c>
      <c r="Z148" t="s">
        <v>202</v>
      </c>
      <c r="AB148" t="s">
        <v>202</v>
      </c>
      <c r="BF148">
        <v>0</v>
      </c>
    </row>
    <row r="149" spans="1:58" customFormat="1" x14ac:dyDescent="0.25">
      <c r="A149">
        <v>337069</v>
      </c>
      <c r="B149" t="s">
        <v>132</v>
      </c>
      <c r="P149" t="s">
        <v>202</v>
      </c>
      <c r="U149" t="s">
        <v>202</v>
      </c>
      <c r="W149" t="s">
        <v>202</v>
      </c>
      <c r="Y149" t="s">
        <v>202</v>
      </c>
      <c r="Z149" t="s">
        <v>202</v>
      </c>
      <c r="AA149" t="s">
        <v>202</v>
      </c>
      <c r="AB149" t="s">
        <v>202</v>
      </c>
      <c r="BF149">
        <v>0</v>
      </c>
    </row>
    <row r="150" spans="1:58" customFormat="1" x14ac:dyDescent="0.25">
      <c r="A150">
        <v>337060</v>
      </c>
      <c r="B150" t="s">
        <v>132</v>
      </c>
      <c r="I150" t="s">
        <v>202</v>
      </c>
      <c r="N150" t="s">
        <v>202</v>
      </c>
      <c r="V150" t="s">
        <v>202</v>
      </c>
      <c r="W150" t="s">
        <v>202</v>
      </c>
      <c r="AA150" t="s">
        <v>202</v>
      </c>
      <c r="AB150" t="s">
        <v>202</v>
      </c>
      <c r="BF150">
        <v>0</v>
      </c>
    </row>
    <row r="151" spans="1:58" customFormat="1" x14ac:dyDescent="0.25">
      <c r="A151">
        <v>337048</v>
      </c>
      <c r="B151" t="s">
        <v>132</v>
      </c>
      <c r="M151" t="s">
        <v>202</v>
      </c>
      <c r="U151" t="s">
        <v>202</v>
      </c>
      <c r="W151" t="s">
        <v>202</v>
      </c>
      <c r="Y151" t="s">
        <v>202</v>
      </c>
      <c r="Z151" t="s">
        <v>202</v>
      </c>
      <c r="AB151" t="s">
        <v>202</v>
      </c>
      <c r="BF151">
        <v>0</v>
      </c>
    </row>
    <row r="152" spans="1:58" customFormat="1" x14ac:dyDescent="0.25">
      <c r="A152">
        <v>315673</v>
      </c>
      <c r="B152" t="s">
        <v>132</v>
      </c>
      <c r="I152" t="s">
        <v>202</v>
      </c>
      <c r="N152" t="s">
        <v>202</v>
      </c>
      <c r="U152" t="s">
        <v>202</v>
      </c>
      <c r="V152" t="s">
        <v>202</v>
      </c>
      <c r="AA152" t="s">
        <v>202</v>
      </c>
      <c r="AB152" t="s">
        <v>202</v>
      </c>
      <c r="BF152">
        <v>0</v>
      </c>
    </row>
    <row r="153" spans="1:58" customFormat="1" x14ac:dyDescent="0.25">
      <c r="A153">
        <v>321097</v>
      </c>
      <c r="B153" t="s">
        <v>132</v>
      </c>
      <c r="N153" t="s">
        <v>202</v>
      </c>
      <c r="V153" t="s">
        <v>202</v>
      </c>
      <c r="W153" t="s">
        <v>202</v>
      </c>
      <c r="Y153" t="s">
        <v>202</v>
      </c>
      <c r="Z153" t="s">
        <v>202</v>
      </c>
      <c r="AB153" t="s">
        <v>202</v>
      </c>
      <c r="BF153">
        <v>0</v>
      </c>
    </row>
    <row r="154" spans="1:58" customFormat="1" x14ac:dyDescent="0.25">
      <c r="A154">
        <v>334136</v>
      </c>
      <c r="B154" t="s">
        <v>132</v>
      </c>
      <c r="K154" t="s">
        <v>202</v>
      </c>
      <c r="P154" t="s">
        <v>202</v>
      </c>
      <c r="V154" t="s">
        <v>202</v>
      </c>
      <c r="Y154" t="s">
        <v>202</v>
      </c>
      <c r="Z154" t="s">
        <v>202</v>
      </c>
      <c r="AB154" t="s">
        <v>202</v>
      </c>
      <c r="BF154">
        <v>0</v>
      </c>
    </row>
    <row r="155" spans="1:58" customFormat="1" x14ac:dyDescent="0.25">
      <c r="A155">
        <v>337054</v>
      </c>
      <c r="B155" t="s">
        <v>132</v>
      </c>
      <c r="N155" t="s">
        <v>202</v>
      </c>
      <c r="P155" t="s">
        <v>202</v>
      </c>
      <c r="U155" t="s">
        <v>202</v>
      </c>
      <c r="W155" t="s">
        <v>202</v>
      </c>
      <c r="Z155" t="s">
        <v>202</v>
      </c>
      <c r="AB155" t="s">
        <v>202</v>
      </c>
      <c r="BF155">
        <v>0</v>
      </c>
    </row>
    <row r="156" spans="1:58" customFormat="1" x14ac:dyDescent="0.25">
      <c r="A156">
        <v>305771</v>
      </c>
      <c r="B156" t="s">
        <v>132</v>
      </c>
      <c r="W156" t="s">
        <v>202</v>
      </c>
      <c r="X156" t="s">
        <v>202</v>
      </c>
      <c r="Y156" t="s">
        <v>202</v>
      </c>
      <c r="Z156" t="s">
        <v>202</v>
      </c>
      <c r="AB156" t="s">
        <v>202</v>
      </c>
      <c r="BF156">
        <v>0</v>
      </c>
    </row>
    <row r="157" spans="1:58" customFormat="1" x14ac:dyDescent="0.25">
      <c r="A157">
        <v>333691</v>
      </c>
      <c r="B157" t="s">
        <v>132</v>
      </c>
      <c r="H157" t="s">
        <v>202</v>
      </c>
      <c r="N157" t="s">
        <v>202</v>
      </c>
      <c r="T157" t="s">
        <v>202</v>
      </c>
      <c r="X157" t="s">
        <v>202</v>
      </c>
      <c r="AB157" t="s">
        <v>202</v>
      </c>
      <c r="BF157" t="s">
        <v>3529</v>
      </c>
    </row>
    <row r="158" spans="1:58" customFormat="1" x14ac:dyDescent="0.25">
      <c r="A158">
        <v>319237</v>
      </c>
      <c r="B158" t="s">
        <v>132</v>
      </c>
      <c r="H158" t="s">
        <v>202</v>
      </c>
      <c r="O158" t="s">
        <v>202</v>
      </c>
      <c r="P158" t="s">
        <v>202</v>
      </c>
      <c r="W158" t="s">
        <v>202</v>
      </c>
      <c r="Z158" t="s">
        <v>202</v>
      </c>
      <c r="BF158">
        <v>0</v>
      </c>
    </row>
    <row r="159" spans="1:58" customFormat="1" x14ac:dyDescent="0.25">
      <c r="A159">
        <v>333061</v>
      </c>
      <c r="B159" t="s">
        <v>132</v>
      </c>
      <c r="G159" t="s">
        <v>202</v>
      </c>
      <c r="M159" t="s">
        <v>202</v>
      </c>
      <c r="N159" t="s">
        <v>202</v>
      </c>
      <c r="O159" t="s">
        <v>202</v>
      </c>
      <c r="P159" t="s">
        <v>202</v>
      </c>
      <c r="Q159" t="s">
        <v>202</v>
      </c>
      <c r="R159" t="s">
        <v>202</v>
      </c>
      <c r="T159" t="s">
        <v>202</v>
      </c>
      <c r="W159" t="s">
        <v>202</v>
      </c>
      <c r="X159" t="s">
        <v>202</v>
      </c>
      <c r="Y159" t="s">
        <v>202</v>
      </c>
      <c r="Z159" t="s">
        <v>202</v>
      </c>
      <c r="AA159" t="s">
        <v>202</v>
      </c>
      <c r="BF159">
        <v>0</v>
      </c>
    </row>
    <row r="160" spans="1:58" customFormat="1" x14ac:dyDescent="0.25">
      <c r="A160">
        <v>336871</v>
      </c>
      <c r="B160" t="s">
        <v>132</v>
      </c>
      <c r="H160" t="s">
        <v>202</v>
      </c>
      <c r="J160" t="s">
        <v>202</v>
      </c>
      <c r="O160" t="s">
        <v>202</v>
      </c>
      <c r="P160" t="s">
        <v>202</v>
      </c>
      <c r="S160" t="s">
        <v>202</v>
      </c>
      <c r="U160" t="s">
        <v>202</v>
      </c>
      <c r="V160" t="s">
        <v>202</v>
      </c>
      <c r="W160" t="s">
        <v>202</v>
      </c>
      <c r="X160" t="s">
        <v>202</v>
      </c>
      <c r="Y160" t="s">
        <v>202</v>
      </c>
      <c r="Z160" t="s">
        <v>202</v>
      </c>
      <c r="AA160" t="s">
        <v>202</v>
      </c>
      <c r="BF160" t="s">
        <v>3529</v>
      </c>
    </row>
    <row r="161" spans="1:58" customFormat="1" x14ac:dyDescent="0.25">
      <c r="A161">
        <v>333298</v>
      </c>
      <c r="B161" t="s">
        <v>132</v>
      </c>
      <c r="F161" t="s">
        <v>202</v>
      </c>
      <c r="H161" t="s">
        <v>202</v>
      </c>
      <c r="N161" t="s">
        <v>202</v>
      </c>
      <c r="O161" t="s">
        <v>202</v>
      </c>
      <c r="P161" t="s">
        <v>202</v>
      </c>
      <c r="Q161" t="s">
        <v>202</v>
      </c>
      <c r="R161" t="s">
        <v>202</v>
      </c>
      <c r="U161" t="s">
        <v>202</v>
      </c>
      <c r="W161" t="s">
        <v>202</v>
      </c>
      <c r="X161" t="s">
        <v>202</v>
      </c>
      <c r="Y161" t="s">
        <v>202</v>
      </c>
      <c r="Z161" t="s">
        <v>202</v>
      </c>
      <c r="BF161">
        <v>0</v>
      </c>
    </row>
    <row r="162" spans="1:58" customFormat="1" x14ac:dyDescent="0.25">
      <c r="A162">
        <v>337282</v>
      </c>
      <c r="B162" t="s">
        <v>132</v>
      </c>
      <c r="G162" t="s">
        <v>202</v>
      </c>
      <c r="I162" t="s">
        <v>202</v>
      </c>
      <c r="M162" t="s">
        <v>202</v>
      </c>
      <c r="N162" t="s">
        <v>202</v>
      </c>
      <c r="P162" t="s">
        <v>202</v>
      </c>
      <c r="Q162" t="s">
        <v>202</v>
      </c>
      <c r="R162" t="s">
        <v>202</v>
      </c>
      <c r="V162" t="s">
        <v>202</v>
      </c>
      <c r="W162" t="s">
        <v>202</v>
      </c>
      <c r="X162" t="s">
        <v>202</v>
      </c>
      <c r="Y162" t="s">
        <v>202</v>
      </c>
      <c r="Z162" t="s">
        <v>202</v>
      </c>
      <c r="AA162" t="s">
        <v>202</v>
      </c>
      <c r="BF162">
        <v>0</v>
      </c>
    </row>
    <row r="163" spans="1:58" customFormat="1" x14ac:dyDescent="0.25">
      <c r="A163">
        <v>336831</v>
      </c>
      <c r="B163" t="s">
        <v>132</v>
      </c>
      <c r="F163" t="s">
        <v>202</v>
      </c>
      <c r="G163" t="s">
        <v>202</v>
      </c>
      <c r="K163" t="s">
        <v>202</v>
      </c>
      <c r="P163" t="s">
        <v>202</v>
      </c>
      <c r="R163" t="s">
        <v>202</v>
      </c>
      <c r="S163" t="s">
        <v>202</v>
      </c>
      <c r="V163" t="s">
        <v>202</v>
      </c>
      <c r="W163" t="s">
        <v>202</v>
      </c>
      <c r="X163" t="s">
        <v>202</v>
      </c>
      <c r="Y163" t="s">
        <v>202</v>
      </c>
      <c r="Z163" t="s">
        <v>202</v>
      </c>
      <c r="AA163" t="s">
        <v>202</v>
      </c>
      <c r="BF163" t="s">
        <v>3529</v>
      </c>
    </row>
    <row r="164" spans="1:58" customFormat="1" x14ac:dyDescent="0.25">
      <c r="A164">
        <v>337206</v>
      </c>
      <c r="B164" t="s">
        <v>132</v>
      </c>
      <c r="H164" t="s">
        <v>202</v>
      </c>
      <c r="J164" t="s">
        <v>202</v>
      </c>
      <c r="K164" t="s">
        <v>202</v>
      </c>
      <c r="N164" t="s">
        <v>202</v>
      </c>
      <c r="Q164" t="s">
        <v>202</v>
      </c>
      <c r="T164" t="s">
        <v>202</v>
      </c>
      <c r="U164" t="s">
        <v>202</v>
      </c>
      <c r="V164" t="s">
        <v>202</v>
      </c>
      <c r="Z164" t="s">
        <v>202</v>
      </c>
      <c r="AA164" t="s">
        <v>202</v>
      </c>
      <c r="BF164">
        <v>0</v>
      </c>
    </row>
    <row r="165" spans="1:58" customFormat="1" x14ac:dyDescent="0.25">
      <c r="A165">
        <v>335772</v>
      </c>
      <c r="B165" t="s">
        <v>132</v>
      </c>
      <c r="I165" t="s">
        <v>202</v>
      </c>
      <c r="N165" t="s">
        <v>202</v>
      </c>
      <c r="P165" t="s">
        <v>202</v>
      </c>
      <c r="R165" t="s">
        <v>202</v>
      </c>
      <c r="S165" t="s">
        <v>202</v>
      </c>
      <c r="T165" t="s">
        <v>202</v>
      </c>
      <c r="V165" t="s">
        <v>202</v>
      </c>
      <c r="W165" t="s">
        <v>202</v>
      </c>
      <c r="Z165" t="s">
        <v>202</v>
      </c>
      <c r="AA165" t="s">
        <v>202</v>
      </c>
      <c r="BF165" t="s">
        <v>3529</v>
      </c>
    </row>
    <row r="166" spans="1:58" customFormat="1" x14ac:dyDescent="0.25">
      <c r="A166">
        <v>332125</v>
      </c>
      <c r="B166" t="s">
        <v>132</v>
      </c>
      <c r="E166" t="s">
        <v>202</v>
      </c>
      <c r="I166" t="s">
        <v>202</v>
      </c>
      <c r="K166" t="s">
        <v>202</v>
      </c>
      <c r="P166" t="s">
        <v>202</v>
      </c>
      <c r="V166" t="s">
        <v>202</v>
      </c>
      <c r="W166" t="s">
        <v>202</v>
      </c>
      <c r="X166" t="s">
        <v>202</v>
      </c>
      <c r="Y166" t="s">
        <v>202</v>
      </c>
      <c r="Z166" t="s">
        <v>202</v>
      </c>
      <c r="BF166">
        <v>0</v>
      </c>
    </row>
    <row r="167" spans="1:58" customFormat="1" x14ac:dyDescent="0.25">
      <c r="A167">
        <v>336981</v>
      </c>
      <c r="B167" t="s">
        <v>132</v>
      </c>
      <c r="K167" t="s">
        <v>202</v>
      </c>
      <c r="L167" t="s">
        <v>202</v>
      </c>
      <c r="Q167" t="s">
        <v>202</v>
      </c>
      <c r="R167" t="s">
        <v>202</v>
      </c>
      <c r="W167" t="s">
        <v>202</v>
      </c>
      <c r="X167" t="s">
        <v>202</v>
      </c>
      <c r="Z167" t="s">
        <v>202</v>
      </c>
      <c r="AA167" t="s">
        <v>202</v>
      </c>
      <c r="BF167" t="s">
        <v>3529</v>
      </c>
    </row>
    <row r="168" spans="1:58" customFormat="1" x14ac:dyDescent="0.25">
      <c r="A168">
        <v>336020</v>
      </c>
      <c r="B168" t="s">
        <v>132</v>
      </c>
      <c r="F168" t="s">
        <v>202</v>
      </c>
      <c r="J168" t="s">
        <v>202</v>
      </c>
      <c r="K168" t="s">
        <v>202</v>
      </c>
      <c r="P168" t="s">
        <v>202</v>
      </c>
      <c r="R168" t="s">
        <v>202</v>
      </c>
      <c r="T168" t="s">
        <v>202</v>
      </c>
      <c r="X168" t="s">
        <v>202</v>
      </c>
      <c r="AA168" t="s">
        <v>202</v>
      </c>
      <c r="BF168" t="s">
        <v>3529</v>
      </c>
    </row>
    <row r="169" spans="1:58" customFormat="1" x14ac:dyDescent="0.25">
      <c r="A169">
        <v>321111</v>
      </c>
      <c r="B169" t="s">
        <v>132</v>
      </c>
      <c r="F169" t="s">
        <v>202</v>
      </c>
      <c r="J169" t="s">
        <v>202</v>
      </c>
      <c r="M169" t="s">
        <v>202</v>
      </c>
      <c r="U169" t="s">
        <v>202</v>
      </c>
      <c r="W169" t="s">
        <v>202</v>
      </c>
      <c r="X169" t="s">
        <v>202</v>
      </c>
      <c r="Y169" t="s">
        <v>202</v>
      </c>
      <c r="Z169" t="s">
        <v>202</v>
      </c>
      <c r="BF169">
        <v>0</v>
      </c>
    </row>
    <row r="170" spans="1:58" customFormat="1" x14ac:dyDescent="0.25">
      <c r="A170">
        <v>337041</v>
      </c>
      <c r="B170" t="s">
        <v>132</v>
      </c>
      <c r="I170" t="s">
        <v>202</v>
      </c>
      <c r="N170" t="s">
        <v>202</v>
      </c>
      <c r="Q170" t="s">
        <v>202</v>
      </c>
      <c r="T170" t="s">
        <v>202</v>
      </c>
      <c r="U170" t="s">
        <v>202</v>
      </c>
      <c r="Z170" t="s">
        <v>202</v>
      </c>
      <c r="AA170" t="s">
        <v>202</v>
      </c>
      <c r="BF170">
        <v>0</v>
      </c>
    </row>
    <row r="171" spans="1:58" customFormat="1" x14ac:dyDescent="0.25">
      <c r="A171">
        <v>337045</v>
      </c>
      <c r="B171" t="s">
        <v>132</v>
      </c>
      <c r="J171" t="s">
        <v>202</v>
      </c>
      <c r="R171" t="s">
        <v>202</v>
      </c>
      <c r="S171" t="s">
        <v>202</v>
      </c>
      <c r="W171" t="s">
        <v>202</v>
      </c>
      <c r="X171" t="s">
        <v>202</v>
      </c>
      <c r="Y171" t="s">
        <v>202</v>
      </c>
      <c r="AA171" t="s">
        <v>202</v>
      </c>
      <c r="BF171">
        <v>0</v>
      </c>
    </row>
    <row r="172" spans="1:58" customFormat="1" x14ac:dyDescent="0.25">
      <c r="A172">
        <v>332710</v>
      </c>
      <c r="B172" t="s">
        <v>132</v>
      </c>
      <c r="J172" t="s">
        <v>202</v>
      </c>
      <c r="P172" t="s">
        <v>202</v>
      </c>
      <c r="S172" t="s">
        <v>202</v>
      </c>
      <c r="W172" t="s">
        <v>202</v>
      </c>
      <c r="X172" t="s">
        <v>202</v>
      </c>
      <c r="Z172" t="s">
        <v>202</v>
      </c>
      <c r="BF172" t="s">
        <v>3529</v>
      </c>
    </row>
    <row r="173" spans="1:58" customFormat="1" x14ac:dyDescent="0.25">
      <c r="A173">
        <v>331489</v>
      </c>
      <c r="B173" t="s">
        <v>132</v>
      </c>
      <c r="P173" t="s">
        <v>202</v>
      </c>
      <c r="Q173" t="s">
        <v>202</v>
      </c>
      <c r="S173" t="s">
        <v>202</v>
      </c>
      <c r="W173" t="s">
        <v>202</v>
      </c>
      <c r="Y173" t="s">
        <v>202</v>
      </c>
      <c r="Z173" t="s">
        <v>202</v>
      </c>
      <c r="BF173">
        <v>0</v>
      </c>
    </row>
    <row r="174" spans="1:58" customFormat="1" x14ac:dyDescent="0.25">
      <c r="A174">
        <v>314802</v>
      </c>
      <c r="B174" t="s">
        <v>132</v>
      </c>
      <c r="U174" t="s">
        <v>202</v>
      </c>
      <c r="W174" t="s">
        <v>202</v>
      </c>
      <c r="X174" t="s">
        <v>202</v>
      </c>
      <c r="Y174" t="s">
        <v>202</v>
      </c>
      <c r="Z174" t="s">
        <v>202</v>
      </c>
      <c r="BF174" t="s">
        <v>3529</v>
      </c>
    </row>
    <row r="175" spans="1:58" customFormat="1" x14ac:dyDescent="0.25">
      <c r="A175">
        <v>338328</v>
      </c>
      <c r="B175" t="s">
        <v>132</v>
      </c>
      <c r="I175" t="s">
        <v>202</v>
      </c>
      <c r="N175" t="s">
        <v>202</v>
      </c>
      <c r="V175" t="s">
        <v>202</v>
      </c>
      <c r="X175" t="s">
        <v>202</v>
      </c>
      <c r="AA175" t="s">
        <v>202</v>
      </c>
      <c r="BF175" t="s">
        <v>3529</v>
      </c>
    </row>
    <row r="176" spans="1:58" customFormat="1" x14ac:dyDescent="0.25">
      <c r="A176">
        <v>334753</v>
      </c>
      <c r="B176" t="s">
        <v>132</v>
      </c>
      <c r="M176" t="s">
        <v>202</v>
      </c>
      <c r="P176" t="s">
        <v>202</v>
      </c>
      <c r="S176" t="s">
        <v>202</v>
      </c>
      <c r="W176" t="s">
        <v>202</v>
      </c>
      <c r="Z176" t="s">
        <v>202</v>
      </c>
      <c r="BF176" t="s">
        <v>3529</v>
      </c>
    </row>
    <row r="177" spans="1:58" customFormat="1" x14ac:dyDescent="0.25">
      <c r="A177">
        <v>333681</v>
      </c>
      <c r="B177" t="s">
        <v>132</v>
      </c>
      <c r="I177" t="s">
        <v>202</v>
      </c>
      <c r="N177" t="s">
        <v>202</v>
      </c>
      <c r="V177" t="s">
        <v>202</v>
      </c>
      <c r="Z177" t="s">
        <v>202</v>
      </c>
      <c r="AA177" t="s">
        <v>202</v>
      </c>
      <c r="BF177">
        <v>0</v>
      </c>
    </row>
    <row r="178" spans="1:58" customFormat="1" x14ac:dyDescent="0.25">
      <c r="A178">
        <v>337028</v>
      </c>
      <c r="B178" t="s">
        <v>132</v>
      </c>
      <c r="N178" t="s">
        <v>202</v>
      </c>
      <c r="Q178" t="s">
        <v>202</v>
      </c>
      <c r="U178" t="s">
        <v>202</v>
      </c>
      <c r="W178" t="s">
        <v>202</v>
      </c>
      <c r="AA178" t="s">
        <v>202</v>
      </c>
      <c r="BF178">
        <v>0</v>
      </c>
    </row>
    <row r="179" spans="1:58" customFormat="1" x14ac:dyDescent="0.25">
      <c r="A179">
        <v>327244</v>
      </c>
      <c r="B179" t="s">
        <v>132</v>
      </c>
      <c r="I179" t="s">
        <v>202</v>
      </c>
      <c r="N179" t="s">
        <v>202</v>
      </c>
      <c r="O179" t="s">
        <v>202</v>
      </c>
      <c r="P179" t="s">
        <v>202</v>
      </c>
      <c r="S179" t="s">
        <v>202</v>
      </c>
      <c r="T179" t="s">
        <v>202</v>
      </c>
      <c r="V179" t="s">
        <v>202</v>
      </c>
      <c r="W179" t="s">
        <v>202</v>
      </c>
      <c r="AA179" t="s">
        <v>202</v>
      </c>
      <c r="AB179" t="s">
        <v>202</v>
      </c>
      <c r="BF179" t="s">
        <v>3528</v>
      </c>
    </row>
    <row r="180" spans="1:58" customFormat="1" x14ac:dyDescent="0.25">
      <c r="A180">
        <v>330880</v>
      </c>
      <c r="B180" t="s">
        <v>132</v>
      </c>
      <c r="J180" t="s">
        <v>134</v>
      </c>
      <c r="L180" t="s">
        <v>137</v>
      </c>
      <c r="M180" t="s">
        <v>137</v>
      </c>
      <c r="O180" t="s">
        <v>134</v>
      </c>
      <c r="P180" t="s">
        <v>134</v>
      </c>
      <c r="Q180" t="s">
        <v>134</v>
      </c>
      <c r="R180" t="s">
        <v>134</v>
      </c>
      <c r="S180" t="s">
        <v>134</v>
      </c>
      <c r="T180" t="s">
        <v>134</v>
      </c>
      <c r="U180" t="s">
        <v>134</v>
      </c>
      <c r="V180" t="s">
        <v>134</v>
      </c>
      <c r="W180" t="s">
        <v>134</v>
      </c>
      <c r="X180" t="s">
        <v>134</v>
      </c>
      <c r="Y180" t="s">
        <v>134</v>
      </c>
      <c r="Z180" t="s">
        <v>134</v>
      </c>
      <c r="AA180" t="s">
        <v>134</v>
      </c>
      <c r="AB180" t="s">
        <v>134</v>
      </c>
      <c r="BF180" t="s">
        <v>3528</v>
      </c>
    </row>
    <row r="181" spans="1:58" customFormat="1" x14ac:dyDescent="0.25">
      <c r="A181">
        <v>333870</v>
      </c>
      <c r="B181" t="s">
        <v>132</v>
      </c>
      <c r="K181" t="s">
        <v>137</v>
      </c>
      <c r="N181" t="s">
        <v>137</v>
      </c>
      <c r="O181" t="s">
        <v>134</v>
      </c>
      <c r="P181" t="s">
        <v>137</v>
      </c>
      <c r="S181" t="s">
        <v>134</v>
      </c>
      <c r="W181" t="s">
        <v>136</v>
      </c>
      <c r="X181" t="s">
        <v>134</v>
      </c>
      <c r="Y181" t="s">
        <v>136</v>
      </c>
      <c r="Z181" t="s">
        <v>136</v>
      </c>
      <c r="AA181" t="s">
        <v>136</v>
      </c>
      <c r="AB181" t="s">
        <v>134</v>
      </c>
      <c r="BF181" t="s">
        <v>3528</v>
      </c>
    </row>
    <row r="182" spans="1:58" customFormat="1" x14ac:dyDescent="0.25">
      <c r="A182">
        <v>335254</v>
      </c>
      <c r="B182" t="s">
        <v>132</v>
      </c>
      <c r="F182" t="s">
        <v>137</v>
      </c>
      <c r="K182" t="s">
        <v>136</v>
      </c>
      <c r="O182" t="s">
        <v>134</v>
      </c>
      <c r="P182" t="s">
        <v>134</v>
      </c>
      <c r="Q182" t="s">
        <v>134</v>
      </c>
      <c r="R182" t="s">
        <v>134</v>
      </c>
      <c r="S182" t="s">
        <v>134</v>
      </c>
      <c r="T182" t="s">
        <v>134</v>
      </c>
      <c r="U182" t="s">
        <v>134</v>
      </c>
      <c r="V182" t="s">
        <v>134</v>
      </c>
      <c r="W182" t="s">
        <v>134</v>
      </c>
      <c r="X182" t="s">
        <v>134</v>
      </c>
      <c r="Y182" t="s">
        <v>134</v>
      </c>
      <c r="Z182" t="s">
        <v>134</v>
      </c>
      <c r="AA182" t="s">
        <v>134</v>
      </c>
      <c r="AB182" t="s">
        <v>134</v>
      </c>
      <c r="BF182" t="s">
        <v>3528</v>
      </c>
    </row>
    <row r="183" spans="1:58" customFormat="1" x14ac:dyDescent="0.25">
      <c r="A183">
        <v>337324</v>
      </c>
      <c r="B183" t="s">
        <v>132</v>
      </c>
      <c r="G183" t="s">
        <v>136</v>
      </c>
      <c r="K183" t="s">
        <v>136</v>
      </c>
      <c r="M183" t="s">
        <v>136</v>
      </c>
      <c r="O183" t="s">
        <v>134</v>
      </c>
      <c r="P183" t="s">
        <v>136</v>
      </c>
      <c r="Q183" t="s">
        <v>136</v>
      </c>
      <c r="R183" t="s">
        <v>134</v>
      </c>
      <c r="S183" t="s">
        <v>134</v>
      </c>
      <c r="T183" t="s">
        <v>134</v>
      </c>
      <c r="U183" t="s">
        <v>134</v>
      </c>
      <c r="V183" t="s">
        <v>134</v>
      </c>
      <c r="W183" t="s">
        <v>134</v>
      </c>
      <c r="X183" t="s">
        <v>134</v>
      </c>
      <c r="Y183" t="s">
        <v>134</v>
      </c>
      <c r="Z183" t="s">
        <v>134</v>
      </c>
      <c r="AA183" t="s">
        <v>134</v>
      </c>
      <c r="AB183" t="s">
        <v>134</v>
      </c>
      <c r="BF183" t="s">
        <v>3528</v>
      </c>
    </row>
    <row r="184" spans="1:58" customFormat="1" x14ac:dyDescent="0.25">
      <c r="A184">
        <v>337459</v>
      </c>
      <c r="B184" t="s">
        <v>132</v>
      </c>
      <c r="C184" t="s">
        <v>136</v>
      </c>
      <c r="J184" t="s">
        <v>136</v>
      </c>
      <c r="M184" t="s">
        <v>136</v>
      </c>
      <c r="O184" t="s">
        <v>134</v>
      </c>
      <c r="P184" t="s">
        <v>134</v>
      </c>
      <c r="Q184" t="s">
        <v>134</v>
      </c>
      <c r="R184" t="s">
        <v>134</v>
      </c>
      <c r="S184" t="s">
        <v>134</v>
      </c>
      <c r="T184" t="s">
        <v>134</v>
      </c>
      <c r="U184" t="s">
        <v>134</v>
      </c>
      <c r="V184" t="s">
        <v>134</v>
      </c>
      <c r="W184" t="s">
        <v>134</v>
      </c>
      <c r="X184" t="s">
        <v>134</v>
      </c>
      <c r="Y184" t="s">
        <v>134</v>
      </c>
      <c r="Z184" t="s">
        <v>134</v>
      </c>
      <c r="AA184" t="s">
        <v>134</v>
      </c>
      <c r="AB184" t="s">
        <v>134</v>
      </c>
      <c r="BF184" t="s">
        <v>3528</v>
      </c>
    </row>
    <row r="185" spans="1:58" customFormat="1" x14ac:dyDescent="0.25">
      <c r="A185">
        <v>336611</v>
      </c>
      <c r="B185" t="s">
        <v>132</v>
      </c>
      <c r="O185" t="s">
        <v>134</v>
      </c>
      <c r="P185" t="s">
        <v>134</v>
      </c>
      <c r="Q185" t="s">
        <v>137</v>
      </c>
      <c r="R185" t="s">
        <v>137</v>
      </c>
      <c r="S185" t="s">
        <v>134</v>
      </c>
      <c r="W185" t="s">
        <v>134</v>
      </c>
      <c r="X185" t="s">
        <v>134</v>
      </c>
      <c r="AB185" t="s">
        <v>134</v>
      </c>
      <c r="BF185" t="s">
        <v>3528</v>
      </c>
    </row>
    <row r="186" spans="1:58" customFormat="1" x14ac:dyDescent="0.25">
      <c r="A186">
        <v>337551</v>
      </c>
      <c r="B186" t="s">
        <v>132</v>
      </c>
      <c r="K186" t="s">
        <v>134</v>
      </c>
      <c r="N186" t="s">
        <v>136</v>
      </c>
      <c r="O186" t="s">
        <v>134</v>
      </c>
      <c r="P186" t="s">
        <v>134</v>
      </c>
      <c r="Q186" t="s">
        <v>134</v>
      </c>
      <c r="R186" t="s">
        <v>134</v>
      </c>
      <c r="S186" t="s">
        <v>134</v>
      </c>
      <c r="T186" t="s">
        <v>134</v>
      </c>
      <c r="U186" t="s">
        <v>134</v>
      </c>
      <c r="V186" t="s">
        <v>134</v>
      </c>
      <c r="W186" t="s">
        <v>134</v>
      </c>
      <c r="X186" t="s">
        <v>134</v>
      </c>
      <c r="Y186" t="s">
        <v>134</v>
      </c>
      <c r="Z186" t="s">
        <v>134</v>
      </c>
      <c r="AA186" t="s">
        <v>134</v>
      </c>
      <c r="AB186" t="s">
        <v>134</v>
      </c>
      <c r="BF186" t="s">
        <v>3528</v>
      </c>
    </row>
    <row r="187" spans="1:58" customFormat="1" x14ac:dyDescent="0.25">
      <c r="A187">
        <v>337618</v>
      </c>
      <c r="B187" t="s">
        <v>132</v>
      </c>
      <c r="F187" t="s">
        <v>136</v>
      </c>
      <c r="J187" t="s">
        <v>136</v>
      </c>
      <c r="K187" t="s">
        <v>134</v>
      </c>
      <c r="O187" t="s">
        <v>134</v>
      </c>
      <c r="P187" t="s">
        <v>134</v>
      </c>
      <c r="Q187" t="s">
        <v>134</v>
      </c>
      <c r="R187" t="s">
        <v>134</v>
      </c>
      <c r="S187" t="s">
        <v>134</v>
      </c>
      <c r="T187" t="s">
        <v>134</v>
      </c>
      <c r="U187" t="s">
        <v>134</v>
      </c>
      <c r="V187" t="s">
        <v>134</v>
      </c>
      <c r="W187" t="s">
        <v>134</v>
      </c>
      <c r="X187" t="s">
        <v>134</v>
      </c>
      <c r="Y187" t="s">
        <v>134</v>
      </c>
      <c r="Z187" t="s">
        <v>134</v>
      </c>
      <c r="AA187" t="s">
        <v>134</v>
      </c>
      <c r="AB187" t="s">
        <v>134</v>
      </c>
      <c r="BF187" t="s">
        <v>3528</v>
      </c>
    </row>
    <row r="188" spans="1:58" customFormat="1" x14ac:dyDescent="0.25">
      <c r="A188">
        <v>337633</v>
      </c>
      <c r="B188" t="s">
        <v>132</v>
      </c>
      <c r="K188" t="s">
        <v>137</v>
      </c>
      <c r="O188" t="s">
        <v>134</v>
      </c>
      <c r="P188" t="s">
        <v>134</v>
      </c>
      <c r="Q188" t="s">
        <v>134</v>
      </c>
      <c r="R188" t="s">
        <v>134</v>
      </c>
      <c r="S188" t="s">
        <v>136</v>
      </c>
      <c r="T188" t="s">
        <v>136</v>
      </c>
      <c r="U188" t="s">
        <v>136</v>
      </c>
      <c r="V188" t="s">
        <v>136</v>
      </c>
      <c r="W188" t="s">
        <v>134</v>
      </c>
      <c r="X188" t="s">
        <v>134</v>
      </c>
      <c r="Y188" t="s">
        <v>134</v>
      </c>
      <c r="Z188" t="s">
        <v>134</v>
      </c>
      <c r="AA188" t="s">
        <v>134</v>
      </c>
      <c r="AB188" t="s">
        <v>134</v>
      </c>
      <c r="BF188" t="s">
        <v>3528</v>
      </c>
    </row>
    <row r="189" spans="1:58" customFormat="1" x14ac:dyDescent="0.25">
      <c r="A189">
        <v>330432</v>
      </c>
      <c r="B189" t="s">
        <v>132</v>
      </c>
      <c r="C189" t="s">
        <v>137</v>
      </c>
      <c r="H189" t="s">
        <v>137</v>
      </c>
      <c r="O189" t="s">
        <v>134</v>
      </c>
      <c r="P189" t="s">
        <v>136</v>
      </c>
      <c r="R189" t="s">
        <v>134</v>
      </c>
      <c r="S189" t="s">
        <v>136</v>
      </c>
      <c r="T189" t="s">
        <v>136</v>
      </c>
      <c r="V189" t="s">
        <v>136</v>
      </c>
      <c r="W189" t="s">
        <v>134</v>
      </c>
      <c r="X189" t="s">
        <v>134</v>
      </c>
      <c r="Y189" t="s">
        <v>134</v>
      </c>
      <c r="Z189" t="s">
        <v>134</v>
      </c>
      <c r="AA189" t="s">
        <v>134</v>
      </c>
      <c r="AB189" t="s">
        <v>134</v>
      </c>
      <c r="BF189" t="s">
        <v>3528</v>
      </c>
    </row>
    <row r="190" spans="1:58" customFormat="1" x14ac:dyDescent="0.25">
      <c r="A190">
        <v>334438</v>
      </c>
      <c r="B190" t="s">
        <v>132</v>
      </c>
      <c r="J190" t="s">
        <v>136</v>
      </c>
      <c r="O190" t="s">
        <v>134</v>
      </c>
      <c r="P190" t="s">
        <v>134</v>
      </c>
      <c r="R190" t="s">
        <v>134</v>
      </c>
      <c r="S190" t="s">
        <v>134</v>
      </c>
      <c r="U190" t="s">
        <v>136</v>
      </c>
      <c r="W190" t="s">
        <v>134</v>
      </c>
      <c r="X190" t="s">
        <v>134</v>
      </c>
      <c r="Y190" t="s">
        <v>134</v>
      </c>
      <c r="Z190" t="s">
        <v>134</v>
      </c>
      <c r="AA190" t="s">
        <v>134</v>
      </c>
      <c r="AB190" t="s">
        <v>134</v>
      </c>
      <c r="BF190" t="s">
        <v>3528</v>
      </c>
    </row>
    <row r="191" spans="1:58" customFormat="1" x14ac:dyDescent="0.25">
      <c r="A191">
        <v>327783</v>
      </c>
      <c r="B191" t="s">
        <v>132</v>
      </c>
      <c r="G191" t="s">
        <v>137</v>
      </c>
      <c r="J191" t="s">
        <v>137</v>
      </c>
      <c r="O191" t="s">
        <v>136</v>
      </c>
      <c r="P191" t="s">
        <v>136</v>
      </c>
      <c r="Q191" t="s">
        <v>134</v>
      </c>
      <c r="R191" t="s">
        <v>136</v>
      </c>
      <c r="T191" t="s">
        <v>137</v>
      </c>
      <c r="U191" t="s">
        <v>137</v>
      </c>
      <c r="V191" t="s">
        <v>134</v>
      </c>
      <c r="W191" t="s">
        <v>134</v>
      </c>
      <c r="X191" t="s">
        <v>136</v>
      </c>
      <c r="Y191" t="s">
        <v>137</v>
      </c>
      <c r="Z191" t="s">
        <v>136</v>
      </c>
      <c r="AA191" t="s">
        <v>136</v>
      </c>
      <c r="AB191" t="s">
        <v>134</v>
      </c>
      <c r="BF191" t="s">
        <v>3528</v>
      </c>
    </row>
    <row r="192" spans="1:58" customFormat="1" x14ac:dyDescent="0.25">
      <c r="A192">
        <v>337773</v>
      </c>
      <c r="B192" t="s">
        <v>132</v>
      </c>
      <c r="I192" t="s">
        <v>137</v>
      </c>
      <c r="K192" t="s">
        <v>137</v>
      </c>
      <c r="O192" t="s">
        <v>136</v>
      </c>
      <c r="Q192" t="s">
        <v>137</v>
      </c>
      <c r="S192" t="s">
        <v>136</v>
      </c>
      <c r="U192" t="s">
        <v>137</v>
      </c>
      <c r="V192" t="s">
        <v>136</v>
      </c>
      <c r="W192" t="s">
        <v>137</v>
      </c>
      <c r="X192" t="s">
        <v>136</v>
      </c>
      <c r="Y192" t="s">
        <v>137</v>
      </c>
      <c r="Z192" t="s">
        <v>137</v>
      </c>
      <c r="AA192" t="s">
        <v>134</v>
      </c>
      <c r="AB192" t="s">
        <v>134</v>
      </c>
      <c r="BF192" t="s">
        <v>3528</v>
      </c>
    </row>
    <row r="193" spans="1:58" customFormat="1" x14ac:dyDescent="0.25">
      <c r="A193">
        <v>337526</v>
      </c>
      <c r="B193" t="s">
        <v>132</v>
      </c>
      <c r="C193" t="s">
        <v>137</v>
      </c>
      <c r="G193" t="s">
        <v>136</v>
      </c>
      <c r="O193" t="s">
        <v>136</v>
      </c>
      <c r="P193" t="s">
        <v>134</v>
      </c>
      <c r="Q193" t="s">
        <v>134</v>
      </c>
      <c r="R193" t="s">
        <v>134</v>
      </c>
      <c r="S193" t="s">
        <v>134</v>
      </c>
      <c r="T193" t="s">
        <v>134</v>
      </c>
      <c r="U193" t="s">
        <v>134</v>
      </c>
      <c r="V193" t="s">
        <v>134</v>
      </c>
      <c r="W193" t="s">
        <v>134</v>
      </c>
      <c r="X193" t="s">
        <v>134</v>
      </c>
      <c r="Y193" t="s">
        <v>134</v>
      </c>
      <c r="Z193" t="s">
        <v>134</v>
      </c>
      <c r="AA193" t="s">
        <v>134</v>
      </c>
      <c r="AB193" t="s">
        <v>134</v>
      </c>
      <c r="BF193" t="s">
        <v>3528</v>
      </c>
    </row>
    <row r="194" spans="1:58" customFormat="1" x14ac:dyDescent="0.25">
      <c r="A194">
        <v>337901</v>
      </c>
      <c r="B194" t="s">
        <v>132</v>
      </c>
      <c r="D194" t="s">
        <v>136</v>
      </c>
      <c r="O194" t="s">
        <v>136</v>
      </c>
      <c r="Q194" t="s">
        <v>134</v>
      </c>
      <c r="R194" t="s">
        <v>134</v>
      </c>
      <c r="S194" t="s">
        <v>136</v>
      </c>
      <c r="T194" t="s">
        <v>136</v>
      </c>
      <c r="U194" t="s">
        <v>134</v>
      </c>
      <c r="W194" t="s">
        <v>134</v>
      </c>
      <c r="X194" t="s">
        <v>134</v>
      </c>
      <c r="Y194" t="s">
        <v>134</v>
      </c>
      <c r="Z194" t="s">
        <v>134</v>
      </c>
      <c r="AA194" t="s">
        <v>134</v>
      </c>
      <c r="AB194" t="s">
        <v>134</v>
      </c>
      <c r="BF194" t="s">
        <v>3528</v>
      </c>
    </row>
    <row r="195" spans="1:58" customFormat="1" x14ac:dyDescent="0.25">
      <c r="A195">
        <v>337987</v>
      </c>
      <c r="B195" t="s">
        <v>132</v>
      </c>
      <c r="O195" t="s">
        <v>136</v>
      </c>
      <c r="P195" t="s">
        <v>136</v>
      </c>
      <c r="S195" t="s">
        <v>136</v>
      </c>
      <c r="U195" t="s">
        <v>134</v>
      </c>
      <c r="V195" t="s">
        <v>134</v>
      </c>
      <c r="W195" t="s">
        <v>134</v>
      </c>
      <c r="X195" t="s">
        <v>134</v>
      </c>
      <c r="Y195" t="s">
        <v>134</v>
      </c>
      <c r="Z195" t="s">
        <v>134</v>
      </c>
      <c r="AA195" t="s">
        <v>134</v>
      </c>
      <c r="AB195" t="s">
        <v>134</v>
      </c>
      <c r="BF195" t="s">
        <v>3528</v>
      </c>
    </row>
    <row r="196" spans="1:58" customFormat="1" x14ac:dyDescent="0.25">
      <c r="A196">
        <v>324509</v>
      </c>
      <c r="B196" t="s">
        <v>132</v>
      </c>
      <c r="F196" t="s">
        <v>137</v>
      </c>
      <c r="I196" t="s">
        <v>136</v>
      </c>
      <c r="N196" t="s">
        <v>136</v>
      </c>
      <c r="O196" t="s">
        <v>136</v>
      </c>
      <c r="P196" t="s">
        <v>134</v>
      </c>
      <c r="Q196" t="s">
        <v>134</v>
      </c>
      <c r="R196" t="s">
        <v>134</v>
      </c>
      <c r="S196" t="s">
        <v>134</v>
      </c>
      <c r="T196" t="s">
        <v>134</v>
      </c>
      <c r="U196" t="s">
        <v>136</v>
      </c>
      <c r="V196" t="s">
        <v>134</v>
      </c>
      <c r="W196" t="s">
        <v>134</v>
      </c>
      <c r="X196" t="s">
        <v>134</v>
      </c>
      <c r="Y196" t="s">
        <v>134</v>
      </c>
      <c r="Z196" t="s">
        <v>134</v>
      </c>
      <c r="AA196" t="s">
        <v>134</v>
      </c>
      <c r="AB196" t="s">
        <v>134</v>
      </c>
      <c r="BF196" t="s">
        <v>3528</v>
      </c>
    </row>
    <row r="197" spans="1:58" customFormat="1" x14ac:dyDescent="0.25">
      <c r="A197">
        <v>327561</v>
      </c>
      <c r="B197" t="s">
        <v>132</v>
      </c>
      <c r="F197" t="s">
        <v>137</v>
      </c>
      <c r="H197" t="s">
        <v>137</v>
      </c>
      <c r="N197" t="s">
        <v>137</v>
      </c>
      <c r="O197" t="s">
        <v>136</v>
      </c>
      <c r="P197" t="s">
        <v>137</v>
      </c>
      <c r="V197" t="s">
        <v>137</v>
      </c>
      <c r="W197" t="s">
        <v>137</v>
      </c>
      <c r="X197" t="s">
        <v>137</v>
      </c>
      <c r="Z197" t="s">
        <v>137</v>
      </c>
      <c r="AA197" t="s">
        <v>136</v>
      </c>
      <c r="AB197" t="s">
        <v>134</v>
      </c>
      <c r="BF197" t="s">
        <v>3528</v>
      </c>
    </row>
    <row r="198" spans="1:58" customFormat="1" x14ac:dyDescent="0.25">
      <c r="A198">
        <v>332480</v>
      </c>
      <c r="B198" t="s">
        <v>132</v>
      </c>
      <c r="G198" t="s">
        <v>137</v>
      </c>
      <c r="N198" t="s">
        <v>136</v>
      </c>
      <c r="O198" t="s">
        <v>136</v>
      </c>
      <c r="P198" t="s">
        <v>134</v>
      </c>
      <c r="Q198" t="s">
        <v>136</v>
      </c>
      <c r="R198" t="s">
        <v>137</v>
      </c>
      <c r="S198" t="s">
        <v>136</v>
      </c>
      <c r="U198" t="s">
        <v>134</v>
      </c>
      <c r="V198" t="s">
        <v>134</v>
      </c>
      <c r="W198" t="s">
        <v>134</v>
      </c>
      <c r="X198" t="s">
        <v>134</v>
      </c>
      <c r="Y198" t="s">
        <v>134</v>
      </c>
      <c r="Z198" t="s">
        <v>134</v>
      </c>
      <c r="AA198" t="s">
        <v>134</v>
      </c>
      <c r="AB198" t="s">
        <v>134</v>
      </c>
      <c r="BF198" t="s">
        <v>3528</v>
      </c>
    </row>
    <row r="199" spans="1:58" customFormat="1" x14ac:dyDescent="0.25">
      <c r="A199">
        <v>334085</v>
      </c>
      <c r="B199" t="s">
        <v>132</v>
      </c>
      <c r="H199" t="s">
        <v>136</v>
      </c>
      <c r="I199" t="s">
        <v>137</v>
      </c>
      <c r="O199" t="s">
        <v>136</v>
      </c>
      <c r="P199" t="s">
        <v>136</v>
      </c>
      <c r="R199" t="s">
        <v>136</v>
      </c>
      <c r="S199" t="s">
        <v>136</v>
      </c>
      <c r="U199" t="s">
        <v>136</v>
      </c>
      <c r="V199" t="s">
        <v>136</v>
      </c>
      <c r="W199" t="s">
        <v>134</v>
      </c>
      <c r="X199" t="s">
        <v>134</v>
      </c>
      <c r="Y199" t="s">
        <v>134</v>
      </c>
      <c r="Z199" t="s">
        <v>134</v>
      </c>
      <c r="AA199" t="s">
        <v>134</v>
      </c>
      <c r="AB199" t="s">
        <v>134</v>
      </c>
      <c r="BF199" t="s">
        <v>3528</v>
      </c>
    </row>
    <row r="200" spans="1:58" customFormat="1" x14ac:dyDescent="0.25">
      <c r="A200">
        <v>335218</v>
      </c>
      <c r="B200" t="s">
        <v>132</v>
      </c>
      <c r="G200" t="s">
        <v>134</v>
      </c>
      <c r="L200" t="s">
        <v>136</v>
      </c>
      <c r="N200" t="s">
        <v>136</v>
      </c>
      <c r="O200" t="s">
        <v>136</v>
      </c>
      <c r="P200" t="s">
        <v>134</v>
      </c>
      <c r="Q200" t="s">
        <v>134</v>
      </c>
      <c r="R200" t="s">
        <v>134</v>
      </c>
      <c r="S200" t="s">
        <v>134</v>
      </c>
      <c r="T200" t="s">
        <v>134</v>
      </c>
      <c r="U200" t="s">
        <v>134</v>
      </c>
      <c r="V200" t="s">
        <v>134</v>
      </c>
      <c r="W200" t="s">
        <v>134</v>
      </c>
      <c r="X200" t="s">
        <v>134</v>
      </c>
      <c r="Y200" t="s">
        <v>134</v>
      </c>
      <c r="Z200" t="s">
        <v>134</v>
      </c>
      <c r="AA200" t="s">
        <v>134</v>
      </c>
      <c r="AB200" t="s">
        <v>134</v>
      </c>
      <c r="BF200" t="s">
        <v>3528</v>
      </c>
    </row>
    <row r="201" spans="1:58" customFormat="1" x14ac:dyDescent="0.25">
      <c r="A201">
        <v>335664</v>
      </c>
      <c r="B201" t="s">
        <v>132</v>
      </c>
      <c r="H201" t="s">
        <v>137</v>
      </c>
      <c r="J201" t="s">
        <v>137</v>
      </c>
      <c r="K201" t="s">
        <v>137</v>
      </c>
      <c r="O201" t="s">
        <v>136</v>
      </c>
      <c r="P201" t="s">
        <v>137</v>
      </c>
      <c r="Q201" t="s">
        <v>137</v>
      </c>
      <c r="R201" t="s">
        <v>136</v>
      </c>
      <c r="S201" t="s">
        <v>134</v>
      </c>
      <c r="T201" t="s">
        <v>137</v>
      </c>
      <c r="U201" t="s">
        <v>137</v>
      </c>
      <c r="V201" t="s">
        <v>134</v>
      </c>
      <c r="W201" t="s">
        <v>136</v>
      </c>
      <c r="X201" t="s">
        <v>134</v>
      </c>
      <c r="Y201" t="s">
        <v>136</v>
      </c>
      <c r="Z201" t="s">
        <v>136</v>
      </c>
      <c r="AA201" t="s">
        <v>134</v>
      </c>
      <c r="AB201" t="s">
        <v>134</v>
      </c>
      <c r="BF201" t="s">
        <v>3528</v>
      </c>
    </row>
    <row r="202" spans="1:58" customFormat="1" x14ac:dyDescent="0.25">
      <c r="A202">
        <v>335794</v>
      </c>
      <c r="B202" t="s">
        <v>132</v>
      </c>
      <c r="H202" t="s">
        <v>137</v>
      </c>
      <c r="K202" t="s">
        <v>137</v>
      </c>
      <c r="L202" t="s">
        <v>137</v>
      </c>
      <c r="O202" t="s">
        <v>136</v>
      </c>
      <c r="P202" t="s">
        <v>136</v>
      </c>
      <c r="Q202" t="s">
        <v>136</v>
      </c>
      <c r="R202" t="s">
        <v>136</v>
      </c>
      <c r="S202" t="s">
        <v>136</v>
      </c>
      <c r="T202" t="s">
        <v>136</v>
      </c>
      <c r="U202" t="s">
        <v>136</v>
      </c>
      <c r="V202" t="s">
        <v>136</v>
      </c>
      <c r="W202" t="s">
        <v>134</v>
      </c>
      <c r="X202" t="s">
        <v>134</v>
      </c>
      <c r="Y202" t="s">
        <v>134</v>
      </c>
      <c r="Z202" t="s">
        <v>134</v>
      </c>
      <c r="AA202" t="s">
        <v>134</v>
      </c>
      <c r="AB202" t="s">
        <v>134</v>
      </c>
      <c r="BF202" t="s">
        <v>3528</v>
      </c>
    </row>
    <row r="203" spans="1:58" customFormat="1" x14ac:dyDescent="0.25">
      <c r="A203">
        <v>335900</v>
      </c>
      <c r="B203" t="s">
        <v>132</v>
      </c>
      <c r="G203" t="s">
        <v>137</v>
      </c>
      <c r="M203" t="s">
        <v>137</v>
      </c>
      <c r="O203" t="s">
        <v>136</v>
      </c>
      <c r="P203" t="s">
        <v>137</v>
      </c>
      <c r="R203" t="s">
        <v>137</v>
      </c>
      <c r="S203" t="s">
        <v>137</v>
      </c>
      <c r="V203" t="s">
        <v>137</v>
      </c>
      <c r="W203" t="s">
        <v>137</v>
      </c>
      <c r="X203" t="s">
        <v>137</v>
      </c>
      <c r="Y203" t="s">
        <v>137</v>
      </c>
      <c r="Z203" t="s">
        <v>137</v>
      </c>
      <c r="AA203" t="s">
        <v>136</v>
      </c>
      <c r="AB203" t="s">
        <v>134</v>
      </c>
      <c r="BF203" t="s">
        <v>3528</v>
      </c>
    </row>
    <row r="204" spans="1:58" customFormat="1" x14ac:dyDescent="0.25">
      <c r="A204">
        <v>336075</v>
      </c>
      <c r="B204" t="s">
        <v>132</v>
      </c>
      <c r="H204" t="s">
        <v>137</v>
      </c>
      <c r="K204" t="s">
        <v>137</v>
      </c>
      <c r="O204" t="s">
        <v>136</v>
      </c>
      <c r="P204" t="s">
        <v>136</v>
      </c>
      <c r="R204" t="s">
        <v>136</v>
      </c>
      <c r="S204" t="s">
        <v>136</v>
      </c>
      <c r="T204" t="s">
        <v>136</v>
      </c>
      <c r="U204" t="s">
        <v>136</v>
      </c>
      <c r="W204" t="s">
        <v>134</v>
      </c>
      <c r="X204" t="s">
        <v>134</v>
      </c>
      <c r="Y204" t="s">
        <v>134</v>
      </c>
      <c r="Z204" t="s">
        <v>134</v>
      </c>
      <c r="AA204" t="s">
        <v>134</v>
      </c>
      <c r="AB204" t="s">
        <v>134</v>
      </c>
      <c r="BF204" t="s">
        <v>3528</v>
      </c>
    </row>
    <row r="205" spans="1:58" customFormat="1" x14ac:dyDescent="0.25">
      <c r="A205">
        <v>336227</v>
      </c>
      <c r="B205" t="s">
        <v>132</v>
      </c>
      <c r="F205" t="s">
        <v>137</v>
      </c>
      <c r="G205" t="s">
        <v>137</v>
      </c>
      <c r="K205" t="s">
        <v>136</v>
      </c>
      <c r="O205" t="s">
        <v>136</v>
      </c>
      <c r="P205" t="s">
        <v>134</v>
      </c>
      <c r="Q205" t="s">
        <v>134</v>
      </c>
      <c r="R205" t="s">
        <v>134</v>
      </c>
      <c r="S205" t="s">
        <v>136</v>
      </c>
      <c r="T205" t="s">
        <v>134</v>
      </c>
      <c r="U205" t="s">
        <v>136</v>
      </c>
      <c r="V205" t="s">
        <v>136</v>
      </c>
      <c r="W205" t="s">
        <v>134</v>
      </c>
      <c r="X205" t="s">
        <v>134</v>
      </c>
      <c r="Y205" t="s">
        <v>134</v>
      </c>
      <c r="Z205" t="s">
        <v>134</v>
      </c>
      <c r="AA205" t="s">
        <v>134</v>
      </c>
      <c r="AB205" t="s">
        <v>134</v>
      </c>
      <c r="BF205" t="s">
        <v>3528</v>
      </c>
    </row>
    <row r="206" spans="1:58" customFormat="1" x14ac:dyDescent="0.25">
      <c r="A206">
        <v>336450</v>
      </c>
      <c r="B206" t="s">
        <v>132</v>
      </c>
      <c r="C206" t="s">
        <v>137</v>
      </c>
      <c r="L206" t="s">
        <v>137</v>
      </c>
      <c r="O206" t="s">
        <v>136</v>
      </c>
      <c r="P206" t="s">
        <v>134</v>
      </c>
      <c r="Q206" t="s">
        <v>134</v>
      </c>
      <c r="R206" t="s">
        <v>134</v>
      </c>
      <c r="S206" t="s">
        <v>134</v>
      </c>
      <c r="T206" t="s">
        <v>134</v>
      </c>
      <c r="U206" t="s">
        <v>134</v>
      </c>
      <c r="V206" t="s">
        <v>134</v>
      </c>
      <c r="W206" t="s">
        <v>134</v>
      </c>
      <c r="X206" t="s">
        <v>134</v>
      </c>
      <c r="Y206" t="s">
        <v>134</v>
      </c>
      <c r="Z206" t="s">
        <v>134</v>
      </c>
      <c r="AA206" t="s">
        <v>134</v>
      </c>
      <c r="AB206" t="s">
        <v>134</v>
      </c>
      <c r="BF206" t="s">
        <v>3528</v>
      </c>
    </row>
    <row r="207" spans="1:58" customFormat="1" x14ac:dyDescent="0.25">
      <c r="A207">
        <v>336456</v>
      </c>
      <c r="B207" t="s">
        <v>132</v>
      </c>
      <c r="F207" t="s">
        <v>136</v>
      </c>
      <c r="G207" t="s">
        <v>137</v>
      </c>
      <c r="K207" t="s">
        <v>137</v>
      </c>
      <c r="O207" t="s">
        <v>136</v>
      </c>
      <c r="P207" t="s">
        <v>134</v>
      </c>
      <c r="Q207" t="s">
        <v>134</v>
      </c>
      <c r="R207" t="s">
        <v>134</v>
      </c>
      <c r="S207" t="s">
        <v>134</v>
      </c>
      <c r="T207" t="s">
        <v>134</v>
      </c>
      <c r="U207" t="s">
        <v>134</v>
      </c>
      <c r="V207" t="s">
        <v>134</v>
      </c>
      <c r="W207" t="s">
        <v>134</v>
      </c>
      <c r="X207" t="s">
        <v>134</v>
      </c>
      <c r="Y207" t="s">
        <v>134</v>
      </c>
      <c r="Z207" t="s">
        <v>134</v>
      </c>
      <c r="AA207" t="s">
        <v>134</v>
      </c>
      <c r="AB207" t="s">
        <v>134</v>
      </c>
      <c r="BF207" t="s">
        <v>3528</v>
      </c>
    </row>
    <row r="208" spans="1:58" customFormat="1" x14ac:dyDescent="0.25">
      <c r="A208">
        <v>336551</v>
      </c>
      <c r="B208" t="s">
        <v>132</v>
      </c>
      <c r="I208" t="s">
        <v>136</v>
      </c>
      <c r="N208" t="s">
        <v>136</v>
      </c>
      <c r="O208" t="s">
        <v>136</v>
      </c>
      <c r="P208" t="s">
        <v>134</v>
      </c>
      <c r="Q208" t="s">
        <v>134</v>
      </c>
      <c r="R208" t="s">
        <v>134</v>
      </c>
      <c r="S208" t="s">
        <v>134</v>
      </c>
      <c r="T208" t="s">
        <v>134</v>
      </c>
      <c r="U208" t="s">
        <v>134</v>
      </c>
      <c r="V208" t="s">
        <v>134</v>
      </c>
      <c r="W208" t="s">
        <v>134</v>
      </c>
      <c r="X208" t="s">
        <v>134</v>
      </c>
      <c r="Y208" t="s">
        <v>134</v>
      </c>
      <c r="Z208" t="s">
        <v>134</v>
      </c>
      <c r="AA208" t="s">
        <v>134</v>
      </c>
      <c r="AB208" t="s">
        <v>134</v>
      </c>
      <c r="BF208" t="s">
        <v>3528</v>
      </c>
    </row>
    <row r="209" spans="1:58" customFormat="1" x14ac:dyDescent="0.25">
      <c r="A209">
        <v>336881</v>
      </c>
      <c r="B209" t="s">
        <v>132</v>
      </c>
      <c r="C209" t="s">
        <v>137</v>
      </c>
      <c r="E209" t="s">
        <v>137</v>
      </c>
      <c r="N209" t="s">
        <v>136</v>
      </c>
      <c r="O209" t="s">
        <v>136</v>
      </c>
      <c r="P209" t="s">
        <v>137</v>
      </c>
      <c r="Q209" t="s">
        <v>137</v>
      </c>
      <c r="S209" t="s">
        <v>136</v>
      </c>
      <c r="T209" t="s">
        <v>137</v>
      </c>
      <c r="V209" t="s">
        <v>137</v>
      </c>
      <c r="W209" t="s">
        <v>137</v>
      </c>
      <c r="Y209" t="s">
        <v>137</v>
      </c>
      <c r="Z209" t="s">
        <v>136</v>
      </c>
      <c r="AA209" t="s">
        <v>134</v>
      </c>
      <c r="AB209" t="s">
        <v>134</v>
      </c>
      <c r="BF209" t="s">
        <v>3528</v>
      </c>
    </row>
    <row r="210" spans="1:58" customFormat="1" x14ac:dyDescent="0.25">
      <c r="A210">
        <v>338110</v>
      </c>
      <c r="B210" t="s">
        <v>132</v>
      </c>
      <c r="C210" t="s">
        <v>137</v>
      </c>
      <c r="F210" t="s">
        <v>137</v>
      </c>
      <c r="K210" t="s">
        <v>137</v>
      </c>
      <c r="O210" t="s">
        <v>137</v>
      </c>
      <c r="P210" t="s">
        <v>136</v>
      </c>
      <c r="Q210" t="s">
        <v>136</v>
      </c>
      <c r="R210" t="s">
        <v>137</v>
      </c>
      <c r="X210" t="s">
        <v>136</v>
      </c>
      <c r="Y210" t="s">
        <v>134</v>
      </c>
      <c r="Z210" t="s">
        <v>136</v>
      </c>
      <c r="AA210" t="s">
        <v>134</v>
      </c>
      <c r="AB210" t="s">
        <v>134</v>
      </c>
      <c r="BF210" t="s">
        <v>3528</v>
      </c>
    </row>
    <row r="211" spans="1:58" customFormat="1" x14ac:dyDescent="0.25">
      <c r="A211">
        <v>333919</v>
      </c>
      <c r="B211" t="s">
        <v>132</v>
      </c>
      <c r="I211" t="s">
        <v>137</v>
      </c>
      <c r="O211" t="s">
        <v>137</v>
      </c>
      <c r="P211" t="s">
        <v>137</v>
      </c>
      <c r="Q211" t="s">
        <v>137</v>
      </c>
      <c r="R211" t="s">
        <v>137</v>
      </c>
      <c r="V211" t="s">
        <v>134</v>
      </c>
      <c r="W211" t="s">
        <v>137</v>
      </c>
      <c r="X211" t="s">
        <v>136</v>
      </c>
      <c r="Y211" t="s">
        <v>137</v>
      </c>
      <c r="Z211" t="s">
        <v>134</v>
      </c>
      <c r="AA211" t="s">
        <v>136</v>
      </c>
      <c r="AB211" t="s">
        <v>134</v>
      </c>
      <c r="BF211" t="s">
        <v>3528</v>
      </c>
    </row>
    <row r="212" spans="1:58" customFormat="1" x14ac:dyDescent="0.25">
      <c r="A212">
        <v>334708</v>
      </c>
      <c r="B212" t="s">
        <v>132</v>
      </c>
      <c r="O212" t="s">
        <v>137</v>
      </c>
      <c r="R212" t="s">
        <v>136</v>
      </c>
      <c r="V212" t="s">
        <v>136</v>
      </c>
      <c r="W212" t="s">
        <v>134</v>
      </c>
      <c r="X212" t="s">
        <v>134</v>
      </c>
      <c r="Y212" t="s">
        <v>136</v>
      </c>
      <c r="Z212" t="s">
        <v>136</v>
      </c>
      <c r="AA212" t="s">
        <v>134</v>
      </c>
      <c r="AB212" t="s">
        <v>134</v>
      </c>
      <c r="BF212" t="s">
        <v>3528</v>
      </c>
    </row>
    <row r="213" spans="1:58" customFormat="1" x14ac:dyDescent="0.25">
      <c r="A213">
        <v>336724</v>
      </c>
      <c r="B213" t="s">
        <v>132</v>
      </c>
      <c r="H213" t="s">
        <v>134</v>
      </c>
      <c r="I213" t="s">
        <v>134</v>
      </c>
      <c r="N213" t="s">
        <v>137</v>
      </c>
      <c r="O213" t="s">
        <v>137</v>
      </c>
      <c r="P213" t="s">
        <v>134</v>
      </c>
      <c r="Q213" t="s">
        <v>134</v>
      </c>
      <c r="R213" t="s">
        <v>134</v>
      </c>
      <c r="S213" t="s">
        <v>134</v>
      </c>
      <c r="T213" t="s">
        <v>134</v>
      </c>
      <c r="U213" t="s">
        <v>134</v>
      </c>
      <c r="V213" t="s">
        <v>134</v>
      </c>
      <c r="W213" t="s">
        <v>134</v>
      </c>
      <c r="X213" t="s">
        <v>134</v>
      </c>
      <c r="Y213" t="s">
        <v>134</v>
      </c>
      <c r="Z213" t="s">
        <v>134</v>
      </c>
      <c r="AA213" t="s">
        <v>134</v>
      </c>
      <c r="AB213" t="s">
        <v>134</v>
      </c>
      <c r="BF213" t="s">
        <v>3528</v>
      </c>
    </row>
    <row r="214" spans="1:58" customFormat="1" x14ac:dyDescent="0.25">
      <c r="A214">
        <v>326048</v>
      </c>
      <c r="B214" t="s">
        <v>132</v>
      </c>
      <c r="N214" t="s">
        <v>137</v>
      </c>
      <c r="O214" t="s">
        <v>137</v>
      </c>
      <c r="P214" t="s">
        <v>136</v>
      </c>
      <c r="Q214" t="s">
        <v>134</v>
      </c>
      <c r="R214" t="s">
        <v>136</v>
      </c>
      <c r="S214" t="s">
        <v>134</v>
      </c>
      <c r="T214" t="s">
        <v>134</v>
      </c>
      <c r="U214" t="s">
        <v>134</v>
      </c>
      <c r="V214" t="s">
        <v>134</v>
      </c>
      <c r="W214" t="s">
        <v>134</v>
      </c>
      <c r="X214" t="s">
        <v>134</v>
      </c>
      <c r="Y214" t="s">
        <v>134</v>
      </c>
      <c r="Z214" t="s">
        <v>134</v>
      </c>
      <c r="AA214" t="s">
        <v>134</v>
      </c>
      <c r="AB214" t="s">
        <v>134</v>
      </c>
      <c r="BF214" t="s">
        <v>3528</v>
      </c>
    </row>
    <row r="215" spans="1:58" customFormat="1" x14ac:dyDescent="0.25">
      <c r="A215">
        <v>326535</v>
      </c>
      <c r="B215" t="s">
        <v>132</v>
      </c>
      <c r="F215" t="s">
        <v>137</v>
      </c>
      <c r="J215" t="s">
        <v>137</v>
      </c>
      <c r="L215" t="s">
        <v>137</v>
      </c>
      <c r="O215" t="s">
        <v>137</v>
      </c>
      <c r="P215" t="s">
        <v>137</v>
      </c>
      <c r="Q215" t="s">
        <v>137</v>
      </c>
      <c r="R215" t="s">
        <v>137</v>
      </c>
      <c r="S215" t="s">
        <v>137</v>
      </c>
      <c r="T215" t="s">
        <v>137</v>
      </c>
      <c r="W215" t="s">
        <v>134</v>
      </c>
      <c r="X215" t="s">
        <v>134</v>
      </c>
      <c r="Y215" t="s">
        <v>134</v>
      </c>
      <c r="Z215" t="s">
        <v>134</v>
      </c>
      <c r="AA215" t="s">
        <v>134</v>
      </c>
      <c r="AB215" t="s">
        <v>134</v>
      </c>
      <c r="BF215" t="s">
        <v>3528</v>
      </c>
    </row>
    <row r="216" spans="1:58" customFormat="1" x14ac:dyDescent="0.25">
      <c r="A216">
        <v>335221</v>
      </c>
      <c r="B216" t="s">
        <v>132</v>
      </c>
      <c r="C216" t="s">
        <v>137</v>
      </c>
      <c r="F216" t="s">
        <v>137</v>
      </c>
      <c r="K216" t="s">
        <v>136</v>
      </c>
      <c r="O216" t="s">
        <v>137</v>
      </c>
      <c r="P216" t="s">
        <v>136</v>
      </c>
      <c r="Q216" t="s">
        <v>136</v>
      </c>
      <c r="R216" t="s">
        <v>134</v>
      </c>
      <c r="S216" t="s">
        <v>136</v>
      </c>
      <c r="T216" t="s">
        <v>134</v>
      </c>
      <c r="U216" t="s">
        <v>136</v>
      </c>
      <c r="V216" t="s">
        <v>134</v>
      </c>
      <c r="W216" t="s">
        <v>134</v>
      </c>
      <c r="X216" t="s">
        <v>134</v>
      </c>
      <c r="Y216" t="s">
        <v>134</v>
      </c>
      <c r="Z216" t="s">
        <v>134</v>
      </c>
      <c r="AA216" t="s">
        <v>134</v>
      </c>
      <c r="AB216" t="s">
        <v>134</v>
      </c>
      <c r="BF216" t="s">
        <v>3528</v>
      </c>
    </row>
    <row r="217" spans="1:58" customFormat="1" x14ac:dyDescent="0.25">
      <c r="A217">
        <v>334737</v>
      </c>
      <c r="B217" t="s">
        <v>132</v>
      </c>
      <c r="K217" t="s">
        <v>137</v>
      </c>
      <c r="O217" t="s">
        <v>137</v>
      </c>
      <c r="P217" t="s">
        <v>136</v>
      </c>
      <c r="W217" t="s">
        <v>134</v>
      </c>
      <c r="X217" t="s">
        <v>136</v>
      </c>
      <c r="AB217" t="s">
        <v>134</v>
      </c>
      <c r="BF217" t="s">
        <v>3528</v>
      </c>
    </row>
    <row r="218" spans="1:58" customFormat="1" x14ac:dyDescent="0.25">
      <c r="A218">
        <v>337244</v>
      </c>
      <c r="B218" t="s">
        <v>132</v>
      </c>
      <c r="I218" t="s">
        <v>137</v>
      </c>
      <c r="K218" t="s">
        <v>137</v>
      </c>
      <c r="M218" t="s">
        <v>137</v>
      </c>
      <c r="N218" t="s">
        <v>137</v>
      </c>
      <c r="R218" t="s">
        <v>137</v>
      </c>
      <c r="U218" t="s">
        <v>134</v>
      </c>
      <c r="V218" t="s">
        <v>134</v>
      </c>
      <c r="W218" t="s">
        <v>136</v>
      </c>
      <c r="Y218" t="s">
        <v>134</v>
      </c>
      <c r="AA218" t="s">
        <v>134</v>
      </c>
      <c r="AB218" t="s">
        <v>134</v>
      </c>
      <c r="BF218" t="s">
        <v>3528</v>
      </c>
    </row>
    <row r="219" spans="1:58" customFormat="1" x14ac:dyDescent="0.25">
      <c r="A219">
        <v>332624</v>
      </c>
      <c r="B219" t="s">
        <v>132</v>
      </c>
      <c r="P219" t="s">
        <v>137</v>
      </c>
      <c r="R219" t="s">
        <v>137</v>
      </c>
      <c r="S219" t="s">
        <v>137</v>
      </c>
      <c r="W219" t="s">
        <v>137</v>
      </c>
      <c r="AA219" t="s">
        <v>134</v>
      </c>
      <c r="AB219" t="s">
        <v>134</v>
      </c>
      <c r="BF219" t="s">
        <v>3528</v>
      </c>
    </row>
    <row r="220" spans="1:58" customFormat="1" x14ac:dyDescent="0.25">
      <c r="A220">
        <v>336150</v>
      </c>
      <c r="B220" t="s">
        <v>132</v>
      </c>
      <c r="F220" t="s">
        <v>137</v>
      </c>
      <c r="I220" t="s">
        <v>137</v>
      </c>
      <c r="K220" t="s">
        <v>137</v>
      </c>
      <c r="N220" t="s">
        <v>136</v>
      </c>
      <c r="P220" t="s">
        <v>137</v>
      </c>
      <c r="Q220" t="s">
        <v>137</v>
      </c>
      <c r="V220" t="s">
        <v>136</v>
      </c>
      <c r="X220" t="s">
        <v>134</v>
      </c>
      <c r="Z220" t="s">
        <v>136</v>
      </c>
      <c r="AA220" t="s">
        <v>134</v>
      </c>
      <c r="AB220" t="s">
        <v>134</v>
      </c>
      <c r="BF220" t="s">
        <v>3528</v>
      </c>
    </row>
    <row r="221" spans="1:58" customFormat="1" x14ac:dyDescent="0.25">
      <c r="A221">
        <v>336351</v>
      </c>
      <c r="B221" t="s">
        <v>132</v>
      </c>
      <c r="F221" t="s">
        <v>136</v>
      </c>
      <c r="G221" t="s">
        <v>137</v>
      </c>
      <c r="K221" t="s">
        <v>137</v>
      </c>
      <c r="P221" t="s">
        <v>134</v>
      </c>
      <c r="Q221" t="s">
        <v>137</v>
      </c>
      <c r="R221" t="s">
        <v>136</v>
      </c>
      <c r="S221" t="s">
        <v>134</v>
      </c>
      <c r="T221" t="s">
        <v>137</v>
      </c>
      <c r="U221" t="s">
        <v>137</v>
      </c>
      <c r="V221" t="s">
        <v>136</v>
      </c>
      <c r="W221" t="s">
        <v>136</v>
      </c>
      <c r="X221" t="s">
        <v>134</v>
      </c>
      <c r="Y221" t="s">
        <v>134</v>
      </c>
      <c r="Z221" t="s">
        <v>136</v>
      </c>
      <c r="AA221" t="s">
        <v>134</v>
      </c>
      <c r="AB221" t="s">
        <v>134</v>
      </c>
      <c r="BF221" t="s">
        <v>3528</v>
      </c>
    </row>
    <row r="222" spans="1:58" customFormat="1" x14ac:dyDescent="0.25">
      <c r="A222">
        <v>338221</v>
      </c>
      <c r="B222" t="s">
        <v>132</v>
      </c>
      <c r="H222" t="s">
        <v>137</v>
      </c>
      <c r="I222" t="s">
        <v>137</v>
      </c>
      <c r="N222" t="s">
        <v>136</v>
      </c>
      <c r="S222" t="s">
        <v>136</v>
      </c>
      <c r="T222" t="s">
        <v>136</v>
      </c>
      <c r="U222" t="s">
        <v>136</v>
      </c>
      <c r="V222" t="s">
        <v>134</v>
      </c>
      <c r="W222" t="s">
        <v>134</v>
      </c>
      <c r="X222" t="s">
        <v>134</v>
      </c>
      <c r="AA222" t="s">
        <v>134</v>
      </c>
      <c r="AB222" t="s">
        <v>134</v>
      </c>
      <c r="BF222" t="s">
        <v>3528</v>
      </c>
    </row>
    <row r="223" spans="1:58" customFormat="1" x14ac:dyDescent="0.25">
      <c r="A223">
        <v>327352</v>
      </c>
      <c r="B223" t="s">
        <v>132</v>
      </c>
      <c r="I223" t="s">
        <v>134</v>
      </c>
      <c r="K223" t="s">
        <v>137</v>
      </c>
      <c r="M223" t="s">
        <v>137</v>
      </c>
      <c r="N223" t="s">
        <v>134</v>
      </c>
      <c r="P223" t="s">
        <v>134</v>
      </c>
      <c r="Q223" t="s">
        <v>134</v>
      </c>
      <c r="R223" t="s">
        <v>136</v>
      </c>
      <c r="S223" t="s">
        <v>136</v>
      </c>
      <c r="T223" t="s">
        <v>134</v>
      </c>
      <c r="V223" t="s">
        <v>134</v>
      </c>
      <c r="W223" t="s">
        <v>134</v>
      </c>
      <c r="X223" t="s">
        <v>134</v>
      </c>
      <c r="Y223" t="s">
        <v>134</v>
      </c>
      <c r="Z223" t="s">
        <v>134</v>
      </c>
      <c r="AA223" t="s">
        <v>134</v>
      </c>
      <c r="AB223" t="s">
        <v>134</v>
      </c>
      <c r="BF223" t="s">
        <v>3528</v>
      </c>
    </row>
    <row r="224" spans="1:58" customFormat="1" x14ac:dyDescent="0.25">
      <c r="A224">
        <v>331676</v>
      </c>
      <c r="B224" t="s">
        <v>132</v>
      </c>
      <c r="I224" t="s">
        <v>136</v>
      </c>
      <c r="M224" t="s">
        <v>136</v>
      </c>
      <c r="N224" t="s">
        <v>137</v>
      </c>
      <c r="Q224" t="s">
        <v>134</v>
      </c>
      <c r="R224" t="s">
        <v>134</v>
      </c>
      <c r="S224" t="s">
        <v>136</v>
      </c>
      <c r="T224" t="s">
        <v>137</v>
      </c>
      <c r="V224" t="s">
        <v>134</v>
      </c>
      <c r="W224" t="s">
        <v>136</v>
      </c>
      <c r="X224" t="s">
        <v>134</v>
      </c>
      <c r="Y224" t="s">
        <v>136</v>
      </c>
      <c r="Z224" t="s">
        <v>134</v>
      </c>
      <c r="AA224" t="s">
        <v>134</v>
      </c>
      <c r="AB224" t="s">
        <v>134</v>
      </c>
      <c r="BF224" t="s">
        <v>3528</v>
      </c>
    </row>
    <row r="225" spans="1:58" customFormat="1" x14ac:dyDescent="0.25">
      <c r="A225">
        <v>332226</v>
      </c>
      <c r="B225" t="s">
        <v>132</v>
      </c>
      <c r="F225" t="s">
        <v>137</v>
      </c>
      <c r="J225" t="s">
        <v>137</v>
      </c>
      <c r="K225" t="s">
        <v>137</v>
      </c>
      <c r="N225" t="s">
        <v>137</v>
      </c>
      <c r="P225" t="s">
        <v>134</v>
      </c>
      <c r="Q225" t="s">
        <v>134</v>
      </c>
      <c r="R225" t="s">
        <v>134</v>
      </c>
      <c r="S225" t="s">
        <v>134</v>
      </c>
      <c r="T225" t="s">
        <v>134</v>
      </c>
      <c r="U225" t="s">
        <v>134</v>
      </c>
      <c r="V225" t="s">
        <v>134</v>
      </c>
      <c r="W225" t="s">
        <v>134</v>
      </c>
      <c r="X225" t="s">
        <v>134</v>
      </c>
      <c r="Y225" t="s">
        <v>134</v>
      </c>
      <c r="Z225" t="s">
        <v>134</v>
      </c>
      <c r="AA225" t="s">
        <v>134</v>
      </c>
      <c r="AB225" t="s">
        <v>134</v>
      </c>
      <c r="BF225" t="s">
        <v>3528</v>
      </c>
    </row>
    <row r="226" spans="1:58" customFormat="1" x14ac:dyDescent="0.25">
      <c r="A226">
        <v>337351</v>
      </c>
      <c r="B226" t="s">
        <v>132</v>
      </c>
      <c r="C226" t="s">
        <v>137</v>
      </c>
      <c r="N226" t="s">
        <v>137</v>
      </c>
      <c r="P226" t="s">
        <v>134</v>
      </c>
      <c r="Q226" t="s">
        <v>134</v>
      </c>
      <c r="R226" t="s">
        <v>136</v>
      </c>
      <c r="T226" t="s">
        <v>136</v>
      </c>
      <c r="U226" t="s">
        <v>134</v>
      </c>
      <c r="V226" t="s">
        <v>136</v>
      </c>
      <c r="W226" t="s">
        <v>134</v>
      </c>
      <c r="X226" t="s">
        <v>134</v>
      </c>
      <c r="Y226" t="s">
        <v>134</v>
      </c>
      <c r="Z226" t="s">
        <v>134</v>
      </c>
      <c r="AA226" t="s">
        <v>134</v>
      </c>
      <c r="AB226" t="s">
        <v>134</v>
      </c>
      <c r="BF226" t="s">
        <v>3528</v>
      </c>
    </row>
    <row r="227" spans="1:58" customFormat="1" x14ac:dyDescent="0.25">
      <c r="A227">
        <v>335442</v>
      </c>
      <c r="B227" t="s">
        <v>132</v>
      </c>
      <c r="P227" t="s">
        <v>136</v>
      </c>
      <c r="Q227" t="s">
        <v>136</v>
      </c>
      <c r="R227" t="s">
        <v>134</v>
      </c>
      <c r="S227" t="s">
        <v>134</v>
      </c>
      <c r="T227" t="s">
        <v>134</v>
      </c>
      <c r="U227" t="s">
        <v>134</v>
      </c>
      <c r="V227" t="s">
        <v>134</v>
      </c>
      <c r="W227" t="s">
        <v>134</v>
      </c>
      <c r="X227" t="s">
        <v>134</v>
      </c>
      <c r="Y227" t="s">
        <v>134</v>
      </c>
      <c r="Z227" t="s">
        <v>134</v>
      </c>
      <c r="AA227" t="s">
        <v>134</v>
      </c>
      <c r="AB227" t="s">
        <v>134</v>
      </c>
      <c r="BF227" t="s">
        <v>3528</v>
      </c>
    </row>
    <row r="228" spans="1:58" customFormat="1" x14ac:dyDescent="0.25">
      <c r="A228">
        <v>335670</v>
      </c>
      <c r="B228" t="s">
        <v>132</v>
      </c>
      <c r="F228" t="s">
        <v>134</v>
      </c>
      <c r="H228" t="s">
        <v>136</v>
      </c>
      <c r="K228" t="s">
        <v>136</v>
      </c>
      <c r="P228" t="s">
        <v>137</v>
      </c>
      <c r="Q228" t="s">
        <v>134</v>
      </c>
      <c r="R228" t="s">
        <v>137</v>
      </c>
      <c r="T228" t="s">
        <v>136</v>
      </c>
      <c r="X228" t="s">
        <v>137</v>
      </c>
      <c r="Y228" t="s">
        <v>134</v>
      </c>
      <c r="Z228" t="s">
        <v>136</v>
      </c>
      <c r="AB228" t="s">
        <v>134</v>
      </c>
      <c r="BF228" t="s">
        <v>3528</v>
      </c>
    </row>
    <row r="229" spans="1:58" customFormat="1" x14ac:dyDescent="0.25">
      <c r="A229">
        <v>337462</v>
      </c>
      <c r="B229" t="s">
        <v>132</v>
      </c>
      <c r="H229" t="s">
        <v>136</v>
      </c>
      <c r="I229" t="s">
        <v>136</v>
      </c>
      <c r="N229" t="s">
        <v>136</v>
      </c>
      <c r="P229" t="s">
        <v>134</v>
      </c>
      <c r="Q229" t="s">
        <v>134</v>
      </c>
      <c r="R229" t="s">
        <v>134</v>
      </c>
      <c r="S229" t="s">
        <v>134</v>
      </c>
      <c r="T229" t="s">
        <v>134</v>
      </c>
      <c r="U229" t="s">
        <v>134</v>
      </c>
      <c r="V229" t="s">
        <v>134</v>
      </c>
      <c r="W229" t="s">
        <v>134</v>
      </c>
      <c r="X229" t="s">
        <v>134</v>
      </c>
      <c r="Y229" t="s">
        <v>134</v>
      </c>
      <c r="Z229" t="s">
        <v>134</v>
      </c>
      <c r="AA229" t="s">
        <v>134</v>
      </c>
      <c r="AB229" t="s">
        <v>134</v>
      </c>
      <c r="BF229" t="s">
        <v>3528</v>
      </c>
    </row>
    <row r="230" spans="1:58" customFormat="1" x14ac:dyDescent="0.25">
      <c r="A230">
        <v>337477</v>
      </c>
      <c r="B230" t="s">
        <v>132</v>
      </c>
      <c r="I230" t="s">
        <v>137</v>
      </c>
      <c r="K230" t="s">
        <v>136</v>
      </c>
      <c r="P230" t="s">
        <v>134</v>
      </c>
      <c r="Q230" t="s">
        <v>134</v>
      </c>
      <c r="R230" t="s">
        <v>134</v>
      </c>
      <c r="S230" t="s">
        <v>134</v>
      </c>
      <c r="T230" t="s">
        <v>134</v>
      </c>
      <c r="U230" t="s">
        <v>134</v>
      </c>
      <c r="V230" t="s">
        <v>134</v>
      </c>
      <c r="W230" t="s">
        <v>134</v>
      </c>
      <c r="X230" t="s">
        <v>134</v>
      </c>
      <c r="Y230" t="s">
        <v>134</v>
      </c>
      <c r="Z230" t="s">
        <v>134</v>
      </c>
      <c r="AA230" t="s">
        <v>134</v>
      </c>
      <c r="AB230" t="s">
        <v>134</v>
      </c>
      <c r="BF230" t="s">
        <v>3528</v>
      </c>
    </row>
    <row r="231" spans="1:58" customFormat="1" x14ac:dyDescent="0.25">
      <c r="A231">
        <v>337532</v>
      </c>
      <c r="B231" t="s">
        <v>132</v>
      </c>
      <c r="J231" t="s">
        <v>134</v>
      </c>
      <c r="K231" t="s">
        <v>136</v>
      </c>
      <c r="M231" t="s">
        <v>134</v>
      </c>
      <c r="P231" t="s">
        <v>134</v>
      </c>
      <c r="R231" t="s">
        <v>136</v>
      </c>
      <c r="S231" t="s">
        <v>134</v>
      </c>
      <c r="U231" t="s">
        <v>136</v>
      </c>
      <c r="W231" t="s">
        <v>134</v>
      </c>
      <c r="X231" t="s">
        <v>134</v>
      </c>
      <c r="Y231" t="s">
        <v>134</v>
      </c>
      <c r="Z231" t="s">
        <v>134</v>
      </c>
      <c r="AA231" t="s">
        <v>134</v>
      </c>
      <c r="AB231" t="s">
        <v>134</v>
      </c>
      <c r="BF231" t="s">
        <v>3528</v>
      </c>
    </row>
    <row r="232" spans="1:58" customFormat="1" x14ac:dyDescent="0.25">
      <c r="A232">
        <v>336964</v>
      </c>
      <c r="B232" t="s">
        <v>132</v>
      </c>
      <c r="C232" t="s">
        <v>137</v>
      </c>
      <c r="J232" t="s">
        <v>137</v>
      </c>
      <c r="L232" t="s">
        <v>137</v>
      </c>
      <c r="M232" t="s">
        <v>136</v>
      </c>
      <c r="P232" t="s">
        <v>137</v>
      </c>
      <c r="Q232" t="s">
        <v>136</v>
      </c>
      <c r="R232" t="s">
        <v>136</v>
      </c>
      <c r="T232" t="s">
        <v>137</v>
      </c>
      <c r="V232" t="s">
        <v>136</v>
      </c>
      <c r="W232" t="s">
        <v>134</v>
      </c>
      <c r="X232" t="s">
        <v>134</v>
      </c>
      <c r="Y232" t="s">
        <v>134</v>
      </c>
      <c r="Z232" t="s">
        <v>134</v>
      </c>
      <c r="AA232" t="s">
        <v>134</v>
      </c>
      <c r="AB232" t="s">
        <v>134</v>
      </c>
      <c r="BF232" t="s">
        <v>3528</v>
      </c>
    </row>
    <row r="233" spans="1:58" customFormat="1" x14ac:dyDescent="0.25">
      <c r="A233">
        <v>337231</v>
      </c>
      <c r="B233" t="s">
        <v>132</v>
      </c>
      <c r="C233" t="s">
        <v>137</v>
      </c>
      <c r="P233" t="s">
        <v>136</v>
      </c>
      <c r="R233" t="s">
        <v>136</v>
      </c>
      <c r="S233" t="s">
        <v>136</v>
      </c>
      <c r="W233" t="s">
        <v>134</v>
      </c>
      <c r="X233" t="s">
        <v>134</v>
      </c>
      <c r="Y233" t="s">
        <v>134</v>
      </c>
      <c r="Z233" t="s">
        <v>134</v>
      </c>
      <c r="AA233" t="s">
        <v>136</v>
      </c>
      <c r="AB233" t="s">
        <v>134</v>
      </c>
      <c r="BF233" t="s">
        <v>3528</v>
      </c>
    </row>
    <row r="234" spans="1:58" customFormat="1" x14ac:dyDescent="0.25">
      <c r="A234">
        <v>337593</v>
      </c>
      <c r="B234" t="s">
        <v>132</v>
      </c>
      <c r="I234" t="s">
        <v>136</v>
      </c>
      <c r="P234" t="s">
        <v>134</v>
      </c>
      <c r="Q234" t="s">
        <v>134</v>
      </c>
      <c r="R234" t="s">
        <v>134</v>
      </c>
      <c r="S234" t="s">
        <v>134</v>
      </c>
      <c r="T234" t="s">
        <v>134</v>
      </c>
      <c r="U234" t="s">
        <v>134</v>
      </c>
      <c r="V234" t="s">
        <v>134</v>
      </c>
      <c r="W234" t="s">
        <v>134</v>
      </c>
      <c r="X234" t="s">
        <v>134</v>
      </c>
      <c r="Y234" t="s">
        <v>134</v>
      </c>
      <c r="Z234" t="s">
        <v>134</v>
      </c>
      <c r="AA234" t="s">
        <v>134</v>
      </c>
      <c r="AB234" t="s">
        <v>134</v>
      </c>
      <c r="BF234" t="s">
        <v>3528</v>
      </c>
    </row>
    <row r="235" spans="1:58" customFormat="1" x14ac:dyDescent="0.25">
      <c r="A235">
        <v>337632</v>
      </c>
      <c r="B235" t="s">
        <v>132</v>
      </c>
      <c r="K235" t="s">
        <v>136</v>
      </c>
      <c r="L235" t="s">
        <v>134</v>
      </c>
      <c r="M235" t="s">
        <v>136</v>
      </c>
      <c r="N235" t="s">
        <v>134</v>
      </c>
      <c r="P235" t="s">
        <v>134</v>
      </c>
      <c r="Q235" t="s">
        <v>134</v>
      </c>
      <c r="R235" t="s">
        <v>134</v>
      </c>
      <c r="S235" t="s">
        <v>134</v>
      </c>
      <c r="T235" t="s">
        <v>134</v>
      </c>
      <c r="U235" t="s">
        <v>134</v>
      </c>
      <c r="V235" t="s">
        <v>134</v>
      </c>
      <c r="W235" t="s">
        <v>134</v>
      </c>
      <c r="X235" t="s">
        <v>134</v>
      </c>
      <c r="Y235" t="s">
        <v>134</v>
      </c>
      <c r="Z235" t="s">
        <v>134</v>
      </c>
      <c r="AA235" t="s">
        <v>134</v>
      </c>
      <c r="AB235" t="s">
        <v>134</v>
      </c>
      <c r="BF235" t="s">
        <v>3528</v>
      </c>
    </row>
    <row r="236" spans="1:58" customFormat="1" x14ac:dyDescent="0.25">
      <c r="A236">
        <v>337999</v>
      </c>
      <c r="B236" t="s">
        <v>132</v>
      </c>
      <c r="I236" t="s">
        <v>137</v>
      </c>
      <c r="K236" t="s">
        <v>137</v>
      </c>
      <c r="P236" t="s">
        <v>137</v>
      </c>
      <c r="V236" t="s">
        <v>136</v>
      </c>
      <c r="W236" t="s">
        <v>134</v>
      </c>
      <c r="X236" t="s">
        <v>134</v>
      </c>
      <c r="Y236" t="s">
        <v>134</v>
      </c>
      <c r="Z236" t="s">
        <v>134</v>
      </c>
      <c r="AA236" t="s">
        <v>134</v>
      </c>
      <c r="AB236" t="s">
        <v>134</v>
      </c>
      <c r="BF236" t="s">
        <v>3528</v>
      </c>
    </row>
    <row r="237" spans="1:58" customFormat="1" x14ac:dyDescent="0.25">
      <c r="A237">
        <v>338033</v>
      </c>
      <c r="B237" t="s">
        <v>132</v>
      </c>
      <c r="I237" t="s">
        <v>136</v>
      </c>
      <c r="K237" t="s">
        <v>136</v>
      </c>
      <c r="L237" t="s">
        <v>136</v>
      </c>
      <c r="P237" t="s">
        <v>136</v>
      </c>
      <c r="Q237" t="s">
        <v>136</v>
      </c>
      <c r="R237" t="s">
        <v>136</v>
      </c>
      <c r="S237" t="s">
        <v>134</v>
      </c>
      <c r="T237" t="s">
        <v>134</v>
      </c>
      <c r="U237" t="s">
        <v>134</v>
      </c>
      <c r="V237" t="s">
        <v>134</v>
      </c>
      <c r="W237" t="s">
        <v>134</v>
      </c>
      <c r="X237" t="s">
        <v>134</v>
      </c>
      <c r="Y237" t="s">
        <v>134</v>
      </c>
      <c r="Z237" t="s">
        <v>134</v>
      </c>
      <c r="AA237" t="s">
        <v>134</v>
      </c>
      <c r="AB237" t="s">
        <v>134</v>
      </c>
      <c r="BF237" t="s">
        <v>3528</v>
      </c>
    </row>
    <row r="238" spans="1:58" customFormat="1" x14ac:dyDescent="0.25">
      <c r="A238">
        <v>338046</v>
      </c>
      <c r="B238" t="s">
        <v>132</v>
      </c>
      <c r="W238" t="s">
        <v>134</v>
      </c>
      <c r="X238" t="s">
        <v>134</v>
      </c>
      <c r="Y238" t="s">
        <v>134</v>
      </c>
      <c r="Z238" t="s">
        <v>134</v>
      </c>
      <c r="AA238" t="s">
        <v>134</v>
      </c>
      <c r="AB238" t="s">
        <v>134</v>
      </c>
      <c r="BF238" t="s">
        <v>3528</v>
      </c>
    </row>
    <row r="239" spans="1:58" customFormat="1" x14ac:dyDescent="0.25">
      <c r="A239">
        <v>338101</v>
      </c>
      <c r="B239" t="s">
        <v>132</v>
      </c>
      <c r="C239" t="s">
        <v>137</v>
      </c>
      <c r="J239" t="s">
        <v>136</v>
      </c>
      <c r="K239" t="s">
        <v>136</v>
      </c>
      <c r="M239" t="s">
        <v>136</v>
      </c>
      <c r="P239" t="s">
        <v>134</v>
      </c>
      <c r="Q239" t="s">
        <v>134</v>
      </c>
      <c r="R239" t="s">
        <v>134</v>
      </c>
      <c r="S239" t="s">
        <v>136</v>
      </c>
      <c r="T239" t="s">
        <v>136</v>
      </c>
      <c r="U239" t="s">
        <v>136</v>
      </c>
      <c r="V239" t="s">
        <v>136</v>
      </c>
      <c r="W239" t="s">
        <v>134</v>
      </c>
      <c r="X239" t="s">
        <v>134</v>
      </c>
      <c r="Y239" t="s">
        <v>134</v>
      </c>
      <c r="Z239" t="s">
        <v>134</v>
      </c>
      <c r="AA239" t="s">
        <v>134</v>
      </c>
      <c r="AB239" t="s">
        <v>134</v>
      </c>
      <c r="BF239" t="s">
        <v>3528</v>
      </c>
    </row>
    <row r="240" spans="1:58" customFormat="1" x14ac:dyDescent="0.25">
      <c r="A240">
        <v>338935</v>
      </c>
      <c r="B240" t="s">
        <v>132</v>
      </c>
      <c r="E240" t="s">
        <v>136</v>
      </c>
      <c r="I240" t="s">
        <v>3537</v>
      </c>
      <c r="L240" t="s">
        <v>136</v>
      </c>
      <c r="M240" t="s">
        <v>136</v>
      </c>
      <c r="P240" t="s">
        <v>136</v>
      </c>
      <c r="T240" t="s">
        <v>134</v>
      </c>
      <c r="U240" t="s">
        <v>136</v>
      </c>
      <c r="V240" t="s">
        <v>3537</v>
      </c>
      <c r="W240" t="s">
        <v>136</v>
      </c>
      <c r="X240" t="s">
        <v>134</v>
      </c>
      <c r="Y240" t="s">
        <v>136</v>
      </c>
      <c r="Z240" t="s">
        <v>136</v>
      </c>
      <c r="AA240" t="s">
        <v>134</v>
      </c>
      <c r="AB240" t="s">
        <v>134</v>
      </c>
      <c r="BF240" t="s">
        <v>3528</v>
      </c>
    </row>
    <row r="241" spans="1:58" customFormat="1" x14ac:dyDescent="0.25">
      <c r="A241">
        <v>338941</v>
      </c>
      <c r="B241" t="s">
        <v>132</v>
      </c>
      <c r="F241" t="s">
        <v>136</v>
      </c>
      <c r="K241" t="s">
        <v>136</v>
      </c>
      <c r="W241" t="s">
        <v>136</v>
      </c>
      <c r="X241" t="s">
        <v>134</v>
      </c>
      <c r="AB241" t="s">
        <v>134</v>
      </c>
      <c r="BF241" t="s">
        <v>3528</v>
      </c>
    </row>
    <row r="242" spans="1:58" customFormat="1" x14ac:dyDescent="0.25">
      <c r="A242">
        <v>336962</v>
      </c>
      <c r="B242" t="s">
        <v>132</v>
      </c>
      <c r="E242" t="s">
        <v>137</v>
      </c>
      <c r="I242" t="s">
        <v>137</v>
      </c>
      <c r="K242" t="s">
        <v>136</v>
      </c>
      <c r="L242" t="s">
        <v>136</v>
      </c>
      <c r="P242" t="s">
        <v>136</v>
      </c>
      <c r="Q242" t="s">
        <v>136</v>
      </c>
      <c r="R242" t="s">
        <v>136</v>
      </c>
      <c r="S242" t="s">
        <v>136</v>
      </c>
      <c r="T242" t="s">
        <v>136</v>
      </c>
      <c r="U242" t="s">
        <v>136</v>
      </c>
      <c r="V242" t="s">
        <v>136</v>
      </c>
      <c r="W242" t="s">
        <v>137</v>
      </c>
      <c r="X242" t="s">
        <v>136</v>
      </c>
      <c r="Y242" t="s">
        <v>137</v>
      </c>
      <c r="Z242" t="s">
        <v>137</v>
      </c>
      <c r="AA242" t="s">
        <v>134</v>
      </c>
      <c r="AB242" t="s">
        <v>134</v>
      </c>
      <c r="BF242" t="s">
        <v>3528</v>
      </c>
    </row>
    <row r="243" spans="1:58" customFormat="1" x14ac:dyDescent="0.25">
      <c r="A243">
        <v>330972</v>
      </c>
      <c r="B243" t="s">
        <v>132</v>
      </c>
      <c r="P243" t="s">
        <v>136</v>
      </c>
      <c r="Q243" t="s">
        <v>134</v>
      </c>
      <c r="R243" t="s">
        <v>134</v>
      </c>
      <c r="S243" t="s">
        <v>134</v>
      </c>
      <c r="T243" t="s">
        <v>134</v>
      </c>
      <c r="U243" t="s">
        <v>134</v>
      </c>
      <c r="V243" t="s">
        <v>136</v>
      </c>
      <c r="W243" t="s">
        <v>137</v>
      </c>
      <c r="X243" t="s">
        <v>134</v>
      </c>
      <c r="Y243" t="s">
        <v>134</v>
      </c>
      <c r="Z243" t="s">
        <v>137</v>
      </c>
      <c r="AA243" t="s">
        <v>134</v>
      </c>
      <c r="AB243" t="s">
        <v>134</v>
      </c>
      <c r="BF243" t="s">
        <v>3528</v>
      </c>
    </row>
    <row r="244" spans="1:58" customFormat="1" x14ac:dyDescent="0.25">
      <c r="A244">
        <v>336924</v>
      </c>
      <c r="B244" t="s">
        <v>132</v>
      </c>
      <c r="J244" t="s">
        <v>137</v>
      </c>
      <c r="K244" t="s">
        <v>137</v>
      </c>
      <c r="Q244" t="s">
        <v>134</v>
      </c>
      <c r="R244" t="s">
        <v>137</v>
      </c>
      <c r="W244" t="s">
        <v>137</v>
      </c>
      <c r="X244" t="s">
        <v>137</v>
      </c>
      <c r="Y244" t="s">
        <v>137</v>
      </c>
      <c r="Z244" t="s">
        <v>134</v>
      </c>
      <c r="AA244" t="s">
        <v>134</v>
      </c>
      <c r="AB244" t="s">
        <v>134</v>
      </c>
      <c r="BF244" t="s">
        <v>3528</v>
      </c>
    </row>
    <row r="245" spans="1:58" customFormat="1" x14ac:dyDescent="0.25">
      <c r="A245">
        <v>332342</v>
      </c>
      <c r="B245" t="s">
        <v>132</v>
      </c>
      <c r="F245" t="s">
        <v>137</v>
      </c>
      <c r="I245" t="s">
        <v>137</v>
      </c>
      <c r="P245" t="s">
        <v>137</v>
      </c>
      <c r="R245" t="s">
        <v>136</v>
      </c>
      <c r="T245" t="s">
        <v>136</v>
      </c>
      <c r="U245" t="s">
        <v>137</v>
      </c>
      <c r="V245" t="s">
        <v>137</v>
      </c>
      <c r="W245" t="s">
        <v>136</v>
      </c>
      <c r="X245" t="s">
        <v>134</v>
      </c>
      <c r="Y245" t="s">
        <v>134</v>
      </c>
      <c r="Z245" t="s">
        <v>134</v>
      </c>
      <c r="AA245" t="s">
        <v>137</v>
      </c>
      <c r="AB245" t="s">
        <v>134</v>
      </c>
      <c r="BF245" t="s">
        <v>3528</v>
      </c>
    </row>
    <row r="246" spans="1:58" customFormat="1" x14ac:dyDescent="0.25">
      <c r="A246">
        <v>334323</v>
      </c>
      <c r="B246" t="s">
        <v>132</v>
      </c>
      <c r="F246" t="s">
        <v>137</v>
      </c>
      <c r="K246" t="s">
        <v>137</v>
      </c>
      <c r="M246" t="s">
        <v>136</v>
      </c>
      <c r="P246" t="s">
        <v>134</v>
      </c>
      <c r="Q246" t="s">
        <v>136</v>
      </c>
      <c r="R246" t="s">
        <v>134</v>
      </c>
      <c r="S246" t="s">
        <v>136</v>
      </c>
      <c r="T246" t="s">
        <v>134</v>
      </c>
      <c r="U246" t="s">
        <v>134</v>
      </c>
      <c r="V246" t="s">
        <v>136</v>
      </c>
      <c r="W246" t="s">
        <v>134</v>
      </c>
      <c r="X246" t="s">
        <v>136</v>
      </c>
      <c r="Y246" t="s">
        <v>136</v>
      </c>
      <c r="Z246" t="s">
        <v>136</v>
      </c>
      <c r="AA246" t="s">
        <v>137</v>
      </c>
      <c r="AB246" t="s">
        <v>134</v>
      </c>
      <c r="BF246" t="s">
        <v>3528</v>
      </c>
    </row>
    <row r="247" spans="1:58" customFormat="1" x14ac:dyDescent="0.25">
      <c r="A247">
        <v>335035</v>
      </c>
      <c r="B247" t="s">
        <v>132</v>
      </c>
      <c r="K247" t="s">
        <v>137</v>
      </c>
      <c r="N247" t="s">
        <v>137</v>
      </c>
      <c r="P247" t="s">
        <v>137</v>
      </c>
      <c r="V247" t="s">
        <v>136</v>
      </c>
      <c r="W247" t="s">
        <v>137</v>
      </c>
      <c r="Y247" t="s">
        <v>137</v>
      </c>
      <c r="AA247" t="s">
        <v>136</v>
      </c>
      <c r="AB247" t="s">
        <v>134</v>
      </c>
      <c r="BF247" t="s">
        <v>3528</v>
      </c>
    </row>
    <row r="248" spans="1:58" customFormat="1" x14ac:dyDescent="0.25">
      <c r="A248">
        <v>335804</v>
      </c>
      <c r="B248" t="s">
        <v>132</v>
      </c>
      <c r="F248" t="s">
        <v>137</v>
      </c>
      <c r="K248" t="s">
        <v>134</v>
      </c>
      <c r="M248" t="s">
        <v>134</v>
      </c>
      <c r="N248" t="s">
        <v>134</v>
      </c>
      <c r="P248" t="s">
        <v>134</v>
      </c>
      <c r="R248" t="s">
        <v>134</v>
      </c>
      <c r="S248" t="s">
        <v>134</v>
      </c>
      <c r="V248" t="s">
        <v>134</v>
      </c>
      <c r="W248" t="s">
        <v>134</v>
      </c>
      <c r="X248" t="s">
        <v>134</v>
      </c>
      <c r="Y248" t="s">
        <v>134</v>
      </c>
      <c r="Z248" t="s">
        <v>134</v>
      </c>
      <c r="AA248" t="s">
        <v>134</v>
      </c>
      <c r="AB248" t="s">
        <v>134</v>
      </c>
      <c r="BF248" t="s">
        <v>3528</v>
      </c>
    </row>
    <row r="249" spans="1:58" customFormat="1" x14ac:dyDescent="0.25">
      <c r="A249">
        <v>335851</v>
      </c>
      <c r="B249" t="s">
        <v>132</v>
      </c>
      <c r="H249" t="s">
        <v>137</v>
      </c>
      <c r="I249" t="s">
        <v>137</v>
      </c>
      <c r="M249" t="s">
        <v>137</v>
      </c>
      <c r="N249" t="s">
        <v>136</v>
      </c>
      <c r="P249" t="s">
        <v>136</v>
      </c>
      <c r="Q249" t="s">
        <v>136</v>
      </c>
      <c r="R249" t="s">
        <v>136</v>
      </c>
      <c r="S249" t="s">
        <v>136</v>
      </c>
      <c r="T249" t="s">
        <v>136</v>
      </c>
      <c r="V249" t="s">
        <v>134</v>
      </c>
      <c r="W249" t="s">
        <v>134</v>
      </c>
      <c r="X249" t="s">
        <v>134</v>
      </c>
      <c r="Y249" t="s">
        <v>134</v>
      </c>
      <c r="Z249" t="s">
        <v>134</v>
      </c>
      <c r="AA249" t="s">
        <v>134</v>
      </c>
      <c r="AB249" t="s">
        <v>134</v>
      </c>
      <c r="BF249" t="s">
        <v>3528</v>
      </c>
    </row>
    <row r="250" spans="1:58" customFormat="1" x14ac:dyDescent="0.25">
      <c r="A250">
        <v>336285</v>
      </c>
      <c r="B250" t="s">
        <v>132</v>
      </c>
      <c r="C250" t="s">
        <v>137</v>
      </c>
      <c r="K250" t="s">
        <v>136</v>
      </c>
      <c r="M250" t="s">
        <v>134</v>
      </c>
      <c r="N250" t="s">
        <v>137</v>
      </c>
      <c r="P250" t="s">
        <v>136</v>
      </c>
      <c r="Q250" t="s">
        <v>136</v>
      </c>
      <c r="R250" t="s">
        <v>134</v>
      </c>
      <c r="S250" t="s">
        <v>136</v>
      </c>
      <c r="T250" t="s">
        <v>136</v>
      </c>
      <c r="V250" t="s">
        <v>136</v>
      </c>
      <c r="W250" t="s">
        <v>134</v>
      </c>
      <c r="X250" t="s">
        <v>134</v>
      </c>
      <c r="Y250" t="s">
        <v>134</v>
      </c>
      <c r="Z250" t="s">
        <v>134</v>
      </c>
      <c r="AA250" t="s">
        <v>134</v>
      </c>
      <c r="AB250" t="s">
        <v>134</v>
      </c>
      <c r="BF250" t="s">
        <v>3528</v>
      </c>
    </row>
    <row r="251" spans="1:58" customFormat="1" x14ac:dyDescent="0.25">
      <c r="A251">
        <v>336407</v>
      </c>
      <c r="B251" t="s">
        <v>132</v>
      </c>
      <c r="G251" t="s">
        <v>137</v>
      </c>
      <c r="I251" t="s">
        <v>137</v>
      </c>
      <c r="K251" t="s">
        <v>137</v>
      </c>
      <c r="N251" t="s">
        <v>134</v>
      </c>
      <c r="P251" t="s">
        <v>137</v>
      </c>
      <c r="Q251" t="s">
        <v>137</v>
      </c>
      <c r="V251" t="s">
        <v>136</v>
      </c>
      <c r="X251" t="s">
        <v>134</v>
      </c>
      <c r="Z251" t="s">
        <v>136</v>
      </c>
      <c r="AA251" t="s">
        <v>136</v>
      </c>
      <c r="AB251" t="s">
        <v>134</v>
      </c>
      <c r="BF251" t="s">
        <v>3528</v>
      </c>
    </row>
    <row r="252" spans="1:58" customFormat="1" x14ac:dyDescent="0.25">
      <c r="A252">
        <v>336921</v>
      </c>
      <c r="B252" t="s">
        <v>132</v>
      </c>
      <c r="C252" t="s">
        <v>137</v>
      </c>
      <c r="M252" t="s">
        <v>137</v>
      </c>
      <c r="O252" t="s">
        <v>136</v>
      </c>
      <c r="P252" t="s">
        <v>137</v>
      </c>
      <c r="Q252" t="s">
        <v>137</v>
      </c>
      <c r="S252" t="s">
        <v>137</v>
      </c>
      <c r="T252" t="s">
        <v>136</v>
      </c>
      <c r="U252" t="s">
        <v>137</v>
      </c>
      <c r="W252" t="s">
        <v>137</v>
      </c>
      <c r="X252" t="s">
        <v>136</v>
      </c>
      <c r="Y252" t="s">
        <v>137</v>
      </c>
      <c r="Z252" t="s">
        <v>137</v>
      </c>
      <c r="AA252" t="s">
        <v>136</v>
      </c>
      <c r="AB252" t="s">
        <v>136</v>
      </c>
      <c r="BF252" t="s">
        <v>3528</v>
      </c>
    </row>
    <row r="253" spans="1:58" customFormat="1" x14ac:dyDescent="0.25">
      <c r="A253">
        <v>336108</v>
      </c>
      <c r="B253" t="s">
        <v>132</v>
      </c>
      <c r="I253" t="s">
        <v>136</v>
      </c>
      <c r="N253" t="s">
        <v>134</v>
      </c>
      <c r="O253" t="s">
        <v>137</v>
      </c>
      <c r="P253" t="s">
        <v>137</v>
      </c>
      <c r="V253" t="s">
        <v>134</v>
      </c>
      <c r="AA253" t="s">
        <v>136</v>
      </c>
      <c r="AB253" t="s">
        <v>136</v>
      </c>
      <c r="BF253" t="s">
        <v>3528</v>
      </c>
    </row>
    <row r="254" spans="1:58" customFormat="1" x14ac:dyDescent="0.25">
      <c r="A254">
        <v>334450</v>
      </c>
      <c r="B254" t="s">
        <v>132</v>
      </c>
      <c r="G254" t="s">
        <v>137</v>
      </c>
      <c r="O254" t="s">
        <v>137</v>
      </c>
      <c r="P254" t="s">
        <v>137</v>
      </c>
      <c r="R254" t="s">
        <v>137</v>
      </c>
      <c r="S254" t="s">
        <v>137</v>
      </c>
      <c r="V254" t="s">
        <v>137</v>
      </c>
      <c r="W254" t="s">
        <v>136</v>
      </c>
      <c r="Y254" t="s">
        <v>137</v>
      </c>
      <c r="Z254" t="s">
        <v>137</v>
      </c>
      <c r="AA254" t="s">
        <v>136</v>
      </c>
      <c r="AB254" t="s">
        <v>136</v>
      </c>
      <c r="BF254" t="s">
        <v>3528</v>
      </c>
    </row>
    <row r="255" spans="1:58" customFormat="1" x14ac:dyDescent="0.25">
      <c r="A255">
        <v>332065</v>
      </c>
      <c r="B255" t="s">
        <v>132</v>
      </c>
      <c r="D255" t="s">
        <v>137</v>
      </c>
      <c r="G255" t="s">
        <v>137</v>
      </c>
      <c r="K255" t="s">
        <v>137</v>
      </c>
      <c r="O255" t="s">
        <v>137</v>
      </c>
      <c r="P255" t="s">
        <v>137</v>
      </c>
      <c r="S255" t="s">
        <v>137</v>
      </c>
      <c r="V255" t="s">
        <v>137</v>
      </c>
      <c r="W255" t="s">
        <v>137</v>
      </c>
      <c r="X255" t="s">
        <v>137</v>
      </c>
      <c r="Y255" t="s">
        <v>137</v>
      </c>
      <c r="Z255" t="s">
        <v>137</v>
      </c>
      <c r="AA255" t="s">
        <v>137</v>
      </c>
      <c r="AB255" t="s">
        <v>136</v>
      </c>
      <c r="BF255" t="s">
        <v>3528</v>
      </c>
    </row>
    <row r="256" spans="1:58" customFormat="1" x14ac:dyDescent="0.25">
      <c r="A256">
        <v>332484</v>
      </c>
      <c r="B256" t="s">
        <v>132</v>
      </c>
      <c r="O256" t="s">
        <v>137</v>
      </c>
      <c r="P256" t="s">
        <v>136</v>
      </c>
      <c r="R256" t="s">
        <v>137</v>
      </c>
      <c r="W256" t="s">
        <v>136</v>
      </c>
      <c r="X256" t="s">
        <v>137</v>
      </c>
      <c r="Y256" t="s">
        <v>137</v>
      </c>
      <c r="Z256" t="s">
        <v>137</v>
      </c>
      <c r="AA256" t="s">
        <v>137</v>
      </c>
      <c r="AB256" t="s">
        <v>136</v>
      </c>
      <c r="BF256" t="s">
        <v>3528</v>
      </c>
    </row>
    <row r="257" spans="1:58" customFormat="1" x14ac:dyDescent="0.25">
      <c r="A257">
        <v>335261</v>
      </c>
      <c r="B257" t="s">
        <v>132</v>
      </c>
      <c r="J257" t="s">
        <v>137</v>
      </c>
      <c r="O257" t="s">
        <v>137</v>
      </c>
      <c r="P257" t="s">
        <v>137</v>
      </c>
      <c r="S257" t="s">
        <v>137</v>
      </c>
      <c r="V257" t="s">
        <v>137</v>
      </c>
      <c r="W257" t="s">
        <v>136</v>
      </c>
      <c r="X257" t="s">
        <v>136</v>
      </c>
      <c r="Y257" t="s">
        <v>136</v>
      </c>
      <c r="Z257" t="s">
        <v>136</v>
      </c>
      <c r="AA257" t="s">
        <v>136</v>
      </c>
      <c r="AB257" t="s">
        <v>136</v>
      </c>
      <c r="BF257" t="s">
        <v>3528</v>
      </c>
    </row>
    <row r="258" spans="1:58" customFormat="1" x14ac:dyDescent="0.25">
      <c r="A258">
        <v>333815</v>
      </c>
      <c r="B258" t="s">
        <v>132</v>
      </c>
      <c r="I258" t="s">
        <v>136</v>
      </c>
      <c r="N258" t="s">
        <v>137</v>
      </c>
      <c r="P258" t="s">
        <v>137</v>
      </c>
      <c r="V258" t="s">
        <v>134</v>
      </c>
      <c r="W258" t="s">
        <v>136</v>
      </c>
      <c r="X258" t="s">
        <v>136</v>
      </c>
      <c r="Z258" t="s">
        <v>136</v>
      </c>
      <c r="AA258" t="s">
        <v>134</v>
      </c>
      <c r="AB258" t="s">
        <v>136</v>
      </c>
      <c r="BF258" t="s">
        <v>3528</v>
      </c>
    </row>
    <row r="259" spans="1:58" customFormat="1" x14ac:dyDescent="0.25">
      <c r="A259">
        <v>337559</v>
      </c>
      <c r="B259" t="s">
        <v>132</v>
      </c>
      <c r="F259" t="s">
        <v>136</v>
      </c>
      <c r="G259" t="s">
        <v>137</v>
      </c>
      <c r="P259" t="s">
        <v>136</v>
      </c>
      <c r="Q259" t="s">
        <v>136</v>
      </c>
      <c r="T259" t="s">
        <v>136</v>
      </c>
      <c r="U259" t="s">
        <v>136</v>
      </c>
      <c r="W259" t="s">
        <v>136</v>
      </c>
      <c r="X259" t="s">
        <v>136</v>
      </c>
      <c r="Y259" t="s">
        <v>136</v>
      </c>
      <c r="Z259" t="s">
        <v>136</v>
      </c>
      <c r="AA259" t="s">
        <v>136</v>
      </c>
      <c r="AB259" t="s">
        <v>136</v>
      </c>
      <c r="BF259" t="s">
        <v>3528</v>
      </c>
    </row>
    <row r="260" spans="1:58" customFormat="1" x14ac:dyDescent="0.25">
      <c r="A260">
        <v>337704</v>
      </c>
      <c r="B260" t="s">
        <v>132</v>
      </c>
      <c r="K260" t="s">
        <v>136</v>
      </c>
      <c r="N260" t="s">
        <v>137</v>
      </c>
      <c r="P260" t="s">
        <v>137</v>
      </c>
      <c r="R260" t="s">
        <v>136</v>
      </c>
      <c r="S260" t="s">
        <v>136</v>
      </c>
      <c r="T260" t="s">
        <v>137</v>
      </c>
      <c r="W260" t="s">
        <v>137</v>
      </c>
      <c r="X260" t="s">
        <v>137</v>
      </c>
      <c r="Y260" t="s">
        <v>137</v>
      </c>
      <c r="Z260" t="s">
        <v>137</v>
      </c>
      <c r="AA260" t="s">
        <v>137</v>
      </c>
      <c r="AB260" t="s">
        <v>136</v>
      </c>
      <c r="BF260" t="s">
        <v>3528</v>
      </c>
    </row>
    <row r="261" spans="1:58" customFormat="1" x14ac:dyDescent="0.25">
      <c r="A261">
        <v>337783</v>
      </c>
      <c r="B261" t="s">
        <v>132</v>
      </c>
      <c r="H261" t="s">
        <v>136</v>
      </c>
      <c r="I261" t="s">
        <v>136</v>
      </c>
      <c r="L261" t="s">
        <v>137</v>
      </c>
      <c r="N261" t="s">
        <v>134</v>
      </c>
      <c r="P261" t="s">
        <v>134</v>
      </c>
      <c r="R261" t="s">
        <v>134</v>
      </c>
      <c r="S261" t="s">
        <v>136</v>
      </c>
      <c r="V261" t="s">
        <v>134</v>
      </c>
      <c r="W261" t="s">
        <v>136</v>
      </c>
      <c r="X261" t="s">
        <v>136</v>
      </c>
      <c r="Y261" t="s">
        <v>136</v>
      </c>
      <c r="Z261" t="s">
        <v>137</v>
      </c>
      <c r="AA261" t="s">
        <v>134</v>
      </c>
      <c r="AB261" t="s">
        <v>136</v>
      </c>
      <c r="BF261" t="s">
        <v>3528</v>
      </c>
    </row>
    <row r="262" spans="1:58" customFormat="1" x14ac:dyDescent="0.25">
      <c r="A262">
        <v>338899</v>
      </c>
      <c r="B262" t="s">
        <v>132</v>
      </c>
      <c r="L262" t="s">
        <v>137</v>
      </c>
      <c r="M262" t="s">
        <v>137</v>
      </c>
      <c r="N262" t="s">
        <v>137</v>
      </c>
      <c r="P262" t="s">
        <v>137</v>
      </c>
      <c r="Q262" t="s">
        <v>137</v>
      </c>
      <c r="U262" t="s">
        <v>137</v>
      </c>
      <c r="W262" t="s">
        <v>137</v>
      </c>
      <c r="Z262" t="s">
        <v>136</v>
      </c>
      <c r="AA262" t="s">
        <v>136</v>
      </c>
      <c r="AB262" t="s">
        <v>136</v>
      </c>
      <c r="BF262" t="s">
        <v>3528</v>
      </c>
    </row>
    <row r="263" spans="1:58" customFormat="1" x14ac:dyDescent="0.25">
      <c r="A263">
        <v>338983</v>
      </c>
      <c r="B263" t="s">
        <v>132</v>
      </c>
      <c r="K263" t="s">
        <v>134</v>
      </c>
      <c r="P263" t="s">
        <v>136</v>
      </c>
      <c r="R263" t="s">
        <v>136</v>
      </c>
      <c r="U263" t="s">
        <v>136</v>
      </c>
      <c r="W263" t="s">
        <v>134</v>
      </c>
      <c r="X263" t="s">
        <v>136</v>
      </c>
      <c r="Z263" t="s">
        <v>134</v>
      </c>
      <c r="AA263" t="s">
        <v>136</v>
      </c>
      <c r="AB263" t="s">
        <v>136</v>
      </c>
      <c r="BF263" t="s">
        <v>3528</v>
      </c>
    </row>
    <row r="264" spans="1:58" customFormat="1" x14ac:dyDescent="0.25">
      <c r="A264">
        <v>337297</v>
      </c>
      <c r="B264" t="s">
        <v>132</v>
      </c>
      <c r="C264" t="s">
        <v>137</v>
      </c>
      <c r="D264" t="s">
        <v>137</v>
      </c>
      <c r="H264" t="s">
        <v>137</v>
      </c>
      <c r="K264" t="s">
        <v>136</v>
      </c>
      <c r="P264" t="s">
        <v>136</v>
      </c>
      <c r="Q264" t="s">
        <v>136</v>
      </c>
      <c r="R264" t="s">
        <v>136</v>
      </c>
      <c r="S264" t="s">
        <v>136</v>
      </c>
      <c r="T264" t="s">
        <v>136</v>
      </c>
      <c r="U264" t="s">
        <v>136</v>
      </c>
      <c r="V264" t="s">
        <v>136</v>
      </c>
      <c r="W264" t="s">
        <v>136</v>
      </c>
      <c r="X264" t="s">
        <v>136</v>
      </c>
      <c r="Y264" t="s">
        <v>136</v>
      </c>
      <c r="Z264" t="s">
        <v>136</v>
      </c>
      <c r="AA264" t="s">
        <v>136</v>
      </c>
      <c r="AB264" t="s">
        <v>136</v>
      </c>
      <c r="BF264" t="s">
        <v>3528</v>
      </c>
    </row>
    <row r="265" spans="1:58" customFormat="1" x14ac:dyDescent="0.25">
      <c r="A265">
        <v>330310</v>
      </c>
      <c r="B265" t="s">
        <v>132</v>
      </c>
      <c r="O265" t="s">
        <v>137</v>
      </c>
      <c r="P265" t="s">
        <v>137</v>
      </c>
      <c r="W265" t="s">
        <v>136</v>
      </c>
      <c r="X265" t="s">
        <v>137</v>
      </c>
      <c r="Z265" t="s">
        <v>136</v>
      </c>
      <c r="AA265" t="s">
        <v>137</v>
      </c>
      <c r="AB265" t="s">
        <v>137</v>
      </c>
      <c r="BF265" t="s">
        <v>3528</v>
      </c>
    </row>
    <row r="266" spans="1:58" customFormat="1" x14ac:dyDescent="0.25">
      <c r="A266">
        <v>335476</v>
      </c>
      <c r="B266" t="s">
        <v>132</v>
      </c>
      <c r="C266" t="s">
        <v>137</v>
      </c>
      <c r="F266" t="s">
        <v>137</v>
      </c>
      <c r="I266" t="s">
        <v>136</v>
      </c>
      <c r="N266" t="s">
        <v>136</v>
      </c>
      <c r="P266" t="s">
        <v>136</v>
      </c>
      <c r="Q266" t="s">
        <v>137</v>
      </c>
      <c r="R266" t="s">
        <v>137</v>
      </c>
      <c r="S266" t="s">
        <v>136</v>
      </c>
      <c r="T266" t="s">
        <v>137</v>
      </c>
      <c r="V266" t="s">
        <v>134</v>
      </c>
      <c r="W266" t="s">
        <v>134</v>
      </c>
      <c r="X266" t="s">
        <v>137</v>
      </c>
      <c r="Y266" t="s">
        <v>137</v>
      </c>
      <c r="Z266" t="s">
        <v>136</v>
      </c>
      <c r="AA266" t="s">
        <v>134</v>
      </c>
      <c r="AB266" t="s">
        <v>137</v>
      </c>
      <c r="BF266" t="s">
        <v>3528</v>
      </c>
    </row>
    <row r="267" spans="1:58" customFormat="1" x14ac:dyDescent="0.25">
      <c r="A267">
        <v>336279</v>
      </c>
      <c r="B267" t="s">
        <v>132</v>
      </c>
      <c r="H267" t="s">
        <v>137</v>
      </c>
      <c r="K267" t="s">
        <v>137</v>
      </c>
      <c r="P267" t="s">
        <v>137</v>
      </c>
      <c r="W267" t="s">
        <v>137</v>
      </c>
      <c r="AA267" t="s">
        <v>137</v>
      </c>
      <c r="AB267" t="s">
        <v>137</v>
      </c>
      <c r="BF267" t="s">
        <v>3528</v>
      </c>
    </row>
    <row r="268" spans="1:58" customFormat="1" x14ac:dyDescent="0.25">
      <c r="A268">
        <v>336322</v>
      </c>
      <c r="B268" t="s">
        <v>132</v>
      </c>
      <c r="H268" t="s">
        <v>137</v>
      </c>
      <c r="W268" t="s">
        <v>137</v>
      </c>
      <c r="Y268" t="s">
        <v>137</v>
      </c>
      <c r="AA268" t="s">
        <v>137</v>
      </c>
      <c r="AB268" t="s">
        <v>137</v>
      </c>
      <c r="BF268" t="s">
        <v>3528</v>
      </c>
    </row>
    <row r="269" spans="1:58" customFormat="1" x14ac:dyDescent="0.25">
      <c r="A269">
        <v>337911</v>
      </c>
      <c r="B269" t="s">
        <v>132</v>
      </c>
      <c r="F269" t="s">
        <v>137</v>
      </c>
      <c r="K269" t="s">
        <v>137</v>
      </c>
      <c r="N269" t="s">
        <v>137</v>
      </c>
      <c r="P269" t="s">
        <v>137</v>
      </c>
      <c r="Q269" t="s">
        <v>136</v>
      </c>
      <c r="R269" t="s">
        <v>136</v>
      </c>
      <c r="S269" t="s">
        <v>137</v>
      </c>
      <c r="T269" t="s">
        <v>137</v>
      </c>
      <c r="U269" t="s">
        <v>137</v>
      </c>
      <c r="W269" t="s">
        <v>137</v>
      </c>
      <c r="X269" t="s">
        <v>134</v>
      </c>
      <c r="Z269" t="s">
        <v>137</v>
      </c>
      <c r="AA269" t="s">
        <v>137</v>
      </c>
      <c r="AB269" t="s">
        <v>137</v>
      </c>
      <c r="BF269" t="s">
        <v>3528</v>
      </c>
    </row>
    <row r="270" spans="1:58" customFormat="1" x14ac:dyDescent="0.25">
      <c r="A270">
        <v>332674</v>
      </c>
      <c r="B270" t="s">
        <v>132</v>
      </c>
      <c r="P270" t="s">
        <v>137</v>
      </c>
      <c r="Q270" t="s">
        <v>137</v>
      </c>
      <c r="W270" t="s">
        <v>137</v>
      </c>
      <c r="X270" t="s">
        <v>137</v>
      </c>
      <c r="Y270" t="s">
        <v>137</v>
      </c>
      <c r="Z270" t="s">
        <v>137</v>
      </c>
      <c r="AB270" t="s">
        <v>137</v>
      </c>
      <c r="BF270" t="s">
        <v>3528</v>
      </c>
    </row>
    <row r="271" spans="1:58" customFormat="1" x14ac:dyDescent="0.25">
      <c r="A271">
        <v>336299</v>
      </c>
      <c r="B271" t="s">
        <v>132</v>
      </c>
      <c r="F271" t="s">
        <v>137</v>
      </c>
      <c r="K271" t="s">
        <v>137</v>
      </c>
      <c r="M271" t="s">
        <v>137</v>
      </c>
      <c r="P271" t="s">
        <v>137</v>
      </c>
      <c r="T271" t="s">
        <v>137</v>
      </c>
      <c r="W271" t="s">
        <v>137</v>
      </c>
      <c r="Z271" t="s">
        <v>137</v>
      </c>
      <c r="AB271" t="s">
        <v>137</v>
      </c>
      <c r="BF271" t="s">
        <v>3528</v>
      </c>
    </row>
    <row r="272" spans="1:58" customFormat="1" x14ac:dyDescent="0.25">
      <c r="A272">
        <v>326862</v>
      </c>
      <c r="B272" t="s">
        <v>132</v>
      </c>
      <c r="F272" t="s">
        <v>136</v>
      </c>
      <c r="J272" t="s">
        <v>137</v>
      </c>
      <c r="K272" t="s">
        <v>136</v>
      </c>
      <c r="N272" t="s">
        <v>137</v>
      </c>
      <c r="P272" t="s">
        <v>134</v>
      </c>
      <c r="Q272" t="s">
        <v>134</v>
      </c>
      <c r="S272" t="s">
        <v>137</v>
      </c>
      <c r="W272" t="s">
        <v>137</v>
      </c>
      <c r="X272" t="s">
        <v>136</v>
      </c>
      <c r="Y272" t="s">
        <v>136</v>
      </c>
      <c r="Z272" t="s">
        <v>136</v>
      </c>
      <c r="AA272" t="s">
        <v>134</v>
      </c>
      <c r="AB272" t="s">
        <v>137</v>
      </c>
      <c r="BF272" t="s">
        <v>3528</v>
      </c>
    </row>
    <row r="273" spans="1:58" customFormat="1" x14ac:dyDescent="0.25">
      <c r="A273">
        <v>329972</v>
      </c>
      <c r="B273" t="s">
        <v>132</v>
      </c>
      <c r="H273" t="s">
        <v>137</v>
      </c>
      <c r="O273" t="s">
        <v>137</v>
      </c>
      <c r="P273" t="s">
        <v>137</v>
      </c>
      <c r="R273" t="s">
        <v>137</v>
      </c>
      <c r="AB273" t="s">
        <v>137</v>
      </c>
      <c r="BF273" t="s">
        <v>3528</v>
      </c>
    </row>
    <row r="274" spans="1:58" customFormat="1" x14ac:dyDescent="0.25">
      <c r="A274">
        <v>330056</v>
      </c>
      <c r="B274" t="s">
        <v>132</v>
      </c>
      <c r="H274" t="s">
        <v>137</v>
      </c>
      <c r="I274" t="s">
        <v>136</v>
      </c>
      <c r="N274" t="s">
        <v>134</v>
      </c>
      <c r="O274" t="s">
        <v>136</v>
      </c>
      <c r="P274" t="s">
        <v>137</v>
      </c>
      <c r="V274" t="s">
        <v>134</v>
      </c>
      <c r="W274" t="s">
        <v>137</v>
      </c>
      <c r="X274" t="s">
        <v>137</v>
      </c>
      <c r="AA274" t="s">
        <v>134</v>
      </c>
      <c r="AB274" t="s">
        <v>137</v>
      </c>
      <c r="BF274" t="s">
        <v>3528</v>
      </c>
    </row>
    <row r="275" spans="1:58" customFormat="1" x14ac:dyDescent="0.25">
      <c r="A275">
        <v>334354</v>
      </c>
      <c r="B275" t="s">
        <v>132</v>
      </c>
      <c r="N275" t="s">
        <v>137</v>
      </c>
      <c r="P275" t="s">
        <v>137</v>
      </c>
      <c r="V275" t="s">
        <v>137</v>
      </c>
      <c r="AA275" t="s">
        <v>137</v>
      </c>
      <c r="AB275" t="s">
        <v>136</v>
      </c>
      <c r="BF275" t="s">
        <v>3528</v>
      </c>
    </row>
    <row r="276" spans="1:58" customFormat="1" x14ac:dyDescent="0.25">
      <c r="A276">
        <v>334783</v>
      </c>
      <c r="B276" t="s">
        <v>132</v>
      </c>
      <c r="C276" t="s">
        <v>137</v>
      </c>
      <c r="D276" t="s">
        <v>137</v>
      </c>
      <c r="H276" t="s">
        <v>137</v>
      </c>
      <c r="J276" t="s">
        <v>137</v>
      </c>
      <c r="P276" t="s">
        <v>137</v>
      </c>
      <c r="R276" t="s">
        <v>137</v>
      </c>
      <c r="U276" t="s">
        <v>137</v>
      </c>
      <c r="V276" t="s">
        <v>137</v>
      </c>
      <c r="W276" t="s">
        <v>137</v>
      </c>
      <c r="AA276" t="s">
        <v>136</v>
      </c>
      <c r="AB276" t="s">
        <v>137</v>
      </c>
      <c r="BF276" t="s">
        <v>3528</v>
      </c>
    </row>
    <row r="277" spans="1:58" customFormat="1" x14ac:dyDescent="0.25">
      <c r="A277">
        <v>335237</v>
      </c>
      <c r="B277" t="s">
        <v>132</v>
      </c>
      <c r="K277" t="s">
        <v>137</v>
      </c>
      <c r="P277" t="s">
        <v>137</v>
      </c>
      <c r="W277" t="s">
        <v>137</v>
      </c>
      <c r="AA277" t="s">
        <v>137</v>
      </c>
      <c r="AB277" t="s">
        <v>137</v>
      </c>
      <c r="BF277" t="s">
        <v>3528</v>
      </c>
    </row>
    <row r="278" spans="1:58" customFormat="1" x14ac:dyDescent="0.25">
      <c r="A278">
        <v>335644</v>
      </c>
      <c r="B278" t="s">
        <v>132</v>
      </c>
      <c r="G278" t="s">
        <v>137</v>
      </c>
      <c r="J278" t="s">
        <v>137</v>
      </c>
      <c r="K278" t="s">
        <v>137</v>
      </c>
      <c r="O278" t="s">
        <v>137</v>
      </c>
      <c r="P278" t="s">
        <v>137</v>
      </c>
      <c r="W278" t="s">
        <v>137</v>
      </c>
      <c r="Y278" t="s">
        <v>137</v>
      </c>
      <c r="Z278" t="s">
        <v>137</v>
      </c>
      <c r="AB278" t="s">
        <v>137</v>
      </c>
      <c r="BF278" t="s">
        <v>3528</v>
      </c>
    </row>
    <row r="279" spans="1:58" customFormat="1" x14ac:dyDescent="0.25">
      <c r="A279">
        <v>336242</v>
      </c>
      <c r="B279" t="s">
        <v>132</v>
      </c>
      <c r="K279" t="s">
        <v>137</v>
      </c>
      <c r="O279" t="s">
        <v>136</v>
      </c>
      <c r="P279" t="s">
        <v>137</v>
      </c>
      <c r="S279" t="s">
        <v>137</v>
      </c>
      <c r="W279" t="s">
        <v>137</v>
      </c>
      <c r="Y279" t="s">
        <v>137</v>
      </c>
      <c r="Z279" t="s">
        <v>137</v>
      </c>
      <c r="AA279" t="s">
        <v>137</v>
      </c>
      <c r="AB279" t="s">
        <v>136</v>
      </c>
      <c r="BF279" t="s">
        <v>3528</v>
      </c>
    </row>
    <row r="280" spans="1:58" customFormat="1" x14ac:dyDescent="0.25">
      <c r="A280">
        <v>336430</v>
      </c>
      <c r="B280" t="s">
        <v>132</v>
      </c>
      <c r="P280" t="s">
        <v>137</v>
      </c>
      <c r="Q280" t="s">
        <v>137</v>
      </c>
      <c r="R280" t="s">
        <v>137</v>
      </c>
      <c r="W280" t="s">
        <v>137</v>
      </c>
      <c r="Y280" t="s">
        <v>137</v>
      </c>
      <c r="Z280" t="s">
        <v>137</v>
      </c>
      <c r="AB280" t="s">
        <v>137</v>
      </c>
      <c r="BF280" t="s">
        <v>3528</v>
      </c>
    </row>
    <row r="281" spans="1:58" customFormat="1" x14ac:dyDescent="0.25">
      <c r="A281">
        <v>338235</v>
      </c>
      <c r="B281" t="s">
        <v>132</v>
      </c>
      <c r="P281" t="s">
        <v>137</v>
      </c>
      <c r="W281" t="s">
        <v>137</v>
      </c>
      <c r="X281" t="s">
        <v>137</v>
      </c>
      <c r="Y281" t="s">
        <v>137</v>
      </c>
      <c r="Z281" t="s">
        <v>137</v>
      </c>
      <c r="AA281" t="s">
        <v>137</v>
      </c>
      <c r="AB281" t="s">
        <v>137</v>
      </c>
      <c r="BF281" t="s">
        <v>3528</v>
      </c>
    </row>
    <row r="282" spans="1:58" customFormat="1" x14ac:dyDescent="0.25">
      <c r="A282">
        <v>334997</v>
      </c>
      <c r="B282" t="s">
        <v>132</v>
      </c>
      <c r="F282" t="s">
        <v>137</v>
      </c>
      <c r="H282" t="s">
        <v>137</v>
      </c>
      <c r="N282" t="s">
        <v>137</v>
      </c>
      <c r="O282" t="s">
        <v>134</v>
      </c>
      <c r="P282" t="s">
        <v>137</v>
      </c>
      <c r="U282" t="s">
        <v>137</v>
      </c>
      <c r="W282" t="s">
        <v>137</v>
      </c>
      <c r="X282" t="s">
        <v>137</v>
      </c>
      <c r="Y282" t="s">
        <v>137</v>
      </c>
      <c r="Z282" t="s">
        <v>137</v>
      </c>
      <c r="BF282" t="s">
        <v>3528</v>
      </c>
    </row>
    <row r="283" spans="1:58" customFormat="1" x14ac:dyDescent="0.25">
      <c r="A283">
        <v>327307</v>
      </c>
      <c r="B283" t="s">
        <v>132</v>
      </c>
      <c r="G283" t="s">
        <v>137</v>
      </c>
      <c r="H283" t="s">
        <v>137</v>
      </c>
      <c r="M283" t="s">
        <v>137</v>
      </c>
      <c r="O283" t="s">
        <v>137</v>
      </c>
      <c r="P283" t="s">
        <v>137</v>
      </c>
      <c r="W283" t="s">
        <v>137</v>
      </c>
      <c r="X283" t="s">
        <v>137</v>
      </c>
      <c r="Z283" t="s">
        <v>137</v>
      </c>
      <c r="BF283" t="s">
        <v>3528</v>
      </c>
    </row>
    <row r="284" spans="1:58" customFormat="1" x14ac:dyDescent="0.25">
      <c r="A284">
        <v>335831</v>
      </c>
      <c r="B284" t="s">
        <v>132</v>
      </c>
      <c r="E284" t="s">
        <v>137</v>
      </c>
      <c r="O284" t="s">
        <v>137</v>
      </c>
      <c r="P284" t="s">
        <v>137</v>
      </c>
      <c r="W284" t="s">
        <v>137</v>
      </c>
      <c r="X284" t="s">
        <v>137</v>
      </c>
      <c r="AA284" t="s">
        <v>137</v>
      </c>
      <c r="BF284" t="s">
        <v>3528</v>
      </c>
    </row>
    <row r="285" spans="1:58" customFormat="1" x14ac:dyDescent="0.25">
      <c r="A285">
        <v>335981</v>
      </c>
      <c r="B285" t="s">
        <v>132</v>
      </c>
      <c r="F285" t="s">
        <v>137</v>
      </c>
      <c r="K285" t="s">
        <v>137</v>
      </c>
      <c r="O285" t="s">
        <v>137</v>
      </c>
      <c r="P285" t="s">
        <v>137</v>
      </c>
      <c r="W285" t="s">
        <v>136</v>
      </c>
      <c r="X285" t="s">
        <v>136</v>
      </c>
      <c r="BF285" t="s">
        <v>3528</v>
      </c>
    </row>
    <row r="286" spans="1:58" customFormat="1" x14ac:dyDescent="0.25">
      <c r="A286">
        <v>338331</v>
      </c>
      <c r="B286" t="s">
        <v>132</v>
      </c>
      <c r="C286" t="s">
        <v>136</v>
      </c>
      <c r="G286" t="s">
        <v>136</v>
      </c>
      <c r="I286" t="s">
        <v>137</v>
      </c>
      <c r="N286" t="s">
        <v>136</v>
      </c>
      <c r="P286" t="s">
        <v>136</v>
      </c>
      <c r="Q286" t="s">
        <v>134</v>
      </c>
      <c r="R286" t="s">
        <v>136</v>
      </c>
      <c r="T286" t="s">
        <v>134</v>
      </c>
      <c r="V286" t="s">
        <v>136</v>
      </c>
      <c r="W286" t="s">
        <v>134</v>
      </c>
      <c r="X286" t="s">
        <v>134</v>
      </c>
      <c r="AA286" t="s">
        <v>134</v>
      </c>
      <c r="BF286" t="s">
        <v>3528</v>
      </c>
    </row>
    <row r="287" spans="1:58" customFormat="1" x14ac:dyDescent="0.25">
      <c r="A287">
        <v>338919</v>
      </c>
      <c r="B287" t="s">
        <v>132</v>
      </c>
      <c r="F287" t="s">
        <v>137</v>
      </c>
      <c r="I287" t="s">
        <v>137</v>
      </c>
      <c r="K287" t="s">
        <v>137</v>
      </c>
      <c r="N287" t="s">
        <v>137</v>
      </c>
      <c r="Q287" t="s">
        <v>137</v>
      </c>
      <c r="T287" t="s">
        <v>137</v>
      </c>
      <c r="U287" t="s">
        <v>137</v>
      </c>
      <c r="V287" t="s">
        <v>137</v>
      </c>
      <c r="Y287" t="s">
        <v>137</v>
      </c>
      <c r="AA287" t="s">
        <v>137</v>
      </c>
      <c r="BF287" t="s">
        <v>3528</v>
      </c>
    </row>
    <row r="288" spans="1:58" customFormat="1" x14ac:dyDescent="0.25">
      <c r="A288">
        <v>318289</v>
      </c>
      <c r="B288" t="s">
        <v>132</v>
      </c>
      <c r="F288" t="s">
        <v>137</v>
      </c>
      <c r="P288" t="s">
        <v>136</v>
      </c>
      <c r="R288" t="s">
        <v>137</v>
      </c>
      <c r="S288" t="s">
        <v>137</v>
      </c>
      <c r="W288" t="s">
        <v>137</v>
      </c>
      <c r="Z288" t="s">
        <v>137</v>
      </c>
      <c r="BF288" t="s">
        <v>3528</v>
      </c>
    </row>
    <row r="289" spans="1:58" customFormat="1" x14ac:dyDescent="0.25">
      <c r="A289">
        <v>334644</v>
      </c>
      <c r="B289" t="s">
        <v>132</v>
      </c>
      <c r="F289" t="s">
        <v>137</v>
      </c>
      <c r="M289" t="s">
        <v>137</v>
      </c>
      <c r="N289" t="s">
        <v>137</v>
      </c>
      <c r="P289" t="s">
        <v>137</v>
      </c>
      <c r="V289" t="s">
        <v>137</v>
      </c>
      <c r="W289" t="s">
        <v>137</v>
      </c>
      <c r="AA289" t="s">
        <v>134</v>
      </c>
      <c r="BF289" t="s">
        <v>3528</v>
      </c>
    </row>
    <row r="290" spans="1:58" customFormat="1" x14ac:dyDescent="0.25">
      <c r="A290">
        <v>325793</v>
      </c>
      <c r="B290" t="s">
        <v>132</v>
      </c>
      <c r="F290" t="s">
        <v>137</v>
      </c>
      <c r="I290" t="s">
        <v>136</v>
      </c>
      <c r="K290" t="s">
        <v>137</v>
      </c>
      <c r="N290" t="s">
        <v>136</v>
      </c>
      <c r="P290" t="s">
        <v>137</v>
      </c>
      <c r="V290" t="s">
        <v>137</v>
      </c>
      <c r="W290" t="s">
        <v>137</v>
      </c>
      <c r="BF290" t="s">
        <v>3528</v>
      </c>
    </row>
    <row r="291" spans="1:58" customFormat="1" x14ac:dyDescent="0.25">
      <c r="A291">
        <v>329025</v>
      </c>
      <c r="B291" t="s">
        <v>132</v>
      </c>
      <c r="C291" t="s">
        <v>137</v>
      </c>
      <c r="K291" t="s">
        <v>137</v>
      </c>
      <c r="M291" t="s">
        <v>137</v>
      </c>
      <c r="N291" t="s">
        <v>137</v>
      </c>
      <c r="P291" t="s">
        <v>137</v>
      </c>
      <c r="Y291" t="s">
        <v>137</v>
      </c>
      <c r="Z291" t="s">
        <v>137</v>
      </c>
      <c r="BF291" t="s">
        <v>3528</v>
      </c>
    </row>
    <row r="292" spans="1:58" customFormat="1" x14ac:dyDescent="0.25">
      <c r="A292">
        <v>335090</v>
      </c>
      <c r="B292" t="s">
        <v>132</v>
      </c>
      <c r="C292" t="s">
        <v>137</v>
      </c>
      <c r="K292" t="s">
        <v>137</v>
      </c>
      <c r="P292" t="s">
        <v>137</v>
      </c>
      <c r="S292" t="s">
        <v>137</v>
      </c>
      <c r="X292" t="s">
        <v>137</v>
      </c>
      <c r="Y292" t="s">
        <v>137</v>
      </c>
      <c r="BF292" t="s">
        <v>3528</v>
      </c>
    </row>
    <row r="293" spans="1:58" customFormat="1" x14ac:dyDescent="0.25">
      <c r="A293">
        <v>327486</v>
      </c>
      <c r="B293" t="s">
        <v>132</v>
      </c>
      <c r="C293" t="s">
        <v>134</v>
      </c>
      <c r="J293" t="s">
        <v>137</v>
      </c>
      <c r="S293" t="s">
        <v>137</v>
      </c>
      <c r="W293" t="s">
        <v>134</v>
      </c>
      <c r="X293" t="s">
        <v>137</v>
      </c>
      <c r="BF293" t="s">
        <v>3528</v>
      </c>
    </row>
    <row r="294" spans="1:58" customFormat="1" x14ac:dyDescent="0.25">
      <c r="A294">
        <v>335198</v>
      </c>
      <c r="B294" t="s">
        <v>132</v>
      </c>
      <c r="H294" t="s">
        <v>137</v>
      </c>
      <c r="N294" t="s">
        <v>137</v>
      </c>
      <c r="P294" t="s">
        <v>137</v>
      </c>
      <c r="S294" t="s">
        <v>137</v>
      </c>
      <c r="AA294" t="s">
        <v>137</v>
      </c>
      <c r="BF294" t="s">
        <v>3528</v>
      </c>
    </row>
    <row r="295" spans="1:58" customFormat="1" x14ac:dyDescent="0.25">
      <c r="A295">
        <v>328279</v>
      </c>
      <c r="B295" t="s">
        <v>132</v>
      </c>
      <c r="L295" t="s">
        <v>137</v>
      </c>
      <c r="P295" t="s">
        <v>137</v>
      </c>
      <c r="R295" t="s">
        <v>137</v>
      </c>
      <c r="W295" t="s">
        <v>137</v>
      </c>
      <c r="X295" t="s">
        <v>137</v>
      </c>
      <c r="Y295" t="s">
        <v>137</v>
      </c>
      <c r="Z295" t="s">
        <v>137</v>
      </c>
      <c r="BF295" t="s">
        <v>3528</v>
      </c>
    </row>
    <row r="296" spans="1:58" customFormat="1" x14ac:dyDescent="0.25">
      <c r="A296">
        <v>337323</v>
      </c>
      <c r="B296" t="s">
        <v>132</v>
      </c>
      <c r="C296" t="s">
        <v>137</v>
      </c>
      <c r="F296" t="s">
        <v>137</v>
      </c>
      <c r="P296" t="s">
        <v>137</v>
      </c>
      <c r="S296" t="s">
        <v>137</v>
      </c>
      <c r="W296" t="s">
        <v>137</v>
      </c>
      <c r="X296" t="s">
        <v>137</v>
      </c>
      <c r="AA296" t="s">
        <v>137</v>
      </c>
      <c r="BF296" t="s">
        <v>3528</v>
      </c>
    </row>
    <row r="297" spans="1:58" customFormat="1" x14ac:dyDescent="0.25">
      <c r="A297">
        <v>338138</v>
      </c>
      <c r="B297" t="s">
        <v>132</v>
      </c>
      <c r="P297" t="s">
        <v>137</v>
      </c>
      <c r="V297" t="s">
        <v>137</v>
      </c>
      <c r="W297" t="s">
        <v>137</v>
      </c>
      <c r="X297" t="s">
        <v>136</v>
      </c>
      <c r="Y297" t="s">
        <v>137</v>
      </c>
      <c r="Z297" t="s">
        <v>137</v>
      </c>
      <c r="AA297" t="s">
        <v>137</v>
      </c>
      <c r="BF297" t="s">
        <v>3528</v>
      </c>
    </row>
    <row r="298" spans="1:58" customFormat="1" x14ac:dyDescent="0.25">
      <c r="A298">
        <v>335150</v>
      </c>
      <c r="B298" t="s">
        <v>132</v>
      </c>
      <c r="I298" t="s">
        <v>137</v>
      </c>
      <c r="N298" t="s">
        <v>134</v>
      </c>
      <c r="P298" t="s">
        <v>137</v>
      </c>
      <c r="V298" t="s">
        <v>134</v>
      </c>
      <c r="W298" t="s">
        <v>137</v>
      </c>
      <c r="Z298" t="s">
        <v>137</v>
      </c>
      <c r="AA298" t="s">
        <v>136</v>
      </c>
      <c r="BF298" t="s">
        <v>3528</v>
      </c>
    </row>
    <row r="299" spans="1:58" customFormat="1" x14ac:dyDescent="0.25">
      <c r="A299">
        <v>335281</v>
      </c>
      <c r="B299" t="s">
        <v>132</v>
      </c>
      <c r="I299" t="s">
        <v>137</v>
      </c>
      <c r="K299" t="s">
        <v>137</v>
      </c>
      <c r="P299" t="s">
        <v>137</v>
      </c>
      <c r="Q299" t="s">
        <v>137</v>
      </c>
      <c r="R299" t="s">
        <v>137</v>
      </c>
      <c r="T299" t="s">
        <v>137</v>
      </c>
      <c r="V299" t="s">
        <v>137</v>
      </c>
      <c r="W299" t="s">
        <v>137</v>
      </c>
      <c r="X299" t="s">
        <v>136</v>
      </c>
      <c r="Y299" t="s">
        <v>137</v>
      </c>
      <c r="Z299" t="s">
        <v>137</v>
      </c>
      <c r="AA299" t="s">
        <v>137</v>
      </c>
      <c r="BF299" t="s">
        <v>3528</v>
      </c>
    </row>
    <row r="300" spans="1:58" customFormat="1" x14ac:dyDescent="0.25">
      <c r="A300">
        <v>338933</v>
      </c>
      <c r="B300" t="s">
        <v>132</v>
      </c>
      <c r="D300" t="s">
        <v>137</v>
      </c>
      <c r="H300" t="s">
        <v>137</v>
      </c>
      <c r="P300" t="s">
        <v>137</v>
      </c>
      <c r="Q300" t="s">
        <v>137</v>
      </c>
      <c r="R300" t="s">
        <v>137</v>
      </c>
      <c r="S300" t="s">
        <v>137</v>
      </c>
      <c r="W300" t="s">
        <v>137</v>
      </c>
      <c r="X300" t="s">
        <v>137</v>
      </c>
      <c r="Y300" t="s">
        <v>137</v>
      </c>
      <c r="Z300" t="s">
        <v>137</v>
      </c>
      <c r="AA300" t="s">
        <v>137</v>
      </c>
      <c r="BF300" t="s">
        <v>3528</v>
      </c>
    </row>
    <row r="301" spans="1:58" customFormat="1" x14ac:dyDescent="0.25">
      <c r="A301">
        <v>338884</v>
      </c>
      <c r="B301" t="s">
        <v>132</v>
      </c>
      <c r="F301" t="s">
        <v>136</v>
      </c>
      <c r="K301" t="s">
        <v>136</v>
      </c>
      <c r="N301" t="s">
        <v>136</v>
      </c>
      <c r="Q301" t="s">
        <v>136</v>
      </c>
      <c r="T301" t="s">
        <v>136</v>
      </c>
      <c r="W301" t="s">
        <v>136</v>
      </c>
      <c r="Y301" t="s">
        <v>136</v>
      </c>
      <c r="AA301" t="s">
        <v>134</v>
      </c>
      <c r="BF301" t="s">
        <v>3528</v>
      </c>
    </row>
    <row r="302" spans="1:58" customFormat="1" x14ac:dyDescent="0.25">
      <c r="A302">
        <v>324874</v>
      </c>
      <c r="B302" t="s">
        <v>132</v>
      </c>
      <c r="F302" t="s">
        <v>202</v>
      </c>
      <c r="H302" t="s">
        <v>202</v>
      </c>
      <c r="I302" t="s">
        <v>202</v>
      </c>
      <c r="O302" t="s">
        <v>202</v>
      </c>
      <c r="P302" t="s">
        <v>202</v>
      </c>
      <c r="Q302" t="s">
        <v>202</v>
      </c>
      <c r="R302" t="s">
        <v>202</v>
      </c>
      <c r="S302" t="s">
        <v>202</v>
      </c>
      <c r="T302" t="s">
        <v>202</v>
      </c>
      <c r="U302" t="s">
        <v>202</v>
      </c>
      <c r="V302" t="s">
        <v>202</v>
      </c>
      <c r="W302" t="s">
        <v>202</v>
      </c>
      <c r="X302" t="s">
        <v>202</v>
      </c>
      <c r="Y302" t="s">
        <v>202</v>
      </c>
      <c r="Z302" t="s">
        <v>202</v>
      </c>
      <c r="AA302" t="s">
        <v>202</v>
      </c>
      <c r="AB302" t="s">
        <v>202</v>
      </c>
      <c r="BF302">
        <v>0</v>
      </c>
    </row>
    <row r="303" spans="1:58" customFormat="1" x14ac:dyDescent="0.25">
      <c r="A303">
        <v>331649</v>
      </c>
      <c r="B303" t="s">
        <v>132</v>
      </c>
      <c r="D303" t="s">
        <v>202</v>
      </c>
      <c r="G303" t="s">
        <v>202</v>
      </c>
      <c r="H303" t="s">
        <v>202</v>
      </c>
      <c r="O303" t="s">
        <v>202</v>
      </c>
      <c r="P303" t="s">
        <v>202</v>
      </c>
      <c r="Q303" t="s">
        <v>202</v>
      </c>
      <c r="R303" t="s">
        <v>202</v>
      </c>
      <c r="S303" t="s">
        <v>202</v>
      </c>
      <c r="T303" t="s">
        <v>202</v>
      </c>
      <c r="U303" t="s">
        <v>202</v>
      </c>
      <c r="V303" t="s">
        <v>202</v>
      </c>
      <c r="W303" t="s">
        <v>202</v>
      </c>
      <c r="X303" t="s">
        <v>202</v>
      </c>
      <c r="Y303" t="s">
        <v>202</v>
      </c>
      <c r="Z303" t="s">
        <v>202</v>
      </c>
      <c r="AA303" t="s">
        <v>202</v>
      </c>
      <c r="AB303" t="s">
        <v>202</v>
      </c>
      <c r="BF303">
        <v>0</v>
      </c>
    </row>
    <row r="304" spans="1:58" customFormat="1" x14ac:dyDescent="0.25">
      <c r="A304">
        <v>333090</v>
      </c>
      <c r="B304" t="s">
        <v>132</v>
      </c>
      <c r="E304" t="s">
        <v>202</v>
      </c>
      <c r="F304" t="s">
        <v>202</v>
      </c>
      <c r="G304" t="s">
        <v>202</v>
      </c>
      <c r="O304" t="s">
        <v>202</v>
      </c>
      <c r="P304" t="s">
        <v>202</v>
      </c>
      <c r="Q304" t="s">
        <v>202</v>
      </c>
      <c r="R304" t="s">
        <v>202</v>
      </c>
      <c r="S304" t="s">
        <v>202</v>
      </c>
      <c r="T304" t="s">
        <v>202</v>
      </c>
      <c r="U304" t="s">
        <v>202</v>
      </c>
      <c r="V304" t="s">
        <v>202</v>
      </c>
      <c r="W304" t="s">
        <v>202</v>
      </c>
      <c r="X304" t="s">
        <v>202</v>
      </c>
      <c r="Y304" t="s">
        <v>202</v>
      </c>
      <c r="Z304" t="s">
        <v>202</v>
      </c>
      <c r="AA304" t="s">
        <v>202</v>
      </c>
      <c r="AB304" t="s">
        <v>202</v>
      </c>
      <c r="BF304">
        <v>0</v>
      </c>
    </row>
    <row r="305" spans="1:58" customFormat="1" x14ac:dyDescent="0.25">
      <c r="A305">
        <v>333149</v>
      </c>
      <c r="B305" t="s">
        <v>132</v>
      </c>
      <c r="D305" t="s">
        <v>202</v>
      </c>
      <c r="F305" t="s">
        <v>202</v>
      </c>
      <c r="J305" t="s">
        <v>202</v>
      </c>
      <c r="O305" t="s">
        <v>202</v>
      </c>
      <c r="P305" t="s">
        <v>202</v>
      </c>
      <c r="Q305" t="s">
        <v>202</v>
      </c>
      <c r="R305" t="s">
        <v>202</v>
      </c>
      <c r="S305" t="s">
        <v>202</v>
      </c>
      <c r="T305" t="s">
        <v>202</v>
      </c>
      <c r="U305" t="s">
        <v>202</v>
      </c>
      <c r="V305" t="s">
        <v>202</v>
      </c>
      <c r="W305" t="s">
        <v>202</v>
      </c>
      <c r="X305" t="s">
        <v>202</v>
      </c>
      <c r="Y305" t="s">
        <v>202</v>
      </c>
      <c r="Z305" t="s">
        <v>202</v>
      </c>
      <c r="AA305" t="s">
        <v>202</v>
      </c>
      <c r="AB305" t="s">
        <v>202</v>
      </c>
      <c r="BF305">
        <v>0</v>
      </c>
    </row>
    <row r="306" spans="1:58" customFormat="1" x14ac:dyDescent="0.25">
      <c r="A306">
        <v>333175</v>
      </c>
      <c r="B306" t="s">
        <v>132</v>
      </c>
      <c r="F306" t="s">
        <v>202</v>
      </c>
      <c r="K306" t="s">
        <v>202</v>
      </c>
      <c r="M306" t="s">
        <v>202</v>
      </c>
      <c r="O306" t="s">
        <v>202</v>
      </c>
      <c r="P306" t="s">
        <v>202</v>
      </c>
      <c r="Q306" t="s">
        <v>202</v>
      </c>
      <c r="R306" t="s">
        <v>202</v>
      </c>
      <c r="S306" t="s">
        <v>202</v>
      </c>
      <c r="T306" t="s">
        <v>202</v>
      </c>
      <c r="U306" t="s">
        <v>202</v>
      </c>
      <c r="V306" t="s">
        <v>202</v>
      </c>
      <c r="W306" t="s">
        <v>202</v>
      </c>
      <c r="X306" t="s">
        <v>202</v>
      </c>
      <c r="Y306" t="s">
        <v>202</v>
      </c>
      <c r="Z306" t="s">
        <v>202</v>
      </c>
      <c r="AA306" t="s">
        <v>202</v>
      </c>
      <c r="AB306" t="s">
        <v>202</v>
      </c>
      <c r="BF306">
        <v>0</v>
      </c>
    </row>
    <row r="307" spans="1:58" customFormat="1" x14ac:dyDescent="0.25">
      <c r="A307">
        <v>333924</v>
      </c>
      <c r="B307" t="s">
        <v>132</v>
      </c>
      <c r="G307" t="s">
        <v>202</v>
      </c>
      <c r="J307" t="s">
        <v>202</v>
      </c>
      <c r="N307" t="s">
        <v>202</v>
      </c>
      <c r="O307" t="s">
        <v>202</v>
      </c>
      <c r="P307" t="s">
        <v>202</v>
      </c>
      <c r="Q307" t="s">
        <v>202</v>
      </c>
      <c r="R307" t="s">
        <v>202</v>
      </c>
      <c r="S307" t="s">
        <v>202</v>
      </c>
      <c r="T307" t="s">
        <v>202</v>
      </c>
      <c r="U307" t="s">
        <v>202</v>
      </c>
      <c r="V307" t="s">
        <v>202</v>
      </c>
      <c r="W307" t="s">
        <v>202</v>
      </c>
      <c r="X307" t="s">
        <v>202</v>
      </c>
      <c r="Y307" t="s">
        <v>202</v>
      </c>
      <c r="Z307" t="s">
        <v>202</v>
      </c>
      <c r="AA307" t="s">
        <v>202</v>
      </c>
      <c r="AB307" t="s">
        <v>202</v>
      </c>
      <c r="BF307">
        <v>0</v>
      </c>
    </row>
    <row r="308" spans="1:58" customFormat="1" x14ac:dyDescent="0.25">
      <c r="A308">
        <v>333946</v>
      </c>
      <c r="B308" t="s">
        <v>132</v>
      </c>
      <c r="H308" t="s">
        <v>202</v>
      </c>
      <c r="J308" t="s">
        <v>202</v>
      </c>
      <c r="K308" t="s">
        <v>202</v>
      </c>
      <c r="O308" t="s">
        <v>202</v>
      </c>
      <c r="P308" t="s">
        <v>202</v>
      </c>
      <c r="Q308" t="s">
        <v>202</v>
      </c>
      <c r="R308" t="s">
        <v>202</v>
      </c>
      <c r="S308" t="s">
        <v>202</v>
      </c>
      <c r="T308" t="s">
        <v>202</v>
      </c>
      <c r="U308" t="s">
        <v>202</v>
      </c>
      <c r="V308" t="s">
        <v>202</v>
      </c>
      <c r="W308" t="s">
        <v>202</v>
      </c>
      <c r="X308" t="s">
        <v>202</v>
      </c>
      <c r="Y308" t="s">
        <v>202</v>
      </c>
      <c r="Z308" t="s">
        <v>202</v>
      </c>
      <c r="AA308" t="s">
        <v>202</v>
      </c>
      <c r="AB308" t="s">
        <v>202</v>
      </c>
      <c r="BF308">
        <v>0</v>
      </c>
    </row>
    <row r="309" spans="1:58" customFormat="1" x14ac:dyDescent="0.25">
      <c r="A309">
        <v>334017</v>
      </c>
      <c r="B309" t="s">
        <v>132</v>
      </c>
      <c r="H309" t="s">
        <v>202</v>
      </c>
      <c r="J309" t="s">
        <v>202</v>
      </c>
      <c r="K309" t="s">
        <v>202</v>
      </c>
      <c r="O309" t="s">
        <v>202</v>
      </c>
      <c r="P309" t="s">
        <v>202</v>
      </c>
      <c r="Q309" t="s">
        <v>202</v>
      </c>
      <c r="R309" t="s">
        <v>202</v>
      </c>
      <c r="S309" t="s">
        <v>202</v>
      </c>
      <c r="T309" t="s">
        <v>202</v>
      </c>
      <c r="U309" t="s">
        <v>202</v>
      </c>
      <c r="V309" t="s">
        <v>202</v>
      </c>
      <c r="W309" t="s">
        <v>202</v>
      </c>
      <c r="X309" t="s">
        <v>202</v>
      </c>
      <c r="Y309" t="s">
        <v>202</v>
      </c>
      <c r="Z309" t="s">
        <v>202</v>
      </c>
      <c r="AA309" t="s">
        <v>202</v>
      </c>
      <c r="AB309" t="s">
        <v>202</v>
      </c>
      <c r="BF309">
        <v>0</v>
      </c>
    </row>
    <row r="310" spans="1:58" customFormat="1" x14ac:dyDescent="0.25">
      <c r="A310">
        <v>334020</v>
      </c>
      <c r="B310" t="s">
        <v>132</v>
      </c>
      <c r="D310" t="s">
        <v>202</v>
      </c>
      <c r="H310" t="s">
        <v>202</v>
      </c>
      <c r="J310" t="s">
        <v>202</v>
      </c>
      <c r="O310" t="s">
        <v>202</v>
      </c>
      <c r="P310" t="s">
        <v>202</v>
      </c>
      <c r="Q310" t="s">
        <v>202</v>
      </c>
      <c r="R310" t="s">
        <v>202</v>
      </c>
      <c r="S310" t="s">
        <v>202</v>
      </c>
      <c r="T310" t="s">
        <v>202</v>
      </c>
      <c r="U310" t="s">
        <v>202</v>
      </c>
      <c r="V310" t="s">
        <v>202</v>
      </c>
      <c r="W310" t="s">
        <v>202</v>
      </c>
      <c r="X310" t="s">
        <v>202</v>
      </c>
      <c r="Y310" t="s">
        <v>202</v>
      </c>
      <c r="Z310" t="s">
        <v>202</v>
      </c>
      <c r="AA310" t="s">
        <v>202</v>
      </c>
      <c r="AB310" t="s">
        <v>202</v>
      </c>
      <c r="BF310">
        <v>0</v>
      </c>
    </row>
    <row r="311" spans="1:58" customFormat="1" x14ac:dyDescent="0.25">
      <c r="A311">
        <v>334060</v>
      </c>
      <c r="B311" t="s">
        <v>132</v>
      </c>
      <c r="G311" t="s">
        <v>202</v>
      </c>
      <c r="I311" t="s">
        <v>202</v>
      </c>
      <c r="J311" t="s">
        <v>202</v>
      </c>
      <c r="O311" t="s">
        <v>202</v>
      </c>
      <c r="P311" t="s">
        <v>202</v>
      </c>
      <c r="Q311" t="s">
        <v>202</v>
      </c>
      <c r="R311" t="s">
        <v>202</v>
      </c>
      <c r="S311" t="s">
        <v>202</v>
      </c>
      <c r="T311" t="s">
        <v>202</v>
      </c>
      <c r="U311" t="s">
        <v>202</v>
      </c>
      <c r="V311" t="s">
        <v>202</v>
      </c>
      <c r="W311" t="s">
        <v>202</v>
      </c>
      <c r="X311" t="s">
        <v>202</v>
      </c>
      <c r="Y311" t="s">
        <v>202</v>
      </c>
      <c r="Z311" t="s">
        <v>202</v>
      </c>
      <c r="AA311" t="s">
        <v>202</v>
      </c>
      <c r="AB311" t="s">
        <v>202</v>
      </c>
      <c r="BF311">
        <v>0</v>
      </c>
    </row>
    <row r="312" spans="1:58" customFormat="1" x14ac:dyDescent="0.25">
      <c r="A312">
        <v>335212</v>
      </c>
      <c r="B312" t="s">
        <v>132</v>
      </c>
      <c r="F312" t="s">
        <v>202</v>
      </c>
      <c r="J312" t="s">
        <v>202</v>
      </c>
      <c r="N312" t="s">
        <v>202</v>
      </c>
      <c r="O312" t="s">
        <v>202</v>
      </c>
      <c r="P312" t="s">
        <v>202</v>
      </c>
      <c r="Q312" t="s">
        <v>202</v>
      </c>
      <c r="R312" t="s">
        <v>202</v>
      </c>
      <c r="S312" t="s">
        <v>202</v>
      </c>
      <c r="T312" t="s">
        <v>202</v>
      </c>
      <c r="U312" t="s">
        <v>202</v>
      </c>
      <c r="V312" t="s">
        <v>202</v>
      </c>
      <c r="W312" t="s">
        <v>202</v>
      </c>
      <c r="X312" t="s">
        <v>202</v>
      </c>
      <c r="Y312" t="s">
        <v>202</v>
      </c>
      <c r="Z312" t="s">
        <v>202</v>
      </c>
      <c r="AA312" t="s">
        <v>202</v>
      </c>
      <c r="AB312" t="s">
        <v>202</v>
      </c>
      <c r="BF312">
        <v>0</v>
      </c>
    </row>
    <row r="313" spans="1:58" customFormat="1" x14ac:dyDescent="0.25">
      <c r="A313">
        <v>336000</v>
      </c>
      <c r="B313" t="s">
        <v>132</v>
      </c>
      <c r="G313" t="s">
        <v>202</v>
      </c>
      <c r="J313" t="s">
        <v>202</v>
      </c>
      <c r="K313" t="s">
        <v>202</v>
      </c>
      <c r="O313" t="s">
        <v>202</v>
      </c>
      <c r="P313" t="s">
        <v>202</v>
      </c>
      <c r="Q313" t="s">
        <v>202</v>
      </c>
      <c r="R313" t="s">
        <v>202</v>
      </c>
      <c r="S313" t="s">
        <v>202</v>
      </c>
      <c r="T313" t="s">
        <v>202</v>
      </c>
      <c r="U313" t="s">
        <v>202</v>
      </c>
      <c r="V313" t="s">
        <v>202</v>
      </c>
      <c r="W313" t="s">
        <v>202</v>
      </c>
      <c r="X313" t="s">
        <v>202</v>
      </c>
      <c r="Y313" t="s">
        <v>202</v>
      </c>
      <c r="Z313" t="s">
        <v>202</v>
      </c>
      <c r="AA313" t="s">
        <v>202</v>
      </c>
      <c r="AB313" t="s">
        <v>202</v>
      </c>
      <c r="BF313">
        <v>0</v>
      </c>
    </row>
    <row r="314" spans="1:58" customFormat="1" x14ac:dyDescent="0.25">
      <c r="A314">
        <v>336452</v>
      </c>
      <c r="B314" t="s">
        <v>132</v>
      </c>
      <c r="D314" t="s">
        <v>202</v>
      </c>
      <c r="G314" t="s">
        <v>202</v>
      </c>
      <c r="H314" t="s">
        <v>202</v>
      </c>
      <c r="O314" t="s">
        <v>202</v>
      </c>
      <c r="P314" t="s">
        <v>202</v>
      </c>
      <c r="Q314" t="s">
        <v>202</v>
      </c>
      <c r="R314" t="s">
        <v>202</v>
      </c>
      <c r="S314" t="s">
        <v>202</v>
      </c>
      <c r="T314" t="s">
        <v>202</v>
      </c>
      <c r="U314" t="s">
        <v>202</v>
      </c>
      <c r="V314" t="s">
        <v>202</v>
      </c>
      <c r="W314" t="s">
        <v>202</v>
      </c>
      <c r="X314" t="s">
        <v>202</v>
      </c>
      <c r="Y314" t="s">
        <v>202</v>
      </c>
      <c r="Z314" t="s">
        <v>202</v>
      </c>
      <c r="AA314" t="s">
        <v>202</v>
      </c>
      <c r="AB314" t="s">
        <v>202</v>
      </c>
      <c r="BF314">
        <v>0</v>
      </c>
    </row>
    <row r="315" spans="1:58" customFormat="1" x14ac:dyDescent="0.25">
      <c r="A315">
        <v>336693</v>
      </c>
      <c r="B315" t="s">
        <v>132</v>
      </c>
      <c r="J315" t="s">
        <v>202</v>
      </c>
      <c r="K315" t="s">
        <v>202</v>
      </c>
      <c r="N315" t="s">
        <v>202</v>
      </c>
      <c r="O315" t="s">
        <v>202</v>
      </c>
      <c r="P315" t="s">
        <v>202</v>
      </c>
      <c r="Q315" t="s">
        <v>202</v>
      </c>
      <c r="R315" t="s">
        <v>202</v>
      </c>
      <c r="S315" t="s">
        <v>202</v>
      </c>
      <c r="T315" t="s">
        <v>202</v>
      </c>
      <c r="U315" t="s">
        <v>202</v>
      </c>
      <c r="V315" t="s">
        <v>202</v>
      </c>
      <c r="W315" t="s">
        <v>202</v>
      </c>
      <c r="X315" t="s">
        <v>202</v>
      </c>
      <c r="Y315" t="s">
        <v>202</v>
      </c>
      <c r="Z315" t="s">
        <v>202</v>
      </c>
      <c r="AA315" t="s">
        <v>202</v>
      </c>
      <c r="AB315" t="s">
        <v>202</v>
      </c>
      <c r="BF315">
        <v>0</v>
      </c>
    </row>
    <row r="316" spans="1:58" customFormat="1" x14ac:dyDescent="0.25">
      <c r="A316">
        <v>330791</v>
      </c>
      <c r="B316" t="s">
        <v>132</v>
      </c>
      <c r="J316" t="s">
        <v>202</v>
      </c>
      <c r="M316" t="s">
        <v>202</v>
      </c>
      <c r="O316" t="s">
        <v>202</v>
      </c>
      <c r="P316" t="s">
        <v>202</v>
      </c>
      <c r="Q316" t="s">
        <v>202</v>
      </c>
      <c r="R316" t="s">
        <v>202</v>
      </c>
      <c r="S316" t="s">
        <v>202</v>
      </c>
      <c r="T316" t="s">
        <v>202</v>
      </c>
      <c r="U316" t="s">
        <v>202</v>
      </c>
      <c r="V316" t="s">
        <v>202</v>
      </c>
      <c r="W316" t="s">
        <v>202</v>
      </c>
      <c r="X316" t="s">
        <v>202</v>
      </c>
      <c r="Y316" t="s">
        <v>202</v>
      </c>
      <c r="Z316" t="s">
        <v>202</v>
      </c>
      <c r="AA316" t="s">
        <v>202</v>
      </c>
      <c r="AB316" t="s">
        <v>202</v>
      </c>
      <c r="BF316">
        <v>0</v>
      </c>
    </row>
    <row r="317" spans="1:58" customFormat="1" x14ac:dyDescent="0.25">
      <c r="A317">
        <v>331595</v>
      </c>
      <c r="B317" t="s">
        <v>132</v>
      </c>
      <c r="H317" t="s">
        <v>202</v>
      </c>
      <c r="N317" t="s">
        <v>202</v>
      </c>
      <c r="O317" t="s">
        <v>202</v>
      </c>
      <c r="P317" t="s">
        <v>202</v>
      </c>
      <c r="Q317" t="s">
        <v>202</v>
      </c>
      <c r="R317" t="s">
        <v>202</v>
      </c>
      <c r="S317" t="s">
        <v>202</v>
      </c>
      <c r="T317" t="s">
        <v>202</v>
      </c>
      <c r="U317" t="s">
        <v>202</v>
      </c>
      <c r="V317" t="s">
        <v>202</v>
      </c>
      <c r="W317" t="s">
        <v>202</v>
      </c>
      <c r="X317" t="s">
        <v>202</v>
      </c>
      <c r="Y317" t="s">
        <v>202</v>
      </c>
      <c r="Z317" t="s">
        <v>202</v>
      </c>
      <c r="AA317" t="s">
        <v>202</v>
      </c>
      <c r="AB317" t="s">
        <v>202</v>
      </c>
      <c r="BF317">
        <v>0</v>
      </c>
    </row>
    <row r="318" spans="1:58" customFormat="1" x14ac:dyDescent="0.25">
      <c r="A318">
        <v>333219</v>
      </c>
      <c r="B318" t="s">
        <v>132</v>
      </c>
      <c r="F318" t="s">
        <v>202</v>
      </c>
      <c r="H318" t="s">
        <v>202</v>
      </c>
      <c r="K318" t="s">
        <v>202</v>
      </c>
      <c r="O318" t="s">
        <v>202</v>
      </c>
      <c r="P318" t="s">
        <v>202</v>
      </c>
      <c r="R318" t="s">
        <v>202</v>
      </c>
      <c r="S318" t="s">
        <v>202</v>
      </c>
      <c r="T318" t="s">
        <v>202</v>
      </c>
      <c r="U318" t="s">
        <v>202</v>
      </c>
      <c r="V318" t="s">
        <v>202</v>
      </c>
      <c r="W318" t="s">
        <v>202</v>
      </c>
      <c r="X318" t="s">
        <v>202</v>
      </c>
      <c r="Y318" t="s">
        <v>202</v>
      </c>
      <c r="Z318" t="s">
        <v>202</v>
      </c>
      <c r="AA318" t="s">
        <v>202</v>
      </c>
      <c r="AB318" t="s">
        <v>202</v>
      </c>
      <c r="BF318">
        <v>0</v>
      </c>
    </row>
    <row r="319" spans="1:58" customFormat="1" x14ac:dyDescent="0.25">
      <c r="A319">
        <v>333852</v>
      </c>
      <c r="B319" t="s">
        <v>132</v>
      </c>
      <c r="F319" t="s">
        <v>202</v>
      </c>
      <c r="J319" t="s">
        <v>202</v>
      </c>
      <c r="O319" t="s">
        <v>202</v>
      </c>
      <c r="P319" t="s">
        <v>202</v>
      </c>
      <c r="Q319" t="s">
        <v>202</v>
      </c>
      <c r="R319" t="s">
        <v>202</v>
      </c>
      <c r="S319" t="s">
        <v>202</v>
      </c>
      <c r="T319" t="s">
        <v>202</v>
      </c>
      <c r="U319" t="s">
        <v>202</v>
      </c>
      <c r="V319" t="s">
        <v>202</v>
      </c>
      <c r="W319" t="s">
        <v>202</v>
      </c>
      <c r="X319" t="s">
        <v>202</v>
      </c>
      <c r="Y319" t="s">
        <v>202</v>
      </c>
      <c r="Z319" t="s">
        <v>202</v>
      </c>
      <c r="AA319" t="s">
        <v>202</v>
      </c>
      <c r="AB319" t="s">
        <v>202</v>
      </c>
      <c r="BF319">
        <v>0</v>
      </c>
    </row>
    <row r="320" spans="1:58" customFormat="1" x14ac:dyDescent="0.25">
      <c r="A320">
        <v>333915</v>
      </c>
      <c r="B320" t="s">
        <v>132</v>
      </c>
      <c r="H320" t="s">
        <v>202</v>
      </c>
      <c r="K320" t="s">
        <v>202</v>
      </c>
      <c r="O320" t="s">
        <v>202</v>
      </c>
      <c r="P320" t="s">
        <v>202</v>
      </c>
      <c r="Q320" t="s">
        <v>202</v>
      </c>
      <c r="R320" t="s">
        <v>202</v>
      </c>
      <c r="S320" t="s">
        <v>202</v>
      </c>
      <c r="T320" t="s">
        <v>202</v>
      </c>
      <c r="U320" t="s">
        <v>202</v>
      </c>
      <c r="V320" t="s">
        <v>202</v>
      </c>
      <c r="W320" t="s">
        <v>202</v>
      </c>
      <c r="X320" t="s">
        <v>202</v>
      </c>
      <c r="Y320" t="s">
        <v>202</v>
      </c>
      <c r="Z320" t="s">
        <v>202</v>
      </c>
      <c r="AA320" t="s">
        <v>202</v>
      </c>
      <c r="AB320" t="s">
        <v>202</v>
      </c>
      <c r="BF320">
        <v>0</v>
      </c>
    </row>
    <row r="321" spans="1:58" customFormat="1" x14ac:dyDescent="0.25">
      <c r="A321">
        <v>334209</v>
      </c>
      <c r="B321" t="s">
        <v>132</v>
      </c>
      <c r="D321" t="s">
        <v>202</v>
      </c>
      <c r="G321" t="s">
        <v>202</v>
      </c>
      <c r="O321" t="s">
        <v>202</v>
      </c>
      <c r="P321" t="s">
        <v>202</v>
      </c>
      <c r="Q321" t="s">
        <v>202</v>
      </c>
      <c r="R321" t="s">
        <v>202</v>
      </c>
      <c r="S321" t="s">
        <v>202</v>
      </c>
      <c r="T321" t="s">
        <v>202</v>
      </c>
      <c r="U321" t="s">
        <v>202</v>
      </c>
      <c r="V321" t="s">
        <v>202</v>
      </c>
      <c r="W321" t="s">
        <v>202</v>
      </c>
      <c r="X321" t="s">
        <v>202</v>
      </c>
      <c r="Y321" t="s">
        <v>202</v>
      </c>
      <c r="Z321" t="s">
        <v>202</v>
      </c>
      <c r="AA321" t="s">
        <v>202</v>
      </c>
      <c r="AB321" t="s">
        <v>202</v>
      </c>
      <c r="BF321">
        <v>0</v>
      </c>
    </row>
    <row r="322" spans="1:58" customFormat="1" x14ac:dyDescent="0.25">
      <c r="A322">
        <v>334241</v>
      </c>
      <c r="B322" t="s">
        <v>132</v>
      </c>
      <c r="D322" t="s">
        <v>202</v>
      </c>
      <c r="M322" t="s">
        <v>202</v>
      </c>
      <c r="O322" t="s">
        <v>202</v>
      </c>
      <c r="P322" t="s">
        <v>202</v>
      </c>
      <c r="Q322" t="s">
        <v>202</v>
      </c>
      <c r="R322" t="s">
        <v>202</v>
      </c>
      <c r="S322" t="s">
        <v>202</v>
      </c>
      <c r="T322" t="s">
        <v>202</v>
      </c>
      <c r="U322" t="s">
        <v>202</v>
      </c>
      <c r="V322" t="s">
        <v>202</v>
      </c>
      <c r="W322" t="s">
        <v>202</v>
      </c>
      <c r="X322" t="s">
        <v>202</v>
      </c>
      <c r="Y322" t="s">
        <v>202</v>
      </c>
      <c r="Z322" t="s">
        <v>202</v>
      </c>
      <c r="AA322" t="s">
        <v>202</v>
      </c>
      <c r="AB322" t="s">
        <v>202</v>
      </c>
      <c r="BF322">
        <v>0</v>
      </c>
    </row>
    <row r="323" spans="1:58" customFormat="1" x14ac:dyDescent="0.25">
      <c r="A323">
        <v>334581</v>
      </c>
      <c r="B323" t="s">
        <v>132</v>
      </c>
      <c r="G323" t="s">
        <v>202</v>
      </c>
      <c r="J323" t="s">
        <v>202</v>
      </c>
      <c r="O323" t="s">
        <v>202</v>
      </c>
      <c r="P323" t="s">
        <v>202</v>
      </c>
      <c r="Q323" t="s">
        <v>202</v>
      </c>
      <c r="R323" t="s">
        <v>202</v>
      </c>
      <c r="S323" t="s">
        <v>202</v>
      </c>
      <c r="T323" t="s">
        <v>202</v>
      </c>
      <c r="U323" t="s">
        <v>202</v>
      </c>
      <c r="V323" t="s">
        <v>202</v>
      </c>
      <c r="W323" t="s">
        <v>202</v>
      </c>
      <c r="X323" t="s">
        <v>202</v>
      </c>
      <c r="Y323" t="s">
        <v>202</v>
      </c>
      <c r="Z323" t="s">
        <v>202</v>
      </c>
      <c r="AA323" t="s">
        <v>202</v>
      </c>
      <c r="AB323" t="s">
        <v>202</v>
      </c>
      <c r="BF323">
        <v>0</v>
      </c>
    </row>
    <row r="324" spans="1:58" customFormat="1" x14ac:dyDescent="0.25">
      <c r="A324">
        <v>335128</v>
      </c>
      <c r="B324" t="s">
        <v>132</v>
      </c>
      <c r="J324" t="s">
        <v>202</v>
      </c>
      <c r="K324" t="s">
        <v>202</v>
      </c>
      <c r="O324" t="s">
        <v>202</v>
      </c>
      <c r="P324" t="s">
        <v>202</v>
      </c>
      <c r="Q324" t="s">
        <v>202</v>
      </c>
      <c r="R324" t="s">
        <v>202</v>
      </c>
      <c r="S324" t="s">
        <v>202</v>
      </c>
      <c r="T324" t="s">
        <v>202</v>
      </c>
      <c r="U324" t="s">
        <v>202</v>
      </c>
      <c r="V324" t="s">
        <v>202</v>
      </c>
      <c r="W324" t="s">
        <v>202</v>
      </c>
      <c r="X324" t="s">
        <v>202</v>
      </c>
      <c r="Y324" t="s">
        <v>202</v>
      </c>
      <c r="Z324" t="s">
        <v>202</v>
      </c>
      <c r="AA324" t="s">
        <v>202</v>
      </c>
      <c r="AB324" t="s">
        <v>202</v>
      </c>
      <c r="BF324">
        <v>0</v>
      </c>
    </row>
    <row r="325" spans="1:58" customFormat="1" x14ac:dyDescent="0.25">
      <c r="A325">
        <v>336043</v>
      </c>
      <c r="B325" t="s">
        <v>132</v>
      </c>
      <c r="K325" t="s">
        <v>202</v>
      </c>
      <c r="M325" t="s">
        <v>202</v>
      </c>
      <c r="O325" t="s">
        <v>202</v>
      </c>
      <c r="P325" t="s">
        <v>202</v>
      </c>
      <c r="Q325" t="s">
        <v>202</v>
      </c>
      <c r="R325" t="s">
        <v>202</v>
      </c>
      <c r="S325" t="s">
        <v>202</v>
      </c>
      <c r="T325" t="s">
        <v>202</v>
      </c>
      <c r="U325" t="s">
        <v>202</v>
      </c>
      <c r="V325" t="s">
        <v>202</v>
      </c>
      <c r="W325" t="s">
        <v>202</v>
      </c>
      <c r="X325" t="s">
        <v>202</v>
      </c>
      <c r="Y325" t="s">
        <v>202</v>
      </c>
      <c r="Z325" t="s">
        <v>202</v>
      </c>
      <c r="AA325" t="s">
        <v>202</v>
      </c>
      <c r="AB325" t="s">
        <v>202</v>
      </c>
      <c r="BF325">
        <v>0</v>
      </c>
    </row>
    <row r="326" spans="1:58" customFormat="1" x14ac:dyDescent="0.25">
      <c r="A326">
        <v>324112</v>
      </c>
      <c r="B326" t="s">
        <v>132</v>
      </c>
      <c r="H326" t="s">
        <v>202</v>
      </c>
      <c r="I326" t="s">
        <v>202</v>
      </c>
      <c r="N326" t="s">
        <v>202</v>
      </c>
      <c r="O326" t="s">
        <v>202</v>
      </c>
      <c r="P326" t="s">
        <v>202</v>
      </c>
      <c r="Q326" t="s">
        <v>202</v>
      </c>
      <c r="R326" t="s">
        <v>202</v>
      </c>
      <c r="S326" t="s">
        <v>202</v>
      </c>
      <c r="V326" t="s">
        <v>202</v>
      </c>
      <c r="W326" t="s">
        <v>202</v>
      </c>
      <c r="X326" t="s">
        <v>202</v>
      </c>
      <c r="Y326" t="s">
        <v>202</v>
      </c>
      <c r="Z326" t="s">
        <v>202</v>
      </c>
      <c r="AA326" t="s">
        <v>202</v>
      </c>
      <c r="AB326" t="s">
        <v>202</v>
      </c>
      <c r="BF326">
        <v>0</v>
      </c>
    </row>
    <row r="327" spans="1:58" customFormat="1" x14ac:dyDescent="0.25">
      <c r="A327">
        <v>331522</v>
      </c>
      <c r="B327" t="s">
        <v>132</v>
      </c>
      <c r="L327" t="s">
        <v>202</v>
      </c>
      <c r="O327" t="s">
        <v>202</v>
      </c>
      <c r="P327" t="s">
        <v>202</v>
      </c>
      <c r="Q327" t="s">
        <v>202</v>
      </c>
      <c r="R327" t="s">
        <v>202</v>
      </c>
      <c r="S327" t="s">
        <v>202</v>
      </c>
      <c r="T327" t="s">
        <v>202</v>
      </c>
      <c r="U327" t="s">
        <v>202</v>
      </c>
      <c r="V327" t="s">
        <v>202</v>
      </c>
      <c r="W327" t="s">
        <v>202</v>
      </c>
      <c r="X327" t="s">
        <v>202</v>
      </c>
      <c r="Y327" t="s">
        <v>202</v>
      </c>
      <c r="Z327" t="s">
        <v>202</v>
      </c>
      <c r="AA327" t="s">
        <v>202</v>
      </c>
      <c r="AB327" t="s">
        <v>202</v>
      </c>
      <c r="BF327">
        <v>0</v>
      </c>
    </row>
    <row r="328" spans="1:58" customFormat="1" x14ac:dyDescent="0.25">
      <c r="A328">
        <v>331687</v>
      </c>
      <c r="B328" t="s">
        <v>132</v>
      </c>
      <c r="J328" t="s">
        <v>202</v>
      </c>
      <c r="O328" t="s">
        <v>202</v>
      </c>
      <c r="P328" t="s">
        <v>202</v>
      </c>
      <c r="Q328" t="s">
        <v>202</v>
      </c>
      <c r="R328" t="s">
        <v>202</v>
      </c>
      <c r="S328" t="s">
        <v>202</v>
      </c>
      <c r="T328" t="s">
        <v>202</v>
      </c>
      <c r="U328" t="s">
        <v>202</v>
      </c>
      <c r="V328" t="s">
        <v>202</v>
      </c>
      <c r="W328" t="s">
        <v>202</v>
      </c>
      <c r="X328" t="s">
        <v>202</v>
      </c>
      <c r="Y328" t="s">
        <v>202</v>
      </c>
      <c r="Z328" t="s">
        <v>202</v>
      </c>
      <c r="AA328" t="s">
        <v>202</v>
      </c>
      <c r="AB328" t="s">
        <v>202</v>
      </c>
      <c r="BF328">
        <v>0</v>
      </c>
    </row>
    <row r="329" spans="1:58" customFormat="1" x14ac:dyDescent="0.25">
      <c r="A329">
        <v>332278</v>
      </c>
      <c r="B329" t="s">
        <v>132</v>
      </c>
      <c r="J329" t="s">
        <v>202</v>
      </c>
      <c r="O329" t="s">
        <v>202</v>
      </c>
      <c r="P329" t="s">
        <v>202</v>
      </c>
      <c r="Q329" t="s">
        <v>202</v>
      </c>
      <c r="R329" t="s">
        <v>202</v>
      </c>
      <c r="S329" t="s">
        <v>202</v>
      </c>
      <c r="T329" t="s">
        <v>202</v>
      </c>
      <c r="U329" t="s">
        <v>202</v>
      </c>
      <c r="V329" t="s">
        <v>202</v>
      </c>
      <c r="W329" t="s">
        <v>202</v>
      </c>
      <c r="X329" t="s">
        <v>202</v>
      </c>
      <c r="Y329" t="s">
        <v>202</v>
      </c>
      <c r="Z329" t="s">
        <v>202</v>
      </c>
      <c r="AA329" t="s">
        <v>202</v>
      </c>
      <c r="AB329" t="s">
        <v>202</v>
      </c>
      <c r="BF329">
        <v>0</v>
      </c>
    </row>
    <row r="330" spans="1:58" customFormat="1" x14ac:dyDescent="0.25">
      <c r="A330">
        <v>335099</v>
      </c>
      <c r="B330" t="s">
        <v>132</v>
      </c>
      <c r="H330" t="s">
        <v>202</v>
      </c>
      <c r="J330" t="s">
        <v>202</v>
      </c>
      <c r="K330" t="s">
        <v>202</v>
      </c>
      <c r="O330" t="s">
        <v>202</v>
      </c>
      <c r="P330" t="s">
        <v>202</v>
      </c>
      <c r="Q330" t="s">
        <v>202</v>
      </c>
      <c r="S330" t="s">
        <v>202</v>
      </c>
      <c r="T330" t="s">
        <v>202</v>
      </c>
      <c r="V330" t="s">
        <v>202</v>
      </c>
      <c r="W330" t="s">
        <v>202</v>
      </c>
      <c r="X330" t="s">
        <v>202</v>
      </c>
      <c r="Y330" t="s">
        <v>202</v>
      </c>
      <c r="Z330" t="s">
        <v>202</v>
      </c>
      <c r="AA330" t="s">
        <v>202</v>
      </c>
      <c r="AB330" t="s">
        <v>202</v>
      </c>
      <c r="BF330">
        <v>0</v>
      </c>
    </row>
    <row r="331" spans="1:58" customFormat="1" x14ac:dyDescent="0.25">
      <c r="A331">
        <v>335192</v>
      </c>
      <c r="B331" t="s">
        <v>132</v>
      </c>
      <c r="J331" t="s">
        <v>202</v>
      </c>
      <c r="O331" t="s">
        <v>202</v>
      </c>
      <c r="P331" t="s">
        <v>202</v>
      </c>
      <c r="Q331" t="s">
        <v>202</v>
      </c>
      <c r="R331" t="s">
        <v>202</v>
      </c>
      <c r="S331" t="s">
        <v>202</v>
      </c>
      <c r="T331" t="s">
        <v>202</v>
      </c>
      <c r="U331" t="s">
        <v>202</v>
      </c>
      <c r="V331" t="s">
        <v>202</v>
      </c>
      <c r="W331" t="s">
        <v>202</v>
      </c>
      <c r="X331" t="s">
        <v>202</v>
      </c>
      <c r="Y331" t="s">
        <v>202</v>
      </c>
      <c r="Z331" t="s">
        <v>202</v>
      </c>
      <c r="AA331" t="s">
        <v>202</v>
      </c>
      <c r="AB331" t="s">
        <v>202</v>
      </c>
      <c r="BF331">
        <v>0</v>
      </c>
    </row>
    <row r="332" spans="1:58" customFormat="1" x14ac:dyDescent="0.25">
      <c r="A332">
        <v>335361</v>
      </c>
      <c r="B332" t="s">
        <v>132</v>
      </c>
      <c r="K332" t="s">
        <v>202</v>
      </c>
      <c r="O332" t="s">
        <v>202</v>
      </c>
      <c r="P332" t="s">
        <v>202</v>
      </c>
      <c r="Q332" t="s">
        <v>202</v>
      </c>
      <c r="R332" t="s">
        <v>202</v>
      </c>
      <c r="S332" t="s">
        <v>202</v>
      </c>
      <c r="T332" t="s">
        <v>202</v>
      </c>
      <c r="U332" t="s">
        <v>202</v>
      </c>
      <c r="V332" t="s">
        <v>202</v>
      </c>
      <c r="W332" t="s">
        <v>202</v>
      </c>
      <c r="X332" t="s">
        <v>202</v>
      </c>
      <c r="Y332" t="s">
        <v>202</v>
      </c>
      <c r="Z332" t="s">
        <v>202</v>
      </c>
      <c r="AA332" t="s">
        <v>202</v>
      </c>
      <c r="AB332" t="s">
        <v>202</v>
      </c>
      <c r="BF332">
        <v>0</v>
      </c>
    </row>
    <row r="333" spans="1:58" customFormat="1" x14ac:dyDescent="0.25">
      <c r="A333">
        <v>336109</v>
      </c>
      <c r="B333" t="s">
        <v>132</v>
      </c>
      <c r="K333" t="s">
        <v>202</v>
      </c>
      <c r="O333" t="s">
        <v>202</v>
      </c>
      <c r="P333" t="s">
        <v>202</v>
      </c>
      <c r="Q333" t="s">
        <v>202</v>
      </c>
      <c r="R333" t="s">
        <v>202</v>
      </c>
      <c r="S333" t="s">
        <v>202</v>
      </c>
      <c r="T333" t="s">
        <v>202</v>
      </c>
      <c r="U333" t="s">
        <v>202</v>
      </c>
      <c r="V333" t="s">
        <v>202</v>
      </c>
      <c r="W333" t="s">
        <v>202</v>
      </c>
      <c r="X333" t="s">
        <v>202</v>
      </c>
      <c r="Y333" t="s">
        <v>202</v>
      </c>
      <c r="Z333" t="s">
        <v>202</v>
      </c>
      <c r="AA333" t="s">
        <v>202</v>
      </c>
      <c r="AB333" t="s">
        <v>202</v>
      </c>
      <c r="BF333">
        <v>0</v>
      </c>
    </row>
    <row r="334" spans="1:58" customFormat="1" x14ac:dyDescent="0.25">
      <c r="A334">
        <v>322026</v>
      </c>
      <c r="B334" t="s">
        <v>132</v>
      </c>
      <c r="I334" t="s">
        <v>202</v>
      </c>
      <c r="M334" t="s">
        <v>202</v>
      </c>
      <c r="N334" t="s">
        <v>202</v>
      </c>
      <c r="O334" t="s">
        <v>202</v>
      </c>
      <c r="P334" t="s">
        <v>202</v>
      </c>
      <c r="Q334" t="s">
        <v>202</v>
      </c>
      <c r="U334" t="s">
        <v>202</v>
      </c>
      <c r="V334" t="s">
        <v>202</v>
      </c>
      <c r="W334" t="s">
        <v>202</v>
      </c>
      <c r="X334" t="s">
        <v>202</v>
      </c>
      <c r="Y334" t="s">
        <v>202</v>
      </c>
      <c r="Z334" t="s">
        <v>202</v>
      </c>
      <c r="AA334" t="s">
        <v>202</v>
      </c>
      <c r="AB334" t="s">
        <v>202</v>
      </c>
      <c r="BF334">
        <v>0</v>
      </c>
    </row>
    <row r="335" spans="1:58" customFormat="1" x14ac:dyDescent="0.25">
      <c r="A335">
        <v>323749</v>
      </c>
      <c r="B335" t="s">
        <v>132</v>
      </c>
      <c r="J335" t="s">
        <v>202</v>
      </c>
      <c r="M335" t="s">
        <v>202</v>
      </c>
      <c r="N335" t="s">
        <v>202</v>
      </c>
      <c r="O335" t="s">
        <v>202</v>
      </c>
      <c r="P335" t="s">
        <v>202</v>
      </c>
      <c r="R335" t="s">
        <v>202</v>
      </c>
      <c r="S335" t="s">
        <v>202</v>
      </c>
      <c r="T335" t="s">
        <v>202</v>
      </c>
      <c r="W335" t="s">
        <v>202</v>
      </c>
      <c r="X335" t="s">
        <v>202</v>
      </c>
      <c r="Y335" t="s">
        <v>202</v>
      </c>
      <c r="Z335" t="s">
        <v>202</v>
      </c>
      <c r="AA335" t="s">
        <v>202</v>
      </c>
      <c r="AB335" t="s">
        <v>202</v>
      </c>
      <c r="BF335">
        <v>0</v>
      </c>
    </row>
    <row r="336" spans="1:58" customFormat="1" x14ac:dyDescent="0.25">
      <c r="A336">
        <v>334001</v>
      </c>
      <c r="B336" t="s">
        <v>132</v>
      </c>
      <c r="J336" t="s">
        <v>202</v>
      </c>
      <c r="K336" t="s">
        <v>202</v>
      </c>
      <c r="O336" t="s">
        <v>202</v>
      </c>
      <c r="P336" t="s">
        <v>202</v>
      </c>
      <c r="Q336" t="s">
        <v>202</v>
      </c>
      <c r="R336" t="s">
        <v>202</v>
      </c>
      <c r="S336" t="s">
        <v>202</v>
      </c>
      <c r="V336" t="s">
        <v>202</v>
      </c>
      <c r="W336" t="s">
        <v>202</v>
      </c>
      <c r="X336" t="s">
        <v>202</v>
      </c>
      <c r="Y336" t="s">
        <v>202</v>
      </c>
      <c r="Z336" t="s">
        <v>202</v>
      </c>
      <c r="AA336" t="s">
        <v>202</v>
      </c>
      <c r="AB336" t="s">
        <v>202</v>
      </c>
      <c r="BF336">
        <v>0</v>
      </c>
    </row>
    <row r="337" spans="1:58" customFormat="1" x14ac:dyDescent="0.25">
      <c r="A337">
        <v>334967</v>
      </c>
      <c r="B337" t="s">
        <v>132</v>
      </c>
      <c r="O337" t="s">
        <v>202</v>
      </c>
      <c r="P337" t="s">
        <v>202</v>
      </c>
      <c r="Q337" t="s">
        <v>202</v>
      </c>
      <c r="R337" t="s">
        <v>202</v>
      </c>
      <c r="S337" t="s">
        <v>202</v>
      </c>
      <c r="T337" t="s">
        <v>202</v>
      </c>
      <c r="U337" t="s">
        <v>202</v>
      </c>
      <c r="V337" t="s">
        <v>202</v>
      </c>
      <c r="W337" t="s">
        <v>202</v>
      </c>
      <c r="X337" t="s">
        <v>202</v>
      </c>
      <c r="Y337" t="s">
        <v>202</v>
      </c>
      <c r="Z337" t="s">
        <v>202</v>
      </c>
      <c r="AA337" t="s">
        <v>202</v>
      </c>
      <c r="AB337" t="s">
        <v>202</v>
      </c>
      <c r="BF337">
        <v>0</v>
      </c>
    </row>
    <row r="338" spans="1:58" customFormat="1" x14ac:dyDescent="0.25">
      <c r="A338">
        <v>336665</v>
      </c>
      <c r="B338" t="s">
        <v>132</v>
      </c>
      <c r="O338" t="s">
        <v>202</v>
      </c>
      <c r="P338" t="s">
        <v>202</v>
      </c>
      <c r="Q338" t="s">
        <v>202</v>
      </c>
      <c r="R338" t="s">
        <v>202</v>
      </c>
      <c r="S338" t="s">
        <v>202</v>
      </c>
      <c r="T338" t="s">
        <v>202</v>
      </c>
      <c r="U338" t="s">
        <v>202</v>
      </c>
      <c r="V338" t="s">
        <v>202</v>
      </c>
      <c r="W338" t="s">
        <v>202</v>
      </c>
      <c r="X338" t="s">
        <v>202</v>
      </c>
      <c r="Y338" t="s">
        <v>202</v>
      </c>
      <c r="Z338" t="s">
        <v>202</v>
      </c>
      <c r="AA338" t="s">
        <v>202</v>
      </c>
      <c r="AB338" t="s">
        <v>202</v>
      </c>
      <c r="BF338">
        <v>0</v>
      </c>
    </row>
    <row r="339" spans="1:58" customFormat="1" x14ac:dyDescent="0.25">
      <c r="A339">
        <v>338208</v>
      </c>
      <c r="B339" t="s">
        <v>132</v>
      </c>
      <c r="H339" t="s">
        <v>202</v>
      </c>
      <c r="O339" t="s">
        <v>202</v>
      </c>
      <c r="P339" t="s">
        <v>202</v>
      </c>
      <c r="Q339" t="s">
        <v>202</v>
      </c>
      <c r="S339" t="s">
        <v>202</v>
      </c>
      <c r="T339" t="s">
        <v>202</v>
      </c>
      <c r="V339" t="s">
        <v>202</v>
      </c>
      <c r="W339" t="s">
        <v>202</v>
      </c>
      <c r="X339" t="s">
        <v>202</v>
      </c>
      <c r="Y339" t="s">
        <v>202</v>
      </c>
      <c r="Z339" t="s">
        <v>202</v>
      </c>
      <c r="AA339" t="s">
        <v>202</v>
      </c>
      <c r="AB339" t="s">
        <v>202</v>
      </c>
      <c r="BF339" t="s">
        <v>3176</v>
      </c>
    </row>
    <row r="340" spans="1:58" customFormat="1" x14ac:dyDescent="0.25">
      <c r="A340">
        <v>338213</v>
      </c>
      <c r="B340" t="s">
        <v>132</v>
      </c>
      <c r="L340" t="s">
        <v>202</v>
      </c>
      <c r="O340" t="s">
        <v>202</v>
      </c>
      <c r="P340" t="s">
        <v>202</v>
      </c>
      <c r="Q340" t="s">
        <v>202</v>
      </c>
      <c r="S340" t="s">
        <v>202</v>
      </c>
      <c r="U340" t="s">
        <v>202</v>
      </c>
      <c r="V340" t="s">
        <v>202</v>
      </c>
      <c r="W340" t="s">
        <v>202</v>
      </c>
      <c r="X340" t="s">
        <v>202</v>
      </c>
      <c r="Y340" t="s">
        <v>202</v>
      </c>
      <c r="Z340" t="s">
        <v>202</v>
      </c>
      <c r="AA340" t="s">
        <v>202</v>
      </c>
      <c r="AB340" t="s">
        <v>202</v>
      </c>
      <c r="BF340" t="s">
        <v>3176</v>
      </c>
    </row>
    <row r="341" spans="1:58" customFormat="1" x14ac:dyDescent="0.25">
      <c r="A341">
        <v>322865</v>
      </c>
      <c r="B341" t="s">
        <v>132</v>
      </c>
      <c r="K341" t="s">
        <v>202</v>
      </c>
      <c r="L341" t="s">
        <v>202</v>
      </c>
      <c r="M341" t="s">
        <v>202</v>
      </c>
      <c r="O341" t="s">
        <v>202</v>
      </c>
      <c r="P341" t="s">
        <v>202</v>
      </c>
      <c r="Q341" t="s">
        <v>202</v>
      </c>
      <c r="R341" t="s">
        <v>202</v>
      </c>
      <c r="S341" t="s">
        <v>202</v>
      </c>
      <c r="W341" t="s">
        <v>202</v>
      </c>
      <c r="X341" t="s">
        <v>202</v>
      </c>
      <c r="Y341" t="s">
        <v>202</v>
      </c>
      <c r="Z341" t="s">
        <v>202</v>
      </c>
      <c r="AB341" t="s">
        <v>202</v>
      </c>
      <c r="BF341">
        <v>0</v>
      </c>
    </row>
    <row r="342" spans="1:58" customFormat="1" x14ac:dyDescent="0.25">
      <c r="A342">
        <v>331753</v>
      </c>
      <c r="B342" t="s">
        <v>132</v>
      </c>
      <c r="O342" t="s">
        <v>202</v>
      </c>
      <c r="P342" t="s">
        <v>202</v>
      </c>
      <c r="Q342" t="s">
        <v>202</v>
      </c>
      <c r="R342" t="s">
        <v>202</v>
      </c>
      <c r="S342" t="s">
        <v>202</v>
      </c>
      <c r="T342" t="s">
        <v>202</v>
      </c>
      <c r="U342" t="s">
        <v>202</v>
      </c>
      <c r="W342" t="s">
        <v>202</v>
      </c>
      <c r="X342" t="s">
        <v>202</v>
      </c>
      <c r="Y342" t="s">
        <v>202</v>
      </c>
      <c r="Z342" t="s">
        <v>202</v>
      </c>
      <c r="AA342" t="s">
        <v>202</v>
      </c>
      <c r="AB342" t="s">
        <v>202</v>
      </c>
      <c r="BF342">
        <v>0</v>
      </c>
    </row>
    <row r="343" spans="1:58" customFormat="1" x14ac:dyDescent="0.25">
      <c r="A343">
        <v>334375</v>
      </c>
      <c r="B343" t="s">
        <v>132</v>
      </c>
      <c r="F343" t="s">
        <v>202</v>
      </c>
      <c r="K343" t="s">
        <v>202</v>
      </c>
      <c r="L343" t="s">
        <v>202</v>
      </c>
      <c r="O343" t="s">
        <v>202</v>
      </c>
      <c r="P343" t="s">
        <v>202</v>
      </c>
      <c r="Q343" t="s">
        <v>202</v>
      </c>
      <c r="R343" t="s">
        <v>202</v>
      </c>
      <c r="W343" t="s">
        <v>202</v>
      </c>
      <c r="X343" t="s">
        <v>202</v>
      </c>
      <c r="Y343" t="s">
        <v>202</v>
      </c>
      <c r="Z343" t="s">
        <v>202</v>
      </c>
      <c r="AA343" t="s">
        <v>202</v>
      </c>
      <c r="AB343" t="s">
        <v>202</v>
      </c>
      <c r="BF343">
        <v>0</v>
      </c>
    </row>
    <row r="344" spans="1:58" customFormat="1" x14ac:dyDescent="0.25">
      <c r="A344">
        <v>335785</v>
      </c>
      <c r="B344" t="s">
        <v>132</v>
      </c>
      <c r="F344" t="s">
        <v>202</v>
      </c>
      <c r="H344" t="s">
        <v>202</v>
      </c>
      <c r="I344" t="s">
        <v>202</v>
      </c>
      <c r="O344" t="s">
        <v>202</v>
      </c>
      <c r="P344" t="s">
        <v>202</v>
      </c>
      <c r="R344" t="s">
        <v>202</v>
      </c>
      <c r="S344" t="s">
        <v>202</v>
      </c>
      <c r="W344" t="s">
        <v>202</v>
      </c>
      <c r="X344" t="s">
        <v>202</v>
      </c>
      <c r="Y344" t="s">
        <v>202</v>
      </c>
      <c r="Z344" t="s">
        <v>202</v>
      </c>
      <c r="AA344" t="s">
        <v>202</v>
      </c>
      <c r="AB344" t="s">
        <v>202</v>
      </c>
      <c r="BF344">
        <v>0</v>
      </c>
    </row>
    <row r="345" spans="1:58" customFormat="1" x14ac:dyDescent="0.25">
      <c r="A345">
        <v>336850</v>
      </c>
      <c r="B345" t="s">
        <v>132</v>
      </c>
      <c r="F345" t="s">
        <v>202</v>
      </c>
      <c r="I345" t="s">
        <v>202</v>
      </c>
      <c r="N345" t="s">
        <v>202</v>
      </c>
      <c r="O345" t="s">
        <v>202</v>
      </c>
      <c r="Q345" t="s">
        <v>202</v>
      </c>
      <c r="R345" t="s">
        <v>202</v>
      </c>
      <c r="S345" t="s">
        <v>202</v>
      </c>
      <c r="U345" t="s">
        <v>202</v>
      </c>
      <c r="W345" t="s">
        <v>202</v>
      </c>
      <c r="X345" t="s">
        <v>202</v>
      </c>
      <c r="Z345" t="s">
        <v>202</v>
      </c>
      <c r="AA345" t="s">
        <v>202</v>
      </c>
      <c r="AB345" t="s">
        <v>202</v>
      </c>
      <c r="BF345">
        <v>0</v>
      </c>
    </row>
    <row r="346" spans="1:58" customFormat="1" x14ac:dyDescent="0.25">
      <c r="A346">
        <v>331857</v>
      </c>
      <c r="B346" t="s">
        <v>132</v>
      </c>
      <c r="O346" t="s">
        <v>202</v>
      </c>
      <c r="P346" t="s">
        <v>202</v>
      </c>
      <c r="Q346" t="s">
        <v>202</v>
      </c>
      <c r="R346" t="s">
        <v>202</v>
      </c>
      <c r="S346" t="s">
        <v>202</v>
      </c>
      <c r="T346" t="s">
        <v>202</v>
      </c>
      <c r="W346" t="s">
        <v>202</v>
      </c>
      <c r="X346" t="s">
        <v>202</v>
      </c>
      <c r="Y346" t="s">
        <v>202</v>
      </c>
      <c r="Z346" t="s">
        <v>202</v>
      </c>
      <c r="AA346" t="s">
        <v>202</v>
      </c>
      <c r="AB346" t="s">
        <v>202</v>
      </c>
      <c r="BF346">
        <v>0</v>
      </c>
    </row>
    <row r="347" spans="1:58" customFormat="1" x14ac:dyDescent="0.25">
      <c r="A347">
        <v>332864</v>
      </c>
      <c r="B347" t="s">
        <v>132</v>
      </c>
      <c r="M347" t="s">
        <v>202</v>
      </c>
      <c r="N347" t="s">
        <v>202</v>
      </c>
      <c r="O347" t="s">
        <v>202</v>
      </c>
      <c r="S347" t="s">
        <v>202</v>
      </c>
      <c r="U347" t="s">
        <v>202</v>
      </c>
      <c r="V347" t="s">
        <v>202</v>
      </c>
      <c r="W347" t="s">
        <v>202</v>
      </c>
      <c r="X347" t="s">
        <v>202</v>
      </c>
      <c r="Y347" t="s">
        <v>202</v>
      </c>
      <c r="Z347" t="s">
        <v>202</v>
      </c>
      <c r="AA347" t="s">
        <v>202</v>
      </c>
      <c r="AB347" t="s">
        <v>202</v>
      </c>
      <c r="BF347">
        <v>0</v>
      </c>
    </row>
    <row r="348" spans="1:58" customFormat="1" x14ac:dyDescent="0.25">
      <c r="A348">
        <v>333854</v>
      </c>
      <c r="B348" t="s">
        <v>132</v>
      </c>
      <c r="I348" t="s">
        <v>202</v>
      </c>
      <c r="O348" t="s">
        <v>202</v>
      </c>
      <c r="P348" t="s">
        <v>202</v>
      </c>
      <c r="R348" t="s">
        <v>202</v>
      </c>
      <c r="S348" t="s">
        <v>202</v>
      </c>
      <c r="T348" t="s">
        <v>202</v>
      </c>
      <c r="U348" t="s">
        <v>202</v>
      </c>
      <c r="V348" t="s">
        <v>202</v>
      </c>
      <c r="W348" t="s">
        <v>202</v>
      </c>
      <c r="X348" t="s">
        <v>202</v>
      </c>
      <c r="AA348" t="s">
        <v>202</v>
      </c>
      <c r="AB348" t="s">
        <v>202</v>
      </c>
      <c r="BF348">
        <v>0</v>
      </c>
    </row>
    <row r="349" spans="1:58" customFormat="1" x14ac:dyDescent="0.25">
      <c r="A349">
        <v>331949</v>
      </c>
      <c r="B349" t="s">
        <v>132</v>
      </c>
      <c r="I349" t="s">
        <v>202</v>
      </c>
      <c r="L349" t="s">
        <v>202</v>
      </c>
      <c r="N349" t="s">
        <v>202</v>
      </c>
      <c r="O349" t="s">
        <v>202</v>
      </c>
      <c r="U349" t="s">
        <v>202</v>
      </c>
      <c r="W349" t="s">
        <v>202</v>
      </c>
      <c r="X349" t="s">
        <v>202</v>
      </c>
      <c r="Y349" t="s">
        <v>202</v>
      </c>
      <c r="Z349" t="s">
        <v>202</v>
      </c>
      <c r="AA349" t="s">
        <v>202</v>
      </c>
      <c r="AB349" t="s">
        <v>202</v>
      </c>
      <c r="BF349">
        <v>0</v>
      </c>
    </row>
    <row r="350" spans="1:58" customFormat="1" x14ac:dyDescent="0.25">
      <c r="A350">
        <v>332835</v>
      </c>
      <c r="B350" t="s">
        <v>132</v>
      </c>
      <c r="I350" t="s">
        <v>202</v>
      </c>
      <c r="N350" t="s">
        <v>202</v>
      </c>
      <c r="O350" t="s">
        <v>202</v>
      </c>
      <c r="P350" t="s">
        <v>202</v>
      </c>
      <c r="V350" t="s">
        <v>202</v>
      </c>
      <c r="W350" t="s">
        <v>202</v>
      </c>
      <c r="X350" t="s">
        <v>202</v>
      </c>
      <c r="Y350" t="s">
        <v>202</v>
      </c>
      <c r="Z350" t="s">
        <v>202</v>
      </c>
      <c r="AA350" t="s">
        <v>202</v>
      </c>
      <c r="AB350" t="s">
        <v>202</v>
      </c>
      <c r="BF350">
        <v>0</v>
      </c>
    </row>
    <row r="351" spans="1:58" customFormat="1" x14ac:dyDescent="0.25">
      <c r="A351">
        <v>336779</v>
      </c>
      <c r="B351" t="s">
        <v>132</v>
      </c>
      <c r="K351" t="s">
        <v>202</v>
      </c>
      <c r="L351" t="s">
        <v>202</v>
      </c>
      <c r="O351" t="s">
        <v>202</v>
      </c>
      <c r="P351" t="s">
        <v>202</v>
      </c>
      <c r="R351" t="s">
        <v>202</v>
      </c>
      <c r="T351" t="s">
        <v>202</v>
      </c>
      <c r="V351" t="s">
        <v>202</v>
      </c>
      <c r="W351" t="s">
        <v>202</v>
      </c>
      <c r="Z351" t="s">
        <v>202</v>
      </c>
      <c r="AA351" t="s">
        <v>202</v>
      </c>
      <c r="AB351" t="s">
        <v>202</v>
      </c>
      <c r="BF351">
        <v>0</v>
      </c>
    </row>
    <row r="352" spans="1:58" customFormat="1" x14ac:dyDescent="0.25">
      <c r="A352">
        <v>325173</v>
      </c>
      <c r="B352" t="s">
        <v>132</v>
      </c>
      <c r="H352" t="s">
        <v>202</v>
      </c>
      <c r="O352" t="s">
        <v>202</v>
      </c>
      <c r="R352" t="s">
        <v>202</v>
      </c>
      <c r="S352" t="s">
        <v>202</v>
      </c>
      <c r="W352" t="s">
        <v>202</v>
      </c>
      <c r="X352" t="s">
        <v>202</v>
      </c>
      <c r="Y352" t="s">
        <v>202</v>
      </c>
      <c r="Z352" t="s">
        <v>202</v>
      </c>
      <c r="AA352" t="s">
        <v>202</v>
      </c>
      <c r="AB352" t="s">
        <v>202</v>
      </c>
      <c r="BF352">
        <v>0</v>
      </c>
    </row>
    <row r="353" spans="1:58" customFormat="1" x14ac:dyDescent="0.25">
      <c r="A353">
        <v>330838</v>
      </c>
      <c r="B353" t="s">
        <v>132</v>
      </c>
      <c r="K353" t="s">
        <v>202</v>
      </c>
      <c r="O353" t="s">
        <v>202</v>
      </c>
      <c r="P353" t="s">
        <v>202</v>
      </c>
      <c r="R353" t="s">
        <v>202</v>
      </c>
      <c r="T353" t="s">
        <v>202</v>
      </c>
      <c r="W353" t="s">
        <v>202</v>
      </c>
      <c r="Y353" t="s">
        <v>202</v>
      </c>
      <c r="Z353" t="s">
        <v>202</v>
      </c>
      <c r="AA353" t="s">
        <v>202</v>
      </c>
      <c r="AB353" t="s">
        <v>202</v>
      </c>
      <c r="BF353">
        <v>0</v>
      </c>
    </row>
    <row r="354" spans="1:58" customFormat="1" x14ac:dyDescent="0.25">
      <c r="A354">
        <v>332208</v>
      </c>
      <c r="B354" t="s">
        <v>132</v>
      </c>
      <c r="M354" t="s">
        <v>202</v>
      </c>
      <c r="N354" t="s">
        <v>202</v>
      </c>
      <c r="O354" t="s">
        <v>202</v>
      </c>
      <c r="P354" t="s">
        <v>202</v>
      </c>
      <c r="V354" t="s">
        <v>202</v>
      </c>
      <c r="W354" t="s">
        <v>202</v>
      </c>
      <c r="Y354" t="s">
        <v>202</v>
      </c>
      <c r="Z354" t="s">
        <v>202</v>
      </c>
      <c r="AA354" t="s">
        <v>202</v>
      </c>
      <c r="AB354" t="s">
        <v>202</v>
      </c>
      <c r="BF354">
        <v>0</v>
      </c>
    </row>
    <row r="355" spans="1:58" customFormat="1" x14ac:dyDescent="0.25">
      <c r="A355">
        <v>334749</v>
      </c>
      <c r="B355" t="s">
        <v>132</v>
      </c>
      <c r="H355" t="s">
        <v>202</v>
      </c>
      <c r="K355" t="s">
        <v>202</v>
      </c>
      <c r="O355" t="s">
        <v>202</v>
      </c>
      <c r="P355" t="s">
        <v>202</v>
      </c>
      <c r="R355" t="s">
        <v>202</v>
      </c>
      <c r="W355" t="s">
        <v>202</v>
      </c>
      <c r="Y355" t="s">
        <v>202</v>
      </c>
      <c r="Z355" t="s">
        <v>202</v>
      </c>
      <c r="AA355" t="s">
        <v>202</v>
      </c>
      <c r="AB355" t="s">
        <v>202</v>
      </c>
      <c r="BF355">
        <v>0</v>
      </c>
    </row>
    <row r="356" spans="1:58" customFormat="1" x14ac:dyDescent="0.25">
      <c r="A356">
        <v>335186</v>
      </c>
      <c r="B356" t="s">
        <v>132</v>
      </c>
      <c r="K356" t="s">
        <v>202</v>
      </c>
      <c r="N356" t="s">
        <v>202</v>
      </c>
      <c r="O356" t="s">
        <v>202</v>
      </c>
      <c r="P356" t="s">
        <v>202</v>
      </c>
      <c r="S356" t="s">
        <v>202</v>
      </c>
      <c r="W356" t="s">
        <v>202</v>
      </c>
      <c r="X356" t="s">
        <v>202</v>
      </c>
      <c r="Z356" t="s">
        <v>202</v>
      </c>
      <c r="AA356" t="s">
        <v>202</v>
      </c>
      <c r="AB356" t="s">
        <v>202</v>
      </c>
      <c r="BF356">
        <v>0</v>
      </c>
    </row>
    <row r="357" spans="1:58" customFormat="1" x14ac:dyDescent="0.25">
      <c r="A357">
        <v>338290</v>
      </c>
      <c r="B357" t="s">
        <v>132</v>
      </c>
      <c r="I357" t="s">
        <v>202</v>
      </c>
      <c r="L357" t="s">
        <v>202</v>
      </c>
      <c r="N357" t="s">
        <v>202</v>
      </c>
      <c r="O357" t="s">
        <v>202</v>
      </c>
      <c r="Q357" t="s">
        <v>202</v>
      </c>
      <c r="W357" t="s">
        <v>202</v>
      </c>
      <c r="Y357" t="s">
        <v>202</v>
      </c>
      <c r="Z357" t="s">
        <v>202</v>
      </c>
      <c r="AA357" t="s">
        <v>202</v>
      </c>
      <c r="AB357" t="s">
        <v>202</v>
      </c>
      <c r="BF357">
        <v>0</v>
      </c>
    </row>
    <row r="358" spans="1:58" customFormat="1" x14ac:dyDescent="0.25">
      <c r="A358">
        <v>334307</v>
      </c>
      <c r="B358" t="s">
        <v>132</v>
      </c>
      <c r="D358" t="s">
        <v>202</v>
      </c>
      <c r="J358" t="s">
        <v>202</v>
      </c>
      <c r="K358" t="s">
        <v>202</v>
      </c>
      <c r="O358" t="s">
        <v>202</v>
      </c>
      <c r="P358" t="s">
        <v>202</v>
      </c>
      <c r="R358" t="s">
        <v>202</v>
      </c>
      <c r="W358" t="s">
        <v>202</v>
      </c>
      <c r="AA358" t="s">
        <v>202</v>
      </c>
      <c r="AB358" t="s">
        <v>202</v>
      </c>
      <c r="BF358">
        <v>0</v>
      </c>
    </row>
    <row r="359" spans="1:58" customFormat="1" x14ac:dyDescent="0.25">
      <c r="A359">
        <v>335326</v>
      </c>
      <c r="B359" t="s">
        <v>132</v>
      </c>
      <c r="O359" t="s">
        <v>202</v>
      </c>
      <c r="Q359" t="s">
        <v>202</v>
      </c>
      <c r="R359" t="s">
        <v>202</v>
      </c>
      <c r="T359" t="s">
        <v>202</v>
      </c>
      <c r="W359" t="s">
        <v>202</v>
      </c>
      <c r="X359" t="s">
        <v>202</v>
      </c>
      <c r="Y359" t="s">
        <v>202</v>
      </c>
      <c r="Z359" t="s">
        <v>202</v>
      </c>
      <c r="AB359" t="s">
        <v>202</v>
      </c>
      <c r="BF359">
        <v>0</v>
      </c>
    </row>
    <row r="360" spans="1:58" customFormat="1" x14ac:dyDescent="0.25">
      <c r="A360">
        <v>331424</v>
      </c>
      <c r="B360" t="s">
        <v>132</v>
      </c>
      <c r="O360" t="s">
        <v>202</v>
      </c>
      <c r="P360" t="s">
        <v>202</v>
      </c>
      <c r="S360" t="s">
        <v>202</v>
      </c>
      <c r="T360" t="s">
        <v>202</v>
      </c>
      <c r="Y360" t="s">
        <v>202</v>
      </c>
      <c r="Z360" t="s">
        <v>202</v>
      </c>
      <c r="AA360" t="s">
        <v>202</v>
      </c>
      <c r="AB360" t="s">
        <v>202</v>
      </c>
      <c r="BF360">
        <v>0</v>
      </c>
    </row>
    <row r="361" spans="1:58" customFormat="1" x14ac:dyDescent="0.25">
      <c r="A361">
        <v>329261</v>
      </c>
      <c r="B361" t="s">
        <v>132</v>
      </c>
      <c r="N361" t="s">
        <v>202</v>
      </c>
      <c r="O361" t="s">
        <v>202</v>
      </c>
      <c r="P361" t="s">
        <v>202</v>
      </c>
      <c r="W361" t="s">
        <v>202</v>
      </c>
      <c r="Z361" t="s">
        <v>202</v>
      </c>
      <c r="AA361" t="s">
        <v>202</v>
      </c>
      <c r="AB361" t="s">
        <v>202</v>
      </c>
      <c r="BF361">
        <v>0</v>
      </c>
    </row>
    <row r="362" spans="1:58" customFormat="1" x14ac:dyDescent="0.25">
      <c r="A362">
        <v>315419</v>
      </c>
      <c r="B362" t="s">
        <v>132</v>
      </c>
      <c r="M362" t="s">
        <v>202</v>
      </c>
      <c r="O362" t="s">
        <v>202</v>
      </c>
      <c r="W362" t="s">
        <v>202</v>
      </c>
      <c r="X362" t="s">
        <v>202</v>
      </c>
      <c r="Z362" t="s">
        <v>202</v>
      </c>
      <c r="AB362" t="s">
        <v>202</v>
      </c>
      <c r="BF362">
        <v>0</v>
      </c>
    </row>
    <row r="363" spans="1:58" customFormat="1" x14ac:dyDescent="0.25">
      <c r="A363">
        <v>329973</v>
      </c>
      <c r="B363" t="s">
        <v>132</v>
      </c>
      <c r="H363" t="s">
        <v>202</v>
      </c>
      <c r="O363" t="s">
        <v>202</v>
      </c>
      <c r="Q363" t="s">
        <v>202</v>
      </c>
      <c r="Z363" t="s">
        <v>202</v>
      </c>
      <c r="AB363" t="s">
        <v>202</v>
      </c>
      <c r="BF363">
        <v>0</v>
      </c>
    </row>
    <row r="364" spans="1:58" customFormat="1" x14ac:dyDescent="0.25">
      <c r="A364">
        <v>320208</v>
      </c>
      <c r="B364" t="s">
        <v>132</v>
      </c>
      <c r="F364" t="s">
        <v>202</v>
      </c>
      <c r="H364" t="s">
        <v>202</v>
      </c>
      <c r="I364" t="s">
        <v>202</v>
      </c>
      <c r="N364" t="s">
        <v>202</v>
      </c>
      <c r="P364" t="s">
        <v>202</v>
      </c>
      <c r="Q364" t="s">
        <v>202</v>
      </c>
      <c r="R364" t="s">
        <v>202</v>
      </c>
      <c r="S364" t="s">
        <v>202</v>
      </c>
      <c r="T364" t="s">
        <v>202</v>
      </c>
      <c r="U364" t="s">
        <v>202</v>
      </c>
      <c r="V364" t="s">
        <v>202</v>
      </c>
      <c r="W364" t="s">
        <v>202</v>
      </c>
      <c r="X364" t="s">
        <v>202</v>
      </c>
      <c r="Y364" t="s">
        <v>202</v>
      </c>
      <c r="Z364" t="s">
        <v>202</v>
      </c>
      <c r="AA364" t="s">
        <v>202</v>
      </c>
      <c r="AB364" t="s">
        <v>202</v>
      </c>
      <c r="BF364">
        <v>0</v>
      </c>
    </row>
    <row r="365" spans="1:58" customFormat="1" x14ac:dyDescent="0.25">
      <c r="A365">
        <v>329336</v>
      </c>
      <c r="B365" t="s">
        <v>132</v>
      </c>
      <c r="C365" t="s">
        <v>202</v>
      </c>
      <c r="G365" t="s">
        <v>202</v>
      </c>
      <c r="H365" t="s">
        <v>202</v>
      </c>
      <c r="J365" t="s">
        <v>202</v>
      </c>
      <c r="P365" t="s">
        <v>202</v>
      </c>
      <c r="Q365" t="s">
        <v>202</v>
      </c>
      <c r="R365" t="s">
        <v>202</v>
      </c>
      <c r="S365" t="s">
        <v>202</v>
      </c>
      <c r="T365" t="s">
        <v>202</v>
      </c>
      <c r="U365" t="s">
        <v>202</v>
      </c>
      <c r="V365" t="s">
        <v>202</v>
      </c>
      <c r="W365" t="s">
        <v>202</v>
      </c>
      <c r="X365" t="s">
        <v>202</v>
      </c>
      <c r="Y365" t="s">
        <v>202</v>
      </c>
      <c r="Z365" t="s">
        <v>202</v>
      </c>
      <c r="AA365" t="s">
        <v>202</v>
      </c>
      <c r="AB365" t="s">
        <v>202</v>
      </c>
      <c r="BF365">
        <v>0</v>
      </c>
    </row>
    <row r="366" spans="1:58" customFormat="1" x14ac:dyDescent="0.25">
      <c r="A366">
        <v>330016</v>
      </c>
      <c r="B366" t="s">
        <v>132</v>
      </c>
      <c r="H366" t="s">
        <v>202</v>
      </c>
      <c r="I366" t="s">
        <v>202</v>
      </c>
      <c r="K366" t="s">
        <v>202</v>
      </c>
      <c r="M366" t="s">
        <v>202</v>
      </c>
      <c r="P366" t="s">
        <v>202</v>
      </c>
      <c r="Q366" t="s">
        <v>202</v>
      </c>
      <c r="R366" t="s">
        <v>202</v>
      </c>
      <c r="S366" t="s">
        <v>202</v>
      </c>
      <c r="T366" t="s">
        <v>202</v>
      </c>
      <c r="U366" t="s">
        <v>202</v>
      </c>
      <c r="V366" t="s">
        <v>202</v>
      </c>
      <c r="W366" t="s">
        <v>202</v>
      </c>
      <c r="X366" t="s">
        <v>202</v>
      </c>
      <c r="Y366" t="s">
        <v>202</v>
      </c>
      <c r="Z366" t="s">
        <v>202</v>
      </c>
      <c r="AA366" t="s">
        <v>202</v>
      </c>
      <c r="AB366" t="s">
        <v>202</v>
      </c>
      <c r="BF366">
        <v>0</v>
      </c>
    </row>
    <row r="367" spans="1:58" customFormat="1" x14ac:dyDescent="0.25">
      <c r="A367">
        <v>334719</v>
      </c>
      <c r="B367" t="s">
        <v>132</v>
      </c>
      <c r="H367" t="s">
        <v>202</v>
      </c>
      <c r="I367" t="s">
        <v>202</v>
      </c>
      <c r="K367" t="s">
        <v>202</v>
      </c>
      <c r="N367" t="s">
        <v>202</v>
      </c>
      <c r="P367" t="s">
        <v>202</v>
      </c>
      <c r="Q367" t="s">
        <v>202</v>
      </c>
      <c r="R367" t="s">
        <v>202</v>
      </c>
      <c r="S367" t="s">
        <v>202</v>
      </c>
      <c r="T367" t="s">
        <v>202</v>
      </c>
      <c r="U367" t="s">
        <v>202</v>
      </c>
      <c r="V367" t="s">
        <v>202</v>
      </c>
      <c r="W367" t="s">
        <v>202</v>
      </c>
      <c r="X367" t="s">
        <v>202</v>
      </c>
      <c r="Y367" t="s">
        <v>202</v>
      </c>
      <c r="Z367" t="s">
        <v>202</v>
      </c>
      <c r="AA367" t="s">
        <v>202</v>
      </c>
      <c r="AB367" t="s">
        <v>202</v>
      </c>
      <c r="BF367">
        <v>0</v>
      </c>
    </row>
    <row r="368" spans="1:58" customFormat="1" x14ac:dyDescent="0.25">
      <c r="A368">
        <v>335078</v>
      </c>
      <c r="B368" t="s">
        <v>132</v>
      </c>
      <c r="E368" t="s">
        <v>202</v>
      </c>
      <c r="I368" t="s">
        <v>202</v>
      </c>
      <c r="L368" t="s">
        <v>202</v>
      </c>
      <c r="N368" t="s">
        <v>202</v>
      </c>
      <c r="P368" t="s">
        <v>202</v>
      </c>
      <c r="Q368" t="s">
        <v>202</v>
      </c>
      <c r="R368" t="s">
        <v>202</v>
      </c>
      <c r="S368" t="s">
        <v>202</v>
      </c>
      <c r="T368" t="s">
        <v>202</v>
      </c>
      <c r="U368" t="s">
        <v>202</v>
      </c>
      <c r="V368" t="s">
        <v>202</v>
      </c>
      <c r="W368" t="s">
        <v>202</v>
      </c>
      <c r="X368" t="s">
        <v>202</v>
      </c>
      <c r="Y368" t="s">
        <v>202</v>
      </c>
      <c r="Z368" t="s">
        <v>202</v>
      </c>
      <c r="AA368" t="s">
        <v>202</v>
      </c>
      <c r="AB368" t="s">
        <v>202</v>
      </c>
      <c r="BF368">
        <v>0</v>
      </c>
    </row>
    <row r="369" spans="1:58" customFormat="1" x14ac:dyDescent="0.25">
      <c r="A369">
        <v>335525</v>
      </c>
      <c r="B369" t="s">
        <v>132</v>
      </c>
      <c r="H369" t="s">
        <v>202</v>
      </c>
      <c r="I369" t="s">
        <v>202</v>
      </c>
      <c r="K369" t="s">
        <v>202</v>
      </c>
      <c r="N369" t="s">
        <v>202</v>
      </c>
      <c r="P369" t="s">
        <v>202</v>
      </c>
      <c r="Q369" t="s">
        <v>202</v>
      </c>
      <c r="R369" t="s">
        <v>202</v>
      </c>
      <c r="S369" t="s">
        <v>202</v>
      </c>
      <c r="T369" t="s">
        <v>202</v>
      </c>
      <c r="U369" t="s">
        <v>202</v>
      </c>
      <c r="V369" t="s">
        <v>202</v>
      </c>
      <c r="W369" t="s">
        <v>202</v>
      </c>
      <c r="X369" t="s">
        <v>202</v>
      </c>
      <c r="Y369" t="s">
        <v>202</v>
      </c>
      <c r="Z369" t="s">
        <v>202</v>
      </c>
      <c r="AA369" t="s">
        <v>202</v>
      </c>
      <c r="AB369" t="s">
        <v>202</v>
      </c>
      <c r="BF369">
        <v>0</v>
      </c>
    </row>
    <row r="370" spans="1:58" customFormat="1" x14ac:dyDescent="0.25">
      <c r="A370">
        <v>336213</v>
      </c>
      <c r="B370" t="s">
        <v>132</v>
      </c>
      <c r="J370" t="s">
        <v>202</v>
      </c>
      <c r="K370" t="s">
        <v>202</v>
      </c>
      <c r="M370" t="s">
        <v>202</v>
      </c>
      <c r="N370" t="s">
        <v>202</v>
      </c>
      <c r="P370" t="s">
        <v>202</v>
      </c>
      <c r="Q370" t="s">
        <v>202</v>
      </c>
      <c r="R370" t="s">
        <v>202</v>
      </c>
      <c r="S370" t="s">
        <v>202</v>
      </c>
      <c r="T370" t="s">
        <v>202</v>
      </c>
      <c r="U370" t="s">
        <v>202</v>
      </c>
      <c r="V370" t="s">
        <v>202</v>
      </c>
      <c r="W370" t="s">
        <v>202</v>
      </c>
      <c r="X370" t="s">
        <v>202</v>
      </c>
      <c r="Y370" t="s">
        <v>202</v>
      </c>
      <c r="Z370" t="s">
        <v>202</v>
      </c>
      <c r="AA370" t="s">
        <v>202</v>
      </c>
      <c r="AB370" t="s">
        <v>202</v>
      </c>
      <c r="BF370">
        <v>0</v>
      </c>
    </row>
    <row r="371" spans="1:58" customFormat="1" x14ac:dyDescent="0.25">
      <c r="A371">
        <v>336692</v>
      </c>
      <c r="B371" t="s">
        <v>132</v>
      </c>
      <c r="H371" t="s">
        <v>202</v>
      </c>
      <c r="I371" t="s">
        <v>202</v>
      </c>
      <c r="K371" t="s">
        <v>202</v>
      </c>
      <c r="N371" t="s">
        <v>202</v>
      </c>
      <c r="P371" t="s">
        <v>202</v>
      </c>
      <c r="Q371" t="s">
        <v>202</v>
      </c>
      <c r="R371" t="s">
        <v>202</v>
      </c>
      <c r="S371" t="s">
        <v>202</v>
      </c>
      <c r="T371" t="s">
        <v>202</v>
      </c>
      <c r="U371" t="s">
        <v>202</v>
      </c>
      <c r="V371" t="s">
        <v>202</v>
      </c>
      <c r="W371" t="s">
        <v>202</v>
      </c>
      <c r="X371" t="s">
        <v>202</v>
      </c>
      <c r="Y371" t="s">
        <v>202</v>
      </c>
      <c r="Z371" t="s">
        <v>202</v>
      </c>
      <c r="AA371" t="s">
        <v>202</v>
      </c>
      <c r="AB371" t="s">
        <v>202</v>
      </c>
      <c r="BF371">
        <v>0</v>
      </c>
    </row>
    <row r="372" spans="1:58" customFormat="1" x14ac:dyDescent="0.25">
      <c r="A372">
        <v>326849</v>
      </c>
      <c r="B372" t="s">
        <v>132</v>
      </c>
      <c r="H372" t="s">
        <v>202</v>
      </c>
      <c r="J372" t="s">
        <v>202</v>
      </c>
      <c r="M372" t="s">
        <v>202</v>
      </c>
      <c r="P372" t="s">
        <v>202</v>
      </c>
      <c r="Q372" t="s">
        <v>202</v>
      </c>
      <c r="R372" t="s">
        <v>202</v>
      </c>
      <c r="S372" t="s">
        <v>202</v>
      </c>
      <c r="T372" t="s">
        <v>202</v>
      </c>
      <c r="U372" t="s">
        <v>202</v>
      </c>
      <c r="V372" t="s">
        <v>202</v>
      </c>
      <c r="W372" t="s">
        <v>202</v>
      </c>
      <c r="X372" t="s">
        <v>202</v>
      </c>
      <c r="Y372" t="s">
        <v>202</v>
      </c>
      <c r="Z372" t="s">
        <v>202</v>
      </c>
      <c r="AA372" t="s">
        <v>202</v>
      </c>
      <c r="AB372" t="s">
        <v>202</v>
      </c>
      <c r="BF372">
        <v>0</v>
      </c>
    </row>
    <row r="373" spans="1:58" customFormat="1" x14ac:dyDescent="0.25">
      <c r="A373">
        <v>329625</v>
      </c>
      <c r="B373" t="s">
        <v>132</v>
      </c>
      <c r="G373" t="s">
        <v>202</v>
      </c>
      <c r="J373" t="s">
        <v>202</v>
      </c>
      <c r="K373" t="s">
        <v>202</v>
      </c>
      <c r="P373" t="s">
        <v>202</v>
      </c>
      <c r="Q373" t="s">
        <v>202</v>
      </c>
      <c r="R373" t="s">
        <v>202</v>
      </c>
      <c r="S373" t="s">
        <v>202</v>
      </c>
      <c r="T373" t="s">
        <v>202</v>
      </c>
      <c r="U373" t="s">
        <v>202</v>
      </c>
      <c r="V373" t="s">
        <v>202</v>
      </c>
      <c r="W373" t="s">
        <v>202</v>
      </c>
      <c r="X373" t="s">
        <v>202</v>
      </c>
      <c r="Y373" t="s">
        <v>202</v>
      </c>
      <c r="Z373" t="s">
        <v>202</v>
      </c>
      <c r="AA373" t="s">
        <v>202</v>
      </c>
      <c r="AB373" t="s">
        <v>202</v>
      </c>
      <c r="BF373">
        <v>0</v>
      </c>
    </row>
    <row r="374" spans="1:58" customFormat="1" x14ac:dyDescent="0.25">
      <c r="A374">
        <v>330278</v>
      </c>
      <c r="B374" t="s">
        <v>132</v>
      </c>
      <c r="G374" t="s">
        <v>202</v>
      </c>
      <c r="I374" t="s">
        <v>202</v>
      </c>
      <c r="J374" t="s">
        <v>202</v>
      </c>
      <c r="N374" t="s">
        <v>202</v>
      </c>
      <c r="P374" t="s">
        <v>202</v>
      </c>
      <c r="Q374" t="s">
        <v>202</v>
      </c>
      <c r="R374" t="s">
        <v>202</v>
      </c>
      <c r="S374" t="s">
        <v>202</v>
      </c>
      <c r="T374" t="s">
        <v>202</v>
      </c>
      <c r="V374" t="s">
        <v>202</v>
      </c>
      <c r="W374" t="s">
        <v>202</v>
      </c>
      <c r="X374" t="s">
        <v>202</v>
      </c>
      <c r="Y374" t="s">
        <v>202</v>
      </c>
      <c r="Z374" t="s">
        <v>202</v>
      </c>
      <c r="AA374" t="s">
        <v>202</v>
      </c>
      <c r="AB374" t="s">
        <v>202</v>
      </c>
      <c r="BF374">
        <v>0</v>
      </c>
    </row>
    <row r="375" spans="1:58" customFormat="1" x14ac:dyDescent="0.25">
      <c r="A375">
        <v>332638</v>
      </c>
      <c r="B375" t="s">
        <v>132</v>
      </c>
      <c r="H375" t="s">
        <v>202</v>
      </c>
      <c r="J375" t="s">
        <v>202</v>
      </c>
      <c r="M375" t="s">
        <v>202</v>
      </c>
      <c r="P375" t="s">
        <v>202</v>
      </c>
      <c r="Q375" t="s">
        <v>202</v>
      </c>
      <c r="R375" t="s">
        <v>202</v>
      </c>
      <c r="S375" t="s">
        <v>202</v>
      </c>
      <c r="T375" t="s">
        <v>202</v>
      </c>
      <c r="U375" t="s">
        <v>202</v>
      </c>
      <c r="V375" t="s">
        <v>202</v>
      </c>
      <c r="W375" t="s">
        <v>202</v>
      </c>
      <c r="X375" t="s">
        <v>202</v>
      </c>
      <c r="Y375" t="s">
        <v>202</v>
      </c>
      <c r="Z375" t="s">
        <v>202</v>
      </c>
      <c r="AA375" t="s">
        <v>202</v>
      </c>
      <c r="AB375" t="s">
        <v>202</v>
      </c>
      <c r="BF375">
        <v>0</v>
      </c>
    </row>
    <row r="376" spans="1:58" customFormat="1" x14ac:dyDescent="0.25">
      <c r="A376">
        <v>334497</v>
      </c>
      <c r="B376" t="s">
        <v>132</v>
      </c>
      <c r="H376" t="s">
        <v>202</v>
      </c>
      <c r="I376" t="s">
        <v>202</v>
      </c>
      <c r="N376" t="s">
        <v>202</v>
      </c>
      <c r="P376" t="s">
        <v>202</v>
      </c>
      <c r="Q376" t="s">
        <v>202</v>
      </c>
      <c r="R376" t="s">
        <v>202</v>
      </c>
      <c r="S376" t="s">
        <v>202</v>
      </c>
      <c r="T376" t="s">
        <v>202</v>
      </c>
      <c r="U376" t="s">
        <v>202</v>
      </c>
      <c r="V376" t="s">
        <v>202</v>
      </c>
      <c r="W376" t="s">
        <v>202</v>
      </c>
      <c r="X376" t="s">
        <v>202</v>
      </c>
      <c r="Y376" t="s">
        <v>202</v>
      </c>
      <c r="Z376" t="s">
        <v>202</v>
      </c>
      <c r="AA376" t="s">
        <v>202</v>
      </c>
      <c r="AB376" t="s">
        <v>202</v>
      </c>
      <c r="BF376">
        <v>0</v>
      </c>
    </row>
    <row r="377" spans="1:58" customFormat="1" x14ac:dyDescent="0.25">
      <c r="A377">
        <v>335235</v>
      </c>
      <c r="B377" t="s">
        <v>132</v>
      </c>
      <c r="H377" t="s">
        <v>202</v>
      </c>
      <c r="J377" t="s">
        <v>202</v>
      </c>
      <c r="L377" t="s">
        <v>202</v>
      </c>
      <c r="N377" t="s">
        <v>202</v>
      </c>
      <c r="P377" t="s">
        <v>202</v>
      </c>
      <c r="Q377" t="s">
        <v>202</v>
      </c>
      <c r="R377" t="s">
        <v>202</v>
      </c>
      <c r="T377" t="s">
        <v>202</v>
      </c>
      <c r="U377" t="s">
        <v>202</v>
      </c>
      <c r="V377" t="s">
        <v>202</v>
      </c>
      <c r="W377" t="s">
        <v>202</v>
      </c>
      <c r="X377" t="s">
        <v>202</v>
      </c>
      <c r="Y377" t="s">
        <v>202</v>
      </c>
      <c r="Z377" t="s">
        <v>202</v>
      </c>
      <c r="AA377" t="s">
        <v>202</v>
      </c>
      <c r="AB377" t="s">
        <v>202</v>
      </c>
      <c r="BF377">
        <v>0</v>
      </c>
    </row>
    <row r="378" spans="1:58" customFormat="1" x14ac:dyDescent="0.25">
      <c r="A378">
        <v>336224</v>
      </c>
      <c r="B378" t="s">
        <v>132</v>
      </c>
      <c r="G378" t="s">
        <v>202</v>
      </c>
      <c r="H378" t="s">
        <v>202</v>
      </c>
      <c r="I378" t="s">
        <v>202</v>
      </c>
      <c r="P378" t="s">
        <v>202</v>
      </c>
      <c r="Q378" t="s">
        <v>202</v>
      </c>
      <c r="R378" t="s">
        <v>202</v>
      </c>
      <c r="S378" t="s">
        <v>202</v>
      </c>
      <c r="T378" t="s">
        <v>202</v>
      </c>
      <c r="U378" t="s">
        <v>202</v>
      </c>
      <c r="V378" t="s">
        <v>202</v>
      </c>
      <c r="W378" t="s">
        <v>202</v>
      </c>
      <c r="X378" t="s">
        <v>202</v>
      </c>
      <c r="Y378" t="s">
        <v>202</v>
      </c>
      <c r="Z378" t="s">
        <v>202</v>
      </c>
      <c r="AA378" t="s">
        <v>202</v>
      </c>
      <c r="AB378" t="s">
        <v>202</v>
      </c>
      <c r="BF378">
        <v>0</v>
      </c>
    </row>
    <row r="379" spans="1:58" customFormat="1" x14ac:dyDescent="0.25">
      <c r="A379">
        <v>336597</v>
      </c>
      <c r="B379" t="s">
        <v>132</v>
      </c>
      <c r="K379" t="s">
        <v>202</v>
      </c>
      <c r="M379" t="s">
        <v>202</v>
      </c>
      <c r="N379" t="s">
        <v>202</v>
      </c>
      <c r="P379" t="s">
        <v>202</v>
      </c>
      <c r="Q379" t="s">
        <v>202</v>
      </c>
      <c r="R379" t="s">
        <v>202</v>
      </c>
      <c r="S379" t="s">
        <v>202</v>
      </c>
      <c r="T379" t="s">
        <v>202</v>
      </c>
      <c r="U379" t="s">
        <v>202</v>
      </c>
      <c r="V379" t="s">
        <v>202</v>
      </c>
      <c r="W379" t="s">
        <v>202</v>
      </c>
      <c r="X379" t="s">
        <v>202</v>
      </c>
      <c r="Y379" t="s">
        <v>202</v>
      </c>
      <c r="Z379" t="s">
        <v>202</v>
      </c>
      <c r="AA379" t="s">
        <v>202</v>
      </c>
      <c r="AB379" t="s">
        <v>202</v>
      </c>
      <c r="BF379">
        <v>0</v>
      </c>
    </row>
    <row r="380" spans="1:58" customFormat="1" x14ac:dyDescent="0.25">
      <c r="A380">
        <v>336927</v>
      </c>
      <c r="B380" t="s">
        <v>132</v>
      </c>
      <c r="F380" t="s">
        <v>202</v>
      </c>
      <c r="J380" t="s">
        <v>202</v>
      </c>
      <c r="K380" t="s">
        <v>202</v>
      </c>
      <c r="N380" t="s">
        <v>202</v>
      </c>
      <c r="P380" t="s">
        <v>202</v>
      </c>
      <c r="R380" t="s">
        <v>202</v>
      </c>
      <c r="S380" t="s">
        <v>202</v>
      </c>
      <c r="T380" t="s">
        <v>202</v>
      </c>
      <c r="U380" t="s">
        <v>202</v>
      </c>
      <c r="V380" t="s">
        <v>202</v>
      </c>
      <c r="W380" t="s">
        <v>202</v>
      </c>
      <c r="X380" t="s">
        <v>202</v>
      </c>
      <c r="Y380" t="s">
        <v>202</v>
      </c>
      <c r="Z380" t="s">
        <v>202</v>
      </c>
      <c r="AA380" t="s">
        <v>202</v>
      </c>
      <c r="AB380" t="s">
        <v>202</v>
      </c>
      <c r="BF380">
        <v>0</v>
      </c>
    </row>
    <row r="381" spans="1:58" customFormat="1" x14ac:dyDescent="0.25">
      <c r="A381">
        <v>338257</v>
      </c>
      <c r="B381" t="s">
        <v>132</v>
      </c>
      <c r="I381" t="s">
        <v>202</v>
      </c>
      <c r="L381" t="s">
        <v>202</v>
      </c>
      <c r="M381" t="s">
        <v>202</v>
      </c>
      <c r="N381" t="s">
        <v>202</v>
      </c>
      <c r="P381" t="s">
        <v>202</v>
      </c>
      <c r="Q381" t="s">
        <v>202</v>
      </c>
      <c r="R381" t="s">
        <v>202</v>
      </c>
      <c r="T381" t="s">
        <v>202</v>
      </c>
      <c r="U381" t="s">
        <v>202</v>
      </c>
      <c r="V381" t="s">
        <v>202</v>
      </c>
      <c r="W381" t="s">
        <v>202</v>
      </c>
      <c r="X381" t="s">
        <v>202</v>
      </c>
      <c r="Y381" t="s">
        <v>202</v>
      </c>
      <c r="Z381" t="s">
        <v>202</v>
      </c>
      <c r="AA381" t="s">
        <v>202</v>
      </c>
      <c r="AB381" t="s">
        <v>202</v>
      </c>
      <c r="BF381">
        <v>0</v>
      </c>
    </row>
    <row r="382" spans="1:58" customFormat="1" x14ac:dyDescent="0.25">
      <c r="A382">
        <v>337332</v>
      </c>
      <c r="B382" t="s">
        <v>132</v>
      </c>
      <c r="I382" t="s">
        <v>202</v>
      </c>
      <c r="M382" t="s">
        <v>202</v>
      </c>
      <c r="N382" t="s">
        <v>202</v>
      </c>
      <c r="P382" t="s">
        <v>202</v>
      </c>
      <c r="Q382" t="s">
        <v>202</v>
      </c>
      <c r="R382" t="s">
        <v>202</v>
      </c>
      <c r="S382" t="s">
        <v>202</v>
      </c>
      <c r="U382" t="s">
        <v>202</v>
      </c>
      <c r="V382" t="s">
        <v>202</v>
      </c>
      <c r="W382" t="s">
        <v>202</v>
      </c>
      <c r="X382" t="s">
        <v>202</v>
      </c>
      <c r="Y382" t="s">
        <v>202</v>
      </c>
      <c r="Z382" t="s">
        <v>202</v>
      </c>
      <c r="AA382" t="s">
        <v>202</v>
      </c>
      <c r="AB382" t="s">
        <v>202</v>
      </c>
      <c r="BF382" t="s">
        <v>3176</v>
      </c>
    </row>
    <row r="383" spans="1:58" customFormat="1" x14ac:dyDescent="0.25">
      <c r="A383">
        <v>320086</v>
      </c>
      <c r="B383" t="s">
        <v>132</v>
      </c>
      <c r="K383" t="s">
        <v>202</v>
      </c>
      <c r="M383" t="s">
        <v>202</v>
      </c>
      <c r="P383" t="s">
        <v>202</v>
      </c>
      <c r="Q383" t="s">
        <v>202</v>
      </c>
      <c r="R383" t="s">
        <v>202</v>
      </c>
      <c r="S383" t="s">
        <v>202</v>
      </c>
      <c r="T383" t="s">
        <v>202</v>
      </c>
      <c r="U383" t="s">
        <v>202</v>
      </c>
      <c r="V383" t="s">
        <v>202</v>
      </c>
      <c r="W383" t="s">
        <v>202</v>
      </c>
      <c r="X383" t="s">
        <v>202</v>
      </c>
      <c r="Y383" t="s">
        <v>202</v>
      </c>
      <c r="Z383" t="s">
        <v>202</v>
      </c>
      <c r="AA383" t="s">
        <v>202</v>
      </c>
      <c r="AB383" t="s">
        <v>202</v>
      </c>
      <c r="BF383">
        <v>0</v>
      </c>
    </row>
    <row r="384" spans="1:58" customFormat="1" x14ac:dyDescent="0.25">
      <c r="A384">
        <v>330181</v>
      </c>
      <c r="B384" t="s">
        <v>132</v>
      </c>
      <c r="G384" t="s">
        <v>202</v>
      </c>
      <c r="I384" t="s">
        <v>202</v>
      </c>
      <c r="N384" t="s">
        <v>202</v>
      </c>
      <c r="P384" t="s">
        <v>202</v>
      </c>
      <c r="Q384" t="s">
        <v>202</v>
      </c>
      <c r="R384" t="s">
        <v>202</v>
      </c>
      <c r="S384" t="s">
        <v>202</v>
      </c>
      <c r="T384" t="s">
        <v>202</v>
      </c>
      <c r="V384" t="s">
        <v>202</v>
      </c>
      <c r="W384" t="s">
        <v>202</v>
      </c>
      <c r="X384" t="s">
        <v>202</v>
      </c>
      <c r="Y384" t="s">
        <v>202</v>
      </c>
      <c r="Z384" t="s">
        <v>202</v>
      </c>
      <c r="AA384" t="s">
        <v>202</v>
      </c>
      <c r="AB384" t="s">
        <v>202</v>
      </c>
      <c r="BF384">
        <v>0</v>
      </c>
    </row>
    <row r="385" spans="1:58" customFormat="1" x14ac:dyDescent="0.25">
      <c r="A385">
        <v>332921</v>
      </c>
      <c r="B385" t="s">
        <v>132</v>
      </c>
      <c r="G385" t="s">
        <v>202</v>
      </c>
      <c r="H385" t="s">
        <v>202</v>
      </c>
      <c r="J385" t="s">
        <v>202</v>
      </c>
      <c r="N385" t="s">
        <v>202</v>
      </c>
      <c r="P385" t="s">
        <v>202</v>
      </c>
      <c r="R385" t="s">
        <v>202</v>
      </c>
      <c r="S385" t="s">
        <v>202</v>
      </c>
      <c r="T385" t="s">
        <v>202</v>
      </c>
      <c r="V385" t="s">
        <v>202</v>
      </c>
      <c r="W385" t="s">
        <v>202</v>
      </c>
      <c r="X385" t="s">
        <v>202</v>
      </c>
      <c r="Y385" t="s">
        <v>202</v>
      </c>
      <c r="Z385" t="s">
        <v>202</v>
      </c>
      <c r="AA385" t="s">
        <v>202</v>
      </c>
      <c r="AB385" t="s">
        <v>202</v>
      </c>
      <c r="BF385">
        <v>0</v>
      </c>
    </row>
    <row r="386" spans="1:58" customFormat="1" x14ac:dyDescent="0.25">
      <c r="A386">
        <v>335742</v>
      </c>
      <c r="B386" t="s">
        <v>132</v>
      </c>
      <c r="H386" t="s">
        <v>202</v>
      </c>
      <c r="K386" t="s">
        <v>202</v>
      </c>
      <c r="P386" t="s">
        <v>202</v>
      </c>
      <c r="Q386" t="s">
        <v>202</v>
      </c>
      <c r="R386" t="s">
        <v>202</v>
      </c>
      <c r="S386" t="s">
        <v>202</v>
      </c>
      <c r="T386" t="s">
        <v>202</v>
      </c>
      <c r="U386" t="s">
        <v>202</v>
      </c>
      <c r="V386" t="s">
        <v>202</v>
      </c>
      <c r="W386" t="s">
        <v>202</v>
      </c>
      <c r="X386" t="s">
        <v>202</v>
      </c>
      <c r="Y386" t="s">
        <v>202</v>
      </c>
      <c r="Z386" t="s">
        <v>202</v>
      </c>
      <c r="AA386" t="s">
        <v>202</v>
      </c>
      <c r="AB386" t="s">
        <v>202</v>
      </c>
      <c r="BF386">
        <v>0</v>
      </c>
    </row>
    <row r="387" spans="1:58" customFormat="1" x14ac:dyDescent="0.25">
      <c r="A387">
        <v>335999</v>
      </c>
      <c r="B387" t="s">
        <v>132</v>
      </c>
      <c r="H387" t="s">
        <v>202</v>
      </c>
      <c r="L387" t="s">
        <v>202</v>
      </c>
      <c r="P387" t="s">
        <v>202</v>
      </c>
      <c r="Q387" t="s">
        <v>202</v>
      </c>
      <c r="R387" t="s">
        <v>202</v>
      </c>
      <c r="S387" t="s">
        <v>202</v>
      </c>
      <c r="T387" t="s">
        <v>202</v>
      </c>
      <c r="U387" t="s">
        <v>202</v>
      </c>
      <c r="V387" t="s">
        <v>202</v>
      </c>
      <c r="W387" t="s">
        <v>202</v>
      </c>
      <c r="X387" t="s">
        <v>202</v>
      </c>
      <c r="Y387" t="s">
        <v>202</v>
      </c>
      <c r="Z387" t="s">
        <v>202</v>
      </c>
      <c r="AA387" t="s">
        <v>202</v>
      </c>
      <c r="AB387" t="s">
        <v>202</v>
      </c>
      <c r="BF387">
        <v>0</v>
      </c>
    </row>
    <row r="388" spans="1:58" customFormat="1" x14ac:dyDescent="0.25">
      <c r="A388">
        <v>336352</v>
      </c>
      <c r="B388" t="s">
        <v>132</v>
      </c>
      <c r="F388" t="s">
        <v>202</v>
      </c>
      <c r="K388" t="s">
        <v>202</v>
      </c>
      <c r="P388" t="s">
        <v>202</v>
      </c>
      <c r="Q388" t="s">
        <v>202</v>
      </c>
      <c r="R388" t="s">
        <v>202</v>
      </c>
      <c r="S388" t="s">
        <v>202</v>
      </c>
      <c r="T388" t="s">
        <v>202</v>
      </c>
      <c r="U388" t="s">
        <v>202</v>
      </c>
      <c r="V388" t="s">
        <v>202</v>
      </c>
      <c r="W388" t="s">
        <v>202</v>
      </c>
      <c r="X388" t="s">
        <v>202</v>
      </c>
      <c r="Y388" t="s">
        <v>202</v>
      </c>
      <c r="Z388" t="s">
        <v>202</v>
      </c>
      <c r="AA388" t="s">
        <v>202</v>
      </c>
      <c r="AB388" t="s">
        <v>202</v>
      </c>
      <c r="BF388">
        <v>0</v>
      </c>
    </row>
    <row r="389" spans="1:58" customFormat="1" x14ac:dyDescent="0.25">
      <c r="A389">
        <v>336357</v>
      </c>
      <c r="B389" t="s">
        <v>132</v>
      </c>
      <c r="J389" t="s">
        <v>202</v>
      </c>
      <c r="K389" t="s">
        <v>202</v>
      </c>
      <c r="P389" t="s">
        <v>202</v>
      </c>
      <c r="Q389" t="s">
        <v>202</v>
      </c>
      <c r="R389" t="s">
        <v>202</v>
      </c>
      <c r="S389" t="s">
        <v>202</v>
      </c>
      <c r="T389" t="s">
        <v>202</v>
      </c>
      <c r="U389" t="s">
        <v>202</v>
      </c>
      <c r="V389" t="s">
        <v>202</v>
      </c>
      <c r="W389" t="s">
        <v>202</v>
      </c>
      <c r="X389" t="s">
        <v>202</v>
      </c>
      <c r="Y389" t="s">
        <v>202</v>
      </c>
      <c r="Z389" t="s">
        <v>202</v>
      </c>
      <c r="AA389" t="s">
        <v>202</v>
      </c>
      <c r="AB389" t="s">
        <v>202</v>
      </c>
      <c r="BF389">
        <v>0</v>
      </c>
    </row>
    <row r="390" spans="1:58" customFormat="1" x14ac:dyDescent="0.25">
      <c r="A390">
        <v>336969</v>
      </c>
      <c r="B390" t="s">
        <v>132</v>
      </c>
      <c r="K390" t="s">
        <v>202</v>
      </c>
      <c r="N390" t="s">
        <v>202</v>
      </c>
      <c r="P390" t="s">
        <v>202</v>
      </c>
      <c r="Q390" t="s">
        <v>202</v>
      </c>
      <c r="R390" t="s">
        <v>202</v>
      </c>
      <c r="S390" t="s">
        <v>202</v>
      </c>
      <c r="T390" t="s">
        <v>202</v>
      </c>
      <c r="U390" t="s">
        <v>202</v>
      </c>
      <c r="V390" t="s">
        <v>202</v>
      </c>
      <c r="W390" t="s">
        <v>202</v>
      </c>
      <c r="X390" t="s">
        <v>202</v>
      </c>
      <c r="Y390" t="s">
        <v>202</v>
      </c>
      <c r="Z390" t="s">
        <v>202</v>
      </c>
      <c r="AA390" t="s">
        <v>202</v>
      </c>
      <c r="AB390" t="s">
        <v>202</v>
      </c>
      <c r="BF390">
        <v>0</v>
      </c>
    </row>
    <row r="391" spans="1:58" customFormat="1" x14ac:dyDescent="0.25">
      <c r="A391">
        <v>329213</v>
      </c>
      <c r="B391" t="s">
        <v>132</v>
      </c>
      <c r="C391" t="s">
        <v>202</v>
      </c>
      <c r="I391" t="s">
        <v>202</v>
      </c>
      <c r="N391" t="s">
        <v>202</v>
      </c>
      <c r="P391" t="s">
        <v>202</v>
      </c>
      <c r="R391" t="s">
        <v>202</v>
      </c>
      <c r="S391" t="s">
        <v>202</v>
      </c>
      <c r="T391" t="s">
        <v>202</v>
      </c>
      <c r="V391" t="s">
        <v>202</v>
      </c>
      <c r="W391" t="s">
        <v>202</v>
      </c>
      <c r="X391" t="s">
        <v>202</v>
      </c>
      <c r="Y391" t="s">
        <v>202</v>
      </c>
      <c r="Z391" t="s">
        <v>202</v>
      </c>
      <c r="AA391" t="s">
        <v>202</v>
      </c>
      <c r="AB391" t="s">
        <v>202</v>
      </c>
      <c r="BF391">
        <v>0</v>
      </c>
    </row>
    <row r="392" spans="1:58" customFormat="1" x14ac:dyDescent="0.25">
      <c r="A392">
        <v>331706</v>
      </c>
      <c r="B392" t="s">
        <v>132</v>
      </c>
      <c r="G392" t="s">
        <v>202</v>
      </c>
      <c r="P392" t="s">
        <v>202</v>
      </c>
      <c r="Q392" t="s">
        <v>202</v>
      </c>
      <c r="R392" t="s">
        <v>202</v>
      </c>
      <c r="S392" t="s">
        <v>202</v>
      </c>
      <c r="T392" t="s">
        <v>202</v>
      </c>
      <c r="U392" t="s">
        <v>202</v>
      </c>
      <c r="V392" t="s">
        <v>202</v>
      </c>
      <c r="W392" t="s">
        <v>202</v>
      </c>
      <c r="X392" t="s">
        <v>202</v>
      </c>
      <c r="Y392" t="s">
        <v>202</v>
      </c>
      <c r="Z392" t="s">
        <v>202</v>
      </c>
      <c r="AA392" t="s">
        <v>202</v>
      </c>
      <c r="AB392" t="s">
        <v>202</v>
      </c>
      <c r="BF392">
        <v>0</v>
      </c>
    </row>
    <row r="393" spans="1:58" customFormat="1" x14ac:dyDescent="0.25">
      <c r="A393">
        <v>333356</v>
      </c>
      <c r="B393" t="s">
        <v>132</v>
      </c>
      <c r="F393" t="s">
        <v>202</v>
      </c>
      <c r="K393" t="s">
        <v>202</v>
      </c>
      <c r="N393" t="s">
        <v>202</v>
      </c>
      <c r="P393" t="s">
        <v>202</v>
      </c>
      <c r="Q393" t="s">
        <v>202</v>
      </c>
      <c r="R393" t="s">
        <v>202</v>
      </c>
      <c r="T393" t="s">
        <v>202</v>
      </c>
      <c r="V393" t="s">
        <v>202</v>
      </c>
      <c r="W393" t="s">
        <v>202</v>
      </c>
      <c r="X393" t="s">
        <v>202</v>
      </c>
      <c r="Y393" t="s">
        <v>202</v>
      </c>
      <c r="Z393" t="s">
        <v>202</v>
      </c>
      <c r="AA393" t="s">
        <v>202</v>
      </c>
      <c r="AB393" t="s">
        <v>202</v>
      </c>
      <c r="BF393">
        <v>0</v>
      </c>
    </row>
    <row r="394" spans="1:58" customFormat="1" x14ac:dyDescent="0.25">
      <c r="A394">
        <v>333841</v>
      </c>
      <c r="B394" t="s">
        <v>132</v>
      </c>
      <c r="H394" t="s">
        <v>202</v>
      </c>
      <c r="J394" t="s">
        <v>202</v>
      </c>
      <c r="M394" t="s">
        <v>202</v>
      </c>
      <c r="P394" t="s">
        <v>202</v>
      </c>
      <c r="Q394" t="s">
        <v>202</v>
      </c>
      <c r="S394" t="s">
        <v>202</v>
      </c>
      <c r="T394" t="s">
        <v>202</v>
      </c>
      <c r="V394" t="s">
        <v>202</v>
      </c>
      <c r="W394" t="s">
        <v>202</v>
      </c>
      <c r="X394" t="s">
        <v>202</v>
      </c>
      <c r="Y394" t="s">
        <v>202</v>
      </c>
      <c r="Z394" t="s">
        <v>202</v>
      </c>
      <c r="AA394" t="s">
        <v>202</v>
      </c>
      <c r="AB394" t="s">
        <v>202</v>
      </c>
      <c r="BF394">
        <v>0</v>
      </c>
    </row>
    <row r="395" spans="1:58" customFormat="1" x14ac:dyDescent="0.25">
      <c r="A395">
        <v>334345</v>
      </c>
      <c r="B395" t="s">
        <v>132</v>
      </c>
      <c r="J395" t="s">
        <v>202</v>
      </c>
      <c r="K395" t="s">
        <v>202</v>
      </c>
      <c r="P395" t="s">
        <v>202</v>
      </c>
      <c r="Q395" t="s">
        <v>202</v>
      </c>
      <c r="R395" t="s">
        <v>202</v>
      </c>
      <c r="S395" t="s">
        <v>202</v>
      </c>
      <c r="T395" t="s">
        <v>202</v>
      </c>
      <c r="U395" t="s">
        <v>202</v>
      </c>
      <c r="W395" t="s">
        <v>202</v>
      </c>
      <c r="X395" t="s">
        <v>202</v>
      </c>
      <c r="Y395" t="s">
        <v>202</v>
      </c>
      <c r="Z395" t="s">
        <v>202</v>
      </c>
      <c r="AA395" t="s">
        <v>202</v>
      </c>
      <c r="AB395" t="s">
        <v>202</v>
      </c>
      <c r="BF395">
        <v>0</v>
      </c>
    </row>
    <row r="396" spans="1:58" customFormat="1" x14ac:dyDescent="0.25">
      <c r="A396">
        <v>334370</v>
      </c>
      <c r="B396" t="s">
        <v>132</v>
      </c>
      <c r="D396" t="s">
        <v>202</v>
      </c>
      <c r="H396" t="s">
        <v>202</v>
      </c>
      <c r="P396" t="s">
        <v>202</v>
      </c>
      <c r="R396" t="s">
        <v>202</v>
      </c>
      <c r="S396" t="s">
        <v>202</v>
      </c>
      <c r="T396" t="s">
        <v>202</v>
      </c>
      <c r="U396" t="s">
        <v>202</v>
      </c>
      <c r="V396" t="s">
        <v>202</v>
      </c>
      <c r="W396" t="s">
        <v>202</v>
      </c>
      <c r="X396" t="s">
        <v>202</v>
      </c>
      <c r="Y396" t="s">
        <v>202</v>
      </c>
      <c r="Z396" t="s">
        <v>202</v>
      </c>
      <c r="AA396" t="s">
        <v>202</v>
      </c>
      <c r="AB396" t="s">
        <v>202</v>
      </c>
      <c r="BF396">
        <v>0</v>
      </c>
    </row>
    <row r="397" spans="1:58" customFormat="1" x14ac:dyDescent="0.25">
      <c r="A397">
        <v>334802</v>
      </c>
      <c r="B397" t="s">
        <v>132</v>
      </c>
      <c r="F397" t="s">
        <v>202</v>
      </c>
      <c r="I397" t="s">
        <v>202</v>
      </c>
      <c r="K397" t="s">
        <v>202</v>
      </c>
      <c r="N397" t="s">
        <v>202</v>
      </c>
      <c r="P397" t="s">
        <v>202</v>
      </c>
      <c r="Q397" t="s">
        <v>202</v>
      </c>
      <c r="R397" t="s">
        <v>202</v>
      </c>
      <c r="U397" t="s">
        <v>202</v>
      </c>
      <c r="V397" t="s">
        <v>202</v>
      </c>
      <c r="W397" t="s">
        <v>202</v>
      </c>
      <c r="X397" t="s">
        <v>202</v>
      </c>
      <c r="Z397" t="s">
        <v>202</v>
      </c>
      <c r="AA397" t="s">
        <v>202</v>
      </c>
      <c r="AB397" t="s">
        <v>202</v>
      </c>
      <c r="BF397">
        <v>0</v>
      </c>
    </row>
    <row r="398" spans="1:58" customFormat="1" x14ac:dyDescent="0.25">
      <c r="A398">
        <v>335460</v>
      </c>
      <c r="B398" t="s">
        <v>132</v>
      </c>
      <c r="E398" t="s">
        <v>202</v>
      </c>
      <c r="F398" t="s">
        <v>202</v>
      </c>
      <c r="I398" t="s">
        <v>202</v>
      </c>
      <c r="K398" t="s">
        <v>202</v>
      </c>
      <c r="P398" t="s">
        <v>202</v>
      </c>
      <c r="R398" t="s">
        <v>202</v>
      </c>
      <c r="S398" t="s">
        <v>202</v>
      </c>
      <c r="T398" t="s">
        <v>202</v>
      </c>
      <c r="V398" t="s">
        <v>202</v>
      </c>
      <c r="W398" t="s">
        <v>202</v>
      </c>
      <c r="X398" t="s">
        <v>202</v>
      </c>
      <c r="Z398" t="s">
        <v>202</v>
      </c>
      <c r="AA398" t="s">
        <v>202</v>
      </c>
      <c r="AB398" t="s">
        <v>202</v>
      </c>
      <c r="BF398">
        <v>0</v>
      </c>
    </row>
    <row r="399" spans="1:58" customFormat="1" x14ac:dyDescent="0.25">
      <c r="A399">
        <v>335526</v>
      </c>
      <c r="B399" t="s">
        <v>132</v>
      </c>
      <c r="K399" t="s">
        <v>202</v>
      </c>
      <c r="M399" t="s">
        <v>202</v>
      </c>
      <c r="P399" t="s">
        <v>202</v>
      </c>
      <c r="Q399" t="s">
        <v>202</v>
      </c>
      <c r="R399" t="s">
        <v>202</v>
      </c>
      <c r="T399" t="s">
        <v>202</v>
      </c>
      <c r="U399" t="s">
        <v>202</v>
      </c>
      <c r="V399" t="s">
        <v>202</v>
      </c>
      <c r="W399" t="s">
        <v>202</v>
      </c>
      <c r="X399" t="s">
        <v>202</v>
      </c>
      <c r="Y399" t="s">
        <v>202</v>
      </c>
      <c r="Z399" t="s">
        <v>202</v>
      </c>
      <c r="AA399" t="s">
        <v>202</v>
      </c>
      <c r="AB399" t="s">
        <v>202</v>
      </c>
      <c r="BF399">
        <v>0</v>
      </c>
    </row>
    <row r="400" spans="1:58" customFormat="1" x14ac:dyDescent="0.25">
      <c r="A400">
        <v>336175</v>
      </c>
      <c r="B400" t="s">
        <v>132</v>
      </c>
      <c r="N400" t="s">
        <v>202</v>
      </c>
      <c r="P400" t="s">
        <v>202</v>
      </c>
      <c r="Q400" t="s">
        <v>202</v>
      </c>
      <c r="R400" t="s">
        <v>202</v>
      </c>
      <c r="S400" t="s">
        <v>202</v>
      </c>
      <c r="T400" t="s">
        <v>202</v>
      </c>
      <c r="U400" t="s">
        <v>202</v>
      </c>
      <c r="V400" t="s">
        <v>202</v>
      </c>
      <c r="W400" t="s">
        <v>202</v>
      </c>
      <c r="X400" t="s">
        <v>202</v>
      </c>
      <c r="Y400" t="s">
        <v>202</v>
      </c>
      <c r="Z400" t="s">
        <v>202</v>
      </c>
      <c r="AA400" t="s">
        <v>202</v>
      </c>
      <c r="AB400" t="s">
        <v>202</v>
      </c>
      <c r="BF400">
        <v>0</v>
      </c>
    </row>
    <row r="401" spans="1:58" customFormat="1" x14ac:dyDescent="0.25">
      <c r="A401">
        <v>325422</v>
      </c>
      <c r="B401" t="s">
        <v>132</v>
      </c>
      <c r="E401" t="s">
        <v>202</v>
      </c>
      <c r="L401" t="s">
        <v>202</v>
      </c>
      <c r="P401" t="s">
        <v>202</v>
      </c>
      <c r="Q401" t="s">
        <v>202</v>
      </c>
      <c r="R401" t="s">
        <v>202</v>
      </c>
      <c r="S401" t="s">
        <v>202</v>
      </c>
      <c r="V401" t="s">
        <v>202</v>
      </c>
      <c r="W401" t="s">
        <v>202</v>
      </c>
      <c r="X401" t="s">
        <v>202</v>
      </c>
      <c r="Y401" t="s">
        <v>202</v>
      </c>
      <c r="Z401" t="s">
        <v>202</v>
      </c>
      <c r="AA401" t="s">
        <v>202</v>
      </c>
      <c r="AB401" t="s">
        <v>202</v>
      </c>
      <c r="BF401">
        <v>0</v>
      </c>
    </row>
    <row r="402" spans="1:58" customFormat="1" x14ac:dyDescent="0.25">
      <c r="A402">
        <v>326547</v>
      </c>
      <c r="B402" t="s">
        <v>132</v>
      </c>
      <c r="H402" t="s">
        <v>202</v>
      </c>
      <c r="I402" t="s">
        <v>202</v>
      </c>
      <c r="K402" t="s">
        <v>202</v>
      </c>
      <c r="N402" t="s">
        <v>202</v>
      </c>
      <c r="P402" t="s">
        <v>202</v>
      </c>
      <c r="S402" t="s">
        <v>202</v>
      </c>
      <c r="V402" t="s">
        <v>202</v>
      </c>
      <c r="W402" t="s">
        <v>202</v>
      </c>
      <c r="X402" t="s">
        <v>202</v>
      </c>
      <c r="Y402" t="s">
        <v>202</v>
      </c>
      <c r="Z402" t="s">
        <v>202</v>
      </c>
      <c r="AA402" t="s">
        <v>202</v>
      </c>
      <c r="AB402" t="s">
        <v>202</v>
      </c>
      <c r="BF402">
        <v>0</v>
      </c>
    </row>
    <row r="403" spans="1:58" customFormat="1" x14ac:dyDescent="0.25">
      <c r="A403">
        <v>333716</v>
      </c>
      <c r="B403" t="s">
        <v>132</v>
      </c>
      <c r="H403" t="s">
        <v>202</v>
      </c>
      <c r="I403" t="s">
        <v>202</v>
      </c>
      <c r="N403" t="s">
        <v>202</v>
      </c>
      <c r="P403" t="s">
        <v>202</v>
      </c>
      <c r="S403" t="s">
        <v>202</v>
      </c>
      <c r="U403" t="s">
        <v>202</v>
      </c>
      <c r="V403" t="s">
        <v>202</v>
      </c>
      <c r="W403" t="s">
        <v>202</v>
      </c>
      <c r="X403" t="s">
        <v>202</v>
      </c>
      <c r="Y403" t="s">
        <v>202</v>
      </c>
      <c r="Z403" t="s">
        <v>202</v>
      </c>
      <c r="AA403" t="s">
        <v>202</v>
      </c>
      <c r="AB403" t="s">
        <v>202</v>
      </c>
      <c r="BF403">
        <v>0</v>
      </c>
    </row>
    <row r="404" spans="1:58" customFormat="1" x14ac:dyDescent="0.25">
      <c r="A404">
        <v>333822</v>
      </c>
      <c r="B404" t="s">
        <v>132</v>
      </c>
      <c r="F404" t="s">
        <v>202</v>
      </c>
      <c r="G404" t="s">
        <v>202</v>
      </c>
      <c r="H404" t="s">
        <v>202</v>
      </c>
      <c r="J404" t="s">
        <v>202</v>
      </c>
      <c r="P404" t="s">
        <v>202</v>
      </c>
      <c r="Q404" t="s">
        <v>202</v>
      </c>
      <c r="S404" t="s">
        <v>202</v>
      </c>
      <c r="W404" t="s">
        <v>202</v>
      </c>
      <c r="X404" t="s">
        <v>202</v>
      </c>
      <c r="Y404" t="s">
        <v>202</v>
      </c>
      <c r="Z404" t="s">
        <v>202</v>
      </c>
      <c r="AA404" t="s">
        <v>202</v>
      </c>
      <c r="AB404" t="s">
        <v>202</v>
      </c>
      <c r="BF404">
        <v>0</v>
      </c>
    </row>
    <row r="405" spans="1:58" customFormat="1" x14ac:dyDescent="0.25">
      <c r="A405">
        <v>334216</v>
      </c>
      <c r="B405" t="s">
        <v>132</v>
      </c>
      <c r="H405" t="s">
        <v>202</v>
      </c>
      <c r="J405" t="s">
        <v>202</v>
      </c>
      <c r="P405" t="s">
        <v>202</v>
      </c>
      <c r="Q405" t="s">
        <v>202</v>
      </c>
      <c r="R405" t="s">
        <v>202</v>
      </c>
      <c r="S405" t="s">
        <v>202</v>
      </c>
      <c r="T405" t="s">
        <v>202</v>
      </c>
      <c r="W405" t="s">
        <v>202</v>
      </c>
      <c r="X405" t="s">
        <v>202</v>
      </c>
      <c r="Y405" t="s">
        <v>202</v>
      </c>
      <c r="Z405" t="s">
        <v>202</v>
      </c>
      <c r="AA405" t="s">
        <v>202</v>
      </c>
      <c r="AB405" t="s">
        <v>202</v>
      </c>
      <c r="BF405">
        <v>0</v>
      </c>
    </row>
    <row r="406" spans="1:58" customFormat="1" x14ac:dyDescent="0.25">
      <c r="A406">
        <v>335147</v>
      </c>
      <c r="B406" t="s">
        <v>132</v>
      </c>
      <c r="K406" t="s">
        <v>202</v>
      </c>
      <c r="L406" t="s">
        <v>202</v>
      </c>
      <c r="M406" t="s">
        <v>202</v>
      </c>
      <c r="P406" t="s">
        <v>202</v>
      </c>
      <c r="Q406" t="s">
        <v>202</v>
      </c>
      <c r="R406" t="s">
        <v>202</v>
      </c>
      <c r="U406" t="s">
        <v>202</v>
      </c>
      <c r="W406" t="s">
        <v>202</v>
      </c>
      <c r="X406" t="s">
        <v>202</v>
      </c>
      <c r="Y406" t="s">
        <v>202</v>
      </c>
      <c r="Z406" t="s">
        <v>202</v>
      </c>
      <c r="AA406" t="s">
        <v>202</v>
      </c>
      <c r="AB406" t="s">
        <v>202</v>
      </c>
      <c r="BF406">
        <v>0</v>
      </c>
    </row>
    <row r="407" spans="1:58" customFormat="1" x14ac:dyDescent="0.25">
      <c r="A407">
        <v>335796</v>
      </c>
      <c r="B407" t="s">
        <v>132</v>
      </c>
      <c r="H407" t="s">
        <v>202</v>
      </c>
      <c r="J407" t="s">
        <v>202</v>
      </c>
      <c r="M407" t="s">
        <v>202</v>
      </c>
      <c r="P407" t="s">
        <v>202</v>
      </c>
      <c r="R407" t="s">
        <v>202</v>
      </c>
      <c r="S407" t="s">
        <v>202</v>
      </c>
      <c r="V407" t="s">
        <v>202</v>
      </c>
      <c r="W407" t="s">
        <v>202</v>
      </c>
      <c r="X407" t="s">
        <v>202</v>
      </c>
      <c r="Y407" t="s">
        <v>202</v>
      </c>
      <c r="Z407" t="s">
        <v>202</v>
      </c>
      <c r="AA407" t="s">
        <v>202</v>
      </c>
      <c r="AB407" t="s">
        <v>202</v>
      </c>
      <c r="BF407">
        <v>0</v>
      </c>
    </row>
    <row r="408" spans="1:58" customFormat="1" x14ac:dyDescent="0.25">
      <c r="A408">
        <v>335815</v>
      </c>
      <c r="B408" t="s">
        <v>132</v>
      </c>
      <c r="K408" t="s">
        <v>202</v>
      </c>
      <c r="P408" t="s">
        <v>202</v>
      </c>
      <c r="Q408" t="s">
        <v>202</v>
      </c>
      <c r="R408" t="s">
        <v>202</v>
      </c>
      <c r="S408" t="s">
        <v>202</v>
      </c>
      <c r="T408" t="s">
        <v>202</v>
      </c>
      <c r="U408" t="s">
        <v>202</v>
      </c>
      <c r="W408" t="s">
        <v>202</v>
      </c>
      <c r="X408" t="s">
        <v>202</v>
      </c>
      <c r="Y408" t="s">
        <v>202</v>
      </c>
      <c r="Z408" t="s">
        <v>202</v>
      </c>
      <c r="AA408" t="s">
        <v>202</v>
      </c>
      <c r="AB408" t="s">
        <v>202</v>
      </c>
      <c r="BF408">
        <v>0</v>
      </c>
    </row>
    <row r="409" spans="1:58" customFormat="1" x14ac:dyDescent="0.25">
      <c r="A409">
        <v>327138</v>
      </c>
      <c r="B409" t="s">
        <v>132</v>
      </c>
      <c r="I409" t="s">
        <v>202</v>
      </c>
      <c r="N409" t="s">
        <v>202</v>
      </c>
      <c r="P409" t="s">
        <v>202</v>
      </c>
      <c r="Q409" t="s">
        <v>202</v>
      </c>
      <c r="R409" t="s">
        <v>202</v>
      </c>
      <c r="S409" t="s">
        <v>202</v>
      </c>
      <c r="V409" t="s">
        <v>202</v>
      </c>
      <c r="W409" t="s">
        <v>202</v>
      </c>
      <c r="X409" t="s">
        <v>202</v>
      </c>
      <c r="Z409" t="s">
        <v>202</v>
      </c>
      <c r="AA409" t="s">
        <v>202</v>
      </c>
      <c r="AB409" t="s">
        <v>202</v>
      </c>
      <c r="BF409">
        <v>0</v>
      </c>
    </row>
    <row r="410" spans="1:58" customFormat="1" x14ac:dyDescent="0.25">
      <c r="A410">
        <v>333960</v>
      </c>
      <c r="B410" t="s">
        <v>132</v>
      </c>
      <c r="C410" t="s">
        <v>202</v>
      </c>
      <c r="D410" t="s">
        <v>202</v>
      </c>
      <c r="P410" t="s">
        <v>202</v>
      </c>
      <c r="R410" t="s">
        <v>202</v>
      </c>
      <c r="S410" t="s">
        <v>202</v>
      </c>
      <c r="T410" t="s">
        <v>202</v>
      </c>
      <c r="W410" t="s">
        <v>202</v>
      </c>
      <c r="X410" t="s">
        <v>202</v>
      </c>
      <c r="Y410" t="s">
        <v>202</v>
      </c>
      <c r="Z410" t="s">
        <v>202</v>
      </c>
      <c r="AA410" t="s">
        <v>202</v>
      </c>
      <c r="AB410" t="s">
        <v>202</v>
      </c>
      <c r="BF410">
        <v>0</v>
      </c>
    </row>
    <row r="411" spans="1:58" customFormat="1" x14ac:dyDescent="0.25">
      <c r="A411">
        <v>334092</v>
      </c>
      <c r="B411" t="s">
        <v>132</v>
      </c>
      <c r="C411" t="s">
        <v>202</v>
      </c>
      <c r="G411" t="s">
        <v>202</v>
      </c>
      <c r="H411" t="s">
        <v>202</v>
      </c>
      <c r="J411" t="s">
        <v>202</v>
      </c>
      <c r="P411" t="s">
        <v>202</v>
      </c>
      <c r="Q411" t="s">
        <v>202</v>
      </c>
      <c r="S411" t="s">
        <v>202</v>
      </c>
      <c r="W411" t="s">
        <v>202</v>
      </c>
      <c r="Y411" t="s">
        <v>202</v>
      </c>
      <c r="Z411" t="s">
        <v>202</v>
      </c>
      <c r="AA411" t="s">
        <v>202</v>
      </c>
      <c r="AB411" t="s">
        <v>202</v>
      </c>
      <c r="BF411">
        <v>0</v>
      </c>
    </row>
    <row r="412" spans="1:58" customFormat="1" x14ac:dyDescent="0.25">
      <c r="A412">
        <v>334265</v>
      </c>
      <c r="B412" t="s">
        <v>132</v>
      </c>
      <c r="K412" t="s">
        <v>202</v>
      </c>
      <c r="P412" t="s">
        <v>202</v>
      </c>
      <c r="R412" t="s">
        <v>202</v>
      </c>
      <c r="S412" t="s">
        <v>202</v>
      </c>
      <c r="T412" t="s">
        <v>202</v>
      </c>
      <c r="V412" t="s">
        <v>202</v>
      </c>
      <c r="W412" t="s">
        <v>202</v>
      </c>
      <c r="X412" t="s">
        <v>202</v>
      </c>
      <c r="Y412" t="s">
        <v>202</v>
      </c>
      <c r="Z412" t="s">
        <v>202</v>
      </c>
      <c r="AA412" t="s">
        <v>202</v>
      </c>
      <c r="AB412" t="s">
        <v>202</v>
      </c>
      <c r="BF412">
        <v>0</v>
      </c>
    </row>
    <row r="413" spans="1:58" customFormat="1" x14ac:dyDescent="0.25">
      <c r="A413">
        <v>334476</v>
      </c>
      <c r="B413" t="s">
        <v>132</v>
      </c>
      <c r="F413" t="s">
        <v>202</v>
      </c>
      <c r="G413" t="s">
        <v>202</v>
      </c>
      <c r="K413" t="s">
        <v>202</v>
      </c>
      <c r="P413" t="s">
        <v>202</v>
      </c>
      <c r="Q413" t="s">
        <v>202</v>
      </c>
      <c r="S413" t="s">
        <v>202</v>
      </c>
      <c r="W413" t="s">
        <v>202</v>
      </c>
      <c r="X413" t="s">
        <v>202</v>
      </c>
      <c r="Y413" t="s">
        <v>202</v>
      </c>
      <c r="Z413" t="s">
        <v>202</v>
      </c>
      <c r="AA413" t="s">
        <v>202</v>
      </c>
      <c r="AB413" t="s">
        <v>202</v>
      </c>
      <c r="BF413">
        <v>0</v>
      </c>
    </row>
    <row r="414" spans="1:58" customFormat="1" x14ac:dyDescent="0.25">
      <c r="A414">
        <v>334789</v>
      </c>
      <c r="B414" t="s">
        <v>132</v>
      </c>
      <c r="D414" t="s">
        <v>202</v>
      </c>
      <c r="F414" t="s">
        <v>202</v>
      </c>
      <c r="J414" t="s">
        <v>202</v>
      </c>
      <c r="K414" t="s">
        <v>202</v>
      </c>
      <c r="P414" t="s">
        <v>202</v>
      </c>
      <c r="S414" t="s">
        <v>202</v>
      </c>
      <c r="T414" t="s">
        <v>202</v>
      </c>
      <c r="W414" t="s">
        <v>202</v>
      </c>
      <c r="X414" t="s">
        <v>202</v>
      </c>
      <c r="Y414" t="s">
        <v>202</v>
      </c>
      <c r="Z414" t="s">
        <v>202</v>
      </c>
      <c r="AB414" t="s">
        <v>202</v>
      </c>
      <c r="BF414">
        <v>0</v>
      </c>
    </row>
    <row r="415" spans="1:58" customFormat="1" x14ac:dyDescent="0.25">
      <c r="A415">
        <v>335469</v>
      </c>
      <c r="B415" t="s">
        <v>132</v>
      </c>
      <c r="F415" t="s">
        <v>202</v>
      </c>
      <c r="H415" t="s">
        <v>202</v>
      </c>
      <c r="K415" t="s">
        <v>202</v>
      </c>
      <c r="N415" t="s">
        <v>202</v>
      </c>
      <c r="P415" t="s">
        <v>202</v>
      </c>
      <c r="R415" t="s">
        <v>202</v>
      </c>
      <c r="W415" t="s">
        <v>202</v>
      </c>
      <c r="X415" t="s">
        <v>202</v>
      </c>
      <c r="Y415" t="s">
        <v>202</v>
      </c>
      <c r="Z415" t="s">
        <v>202</v>
      </c>
      <c r="AA415" t="s">
        <v>202</v>
      </c>
      <c r="AB415" t="s">
        <v>202</v>
      </c>
      <c r="BF415">
        <v>0</v>
      </c>
    </row>
    <row r="416" spans="1:58" customFormat="1" x14ac:dyDescent="0.25">
      <c r="A416">
        <v>335919</v>
      </c>
      <c r="B416" t="s">
        <v>132</v>
      </c>
      <c r="K416" t="s">
        <v>202</v>
      </c>
      <c r="P416" t="s">
        <v>202</v>
      </c>
      <c r="Q416" t="s">
        <v>202</v>
      </c>
      <c r="R416" t="s">
        <v>202</v>
      </c>
      <c r="S416" t="s">
        <v>202</v>
      </c>
      <c r="V416" t="s">
        <v>202</v>
      </c>
      <c r="W416" t="s">
        <v>202</v>
      </c>
      <c r="X416" t="s">
        <v>202</v>
      </c>
      <c r="Y416" t="s">
        <v>202</v>
      </c>
      <c r="Z416" t="s">
        <v>202</v>
      </c>
      <c r="AA416" t="s">
        <v>202</v>
      </c>
      <c r="AB416" t="s">
        <v>202</v>
      </c>
      <c r="BF416">
        <v>0</v>
      </c>
    </row>
    <row r="417" spans="1:58" customFormat="1" x14ac:dyDescent="0.25">
      <c r="A417">
        <v>317097</v>
      </c>
      <c r="B417" t="s">
        <v>132</v>
      </c>
      <c r="I417" t="s">
        <v>202</v>
      </c>
      <c r="N417" t="s">
        <v>202</v>
      </c>
      <c r="P417" t="s">
        <v>202</v>
      </c>
      <c r="U417" t="s">
        <v>202</v>
      </c>
      <c r="V417" t="s">
        <v>202</v>
      </c>
      <c r="W417" t="s">
        <v>202</v>
      </c>
      <c r="X417" t="s">
        <v>202</v>
      </c>
      <c r="Y417" t="s">
        <v>202</v>
      </c>
      <c r="Z417" t="s">
        <v>202</v>
      </c>
      <c r="AA417" t="s">
        <v>202</v>
      </c>
      <c r="AB417" t="s">
        <v>202</v>
      </c>
      <c r="BF417">
        <v>0</v>
      </c>
    </row>
    <row r="418" spans="1:58" customFormat="1" x14ac:dyDescent="0.25">
      <c r="A418">
        <v>321222</v>
      </c>
      <c r="B418" t="s">
        <v>132</v>
      </c>
      <c r="I418" t="s">
        <v>3538</v>
      </c>
      <c r="M418" t="s">
        <v>202</v>
      </c>
      <c r="N418" t="s">
        <v>202</v>
      </c>
      <c r="P418" t="s">
        <v>202</v>
      </c>
      <c r="Q418" t="s">
        <v>202</v>
      </c>
      <c r="R418" t="s">
        <v>202</v>
      </c>
      <c r="V418" t="s">
        <v>202</v>
      </c>
      <c r="X418" t="s">
        <v>202</v>
      </c>
      <c r="Y418" t="s">
        <v>202</v>
      </c>
      <c r="Z418" t="s">
        <v>202</v>
      </c>
      <c r="AA418" t="s">
        <v>202</v>
      </c>
      <c r="AB418" t="s">
        <v>202</v>
      </c>
      <c r="BF418">
        <v>0</v>
      </c>
    </row>
    <row r="419" spans="1:58" customFormat="1" x14ac:dyDescent="0.25">
      <c r="A419">
        <v>330724</v>
      </c>
      <c r="B419" t="s">
        <v>132</v>
      </c>
      <c r="J419" t="s">
        <v>202</v>
      </c>
      <c r="N419" t="s">
        <v>202</v>
      </c>
      <c r="P419" t="s">
        <v>202</v>
      </c>
      <c r="Q419" t="s">
        <v>202</v>
      </c>
      <c r="V419" t="s">
        <v>202</v>
      </c>
      <c r="W419" t="s">
        <v>202</v>
      </c>
      <c r="X419" t="s">
        <v>202</v>
      </c>
      <c r="Y419" t="s">
        <v>202</v>
      </c>
      <c r="Z419" t="s">
        <v>202</v>
      </c>
      <c r="AA419" t="s">
        <v>202</v>
      </c>
      <c r="AB419" t="s">
        <v>202</v>
      </c>
      <c r="BF419">
        <v>0</v>
      </c>
    </row>
    <row r="420" spans="1:58" customFormat="1" x14ac:dyDescent="0.25">
      <c r="A420">
        <v>331051</v>
      </c>
      <c r="B420" t="s">
        <v>132</v>
      </c>
      <c r="H420" t="s">
        <v>202</v>
      </c>
      <c r="M420" t="s">
        <v>202</v>
      </c>
      <c r="N420" t="s">
        <v>202</v>
      </c>
      <c r="R420" t="s">
        <v>202</v>
      </c>
      <c r="T420" t="s">
        <v>202</v>
      </c>
      <c r="W420" t="s">
        <v>202</v>
      </c>
      <c r="X420" t="s">
        <v>202</v>
      </c>
      <c r="Y420" t="s">
        <v>202</v>
      </c>
      <c r="Z420" t="s">
        <v>202</v>
      </c>
      <c r="AA420" t="s">
        <v>202</v>
      </c>
      <c r="AB420" t="s">
        <v>202</v>
      </c>
      <c r="BF420">
        <v>0</v>
      </c>
    </row>
    <row r="421" spans="1:58" customFormat="1" x14ac:dyDescent="0.25">
      <c r="A421">
        <v>332901</v>
      </c>
      <c r="B421" t="s">
        <v>132</v>
      </c>
      <c r="C421" t="s">
        <v>202</v>
      </c>
      <c r="N421" t="s">
        <v>202</v>
      </c>
      <c r="P421" t="s">
        <v>202</v>
      </c>
      <c r="R421" t="s">
        <v>202</v>
      </c>
      <c r="T421" t="s">
        <v>202</v>
      </c>
      <c r="V421" t="s">
        <v>202</v>
      </c>
      <c r="W421" t="s">
        <v>202</v>
      </c>
      <c r="Y421" t="s">
        <v>202</v>
      </c>
      <c r="Z421" t="s">
        <v>202</v>
      </c>
      <c r="AA421" t="s">
        <v>202</v>
      </c>
      <c r="AB421" t="s">
        <v>202</v>
      </c>
      <c r="BF421">
        <v>0</v>
      </c>
    </row>
    <row r="422" spans="1:58" customFormat="1" x14ac:dyDescent="0.25">
      <c r="A422">
        <v>334148</v>
      </c>
      <c r="B422" t="s">
        <v>132</v>
      </c>
      <c r="K422" t="s">
        <v>202</v>
      </c>
      <c r="L422" t="s">
        <v>202</v>
      </c>
      <c r="P422" t="s">
        <v>202</v>
      </c>
      <c r="Q422" t="s">
        <v>202</v>
      </c>
      <c r="R422" t="s">
        <v>202</v>
      </c>
      <c r="S422" t="s">
        <v>202</v>
      </c>
      <c r="T422" t="s">
        <v>202</v>
      </c>
      <c r="W422" t="s">
        <v>202</v>
      </c>
      <c r="Y422" t="s">
        <v>202</v>
      </c>
      <c r="Z422" t="s">
        <v>202</v>
      </c>
      <c r="AB422" t="s">
        <v>202</v>
      </c>
      <c r="BF422">
        <v>0</v>
      </c>
    </row>
    <row r="423" spans="1:58" customFormat="1" x14ac:dyDescent="0.25">
      <c r="A423">
        <v>334682</v>
      </c>
      <c r="B423" t="s">
        <v>132</v>
      </c>
      <c r="F423" t="s">
        <v>202</v>
      </c>
      <c r="H423" t="s">
        <v>202</v>
      </c>
      <c r="P423" t="s">
        <v>202</v>
      </c>
      <c r="S423" t="s">
        <v>202</v>
      </c>
      <c r="T423" t="s">
        <v>202</v>
      </c>
      <c r="V423" t="s">
        <v>202</v>
      </c>
      <c r="X423" t="s">
        <v>202</v>
      </c>
      <c r="Y423" t="s">
        <v>202</v>
      </c>
      <c r="Z423" t="s">
        <v>202</v>
      </c>
      <c r="AA423" t="s">
        <v>202</v>
      </c>
      <c r="AB423" t="s">
        <v>202</v>
      </c>
      <c r="BF423">
        <v>0</v>
      </c>
    </row>
    <row r="424" spans="1:58" customFormat="1" x14ac:dyDescent="0.25">
      <c r="A424">
        <v>336128</v>
      </c>
      <c r="B424" t="s">
        <v>132</v>
      </c>
      <c r="F424" t="s">
        <v>202</v>
      </c>
      <c r="K424" t="s">
        <v>202</v>
      </c>
      <c r="P424" t="s">
        <v>202</v>
      </c>
      <c r="R424" t="s">
        <v>202</v>
      </c>
      <c r="T424" t="s">
        <v>202</v>
      </c>
      <c r="W424" t="s">
        <v>202</v>
      </c>
      <c r="X424" t="s">
        <v>202</v>
      </c>
      <c r="Y424" t="s">
        <v>202</v>
      </c>
      <c r="Z424" t="s">
        <v>202</v>
      </c>
      <c r="AA424" t="s">
        <v>202</v>
      </c>
      <c r="AB424" t="s">
        <v>202</v>
      </c>
      <c r="BF424">
        <v>0</v>
      </c>
    </row>
    <row r="425" spans="1:58" customFormat="1" x14ac:dyDescent="0.25">
      <c r="A425">
        <v>336268</v>
      </c>
      <c r="B425" t="s">
        <v>132</v>
      </c>
      <c r="P425" t="s">
        <v>202</v>
      </c>
      <c r="Q425" t="s">
        <v>202</v>
      </c>
      <c r="R425" t="s">
        <v>202</v>
      </c>
      <c r="S425" t="s">
        <v>202</v>
      </c>
      <c r="T425" t="s">
        <v>202</v>
      </c>
      <c r="W425" t="s">
        <v>202</v>
      </c>
      <c r="X425" t="s">
        <v>202</v>
      </c>
      <c r="Y425" t="s">
        <v>202</v>
      </c>
      <c r="Z425" t="s">
        <v>202</v>
      </c>
      <c r="AA425" t="s">
        <v>202</v>
      </c>
      <c r="AB425" t="s">
        <v>202</v>
      </c>
      <c r="BF425">
        <v>0</v>
      </c>
    </row>
    <row r="426" spans="1:58" customFormat="1" x14ac:dyDescent="0.25">
      <c r="A426">
        <v>337009</v>
      </c>
      <c r="B426" t="s">
        <v>132</v>
      </c>
      <c r="F426" t="s">
        <v>202</v>
      </c>
      <c r="K426" t="s">
        <v>202</v>
      </c>
      <c r="P426" t="s">
        <v>202</v>
      </c>
      <c r="S426" t="s">
        <v>202</v>
      </c>
      <c r="V426" t="s">
        <v>202</v>
      </c>
      <c r="W426" t="s">
        <v>202</v>
      </c>
      <c r="X426" t="s">
        <v>202</v>
      </c>
      <c r="Y426" t="s">
        <v>202</v>
      </c>
      <c r="Z426" t="s">
        <v>202</v>
      </c>
      <c r="AA426" t="s">
        <v>202</v>
      </c>
      <c r="AB426" t="s">
        <v>202</v>
      </c>
      <c r="BF426">
        <v>0</v>
      </c>
    </row>
    <row r="427" spans="1:58" customFormat="1" x14ac:dyDescent="0.25">
      <c r="A427">
        <v>337242</v>
      </c>
      <c r="B427" t="s">
        <v>132</v>
      </c>
      <c r="P427" t="s">
        <v>202</v>
      </c>
      <c r="Q427" t="s">
        <v>202</v>
      </c>
      <c r="R427" t="s">
        <v>202</v>
      </c>
      <c r="T427" t="s">
        <v>202</v>
      </c>
      <c r="V427" t="s">
        <v>202</v>
      </c>
      <c r="W427" t="s">
        <v>202</v>
      </c>
      <c r="X427" t="s">
        <v>202</v>
      </c>
      <c r="Y427" t="s">
        <v>202</v>
      </c>
      <c r="Z427" t="s">
        <v>202</v>
      </c>
      <c r="AA427" t="s">
        <v>202</v>
      </c>
      <c r="AB427" t="s">
        <v>202</v>
      </c>
      <c r="BF427">
        <v>0</v>
      </c>
    </row>
    <row r="428" spans="1:58" customFormat="1" x14ac:dyDescent="0.25">
      <c r="A428">
        <v>338258</v>
      </c>
      <c r="B428" t="s">
        <v>132</v>
      </c>
      <c r="F428" t="s">
        <v>202</v>
      </c>
      <c r="K428" t="s">
        <v>202</v>
      </c>
      <c r="L428" t="s">
        <v>202</v>
      </c>
      <c r="P428" t="s">
        <v>202</v>
      </c>
      <c r="U428" t="s">
        <v>202</v>
      </c>
      <c r="W428" t="s">
        <v>202</v>
      </c>
      <c r="X428" t="s">
        <v>202</v>
      </c>
      <c r="Y428" t="s">
        <v>202</v>
      </c>
      <c r="Z428" t="s">
        <v>202</v>
      </c>
      <c r="AA428" t="s">
        <v>202</v>
      </c>
      <c r="AB428" t="s">
        <v>202</v>
      </c>
      <c r="BF428">
        <v>0</v>
      </c>
    </row>
    <row r="429" spans="1:58" customFormat="1" x14ac:dyDescent="0.25">
      <c r="A429">
        <v>331953</v>
      </c>
      <c r="B429" t="s">
        <v>132</v>
      </c>
      <c r="I429" t="s">
        <v>202</v>
      </c>
      <c r="N429" t="s">
        <v>202</v>
      </c>
      <c r="P429" t="s">
        <v>202</v>
      </c>
      <c r="V429" t="s">
        <v>202</v>
      </c>
      <c r="W429" t="s">
        <v>202</v>
      </c>
      <c r="X429" t="s">
        <v>202</v>
      </c>
      <c r="Y429" t="s">
        <v>202</v>
      </c>
      <c r="Z429" t="s">
        <v>202</v>
      </c>
      <c r="AA429" t="s">
        <v>202</v>
      </c>
      <c r="AB429" t="s">
        <v>202</v>
      </c>
      <c r="BF429">
        <v>0</v>
      </c>
    </row>
    <row r="430" spans="1:58" customFormat="1" x14ac:dyDescent="0.25">
      <c r="A430">
        <v>334432</v>
      </c>
      <c r="B430" t="s">
        <v>132</v>
      </c>
      <c r="N430" t="s">
        <v>202</v>
      </c>
      <c r="P430" t="s">
        <v>202</v>
      </c>
      <c r="R430" t="s">
        <v>202</v>
      </c>
      <c r="V430" t="s">
        <v>202</v>
      </c>
      <c r="W430" t="s">
        <v>202</v>
      </c>
      <c r="X430" t="s">
        <v>202</v>
      </c>
      <c r="Y430" t="s">
        <v>202</v>
      </c>
      <c r="Z430" t="s">
        <v>202</v>
      </c>
      <c r="AA430" t="s">
        <v>202</v>
      </c>
      <c r="AB430" t="s">
        <v>202</v>
      </c>
      <c r="BF430">
        <v>0</v>
      </c>
    </row>
    <row r="431" spans="1:58" customFormat="1" x14ac:dyDescent="0.25">
      <c r="A431">
        <v>335492</v>
      </c>
      <c r="B431" t="s">
        <v>132</v>
      </c>
      <c r="P431" t="s">
        <v>202</v>
      </c>
      <c r="R431" t="s">
        <v>202</v>
      </c>
      <c r="U431" t="s">
        <v>202</v>
      </c>
      <c r="V431" t="s">
        <v>202</v>
      </c>
      <c r="W431" t="s">
        <v>202</v>
      </c>
      <c r="X431" t="s">
        <v>202</v>
      </c>
      <c r="Y431" t="s">
        <v>202</v>
      </c>
      <c r="Z431" t="s">
        <v>202</v>
      </c>
      <c r="AA431" t="s">
        <v>202</v>
      </c>
      <c r="AB431" t="s">
        <v>202</v>
      </c>
      <c r="BF431">
        <v>0</v>
      </c>
    </row>
    <row r="432" spans="1:58" customFormat="1" x14ac:dyDescent="0.25">
      <c r="A432">
        <v>336310</v>
      </c>
      <c r="B432" t="s">
        <v>132</v>
      </c>
      <c r="P432" t="s">
        <v>202</v>
      </c>
      <c r="Q432" t="s">
        <v>202</v>
      </c>
      <c r="R432" t="s">
        <v>202</v>
      </c>
      <c r="T432" t="s">
        <v>202</v>
      </c>
      <c r="W432" t="s">
        <v>202</v>
      </c>
      <c r="X432" t="s">
        <v>202</v>
      </c>
      <c r="Y432" t="s">
        <v>202</v>
      </c>
      <c r="Z432" t="s">
        <v>202</v>
      </c>
      <c r="AA432" t="s">
        <v>202</v>
      </c>
      <c r="AB432" t="s">
        <v>202</v>
      </c>
      <c r="BF432">
        <v>0</v>
      </c>
    </row>
    <row r="433" spans="1:58" customFormat="1" x14ac:dyDescent="0.25">
      <c r="A433">
        <v>338286</v>
      </c>
      <c r="B433" t="s">
        <v>132</v>
      </c>
      <c r="I433" t="s">
        <v>202</v>
      </c>
      <c r="N433" t="s">
        <v>202</v>
      </c>
      <c r="Q433" t="s">
        <v>202</v>
      </c>
      <c r="R433" t="s">
        <v>202</v>
      </c>
      <c r="U433" t="s">
        <v>202</v>
      </c>
      <c r="V433" t="s">
        <v>202</v>
      </c>
      <c r="X433" t="s">
        <v>202</v>
      </c>
      <c r="AA433" t="s">
        <v>202</v>
      </c>
      <c r="AB433" t="s">
        <v>202</v>
      </c>
      <c r="BF433">
        <v>0</v>
      </c>
    </row>
    <row r="434" spans="1:58" customFormat="1" x14ac:dyDescent="0.25">
      <c r="A434">
        <v>330382</v>
      </c>
      <c r="B434" t="s">
        <v>132</v>
      </c>
      <c r="H434" t="s">
        <v>202</v>
      </c>
      <c r="I434" t="s">
        <v>202</v>
      </c>
      <c r="N434" t="s">
        <v>202</v>
      </c>
      <c r="P434" t="s">
        <v>202</v>
      </c>
      <c r="V434" t="s">
        <v>202</v>
      </c>
      <c r="W434" t="s">
        <v>202</v>
      </c>
      <c r="Z434" t="s">
        <v>202</v>
      </c>
      <c r="AA434" t="s">
        <v>202</v>
      </c>
      <c r="AB434" t="s">
        <v>202</v>
      </c>
      <c r="BF434">
        <v>0</v>
      </c>
    </row>
    <row r="435" spans="1:58" customFormat="1" x14ac:dyDescent="0.25">
      <c r="A435">
        <v>332412</v>
      </c>
      <c r="B435" t="s">
        <v>132</v>
      </c>
      <c r="G435" t="s">
        <v>202</v>
      </c>
      <c r="H435" t="s">
        <v>202</v>
      </c>
      <c r="Q435" t="s">
        <v>202</v>
      </c>
      <c r="R435" t="s">
        <v>202</v>
      </c>
      <c r="V435" t="s">
        <v>202</v>
      </c>
      <c r="X435" t="s">
        <v>202</v>
      </c>
      <c r="Z435" t="s">
        <v>202</v>
      </c>
      <c r="AA435" t="s">
        <v>202</v>
      </c>
      <c r="AB435" t="s">
        <v>202</v>
      </c>
      <c r="BF435">
        <v>0</v>
      </c>
    </row>
    <row r="436" spans="1:58" customFormat="1" x14ac:dyDescent="0.25">
      <c r="A436">
        <v>335126</v>
      </c>
      <c r="B436" t="s">
        <v>132</v>
      </c>
      <c r="D436" t="s">
        <v>202</v>
      </c>
      <c r="P436" t="s">
        <v>202</v>
      </c>
      <c r="S436" t="s">
        <v>202</v>
      </c>
      <c r="W436" t="s">
        <v>202</v>
      </c>
      <c r="X436" t="s">
        <v>202</v>
      </c>
      <c r="Y436" t="s">
        <v>202</v>
      </c>
      <c r="Z436" t="s">
        <v>202</v>
      </c>
      <c r="AA436" t="s">
        <v>202</v>
      </c>
      <c r="AB436" t="s">
        <v>202</v>
      </c>
      <c r="BF436">
        <v>0</v>
      </c>
    </row>
    <row r="437" spans="1:58" customFormat="1" x14ac:dyDescent="0.25">
      <c r="A437">
        <v>335523</v>
      </c>
      <c r="B437" t="s">
        <v>132</v>
      </c>
      <c r="P437" t="s">
        <v>202</v>
      </c>
      <c r="R437" t="s">
        <v>202</v>
      </c>
      <c r="T437" t="s">
        <v>202</v>
      </c>
      <c r="W437" t="s">
        <v>202</v>
      </c>
      <c r="X437" t="s">
        <v>202</v>
      </c>
      <c r="Y437" t="s">
        <v>202</v>
      </c>
      <c r="Z437" t="s">
        <v>202</v>
      </c>
      <c r="AA437" t="s">
        <v>202</v>
      </c>
      <c r="AB437" t="s">
        <v>202</v>
      </c>
      <c r="BF437">
        <v>0</v>
      </c>
    </row>
    <row r="438" spans="1:58" customFormat="1" x14ac:dyDescent="0.25">
      <c r="A438">
        <v>335732</v>
      </c>
      <c r="B438" t="s">
        <v>132</v>
      </c>
      <c r="J438" t="s">
        <v>202</v>
      </c>
      <c r="P438" t="s">
        <v>202</v>
      </c>
      <c r="S438" t="s">
        <v>202</v>
      </c>
      <c r="W438" t="s">
        <v>202</v>
      </c>
      <c r="X438" t="s">
        <v>202</v>
      </c>
      <c r="Y438" t="s">
        <v>202</v>
      </c>
      <c r="Z438" t="s">
        <v>202</v>
      </c>
      <c r="AA438" t="s">
        <v>202</v>
      </c>
      <c r="AB438" t="s">
        <v>202</v>
      </c>
      <c r="BF438">
        <v>0</v>
      </c>
    </row>
    <row r="439" spans="1:58" customFormat="1" x14ac:dyDescent="0.25">
      <c r="A439">
        <v>335875</v>
      </c>
      <c r="B439" t="s">
        <v>132</v>
      </c>
      <c r="L439" t="s">
        <v>202</v>
      </c>
      <c r="P439" t="s">
        <v>202</v>
      </c>
      <c r="S439" t="s">
        <v>202</v>
      </c>
      <c r="T439" t="s">
        <v>202</v>
      </c>
      <c r="W439" t="s">
        <v>202</v>
      </c>
      <c r="X439" t="s">
        <v>202</v>
      </c>
      <c r="Z439" t="s">
        <v>202</v>
      </c>
      <c r="AA439" t="s">
        <v>202</v>
      </c>
      <c r="AB439" t="s">
        <v>202</v>
      </c>
      <c r="BF439">
        <v>0</v>
      </c>
    </row>
    <row r="440" spans="1:58" customFormat="1" x14ac:dyDescent="0.25">
      <c r="A440">
        <v>336355</v>
      </c>
      <c r="B440" t="s">
        <v>132</v>
      </c>
      <c r="F440" t="s">
        <v>202</v>
      </c>
      <c r="K440" t="s">
        <v>202</v>
      </c>
      <c r="P440" t="s">
        <v>202</v>
      </c>
      <c r="R440" t="s">
        <v>202</v>
      </c>
      <c r="W440" t="s">
        <v>202</v>
      </c>
      <c r="X440" t="s">
        <v>202</v>
      </c>
      <c r="Y440" t="s">
        <v>202</v>
      </c>
      <c r="Z440" t="s">
        <v>202</v>
      </c>
      <c r="AB440" t="s">
        <v>202</v>
      </c>
      <c r="BF440">
        <v>0</v>
      </c>
    </row>
    <row r="441" spans="1:58" customFormat="1" x14ac:dyDescent="0.25">
      <c r="A441">
        <v>336814</v>
      </c>
      <c r="B441" t="s">
        <v>132</v>
      </c>
      <c r="E441" t="s">
        <v>202</v>
      </c>
      <c r="F441" t="s">
        <v>202</v>
      </c>
      <c r="M441" t="s">
        <v>202</v>
      </c>
      <c r="P441" t="s">
        <v>202</v>
      </c>
      <c r="S441" t="s">
        <v>202</v>
      </c>
      <c r="T441" t="s">
        <v>202</v>
      </c>
      <c r="W441" t="s">
        <v>202</v>
      </c>
      <c r="Z441" t="s">
        <v>202</v>
      </c>
      <c r="AB441" t="s">
        <v>202</v>
      </c>
      <c r="BF441">
        <v>0</v>
      </c>
    </row>
    <row r="442" spans="1:58" customFormat="1" x14ac:dyDescent="0.25">
      <c r="A442">
        <v>338291</v>
      </c>
      <c r="B442" t="s">
        <v>132</v>
      </c>
      <c r="P442" t="s">
        <v>202</v>
      </c>
      <c r="Q442" t="s">
        <v>202</v>
      </c>
      <c r="V442" t="s">
        <v>202</v>
      </c>
      <c r="W442" t="s">
        <v>202</v>
      </c>
      <c r="X442" t="s">
        <v>202</v>
      </c>
      <c r="Y442" t="s">
        <v>202</v>
      </c>
      <c r="Z442" t="s">
        <v>202</v>
      </c>
      <c r="AA442" t="s">
        <v>202</v>
      </c>
      <c r="AB442" t="s">
        <v>202</v>
      </c>
      <c r="BF442">
        <v>0</v>
      </c>
    </row>
    <row r="443" spans="1:58" customFormat="1" x14ac:dyDescent="0.25">
      <c r="A443">
        <v>333939</v>
      </c>
      <c r="B443" t="s">
        <v>132</v>
      </c>
      <c r="K443" t="s">
        <v>202</v>
      </c>
      <c r="R443" t="s">
        <v>202</v>
      </c>
      <c r="W443" t="s">
        <v>202</v>
      </c>
      <c r="X443" t="s">
        <v>202</v>
      </c>
      <c r="Y443" t="s">
        <v>202</v>
      </c>
      <c r="Z443" t="s">
        <v>202</v>
      </c>
      <c r="AA443" t="s">
        <v>202</v>
      </c>
      <c r="AB443" t="s">
        <v>202</v>
      </c>
      <c r="BF443">
        <v>0</v>
      </c>
    </row>
    <row r="444" spans="1:58" customFormat="1" x14ac:dyDescent="0.25">
      <c r="A444">
        <v>335189</v>
      </c>
      <c r="B444" t="s">
        <v>132</v>
      </c>
      <c r="K444" t="s">
        <v>202</v>
      </c>
      <c r="P444" t="s">
        <v>202</v>
      </c>
      <c r="R444" t="s">
        <v>202</v>
      </c>
      <c r="W444" t="s">
        <v>202</v>
      </c>
      <c r="X444" t="s">
        <v>202</v>
      </c>
      <c r="Y444" t="s">
        <v>202</v>
      </c>
      <c r="Z444" t="s">
        <v>202</v>
      </c>
      <c r="AB444" t="s">
        <v>202</v>
      </c>
      <c r="BF444">
        <v>0</v>
      </c>
    </row>
    <row r="445" spans="1:58" customFormat="1" x14ac:dyDescent="0.25">
      <c r="A445">
        <v>335206</v>
      </c>
      <c r="B445" t="s">
        <v>132</v>
      </c>
      <c r="M445" t="s">
        <v>202</v>
      </c>
      <c r="Q445" t="s">
        <v>202</v>
      </c>
      <c r="R445" t="s">
        <v>202</v>
      </c>
      <c r="T445" t="s">
        <v>202</v>
      </c>
      <c r="W445" t="s">
        <v>202</v>
      </c>
      <c r="Y445" t="s">
        <v>202</v>
      </c>
      <c r="Z445" t="s">
        <v>202</v>
      </c>
      <c r="AB445" t="s">
        <v>202</v>
      </c>
      <c r="BF445">
        <v>0</v>
      </c>
    </row>
    <row r="446" spans="1:58" customFormat="1" x14ac:dyDescent="0.25">
      <c r="A446">
        <v>335451</v>
      </c>
      <c r="B446" t="s">
        <v>132</v>
      </c>
      <c r="S446" t="s">
        <v>202</v>
      </c>
      <c r="T446" t="s">
        <v>202</v>
      </c>
      <c r="W446" t="s">
        <v>202</v>
      </c>
      <c r="X446" t="s">
        <v>202</v>
      </c>
      <c r="Y446" t="s">
        <v>202</v>
      </c>
      <c r="Z446" t="s">
        <v>202</v>
      </c>
      <c r="AA446" t="s">
        <v>202</v>
      </c>
      <c r="AB446" t="s">
        <v>202</v>
      </c>
      <c r="BF446">
        <v>0</v>
      </c>
    </row>
    <row r="447" spans="1:58" customFormat="1" x14ac:dyDescent="0.25">
      <c r="A447">
        <v>335574</v>
      </c>
      <c r="B447" t="s">
        <v>132</v>
      </c>
      <c r="R447" t="s">
        <v>202</v>
      </c>
      <c r="S447" t="s">
        <v>202</v>
      </c>
      <c r="W447" t="s">
        <v>202</v>
      </c>
      <c r="X447" t="s">
        <v>202</v>
      </c>
      <c r="Y447" t="s">
        <v>202</v>
      </c>
      <c r="Z447" t="s">
        <v>202</v>
      </c>
      <c r="AA447" t="s">
        <v>202</v>
      </c>
      <c r="AB447" t="s">
        <v>202</v>
      </c>
      <c r="BF447">
        <v>0</v>
      </c>
    </row>
    <row r="448" spans="1:58" customFormat="1" x14ac:dyDescent="0.25">
      <c r="A448">
        <v>336106</v>
      </c>
      <c r="B448" t="s">
        <v>132</v>
      </c>
      <c r="K448" t="s">
        <v>202</v>
      </c>
      <c r="L448" t="s">
        <v>202</v>
      </c>
      <c r="W448" t="s">
        <v>202</v>
      </c>
      <c r="X448" t="s">
        <v>202</v>
      </c>
      <c r="Y448" t="s">
        <v>202</v>
      </c>
      <c r="Z448" t="s">
        <v>202</v>
      </c>
      <c r="AA448" t="s">
        <v>202</v>
      </c>
      <c r="AB448" t="s">
        <v>202</v>
      </c>
      <c r="BF448">
        <v>0</v>
      </c>
    </row>
    <row r="449" spans="1:58" customFormat="1" x14ac:dyDescent="0.25">
      <c r="A449">
        <v>338268</v>
      </c>
      <c r="B449" t="s">
        <v>132</v>
      </c>
      <c r="I449" t="s">
        <v>202</v>
      </c>
      <c r="P449" t="s">
        <v>202</v>
      </c>
      <c r="T449" t="s">
        <v>202</v>
      </c>
      <c r="V449" t="s">
        <v>202</v>
      </c>
      <c r="W449" t="s">
        <v>202</v>
      </c>
      <c r="Y449" t="s">
        <v>202</v>
      </c>
      <c r="Z449" t="s">
        <v>202</v>
      </c>
      <c r="AB449" t="s">
        <v>202</v>
      </c>
      <c r="BF449">
        <v>0</v>
      </c>
    </row>
    <row r="450" spans="1:58" customFormat="1" x14ac:dyDescent="0.25">
      <c r="A450">
        <v>338295</v>
      </c>
      <c r="B450" t="s">
        <v>132</v>
      </c>
      <c r="I450" t="s">
        <v>202</v>
      </c>
      <c r="P450" t="s">
        <v>202</v>
      </c>
      <c r="V450" t="s">
        <v>202</v>
      </c>
      <c r="W450" t="s">
        <v>202</v>
      </c>
      <c r="X450" t="s">
        <v>202</v>
      </c>
      <c r="Y450" t="s">
        <v>202</v>
      </c>
      <c r="Z450" t="s">
        <v>202</v>
      </c>
      <c r="AB450" t="s">
        <v>202</v>
      </c>
      <c r="BF450">
        <v>0</v>
      </c>
    </row>
    <row r="451" spans="1:58" customFormat="1" x14ac:dyDescent="0.25">
      <c r="A451">
        <v>338318</v>
      </c>
      <c r="B451" t="s">
        <v>132</v>
      </c>
      <c r="I451" t="s">
        <v>202</v>
      </c>
      <c r="U451" t="s">
        <v>202</v>
      </c>
      <c r="V451" t="s">
        <v>202</v>
      </c>
      <c r="W451" t="s">
        <v>202</v>
      </c>
      <c r="Y451" t="s">
        <v>202</v>
      </c>
      <c r="Z451" t="s">
        <v>202</v>
      </c>
      <c r="AB451" t="s">
        <v>202</v>
      </c>
      <c r="BF451">
        <v>0</v>
      </c>
    </row>
    <row r="452" spans="1:58" customFormat="1" x14ac:dyDescent="0.25">
      <c r="A452">
        <v>335055</v>
      </c>
      <c r="B452" t="s">
        <v>132</v>
      </c>
      <c r="H452" t="s">
        <v>202</v>
      </c>
      <c r="N452" t="s">
        <v>202</v>
      </c>
      <c r="P452" t="s">
        <v>202</v>
      </c>
      <c r="V452" t="s">
        <v>202</v>
      </c>
      <c r="Z452" t="s">
        <v>202</v>
      </c>
      <c r="AA452" t="s">
        <v>202</v>
      </c>
      <c r="AB452" t="s">
        <v>202</v>
      </c>
      <c r="BF452">
        <v>0</v>
      </c>
    </row>
    <row r="453" spans="1:58" customFormat="1" x14ac:dyDescent="0.25">
      <c r="A453">
        <v>326122</v>
      </c>
      <c r="B453" t="s">
        <v>132</v>
      </c>
      <c r="H453" t="s">
        <v>202</v>
      </c>
      <c r="P453" t="s">
        <v>202</v>
      </c>
      <c r="Q453" t="s">
        <v>202</v>
      </c>
      <c r="U453" t="s">
        <v>202</v>
      </c>
      <c r="X453" t="s">
        <v>202</v>
      </c>
      <c r="Z453" t="s">
        <v>202</v>
      </c>
      <c r="AB453" t="s">
        <v>202</v>
      </c>
      <c r="BF453">
        <v>0</v>
      </c>
    </row>
    <row r="454" spans="1:58" customFormat="1" x14ac:dyDescent="0.25">
      <c r="A454">
        <v>332542</v>
      </c>
      <c r="B454" t="s">
        <v>132</v>
      </c>
      <c r="H454" t="s">
        <v>202</v>
      </c>
      <c r="P454" t="s">
        <v>202</v>
      </c>
      <c r="Q454" t="s">
        <v>202</v>
      </c>
      <c r="R454" t="s">
        <v>202</v>
      </c>
      <c r="Z454" t="s">
        <v>202</v>
      </c>
      <c r="AA454" t="s">
        <v>202</v>
      </c>
      <c r="AB454" t="s">
        <v>202</v>
      </c>
      <c r="BF454">
        <v>0</v>
      </c>
    </row>
    <row r="455" spans="1:58" customFormat="1" x14ac:dyDescent="0.25">
      <c r="A455">
        <v>332645</v>
      </c>
      <c r="B455" t="s">
        <v>132</v>
      </c>
      <c r="P455" t="s">
        <v>202</v>
      </c>
      <c r="R455" t="s">
        <v>202</v>
      </c>
      <c r="T455" t="s">
        <v>202</v>
      </c>
      <c r="V455" t="s">
        <v>202</v>
      </c>
      <c r="Z455" t="s">
        <v>202</v>
      </c>
      <c r="AA455" t="s">
        <v>202</v>
      </c>
      <c r="AB455" t="s">
        <v>202</v>
      </c>
      <c r="BF455">
        <v>0</v>
      </c>
    </row>
    <row r="456" spans="1:58" customFormat="1" x14ac:dyDescent="0.25">
      <c r="A456">
        <v>335047</v>
      </c>
      <c r="B456" t="s">
        <v>132</v>
      </c>
      <c r="K456" t="s">
        <v>202</v>
      </c>
      <c r="P456" t="s">
        <v>202</v>
      </c>
      <c r="R456" t="s">
        <v>202</v>
      </c>
      <c r="W456" t="s">
        <v>202</v>
      </c>
      <c r="Z456" t="s">
        <v>202</v>
      </c>
      <c r="AA456" t="s">
        <v>202</v>
      </c>
      <c r="AB456" t="s">
        <v>202</v>
      </c>
      <c r="BF456">
        <v>0</v>
      </c>
    </row>
    <row r="457" spans="1:58" customFormat="1" x14ac:dyDescent="0.25">
      <c r="A457">
        <v>336089</v>
      </c>
      <c r="B457" t="s">
        <v>132</v>
      </c>
      <c r="G457" t="s">
        <v>202</v>
      </c>
      <c r="K457" t="s">
        <v>202</v>
      </c>
      <c r="P457" t="s">
        <v>202</v>
      </c>
      <c r="W457" t="s">
        <v>202</v>
      </c>
      <c r="Z457" t="s">
        <v>202</v>
      </c>
      <c r="AA457" t="s">
        <v>202</v>
      </c>
      <c r="AB457" t="s">
        <v>202</v>
      </c>
      <c r="BF457">
        <v>0</v>
      </c>
    </row>
    <row r="458" spans="1:58" customFormat="1" x14ac:dyDescent="0.25">
      <c r="A458">
        <v>336362</v>
      </c>
      <c r="B458" t="s">
        <v>132</v>
      </c>
      <c r="P458" t="s">
        <v>202</v>
      </c>
      <c r="W458" t="s">
        <v>202</v>
      </c>
      <c r="X458" t="s">
        <v>202</v>
      </c>
      <c r="Y458" t="s">
        <v>202</v>
      </c>
      <c r="Z458" t="s">
        <v>202</v>
      </c>
      <c r="AA458" t="s">
        <v>202</v>
      </c>
      <c r="AB458" t="s">
        <v>202</v>
      </c>
      <c r="BF458">
        <v>0</v>
      </c>
    </row>
    <row r="459" spans="1:58" customFormat="1" x14ac:dyDescent="0.25">
      <c r="A459">
        <v>336679</v>
      </c>
      <c r="B459" t="s">
        <v>132</v>
      </c>
      <c r="Q459" t="s">
        <v>202</v>
      </c>
      <c r="W459" t="s">
        <v>202</v>
      </c>
      <c r="X459" t="s">
        <v>202</v>
      </c>
      <c r="Y459" t="s">
        <v>202</v>
      </c>
      <c r="Z459" t="s">
        <v>202</v>
      </c>
      <c r="AA459" t="s">
        <v>202</v>
      </c>
      <c r="AB459" t="s">
        <v>202</v>
      </c>
      <c r="BF459">
        <v>0</v>
      </c>
    </row>
    <row r="460" spans="1:58" customFormat="1" x14ac:dyDescent="0.25">
      <c r="A460">
        <v>338279</v>
      </c>
      <c r="B460" t="s">
        <v>132</v>
      </c>
      <c r="N460" t="s">
        <v>202</v>
      </c>
      <c r="P460" t="s">
        <v>202</v>
      </c>
      <c r="V460" t="s">
        <v>202</v>
      </c>
      <c r="W460" t="s">
        <v>202</v>
      </c>
      <c r="Y460" t="s">
        <v>202</v>
      </c>
      <c r="AA460" t="s">
        <v>202</v>
      </c>
      <c r="AB460" t="s">
        <v>202</v>
      </c>
      <c r="BF460">
        <v>0</v>
      </c>
    </row>
    <row r="461" spans="1:58" customFormat="1" x14ac:dyDescent="0.25">
      <c r="A461">
        <v>337405</v>
      </c>
      <c r="B461" t="s">
        <v>132</v>
      </c>
      <c r="W461" t="s">
        <v>202</v>
      </c>
      <c r="X461" t="s">
        <v>202</v>
      </c>
      <c r="Y461" t="s">
        <v>202</v>
      </c>
      <c r="Z461" t="s">
        <v>202</v>
      </c>
      <c r="AA461" t="s">
        <v>202</v>
      </c>
      <c r="AB461" t="s">
        <v>202</v>
      </c>
      <c r="BF461" t="s">
        <v>3176</v>
      </c>
    </row>
    <row r="462" spans="1:58" customFormat="1" x14ac:dyDescent="0.25">
      <c r="A462">
        <v>338270</v>
      </c>
      <c r="B462" t="s">
        <v>132</v>
      </c>
      <c r="N462" t="s">
        <v>202</v>
      </c>
      <c r="Q462" t="s">
        <v>202</v>
      </c>
      <c r="T462" t="s">
        <v>202</v>
      </c>
      <c r="W462" t="s">
        <v>202</v>
      </c>
      <c r="AA462" t="s">
        <v>202</v>
      </c>
      <c r="AB462" t="s">
        <v>202</v>
      </c>
      <c r="BF462">
        <v>0</v>
      </c>
    </row>
    <row r="463" spans="1:58" customFormat="1" x14ac:dyDescent="0.25">
      <c r="A463">
        <v>335054</v>
      </c>
      <c r="B463" t="s">
        <v>132</v>
      </c>
      <c r="W463" t="s">
        <v>202</v>
      </c>
      <c r="X463" t="s">
        <v>202</v>
      </c>
      <c r="Y463" t="s">
        <v>202</v>
      </c>
      <c r="Z463" t="s">
        <v>202</v>
      </c>
      <c r="AA463" t="s">
        <v>202</v>
      </c>
      <c r="AB463" t="s">
        <v>202</v>
      </c>
      <c r="BF463">
        <v>0</v>
      </c>
    </row>
    <row r="464" spans="1:58" customFormat="1" x14ac:dyDescent="0.25">
      <c r="A464">
        <v>336241</v>
      </c>
      <c r="B464" t="s">
        <v>132</v>
      </c>
      <c r="I464" t="s">
        <v>202</v>
      </c>
      <c r="N464" t="s">
        <v>202</v>
      </c>
      <c r="P464" t="s">
        <v>202</v>
      </c>
      <c r="V464" t="s">
        <v>202</v>
      </c>
      <c r="AA464" t="s">
        <v>202</v>
      </c>
      <c r="AB464" t="s">
        <v>202</v>
      </c>
      <c r="BF464">
        <v>0</v>
      </c>
    </row>
    <row r="465" spans="1:58" customFormat="1" x14ac:dyDescent="0.25">
      <c r="A465">
        <v>318072</v>
      </c>
      <c r="B465" t="s">
        <v>132</v>
      </c>
      <c r="N465" t="s">
        <v>202</v>
      </c>
      <c r="V465" t="s">
        <v>202</v>
      </c>
      <c r="Z465" t="s">
        <v>202</v>
      </c>
      <c r="AA465" t="s">
        <v>202</v>
      </c>
      <c r="AB465" t="s">
        <v>202</v>
      </c>
      <c r="BF465">
        <v>0</v>
      </c>
    </row>
    <row r="466" spans="1:58" customFormat="1" x14ac:dyDescent="0.25">
      <c r="A466">
        <v>334470</v>
      </c>
      <c r="B466" t="s">
        <v>132</v>
      </c>
      <c r="P466" t="s">
        <v>202</v>
      </c>
      <c r="X466" t="s">
        <v>202</v>
      </c>
      <c r="Y466" t="s">
        <v>202</v>
      </c>
      <c r="AA466" t="s">
        <v>202</v>
      </c>
      <c r="AB466" t="s">
        <v>202</v>
      </c>
      <c r="BF466">
        <v>0</v>
      </c>
    </row>
    <row r="467" spans="1:58" customFormat="1" x14ac:dyDescent="0.25">
      <c r="A467">
        <v>335834</v>
      </c>
      <c r="B467" t="s">
        <v>132</v>
      </c>
      <c r="P467" t="s">
        <v>202</v>
      </c>
      <c r="R467" t="s">
        <v>202</v>
      </c>
      <c r="S467" t="s">
        <v>202</v>
      </c>
      <c r="Z467" t="s">
        <v>202</v>
      </c>
      <c r="AB467" t="s">
        <v>202</v>
      </c>
      <c r="BF467">
        <v>0</v>
      </c>
    </row>
    <row r="468" spans="1:58" customFormat="1" x14ac:dyDescent="0.25">
      <c r="A468">
        <v>338341</v>
      </c>
      <c r="B468" t="s">
        <v>132</v>
      </c>
      <c r="I468" t="s">
        <v>202</v>
      </c>
      <c r="V468" t="s">
        <v>202</v>
      </c>
      <c r="W468" t="s">
        <v>202</v>
      </c>
      <c r="X468" t="s">
        <v>202</v>
      </c>
      <c r="AB468" t="s">
        <v>202</v>
      </c>
      <c r="BF468">
        <v>0</v>
      </c>
    </row>
    <row r="469" spans="1:58" customFormat="1" x14ac:dyDescent="0.25">
      <c r="A469">
        <v>332309</v>
      </c>
      <c r="B469" t="s">
        <v>132</v>
      </c>
      <c r="C469" t="s">
        <v>202</v>
      </c>
      <c r="O469" t="s">
        <v>202</v>
      </c>
      <c r="P469" t="s">
        <v>202</v>
      </c>
      <c r="S469" t="s">
        <v>202</v>
      </c>
      <c r="W469" t="s">
        <v>202</v>
      </c>
      <c r="X469" t="s">
        <v>202</v>
      </c>
      <c r="Y469" t="s">
        <v>202</v>
      </c>
      <c r="Z469" t="s">
        <v>202</v>
      </c>
      <c r="AB469" t="s">
        <v>202</v>
      </c>
      <c r="BF469">
        <v>0</v>
      </c>
    </row>
    <row r="470" spans="1:58" customFormat="1" x14ac:dyDescent="0.25">
      <c r="A470">
        <v>334640</v>
      </c>
      <c r="B470" t="s">
        <v>132</v>
      </c>
      <c r="O470" t="s">
        <v>202</v>
      </c>
      <c r="R470" t="s">
        <v>202</v>
      </c>
      <c r="T470" t="s">
        <v>202</v>
      </c>
      <c r="W470" t="s">
        <v>202</v>
      </c>
      <c r="Y470" t="s">
        <v>202</v>
      </c>
      <c r="Z470" t="s">
        <v>202</v>
      </c>
      <c r="AA470" t="s">
        <v>202</v>
      </c>
      <c r="BF470">
        <v>0</v>
      </c>
    </row>
    <row r="471" spans="1:58" customFormat="1" x14ac:dyDescent="0.25">
      <c r="A471">
        <v>338256</v>
      </c>
      <c r="B471" t="s">
        <v>132</v>
      </c>
      <c r="O471" t="s">
        <v>202</v>
      </c>
      <c r="Q471" t="s">
        <v>202</v>
      </c>
      <c r="R471" t="s">
        <v>202</v>
      </c>
      <c r="W471" t="s">
        <v>202</v>
      </c>
      <c r="Z471" t="s">
        <v>202</v>
      </c>
      <c r="AA471" t="s">
        <v>202</v>
      </c>
      <c r="BF471">
        <v>0</v>
      </c>
    </row>
    <row r="472" spans="1:58" customFormat="1" x14ac:dyDescent="0.25">
      <c r="A472">
        <v>323681</v>
      </c>
      <c r="B472" t="s">
        <v>132</v>
      </c>
      <c r="H472" t="s">
        <v>202</v>
      </c>
      <c r="I472" t="s">
        <v>202</v>
      </c>
      <c r="N472" t="s">
        <v>202</v>
      </c>
      <c r="P472" t="s">
        <v>202</v>
      </c>
      <c r="R472" t="s">
        <v>202</v>
      </c>
      <c r="U472" t="s">
        <v>202</v>
      </c>
      <c r="V472" t="s">
        <v>202</v>
      </c>
      <c r="W472" t="s">
        <v>202</v>
      </c>
      <c r="X472" t="s">
        <v>202</v>
      </c>
      <c r="Y472" t="s">
        <v>202</v>
      </c>
      <c r="Z472" t="s">
        <v>202</v>
      </c>
      <c r="AA472" t="s">
        <v>202</v>
      </c>
      <c r="BF472">
        <v>0</v>
      </c>
    </row>
    <row r="473" spans="1:58" customFormat="1" x14ac:dyDescent="0.25">
      <c r="A473">
        <v>334788</v>
      </c>
      <c r="B473" t="s">
        <v>132</v>
      </c>
      <c r="F473" t="s">
        <v>202</v>
      </c>
      <c r="J473" t="s">
        <v>202</v>
      </c>
      <c r="P473" t="s">
        <v>202</v>
      </c>
      <c r="S473" t="s">
        <v>202</v>
      </c>
      <c r="T473" t="s">
        <v>202</v>
      </c>
      <c r="U473" t="s">
        <v>202</v>
      </c>
      <c r="V473" t="s">
        <v>202</v>
      </c>
      <c r="W473" t="s">
        <v>202</v>
      </c>
      <c r="X473" t="s">
        <v>202</v>
      </c>
      <c r="Y473" t="s">
        <v>202</v>
      </c>
      <c r="Z473" t="s">
        <v>202</v>
      </c>
      <c r="AA473" t="s">
        <v>202</v>
      </c>
      <c r="BF473">
        <v>0</v>
      </c>
    </row>
    <row r="474" spans="1:58" customFormat="1" x14ac:dyDescent="0.25">
      <c r="A474">
        <v>338332</v>
      </c>
      <c r="B474" t="s">
        <v>132</v>
      </c>
      <c r="G474" t="s">
        <v>202</v>
      </c>
      <c r="I474" t="s">
        <v>202</v>
      </c>
      <c r="J474" t="s">
        <v>202</v>
      </c>
      <c r="N474" t="s">
        <v>202</v>
      </c>
      <c r="Q474" t="s">
        <v>202</v>
      </c>
      <c r="R474" t="s">
        <v>202</v>
      </c>
      <c r="V474" t="s">
        <v>202</v>
      </c>
      <c r="X474" t="s">
        <v>202</v>
      </c>
      <c r="Z474" t="s">
        <v>202</v>
      </c>
      <c r="AA474" t="s">
        <v>202</v>
      </c>
      <c r="BF474">
        <v>0</v>
      </c>
    </row>
    <row r="475" spans="1:58" customFormat="1" x14ac:dyDescent="0.25">
      <c r="A475">
        <v>333055</v>
      </c>
      <c r="B475" t="s">
        <v>132</v>
      </c>
      <c r="L475" t="s">
        <v>202</v>
      </c>
      <c r="M475" t="s">
        <v>202</v>
      </c>
      <c r="N475" t="s">
        <v>202</v>
      </c>
      <c r="P475" t="s">
        <v>202</v>
      </c>
      <c r="U475" t="s">
        <v>202</v>
      </c>
      <c r="W475" t="s">
        <v>202</v>
      </c>
      <c r="X475" t="s">
        <v>202</v>
      </c>
      <c r="Y475" t="s">
        <v>202</v>
      </c>
      <c r="Z475" t="s">
        <v>202</v>
      </c>
      <c r="AA475" t="s">
        <v>202</v>
      </c>
      <c r="BF475">
        <v>0</v>
      </c>
    </row>
    <row r="476" spans="1:58" customFormat="1" x14ac:dyDescent="0.25">
      <c r="A476">
        <v>330027</v>
      </c>
      <c r="B476" t="s">
        <v>132</v>
      </c>
      <c r="H476" t="s">
        <v>202</v>
      </c>
      <c r="I476" t="s">
        <v>202</v>
      </c>
      <c r="N476" t="s">
        <v>202</v>
      </c>
      <c r="P476" t="s">
        <v>202</v>
      </c>
      <c r="T476" t="s">
        <v>202</v>
      </c>
      <c r="U476" t="s">
        <v>202</v>
      </c>
      <c r="W476" t="s">
        <v>202</v>
      </c>
      <c r="Y476" t="s">
        <v>202</v>
      </c>
      <c r="Z476" t="s">
        <v>202</v>
      </c>
      <c r="AA476" t="s">
        <v>202</v>
      </c>
      <c r="BF476">
        <v>0</v>
      </c>
    </row>
    <row r="477" spans="1:58" customFormat="1" x14ac:dyDescent="0.25">
      <c r="A477">
        <v>317081</v>
      </c>
      <c r="B477" t="s">
        <v>132</v>
      </c>
      <c r="E477" t="s">
        <v>202</v>
      </c>
      <c r="G477" t="s">
        <v>202</v>
      </c>
      <c r="K477" t="s">
        <v>202</v>
      </c>
      <c r="N477" t="s">
        <v>202</v>
      </c>
      <c r="P477" t="s">
        <v>202</v>
      </c>
      <c r="R477" t="s">
        <v>202</v>
      </c>
      <c r="T477" t="s">
        <v>202</v>
      </c>
      <c r="W477" t="s">
        <v>202</v>
      </c>
      <c r="Z477" t="s">
        <v>202</v>
      </c>
      <c r="AA477" t="s">
        <v>202</v>
      </c>
      <c r="BF477">
        <v>0</v>
      </c>
    </row>
    <row r="478" spans="1:58" customFormat="1" x14ac:dyDescent="0.25">
      <c r="A478">
        <v>329549</v>
      </c>
      <c r="B478" t="s">
        <v>132</v>
      </c>
      <c r="F478" t="s">
        <v>202</v>
      </c>
      <c r="G478" t="s">
        <v>202</v>
      </c>
      <c r="K478" t="s">
        <v>202</v>
      </c>
      <c r="P478" t="s">
        <v>202</v>
      </c>
      <c r="R478" t="s">
        <v>202</v>
      </c>
      <c r="S478" t="s">
        <v>202</v>
      </c>
      <c r="W478" t="s">
        <v>202</v>
      </c>
      <c r="X478" t="s">
        <v>202</v>
      </c>
      <c r="Z478" t="s">
        <v>202</v>
      </c>
      <c r="BF478">
        <v>0</v>
      </c>
    </row>
    <row r="479" spans="1:58" customFormat="1" x14ac:dyDescent="0.25">
      <c r="A479">
        <v>327902</v>
      </c>
      <c r="B479" t="s">
        <v>132</v>
      </c>
      <c r="H479" t="s">
        <v>202</v>
      </c>
      <c r="L479" t="s">
        <v>202</v>
      </c>
      <c r="P479" t="s">
        <v>202</v>
      </c>
      <c r="U479" t="s">
        <v>202</v>
      </c>
      <c r="W479" t="s">
        <v>202</v>
      </c>
      <c r="X479" t="s">
        <v>202</v>
      </c>
      <c r="Z479" t="s">
        <v>202</v>
      </c>
      <c r="BF479">
        <v>0</v>
      </c>
    </row>
    <row r="480" spans="1:58" customFormat="1" x14ac:dyDescent="0.25">
      <c r="A480">
        <v>329265</v>
      </c>
      <c r="B480" t="s">
        <v>132</v>
      </c>
      <c r="E480" t="s">
        <v>202</v>
      </c>
      <c r="K480" t="s">
        <v>202</v>
      </c>
      <c r="P480" t="s">
        <v>202</v>
      </c>
      <c r="Q480" t="s">
        <v>202</v>
      </c>
      <c r="S480" t="s">
        <v>202</v>
      </c>
      <c r="Z480" t="s">
        <v>202</v>
      </c>
      <c r="AA480" t="s">
        <v>202</v>
      </c>
      <c r="BF480">
        <v>0</v>
      </c>
    </row>
    <row r="481" spans="1:58" customFormat="1" x14ac:dyDescent="0.25">
      <c r="A481">
        <v>334392</v>
      </c>
      <c r="B481" t="s">
        <v>132</v>
      </c>
      <c r="H481" t="s">
        <v>202</v>
      </c>
      <c r="P481" t="s">
        <v>202</v>
      </c>
      <c r="R481" t="s">
        <v>202</v>
      </c>
      <c r="S481" t="s">
        <v>202</v>
      </c>
      <c r="X481" t="s">
        <v>202</v>
      </c>
      <c r="Z481" t="s">
        <v>202</v>
      </c>
      <c r="BF481">
        <v>0</v>
      </c>
    </row>
    <row r="482" spans="1:58" customFormat="1" x14ac:dyDescent="0.25">
      <c r="A482">
        <v>334440</v>
      </c>
      <c r="B482" t="s">
        <v>132</v>
      </c>
      <c r="I482" t="s">
        <v>202</v>
      </c>
      <c r="N482" t="s">
        <v>202</v>
      </c>
      <c r="P482" t="s">
        <v>202</v>
      </c>
      <c r="V482" t="s">
        <v>202</v>
      </c>
      <c r="W482" t="s">
        <v>202</v>
      </c>
      <c r="AA482" t="s">
        <v>202</v>
      </c>
      <c r="BF482">
        <v>0</v>
      </c>
    </row>
    <row r="483" spans="1:58" customFormat="1" x14ac:dyDescent="0.25">
      <c r="A483">
        <v>336933</v>
      </c>
      <c r="B483" t="s">
        <v>132</v>
      </c>
      <c r="H483" t="s">
        <v>202</v>
      </c>
      <c r="N483" t="s">
        <v>202</v>
      </c>
      <c r="P483" t="s">
        <v>202</v>
      </c>
      <c r="R483" t="s">
        <v>202</v>
      </c>
      <c r="W483" t="s">
        <v>202</v>
      </c>
      <c r="Z483" t="s">
        <v>202</v>
      </c>
      <c r="BF483" t="s">
        <v>3176</v>
      </c>
    </row>
    <row r="484" spans="1:58" customFormat="1" x14ac:dyDescent="0.25">
      <c r="A484">
        <v>317516</v>
      </c>
      <c r="B484" t="s">
        <v>132</v>
      </c>
      <c r="I484" t="s">
        <v>202</v>
      </c>
      <c r="V484" t="s">
        <v>202</v>
      </c>
      <c r="Y484" t="s">
        <v>202</v>
      </c>
      <c r="Z484" t="s">
        <v>202</v>
      </c>
      <c r="AA484" t="s">
        <v>202</v>
      </c>
      <c r="BF484">
        <v>0</v>
      </c>
    </row>
    <row r="485" spans="1:58" customFormat="1" x14ac:dyDescent="0.25">
      <c r="A485">
        <v>329594</v>
      </c>
      <c r="B485" t="s">
        <v>132</v>
      </c>
      <c r="F485" t="s">
        <v>202</v>
      </c>
      <c r="H485" t="s">
        <v>202</v>
      </c>
      <c r="P485" t="s">
        <v>202</v>
      </c>
      <c r="Z485" t="s">
        <v>202</v>
      </c>
      <c r="AA485" t="s">
        <v>202</v>
      </c>
      <c r="BF485">
        <v>0</v>
      </c>
    </row>
    <row r="486" spans="1:58" customFormat="1" x14ac:dyDescent="0.25">
      <c r="A486">
        <v>335003</v>
      </c>
      <c r="B486" t="s">
        <v>132</v>
      </c>
      <c r="N486" t="s">
        <v>202</v>
      </c>
      <c r="P486" t="s">
        <v>202</v>
      </c>
      <c r="X486" t="s">
        <v>202</v>
      </c>
      <c r="Y486" t="s">
        <v>202</v>
      </c>
      <c r="AA486" t="s">
        <v>202</v>
      </c>
      <c r="BF486">
        <v>0</v>
      </c>
    </row>
    <row r="487" spans="1:58" customFormat="1" x14ac:dyDescent="0.25">
      <c r="A487">
        <v>337006</v>
      </c>
      <c r="B487" t="s">
        <v>132</v>
      </c>
      <c r="F487" t="s">
        <v>202</v>
      </c>
      <c r="J487" t="s">
        <v>202</v>
      </c>
      <c r="P487" t="s">
        <v>202</v>
      </c>
      <c r="W487" t="s">
        <v>202</v>
      </c>
      <c r="Z487" t="s">
        <v>202</v>
      </c>
      <c r="BF487">
        <v>0</v>
      </c>
    </row>
    <row r="488" spans="1:58" customFormat="1" x14ac:dyDescent="0.25">
      <c r="A488">
        <v>322254</v>
      </c>
      <c r="B488" t="s">
        <v>132</v>
      </c>
      <c r="I488" t="s">
        <v>202</v>
      </c>
      <c r="N488" t="s">
        <v>202</v>
      </c>
      <c r="O488" t="s">
        <v>202</v>
      </c>
      <c r="P488" t="s">
        <v>202</v>
      </c>
      <c r="R488" t="s">
        <v>202</v>
      </c>
      <c r="V488" t="s">
        <v>202</v>
      </c>
      <c r="W488" t="s">
        <v>202</v>
      </c>
      <c r="Y488" t="s">
        <v>202</v>
      </c>
      <c r="Z488" t="s">
        <v>202</v>
      </c>
      <c r="AA488" t="s">
        <v>202</v>
      </c>
      <c r="AB488" t="s">
        <v>202</v>
      </c>
      <c r="BF488" t="s">
        <v>3524</v>
      </c>
    </row>
    <row r="489" spans="1:58" customFormat="1" x14ac:dyDescent="0.25">
      <c r="A489">
        <v>327593</v>
      </c>
      <c r="B489" t="s">
        <v>132</v>
      </c>
      <c r="N489" t="s">
        <v>202</v>
      </c>
      <c r="O489" t="s">
        <v>202</v>
      </c>
      <c r="P489" t="s">
        <v>202</v>
      </c>
      <c r="V489" t="s">
        <v>202</v>
      </c>
      <c r="W489" t="s">
        <v>202</v>
      </c>
      <c r="AA489" t="s">
        <v>202</v>
      </c>
      <c r="BF489" t="s">
        <v>3524</v>
      </c>
    </row>
    <row r="490" spans="1:58" customFormat="1" x14ac:dyDescent="0.25">
      <c r="A490">
        <v>327075</v>
      </c>
      <c r="B490" t="s">
        <v>132</v>
      </c>
      <c r="E490" t="s">
        <v>202</v>
      </c>
      <c r="M490" t="s">
        <v>202</v>
      </c>
      <c r="O490" t="s">
        <v>202</v>
      </c>
      <c r="P490" t="s">
        <v>202</v>
      </c>
      <c r="Q490" t="s">
        <v>202</v>
      </c>
      <c r="R490" t="s">
        <v>202</v>
      </c>
      <c r="T490" t="s">
        <v>202</v>
      </c>
      <c r="W490" t="s">
        <v>202</v>
      </c>
      <c r="X490" t="s">
        <v>202</v>
      </c>
      <c r="Y490" t="s">
        <v>202</v>
      </c>
      <c r="Z490" t="s">
        <v>202</v>
      </c>
      <c r="AB490" t="s">
        <v>202</v>
      </c>
      <c r="BF490" t="e">
        <v>#N/A</v>
      </c>
    </row>
    <row r="491" spans="1:58" customFormat="1" x14ac:dyDescent="0.25">
      <c r="A491">
        <v>336095</v>
      </c>
      <c r="B491" t="s">
        <v>132</v>
      </c>
      <c r="C491" t="s">
        <v>202</v>
      </c>
      <c r="E491" t="s">
        <v>202</v>
      </c>
      <c r="G491" t="s">
        <v>202</v>
      </c>
      <c r="M491" t="s">
        <v>202</v>
      </c>
      <c r="N491" t="s">
        <v>202</v>
      </c>
      <c r="O491" t="s">
        <v>202</v>
      </c>
      <c r="P491" t="s">
        <v>202</v>
      </c>
      <c r="Q491" t="s">
        <v>202</v>
      </c>
      <c r="R491" t="s">
        <v>202</v>
      </c>
      <c r="S491" t="s">
        <v>202</v>
      </c>
      <c r="T491" t="s">
        <v>202</v>
      </c>
      <c r="U491" t="s">
        <v>202</v>
      </c>
      <c r="V491" t="s">
        <v>202</v>
      </c>
      <c r="W491" t="s">
        <v>202</v>
      </c>
      <c r="X491" t="s">
        <v>202</v>
      </c>
      <c r="Y491" t="s">
        <v>202</v>
      </c>
      <c r="Z491" t="s">
        <v>202</v>
      </c>
      <c r="AA491" t="s">
        <v>202</v>
      </c>
      <c r="AB491" t="s">
        <v>202</v>
      </c>
      <c r="BF491" t="s">
        <v>3183</v>
      </c>
    </row>
    <row r="492" spans="1:58" customFormat="1" x14ac:dyDescent="0.25">
      <c r="A492">
        <v>335095</v>
      </c>
      <c r="B492" t="s">
        <v>132</v>
      </c>
      <c r="G492" t="s">
        <v>202</v>
      </c>
      <c r="H492" t="s">
        <v>202</v>
      </c>
      <c r="I492" t="s">
        <v>202</v>
      </c>
      <c r="L492" t="s">
        <v>202</v>
      </c>
      <c r="N492" t="s">
        <v>202</v>
      </c>
      <c r="O492" t="s">
        <v>202</v>
      </c>
      <c r="P492" t="s">
        <v>202</v>
      </c>
      <c r="Q492" t="s">
        <v>202</v>
      </c>
      <c r="R492" t="s">
        <v>202</v>
      </c>
      <c r="S492" t="s">
        <v>202</v>
      </c>
      <c r="T492" t="s">
        <v>202</v>
      </c>
      <c r="U492" t="s">
        <v>202</v>
      </c>
      <c r="V492" t="s">
        <v>202</v>
      </c>
      <c r="W492" t="s">
        <v>202</v>
      </c>
      <c r="X492" t="s">
        <v>202</v>
      </c>
      <c r="Y492" t="s">
        <v>202</v>
      </c>
      <c r="Z492" t="s">
        <v>202</v>
      </c>
      <c r="AA492" t="s">
        <v>202</v>
      </c>
      <c r="AB492" t="s">
        <v>202</v>
      </c>
      <c r="BF492" t="s">
        <v>3183</v>
      </c>
    </row>
    <row r="493" spans="1:58" customFormat="1" x14ac:dyDescent="0.25">
      <c r="A493">
        <v>335080</v>
      </c>
      <c r="B493" t="s">
        <v>132</v>
      </c>
      <c r="C493" t="s">
        <v>202</v>
      </c>
      <c r="D493" t="s">
        <v>202</v>
      </c>
      <c r="G493" t="s">
        <v>202</v>
      </c>
      <c r="J493" t="s">
        <v>202</v>
      </c>
      <c r="N493" t="s">
        <v>202</v>
      </c>
      <c r="O493" t="s">
        <v>202</v>
      </c>
      <c r="P493" t="s">
        <v>202</v>
      </c>
      <c r="Q493" t="s">
        <v>202</v>
      </c>
      <c r="R493" t="s">
        <v>202</v>
      </c>
      <c r="S493" t="s">
        <v>202</v>
      </c>
      <c r="T493" t="s">
        <v>202</v>
      </c>
      <c r="U493" t="s">
        <v>202</v>
      </c>
      <c r="V493" t="s">
        <v>202</v>
      </c>
      <c r="W493" t="s">
        <v>202</v>
      </c>
      <c r="X493" t="s">
        <v>202</v>
      </c>
      <c r="Y493" t="s">
        <v>202</v>
      </c>
      <c r="Z493" t="s">
        <v>202</v>
      </c>
      <c r="AA493" t="s">
        <v>202</v>
      </c>
      <c r="AB493" t="s">
        <v>202</v>
      </c>
      <c r="BF493" t="s">
        <v>3183</v>
      </c>
    </row>
    <row r="494" spans="1:58" customFormat="1" x14ac:dyDescent="0.25">
      <c r="A494">
        <v>336944</v>
      </c>
      <c r="B494" t="s">
        <v>132</v>
      </c>
      <c r="G494" t="s">
        <v>202</v>
      </c>
      <c r="I494" t="s">
        <v>202</v>
      </c>
      <c r="J494" t="s">
        <v>202</v>
      </c>
      <c r="L494" t="s">
        <v>202</v>
      </c>
      <c r="O494" t="s">
        <v>202</v>
      </c>
      <c r="P494" t="s">
        <v>202</v>
      </c>
      <c r="Q494" t="s">
        <v>202</v>
      </c>
      <c r="R494" t="s">
        <v>202</v>
      </c>
      <c r="S494" t="s">
        <v>202</v>
      </c>
      <c r="T494" t="s">
        <v>202</v>
      </c>
      <c r="U494" t="s">
        <v>202</v>
      </c>
      <c r="V494" t="s">
        <v>202</v>
      </c>
      <c r="W494" t="s">
        <v>202</v>
      </c>
      <c r="X494" t="s">
        <v>202</v>
      </c>
      <c r="Y494" t="s">
        <v>202</v>
      </c>
      <c r="Z494" t="s">
        <v>202</v>
      </c>
      <c r="AA494" t="s">
        <v>202</v>
      </c>
      <c r="AB494" t="s">
        <v>202</v>
      </c>
      <c r="BF494" t="s">
        <v>3183</v>
      </c>
    </row>
    <row r="495" spans="1:58" customFormat="1" x14ac:dyDescent="0.25">
      <c r="A495">
        <v>336936</v>
      </c>
      <c r="B495" t="s">
        <v>132</v>
      </c>
      <c r="G495" t="s">
        <v>202</v>
      </c>
      <c r="H495" t="s">
        <v>202</v>
      </c>
      <c r="K495" t="s">
        <v>202</v>
      </c>
      <c r="L495" t="s">
        <v>202</v>
      </c>
      <c r="O495" t="s">
        <v>202</v>
      </c>
      <c r="P495" t="s">
        <v>202</v>
      </c>
      <c r="Q495" t="s">
        <v>202</v>
      </c>
      <c r="R495" t="s">
        <v>202</v>
      </c>
      <c r="S495" t="s">
        <v>202</v>
      </c>
      <c r="T495" t="s">
        <v>202</v>
      </c>
      <c r="U495" t="s">
        <v>202</v>
      </c>
      <c r="V495" t="s">
        <v>202</v>
      </c>
      <c r="W495" t="s">
        <v>202</v>
      </c>
      <c r="X495" t="s">
        <v>202</v>
      </c>
      <c r="Y495" t="s">
        <v>202</v>
      </c>
      <c r="Z495" t="s">
        <v>202</v>
      </c>
      <c r="AA495" t="s">
        <v>202</v>
      </c>
      <c r="AB495" t="s">
        <v>202</v>
      </c>
      <c r="BF495" t="s">
        <v>3183</v>
      </c>
    </row>
    <row r="496" spans="1:58" customFormat="1" x14ac:dyDescent="0.25">
      <c r="A496">
        <v>336556</v>
      </c>
      <c r="B496" t="s">
        <v>132</v>
      </c>
      <c r="F496" t="s">
        <v>202</v>
      </c>
      <c r="H496" t="s">
        <v>202</v>
      </c>
      <c r="K496" t="s">
        <v>202</v>
      </c>
      <c r="N496" t="s">
        <v>202</v>
      </c>
      <c r="O496" t="s">
        <v>202</v>
      </c>
      <c r="P496" t="s">
        <v>202</v>
      </c>
      <c r="Q496" t="s">
        <v>202</v>
      </c>
      <c r="R496" t="s">
        <v>202</v>
      </c>
      <c r="S496" t="s">
        <v>202</v>
      </c>
      <c r="T496" t="s">
        <v>202</v>
      </c>
      <c r="U496" t="s">
        <v>202</v>
      </c>
      <c r="V496" t="s">
        <v>202</v>
      </c>
      <c r="W496" t="s">
        <v>202</v>
      </c>
      <c r="X496" t="s">
        <v>202</v>
      </c>
      <c r="Y496" t="s">
        <v>202</v>
      </c>
      <c r="Z496" t="s">
        <v>202</v>
      </c>
      <c r="AA496" t="s">
        <v>202</v>
      </c>
      <c r="AB496" t="s">
        <v>202</v>
      </c>
      <c r="BF496" t="s">
        <v>3183</v>
      </c>
    </row>
    <row r="497" spans="1:58" customFormat="1" x14ac:dyDescent="0.25">
      <c r="A497">
        <v>336518</v>
      </c>
      <c r="B497" t="s">
        <v>132</v>
      </c>
      <c r="G497" t="s">
        <v>202</v>
      </c>
      <c r="H497" t="s">
        <v>202</v>
      </c>
      <c r="K497" t="s">
        <v>202</v>
      </c>
      <c r="N497" t="s">
        <v>202</v>
      </c>
      <c r="O497" t="s">
        <v>202</v>
      </c>
      <c r="P497" t="s">
        <v>202</v>
      </c>
      <c r="Q497" t="s">
        <v>202</v>
      </c>
      <c r="R497" t="s">
        <v>202</v>
      </c>
      <c r="S497" t="s">
        <v>202</v>
      </c>
      <c r="T497" t="s">
        <v>202</v>
      </c>
      <c r="U497" t="s">
        <v>202</v>
      </c>
      <c r="V497" t="s">
        <v>202</v>
      </c>
      <c r="W497" t="s">
        <v>202</v>
      </c>
      <c r="X497" t="s">
        <v>202</v>
      </c>
      <c r="Y497" t="s">
        <v>202</v>
      </c>
      <c r="Z497" t="s">
        <v>202</v>
      </c>
      <c r="AA497" t="s">
        <v>202</v>
      </c>
      <c r="AB497" t="s">
        <v>202</v>
      </c>
      <c r="BF497" t="s">
        <v>3183</v>
      </c>
    </row>
    <row r="498" spans="1:58" customFormat="1" x14ac:dyDescent="0.25">
      <c r="A498">
        <v>336905</v>
      </c>
      <c r="B498" t="s">
        <v>132</v>
      </c>
      <c r="E498" t="s">
        <v>202</v>
      </c>
      <c r="H498" t="s">
        <v>202</v>
      </c>
      <c r="M498" t="s">
        <v>202</v>
      </c>
      <c r="O498" t="s">
        <v>202</v>
      </c>
      <c r="P498" t="s">
        <v>202</v>
      </c>
      <c r="Q498" t="s">
        <v>202</v>
      </c>
      <c r="R498" t="s">
        <v>202</v>
      </c>
      <c r="S498" t="s">
        <v>202</v>
      </c>
      <c r="T498" t="s">
        <v>202</v>
      </c>
      <c r="U498" t="s">
        <v>202</v>
      </c>
      <c r="V498" t="s">
        <v>202</v>
      </c>
      <c r="W498" t="s">
        <v>202</v>
      </c>
      <c r="X498" t="s">
        <v>202</v>
      </c>
      <c r="Y498" t="s">
        <v>202</v>
      </c>
      <c r="Z498" t="s">
        <v>202</v>
      </c>
      <c r="AA498" t="s">
        <v>202</v>
      </c>
      <c r="AB498" t="s">
        <v>202</v>
      </c>
      <c r="BF498" t="s">
        <v>3183</v>
      </c>
    </row>
    <row r="499" spans="1:58" customFormat="1" x14ac:dyDescent="0.25">
      <c r="A499">
        <v>336752</v>
      </c>
      <c r="B499" t="s">
        <v>132</v>
      </c>
      <c r="G499" t="s">
        <v>202</v>
      </c>
      <c r="I499" t="s">
        <v>202</v>
      </c>
      <c r="M499" t="s">
        <v>202</v>
      </c>
      <c r="N499" t="s">
        <v>202</v>
      </c>
      <c r="O499" t="s">
        <v>202</v>
      </c>
      <c r="P499" t="s">
        <v>202</v>
      </c>
      <c r="Q499" t="s">
        <v>202</v>
      </c>
      <c r="R499" t="s">
        <v>202</v>
      </c>
      <c r="T499" t="s">
        <v>202</v>
      </c>
      <c r="V499" t="s">
        <v>202</v>
      </c>
      <c r="W499" t="s">
        <v>202</v>
      </c>
      <c r="X499" t="s">
        <v>202</v>
      </c>
      <c r="Y499" t="s">
        <v>202</v>
      </c>
      <c r="Z499" t="s">
        <v>202</v>
      </c>
      <c r="AA499" t="s">
        <v>202</v>
      </c>
      <c r="AB499" t="s">
        <v>202</v>
      </c>
      <c r="BF499" t="s">
        <v>3183</v>
      </c>
    </row>
    <row r="500" spans="1:58" customFormat="1" x14ac:dyDescent="0.25">
      <c r="A500">
        <v>325907</v>
      </c>
      <c r="B500" t="s">
        <v>132</v>
      </c>
      <c r="M500" t="s">
        <v>202</v>
      </c>
      <c r="N500" t="s">
        <v>202</v>
      </c>
      <c r="O500" t="s">
        <v>202</v>
      </c>
      <c r="P500" t="s">
        <v>202</v>
      </c>
      <c r="Q500" t="s">
        <v>202</v>
      </c>
      <c r="U500" t="s">
        <v>202</v>
      </c>
      <c r="V500" t="s">
        <v>202</v>
      </c>
      <c r="W500" t="s">
        <v>202</v>
      </c>
      <c r="X500" t="s">
        <v>202</v>
      </c>
      <c r="Y500" t="s">
        <v>202</v>
      </c>
      <c r="Z500" t="s">
        <v>202</v>
      </c>
      <c r="AA500" t="s">
        <v>202</v>
      </c>
      <c r="AB500" t="s">
        <v>202</v>
      </c>
      <c r="BF500">
        <v>0</v>
      </c>
    </row>
    <row r="501" spans="1:58" customFormat="1" x14ac:dyDescent="0.25">
      <c r="A501">
        <v>335576</v>
      </c>
      <c r="B501" t="s">
        <v>132</v>
      </c>
      <c r="M501" t="s">
        <v>202</v>
      </c>
      <c r="O501" t="s">
        <v>202</v>
      </c>
      <c r="P501" t="s">
        <v>202</v>
      </c>
      <c r="S501" t="s">
        <v>202</v>
      </c>
      <c r="W501" t="s">
        <v>202</v>
      </c>
      <c r="Y501" t="s">
        <v>202</v>
      </c>
      <c r="Z501" t="s">
        <v>202</v>
      </c>
      <c r="AA501" t="s">
        <v>202</v>
      </c>
      <c r="AB501" t="s">
        <v>202</v>
      </c>
      <c r="BF501" t="s">
        <v>3183</v>
      </c>
    </row>
    <row r="502" spans="1:58" customFormat="1" x14ac:dyDescent="0.25">
      <c r="A502">
        <v>332914</v>
      </c>
      <c r="B502" t="s">
        <v>132</v>
      </c>
      <c r="H502" t="s">
        <v>202</v>
      </c>
      <c r="M502" t="s">
        <v>202</v>
      </c>
      <c r="O502" t="s">
        <v>202</v>
      </c>
      <c r="P502" t="s">
        <v>202</v>
      </c>
      <c r="W502" t="s">
        <v>202</v>
      </c>
      <c r="X502" t="s">
        <v>202</v>
      </c>
      <c r="Y502" t="s">
        <v>202</v>
      </c>
      <c r="Z502" t="s">
        <v>202</v>
      </c>
      <c r="AB502" t="s">
        <v>202</v>
      </c>
      <c r="BF502">
        <v>0</v>
      </c>
    </row>
    <row r="503" spans="1:58" customFormat="1" x14ac:dyDescent="0.25">
      <c r="A503">
        <v>331704</v>
      </c>
      <c r="B503" t="s">
        <v>132</v>
      </c>
      <c r="J503" t="s">
        <v>202</v>
      </c>
      <c r="M503" t="s">
        <v>202</v>
      </c>
      <c r="O503" t="s">
        <v>202</v>
      </c>
      <c r="P503" t="s">
        <v>202</v>
      </c>
      <c r="Y503" t="s">
        <v>202</v>
      </c>
      <c r="Z503" t="s">
        <v>202</v>
      </c>
      <c r="AA503" t="s">
        <v>202</v>
      </c>
      <c r="AB503" t="s">
        <v>202</v>
      </c>
      <c r="BF503">
        <v>0</v>
      </c>
    </row>
    <row r="504" spans="1:58" customFormat="1" x14ac:dyDescent="0.25">
      <c r="A504">
        <v>332721</v>
      </c>
      <c r="B504" t="s">
        <v>132</v>
      </c>
      <c r="O504" t="s">
        <v>202</v>
      </c>
      <c r="P504" t="s">
        <v>202</v>
      </c>
      <c r="T504" t="s">
        <v>202</v>
      </c>
      <c r="W504" t="s">
        <v>202</v>
      </c>
      <c r="Z504" t="s">
        <v>202</v>
      </c>
      <c r="AA504" t="s">
        <v>202</v>
      </c>
      <c r="AB504" t="s">
        <v>202</v>
      </c>
      <c r="BF504">
        <v>0</v>
      </c>
    </row>
    <row r="505" spans="1:58" customFormat="1" x14ac:dyDescent="0.25">
      <c r="A505">
        <v>335060</v>
      </c>
      <c r="B505" t="s">
        <v>132</v>
      </c>
      <c r="I505" t="s">
        <v>202</v>
      </c>
      <c r="K505" t="s">
        <v>202</v>
      </c>
      <c r="N505" t="s">
        <v>202</v>
      </c>
      <c r="O505" t="s">
        <v>202</v>
      </c>
      <c r="P505" t="s">
        <v>202</v>
      </c>
      <c r="R505" t="s">
        <v>202</v>
      </c>
      <c r="S505" t="s">
        <v>202</v>
      </c>
      <c r="T505" t="s">
        <v>202</v>
      </c>
      <c r="U505" t="s">
        <v>202</v>
      </c>
      <c r="V505" t="s">
        <v>202</v>
      </c>
      <c r="W505" t="s">
        <v>202</v>
      </c>
      <c r="X505" t="s">
        <v>202</v>
      </c>
      <c r="Y505" t="s">
        <v>202</v>
      </c>
      <c r="Z505" t="s">
        <v>202</v>
      </c>
      <c r="AA505" t="s">
        <v>202</v>
      </c>
      <c r="AB505" t="s">
        <v>202</v>
      </c>
      <c r="BF505" t="s">
        <v>3183</v>
      </c>
    </row>
    <row r="506" spans="1:58" customFormat="1" x14ac:dyDescent="0.25">
      <c r="A506">
        <v>336856</v>
      </c>
      <c r="B506" t="s">
        <v>132</v>
      </c>
      <c r="H506" t="s">
        <v>202</v>
      </c>
      <c r="O506" t="s">
        <v>202</v>
      </c>
      <c r="P506" t="s">
        <v>202</v>
      </c>
      <c r="Q506" t="s">
        <v>202</v>
      </c>
      <c r="S506" t="s">
        <v>202</v>
      </c>
      <c r="T506" t="s">
        <v>202</v>
      </c>
      <c r="V506" t="s">
        <v>202</v>
      </c>
      <c r="W506" t="s">
        <v>202</v>
      </c>
      <c r="X506" t="s">
        <v>202</v>
      </c>
      <c r="Y506" t="s">
        <v>202</v>
      </c>
      <c r="Z506" t="s">
        <v>202</v>
      </c>
      <c r="AA506" t="s">
        <v>202</v>
      </c>
      <c r="AB506" t="s">
        <v>202</v>
      </c>
      <c r="BF506" t="s">
        <v>3183</v>
      </c>
    </row>
    <row r="507" spans="1:58" customFormat="1" x14ac:dyDescent="0.25">
      <c r="A507">
        <v>335788</v>
      </c>
      <c r="B507" t="s">
        <v>132</v>
      </c>
      <c r="C507" t="s">
        <v>202</v>
      </c>
      <c r="E507" t="s">
        <v>202</v>
      </c>
      <c r="F507" t="s">
        <v>202</v>
      </c>
      <c r="G507" t="s">
        <v>202</v>
      </c>
      <c r="J507" t="s">
        <v>202</v>
      </c>
      <c r="K507" t="s">
        <v>202</v>
      </c>
      <c r="P507" t="s">
        <v>202</v>
      </c>
      <c r="Q507" t="s">
        <v>202</v>
      </c>
      <c r="R507" t="s">
        <v>202</v>
      </c>
      <c r="S507" t="s">
        <v>202</v>
      </c>
      <c r="T507" t="s">
        <v>202</v>
      </c>
      <c r="U507" t="s">
        <v>202</v>
      </c>
      <c r="W507" t="s">
        <v>202</v>
      </c>
      <c r="X507" t="s">
        <v>202</v>
      </c>
      <c r="Y507" t="s">
        <v>202</v>
      </c>
      <c r="Z507" t="s">
        <v>202</v>
      </c>
      <c r="AB507" t="s">
        <v>202</v>
      </c>
      <c r="BF507" t="s">
        <v>3183</v>
      </c>
    </row>
    <row r="508" spans="1:58" customFormat="1" x14ac:dyDescent="0.25">
      <c r="A508">
        <v>337105</v>
      </c>
      <c r="B508" t="s">
        <v>132</v>
      </c>
      <c r="F508" t="s">
        <v>202</v>
      </c>
      <c r="I508" t="s">
        <v>202</v>
      </c>
      <c r="K508" t="s">
        <v>202</v>
      </c>
      <c r="M508" t="s">
        <v>202</v>
      </c>
      <c r="P508" t="s">
        <v>202</v>
      </c>
      <c r="Q508" t="s">
        <v>202</v>
      </c>
      <c r="R508" t="s">
        <v>202</v>
      </c>
      <c r="S508" t="s">
        <v>202</v>
      </c>
      <c r="U508" t="s">
        <v>202</v>
      </c>
      <c r="V508" t="s">
        <v>202</v>
      </c>
      <c r="W508" t="s">
        <v>202</v>
      </c>
      <c r="X508" t="s">
        <v>202</v>
      </c>
      <c r="Y508" t="s">
        <v>202</v>
      </c>
      <c r="Z508" t="s">
        <v>202</v>
      </c>
      <c r="AA508" t="s">
        <v>202</v>
      </c>
      <c r="AB508" t="s">
        <v>202</v>
      </c>
      <c r="BF508">
        <v>0</v>
      </c>
    </row>
    <row r="509" spans="1:58" customFormat="1" x14ac:dyDescent="0.25">
      <c r="A509">
        <v>336749</v>
      </c>
      <c r="B509" t="s">
        <v>132</v>
      </c>
      <c r="G509" t="s">
        <v>202</v>
      </c>
      <c r="H509" t="s">
        <v>202</v>
      </c>
      <c r="M509" t="s">
        <v>202</v>
      </c>
      <c r="P509" t="s">
        <v>202</v>
      </c>
      <c r="Q509" t="s">
        <v>202</v>
      </c>
      <c r="R509" t="s">
        <v>202</v>
      </c>
      <c r="S509" t="s">
        <v>202</v>
      </c>
      <c r="T509" t="s">
        <v>202</v>
      </c>
      <c r="U509" t="s">
        <v>202</v>
      </c>
      <c r="W509" t="s">
        <v>202</v>
      </c>
      <c r="X509" t="s">
        <v>202</v>
      </c>
      <c r="Y509" t="s">
        <v>202</v>
      </c>
      <c r="Z509" t="s">
        <v>202</v>
      </c>
      <c r="AA509" t="s">
        <v>202</v>
      </c>
      <c r="AB509" t="s">
        <v>202</v>
      </c>
      <c r="BF509" t="s">
        <v>3183</v>
      </c>
    </row>
    <row r="510" spans="1:58" customFormat="1" x14ac:dyDescent="0.25">
      <c r="A510">
        <v>336489</v>
      </c>
      <c r="B510" t="s">
        <v>132</v>
      </c>
      <c r="H510" t="s">
        <v>202</v>
      </c>
      <c r="I510" t="s">
        <v>202</v>
      </c>
      <c r="L510" t="s">
        <v>202</v>
      </c>
      <c r="P510" t="s">
        <v>202</v>
      </c>
      <c r="Q510" t="s">
        <v>202</v>
      </c>
      <c r="R510" t="s">
        <v>202</v>
      </c>
      <c r="S510" t="s">
        <v>202</v>
      </c>
      <c r="V510" t="s">
        <v>202</v>
      </c>
      <c r="W510" t="s">
        <v>202</v>
      </c>
      <c r="X510" t="s">
        <v>202</v>
      </c>
      <c r="Y510" t="s">
        <v>202</v>
      </c>
      <c r="Z510" t="s">
        <v>202</v>
      </c>
      <c r="AA510" t="s">
        <v>202</v>
      </c>
      <c r="AB510" t="s">
        <v>202</v>
      </c>
      <c r="BF510" t="s">
        <v>3183</v>
      </c>
    </row>
    <row r="511" spans="1:58" customFormat="1" x14ac:dyDescent="0.25">
      <c r="A511">
        <v>330742</v>
      </c>
      <c r="B511" t="s">
        <v>132</v>
      </c>
      <c r="C511" t="s">
        <v>202</v>
      </c>
      <c r="P511" t="s">
        <v>202</v>
      </c>
      <c r="Q511" t="s">
        <v>202</v>
      </c>
      <c r="R511" t="s">
        <v>202</v>
      </c>
      <c r="S511" t="s">
        <v>202</v>
      </c>
      <c r="T511" t="s">
        <v>202</v>
      </c>
      <c r="U511" t="s">
        <v>202</v>
      </c>
      <c r="V511" t="s">
        <v>202</v>
      </c>
      <c r="W511" t="s">
        <v>202</v>
      </c>
      <c r="X511" t="s">
        <v>202</v>
      </c>
      <c r="Y511" t="s">
        <v>202</v>
      </c>
      <c r="Z511" t="s">
        <v>202</v>
      </c>
      <c r="AA511" t="s">
        <v>202</v>
      </c>
      <c r="AB511" t="s">
        <v>202</v>
      </c>
      <c r="BF511">
        <v>0</v>
      </c>
    </row>
    <row r="512" spans="1:58" customFormat="1" x14ac:dyDescent="0.25">
      <c r="A512">
        <v>330499</v>
      </c>
      <c r="B512" t="s">
        <v>132</v>
      </c>
      <c r="H512" t="s">
        <v>202</v>
      </c>
      <c r="I512" t="s">
        <v>202</v>
      </c>
      <c r="K512" t="s">
        <v>202</v>
      </c>
      <c r="N512" t="s">
        <v>202</v>
      </c>
      <c r="P512" t="s">
        <v>202</v>
      </c>
      <c r="R512" t="s">
        <v>202</v>
      </c>
      <c r="S512" t="s">
        <v>202</v>
      </c>
      <c r="V512" t="s">
        <v>202</v>
      </c>
      <c r="W512" t="s">
        <v>202</v>
      </c>
      <c r="X512" t="s">
        <v>202</v>
      </c>
      <c r="Y512" t="s">
        <v>202</v>
      </c>
      <c r="AA512" t="s">
        <v>202</v>
      </c>
      <c r="AB512" t="s">
        <v>202</v>
      </c>
      <c r="BF512" t="s">
        <v>3183</v>
      </c>
    </row>
    <row r="513" spans="1:58" customFormat="1" x14ac:dyDescent="0.25">
      <c r="A513">
        <v>336353</v>
      </c>
      <c r="B513" t="s">
        <v>132</v>
      </c>
      <c r="J513" t="s">
        <v>202</v>
      </c>
      <c r="K513" t="s">
        <v>202</v>
      </c>
      <c r="M513" t="s">
        <v>202</v>
      </c>
      <c r="P513" t="s">
        <v>202</v>
      </c>
      <c r="Q513" t="s">
        <v>202</v>
      </c>
      <c r="S513" t="s">
        <v>202</v>
      </c>
      <c r="T513" t="s">
        <v>202</v>
      </c>
      <c r="W513" t="s">
        <v>202</v>
      </c>
      <c r="X513" t="s">
        <v>202</v>
      </c>
      <c r="Y513" t="s">
        <v>202</v>
      </c>
      <c r="Z513" t="s">
        <v>202</v>
      </c>
      <c r="AA513" t="s">
        <v>202</v>
      </c>
      <c r="AB513" t="s">
        <v>202</v>
      </c>
      <c r="BF513" t="s">
        <v>3183</v>
      </c>
    </row>
    <row r="514" spans="1:58" customFormat="1" x14ac:dyDescent="0.25">
      <c r="A514">
        <v>332811</v>
      </c>
      <c r="B514" t="s">
        <v>132</v>
      </c>
      <c r="P514" t="s">
        <v>202</v>
      </c>
      <c r="Q514" t="s">
        <v>202</v>
      </c>
      <c r="R514" t="s">
        <v>202</v>
      </c>
      <c r="T514" t="s">
        <v>202</v>
      </c>
      <c r="U514" t="s">
        <v>202</v>
      </c>
      <c r="V514" t="s">
        <v>202</v>
      </c>
      <c r="W514" t="s">
        <v>202</v>
      </c>
      <c r="X514" t="s">
        <v>202</v>
      </c>
      <c r="Y514" t="s">
        <v>202</v>
      </c>
      <c r="Z514" t="s">
        <v>202</v>
      </c>
      <c r="AA514" t="s">
        <v>202</v>
      </c>
      <c r="AB514" t="s">
        <v>202</v>
      </c>
      <c r="BF514" t="s">
        <v>3183</v>
      </c>
    </row>
    <row r="515" spans="1:58" customFormat="1" x14ac:dyDescent="0.25">
      <c r="A515">
        <v>336595</v>
      </c>
      <c r="B515" t="s">
        <v>132</v>
      </c>
      <c r="K515" t="s">
        <v>202</v>
      </c>
      <c r="P515" t="s">
        <v>202</v>
      </c>
      <c r="R515" t="s">
        <v>202</v>
      </c>
      <c r="S515" t="s">
        <v>202</v>
      </c>
      <c r="T515" t="s">
        <v>202</v>
      </c>
      <c r="W515" t="s">
        <v>202</v>
      </c>
      <c r="X515" t="s">
        <v>202</v>
      </c>
      <c r="Y515" t="s">
        <v>202</v>
      </c>
      <c r="Z515" t="s">
        <v>202</v>
      </c>
      <c r="AA515" t="s">
        <v>202</v>
      </c>
      <c r="AB515" t="s">
        <v>202</v>
      </c>
      <c r="BF515" t="s">
        <v>3183</v>
      </c>
    </row>
    <row r="516" spans="1:58" customFormat="1" x14ac:dyDescent="0.25">
      <c r="A516">
        <v>329908</v>
      </c>
      <c r="B516" t="s">
        <v>132</v>
      </c>
      <c r="G516" t="s">
        <v>202</v>
      </c>
      <c r="H516" t="s">
        <v>202</v>
      </c>
      <c r="P516" t="s">
        <v>202</v>
      </c>
      <c r="R516" t="s">
        <v>202</v>
      </c>
      <c r="S516" t="s">
        <v>202</v>
      </c>
      <c r="T516" t="s">
        <v>202</v>
      </c>
      <c r="W516" t="s">
        <v>202</v>
      </c>
      <c r="Y516" t="s">
        <v>202</v>
      </c>
      <c r="Z516" t="s">
        <v>202</v>
      </c>
      <c r="AA516" t="s">
        <v>202</v>
      </c>
      <c r="AB516" t="s">
        <v>202</v>
      </c>
      <c r="BF516">
        <v>0</v>
      </c>
    </row>
    <row r="517" spans="1:58" customFormat="1" x14ac:dyDescent="0.25">
      <c r="A517">
        <v>314568</v>
      </c>
      <c r="B517" t="s">
        <v>132</v>
      </c>
      <c r="I517" t="s">
        <v>202</v>
      </c>
      <c r="J517" t="s">
        <v>202</v>
      </c>
      <c r="T517" t="s">
        <v>202</v>
      </c>
      <c r="U517" t="s">
        <v>202</v>
      </c>
      <c r="V517" t="s">
        <v>202</v>
      </c>
      <c r="W517" t="s">
        <v>202</v>
      </c>
      <c r="X517" t="s">
        <v>202</v>
      </c>
      <c r="Y517" t="s">
        <v>202</v>
      </c>
      <c r="Z517" t="s">
        <v>202</v>
      </c>
      <c r="AB517" t="s">
        <v>202</v>
      </c>
      <c r="BF517" t="s">
        <v>3183</v>
      </c>
    </row>
    <row r="518" spans="1:58" customFormat="1" x14ac:dyDescent="0.25">
      <c r="A518">
        <v>336895</v>
      </c>
      <c r="B518" t="s">
        <v>132</v>
      </c>
      <c r="H518" t="s">
        <v>202</v>
      </c>
      <c r="L518" t="s">
        <v>202</v>
      </c>
      <c r="P518" t="s">
        <v>202</v>
      </c>
      <c r="R518" t="s">
        <v>202</v>
      </c>
      <c r="V518" t="s">
        <v>202</v>
      </c>
      <c r="W518" t="s">
        <v>202</v>
      </c>
      <c r="Y518" t="s">
        <v>202</v>
      </c>
      <c r="Z518" t="s">
        <v>202</v>
      </c>
      <c r="AA518" t="s">
        <v>202</v>
      </c>
      <c r="AB518" t="s">
        <v>202</v>
      </c>
      <c r="BF518" t="s">
        <v>3183</v>
      </c>
    </row>
    <row r="519" spans="1:58" customFormat="1" x14ac:dyDescent="0.25">
      <c r="A519">
        <v>329362</v>
      </c>
      <c r="B519" t="s">
        <v>132</v>
      </c>
      <c r="G519" t="s">
        <v>202</v>
      </c>
      <c r="P519" t="s">
        <v>202</v>
      </c>
      <c r="R519" t="s">
        <v>202</v>
      </c>
      <c r="T519" t="s">
        <v>202</v>
      </c>
      <c r="V519" t="s">
        <v>202</v>
      </c>
      <c r="Y519" t="s">
        <v>202</v>
      </c>
      <c r="Z519" t="s">
        <v>202</v>
      </c>
      <c r="AB519" t="s">
        <v>202</v>
      </c>
      <c r="BF519">
        <v>0</v>
      </c>
    </row>
    <row r="520" spans="1:58" customFormat="1" x14ac:dyDescent="0.25">
      <c r="A520">
        <v>329330</v>
      </c>
      <c r="B520" t="s">
        <v>132</v>
      </c>
      <c r="N520" t="s">
        <v>202</v>
      </c>
      <c r="P520" t="s">
        <v>202</v>
      </c>
      <c r="Q520" t="s">
        <v>202</v>
      </c>
      <c r="AA520" t="s">
        <v>202</v>
      </c>
      <c r="AB520" t="s">
        <v>202</v>
      </c>
      <c r="BF520">
        <v>0</v>
      </c>
    </row>
    <row r="521" spans="1:58" customFormat="1" x14ac:dyDescent="0.25">
      <c r="A521">
        <v>336540</v>
      </c>
      <c r="B521" t="s">
        <v>132</v>
      </c>
      <c r="N521" t="s">
        <v>202</v>
      </c>
      <c r="O521" t="s">
        <v>202</v>
      </c>
      <c r="P521" t="s">
        <v>202</v>
      </c>
      <c r="T521" t="s">
        <v>202</v>
      </c>
      <c r="V521" t="s">
        <v>202</v>
      </c>
      <c r="W521" t="s">
        <v>202</v>
      </c>
      <c r="X521" t="s">
        <v>202</v>
      </c>
      <c r="Y521" t="s">
        <v>202</v>
      </c>
      <c r="Z521" t="s">
        <v>202</v>
      </c>
      <c r="AA521" t="s">
        <v>202</v>
      </c>
      <c r="AB521" t="s">
        <v>202</v>
      </c>
      <c r="BF521" t="s">
        <v>3183</v>
      </c>
    </row>
    <row r="522" spans="1:58" customFormat="1" x14ac:dyDescent="0.25">
      <c r="A522">
        <v>336822</v>
      </c>
      <c r="B522" t="s">
        <v>132</v>
      </c>
      <c r="P522" t="s">
        <v>202</v>
      </c>
      <c r="S522" t="s">
        <v>202</v>
      </c>
      <c r="Y522" t="s">
        <v>202</v>
      </c>
      <c r="AA522" t="s">
        <v>202</v>
      </c>
      <c r="AB522" t="s">
        <v>202</v>
      </c>
      <c r="BF522" t="s">
        <v>3183</v>
      </c>
    </row>
    <row r="523" spans="1:58" customFormat="1" x14ac:dyDescent="0.25">
      <c r="A523">
        <v>336937</v>
      </c>
      <c r="B523" t="s">
        <v>132</v>
      </c>
      <c r="I523" t="s">
        <v>202</v>
      </c>
      <c r="N523" t="s">
        <v>202</v>
      </c>
      <c r="P523" t="s">
        <v>202</v>
      </c>
      <c r="Q523" t="s">
        <v>202</v>
      </c>
      <c r="S523" t="s">
        <v>202</v>
      </c>
      <c r="T523" t="s">
        <v>202</v>
      </c>
      <c r="U523" t="s">
        <v>202</v>
      </c>
      <c r="V523" t="s">
        <v>202</v>
      </c>
      <c r="W523" t="s">
        <v>202</v>
      </c>
      <c r="Y523" t="s">
        <v>202</v>
      </c>
      <c r="Z523" t="s">
        <v>202</v>
      </c>
      <c r="AA523" t="s">
        <v>202</v>
      </c>
      <c r="BF523" t="s">
        <v>3183</v>
      </c>
    </row>
    <row r="524" spans="1:58" customFormat="1" x14ac:dyDescent="0.25">
      <c r="A524">
        <v>325665</v>
      </c>
      <c r="B524" t="s">
        <v>132</v>
      </c>
      <c r="N524" t="s">
        <v>202</v>
      </c>
      <c r="P524" t="s">
        <v>202</v>
      </c>
      <c r="V524" t="s">
        <v>202</v>
      </c>
      <c r="W524" t="s">
        <v>202</v>
      </c>
      <c r="X524" t="s">
        <v>202</v>
      </c>
      <c r="Y524" t="s">
        <v>202</v>
      </c>
      <c r="Z524" t="s">
        <v>202</v>
      </c>
      <c r="AA524" t="s">
        <v>202</v>
      </c>
      <c r="BF524">
        <v>0</v>
      </c>
    </row>
    <row r="525" spans="1:58" customFormat="1" x14ac:dyDescent="0.25">
      <c r="A525">
        <v>335295</v>
      </c>
      <c r="B525" t="s">
        <v>132</v>
      </c>
      <c r="K525" t="s">
        <v>202</v>
      </c>
      <c r="N525" t="s">
        <v>202</v>
      </c>
      <c r="P525" t="s">
        <v>202</v>
      </c>
      <c r="V525" t="s">
        <v>202</v>
      </c>
      <c r="W525" t="s">
        <v>202</v>
      </c>
      <c r="X525" t="s">
        <v>202</v>
      </c>
      <c r="Y525" t="s">
        <v>202</v>
      </c>
      <c r="AA525" t="s">
        <v>202</v>
      </c>
      <c r="BF525" t="s">
        <v>3183</v>
      </c>
    </row>
    <row r="526" spans="1:58" customFormat="1" x14ac:dyDescent="0.25">
      <c r="A526">
        <v>326321</v>
      </c>
      <c r="B526" t="s">
        <v>132</v>
      </c>
      <c r="H526" t="s">
        <v>202</v>
      </c>
      <c r="J526" t="s">
        <v>202</v>
      </c>
      <c r="K526" t="s">
        <v>202</v>
      </c>
      <c r="U526" t="s">
        <v>202</v>
      </c>
      <c r="V526" t="s">
        <v>202</v>
      </c>
      <c r="W526" t="s">
        <v>202</v>
      </c>
      <c r="X526" t="s">
        <v>202</v>
      </c>
      <c r="BF526">
        <v>0</v>
      </c>
    </row>
    <row r="527" spans="1:58" customFormat="1" x14ac:dyDescent="0.25">
      <c r="A527">
        <v>334810</v>
      </c>
      <c r="B527" t="s">
        <v>132</v>
      </c>
      <c r="P527" t="s">
        <v>202</v>
      </c>
      <c r="Q527" t="s">
        <v>202</v>
      </c>
      <c r="S527" t="s">
        <v>202</v>
      </c>
      <c r="W527" t="s">
        <v>202</v>
      </c>
      <c r="Z527" t="s">
        <v>202</v>
      </c>
      <c r="BF527">
        <v>0</v>
      </c>
    </row>
    <row r="528" spans="1:58" customFormat="1" x14ac:dyDescent="0.25">
      <c r="A528">
        <v>333169</v>
      </c>
      <c r="B528" t="s">
        <v>132</v>
      </c>
      <c r="E528" t="s">
        <v>202</v>
      </c>
      <c r="F528" t="s">
        <v>202</v>
      </c>
      <c r="G528" t="s">
        <v>202</v>
      </c>
      <c r="J528" t="s">
        <v>202</v>
      </c>
      <c r="M528" t="s">
        <v>202</v>
      </c>
      <c r="O528" t="s">
        <v>202</v>
      </c>
      <c r="P528" t="s">
        <v>202</v>
      </c>
      <c r="Q528" t="s">
        <v>202</v>
      </c>
      <c r="R528" t="s">
        <v>202</v>
      </c>
      <c r="S528" t="s">
        <v>202</v>
      </c>
      <c r="T528" t="s">
        <v>202</v>
      </c>
      <c r="U528" t="s">
        <v>202</v>
      </c>
      <c r="V528" t="s">
        <v>202</v>
      </c>
      <c r="W528" t="s">
        <v>202</v>
      </c>
      <c r="X528" t="s">
        <v>202</v>
      </c>
      <c r="Y528" t="s">
        <v>202</v>
      </c>
      <c r="Z528" t="s">
        <v>202</v>
      </c>
      <c r="AA528" t="s">
        <v>202</v>
      </c>
      <c r="AB528" t="s">
        <v>202</v>
      </c>
      <c r="BF528" t="s">
        <v>3180</v>
      </c>
    </row>
    <row r="529" spans="1:58" customFormat="1" x14ac:dyDescent="0.25">
      <c r="A529">
        <v>326910</v>
      </c>
      <c r="B529" t="s">
        <v>132</v>
      </c>
      <c r="C529" t="s">
        <v>202</v>
      </c>
      <c r="E529" t="s">
        <v>202</v>
      </c>
      <c r="G529" t="s">
        <v>202</v>
      </c>
      <c r="K529" t="s">
        <v>202</v>
      </c>
      <c r="M529" t="s">
        <v>202</v>
      </c>
      <c r="O529" t="s">
        <v>202</v>
      </c>
      <c r="P529" t="s">
        <v>202</v>
      </c>
      <c r="Q529" t="s">
        <v>202</v>
      </c>
      <c r="R529" t="s">
        <v>202</v>
      </c>
      <c r="S529" t="s">
        <v>202</v>
      </c>
      <c r="T529" t="s">
        <v>202</v>
      </c>
      <c r="U529" t="s">
        <v>202</v>
      </c>
      <c r="V529" t="s">
        <v>202</v>
      </c>
      <c r="W529" t="s">
        <v>202</v>
      </c>
      <c r="X529" t="s">
        <v>202</v>
      </c>
      <c r="Y529" t="s">
        <v>202</v>
      </c>
      <c r="Z529" t="s">
        <v>202</v>
      </c>
      <c r="AA529" t="s">
        <v>202</v>
      </c>
      <c r="AB529" t="s">
        <v>202</v>
      </c>
      <c r="BF529" t="s">
        <v>3180</v>
      </c>
    </row>
    <row r="530" spans="1:58" customFormat="1" x14ac:dyDescent="0.25">
      <c r="A530">
        <v>332378</v>
      </c>
      <c r="B530" t="s">
        <v>132</v>
      </c>
      <c r="G530" t="s">
        <v>202</v>
      </c>
      <c r="H530" t="s">
        <v>202</v>
      </c>
      <c r="N530" t="s">
        <v>202</v>
      </c>
      <c r="O530" t="s">
        <v>202</v>
      </c>
      <c r="P530" t="s">
        <v>202</v>
      </c>
      <c r="Q530" t="s">
        <v>202</v>
      </c>
      <c r="S530" t="s">
        <v>202</v>
      </c>
      <c r="T530" t="s">
        <v>202</v>
      </c>
      <c r="U530" t="s">
        <v>202</v>
      </c>
      <c r="V530" t="s">
        <v>202</v>
      </c>
      <c r="W530" t="s">
        <v>202</v>
      </c>
      <c r="X530" t="s">
        <v>202</v>
      </c>
      <c r="Y530" t="s">
        <v>202</v>
      </c>
      <c r="Z530" t="s">
        <v>202</v>
      </c>
      <c r="AA530" t="s">
        <v>202</v>
      </c>
      <c r="AB530" t="s">
        <v>202</v>
      </c>
      <c r="BF530" t="s">
        <v>3180</v>
      </c>
    </row>
    <row r="531" spans="1:58" customFormat="1" x14ac:dyDescent="0.25">
      <c r="A531">
        <v>332911</v>
      </c>
      <c r="B531" t="s">
        <v>132</v>
      </c>
      <c r="C531" t="s">
        <v>202</v>
      </c>
      <c r="G531" t="s">
        <v>202</v>
      </c>
      <c r="H531" t="s">
        <v>202</v>
      </c>
      <c r="O531" t="s">
        <v>202</v>
      </c>
      <c r="P531" t="s">
        <v>202</v>
      </c>
      <c r="Q531" t="s">
        <v>202</v>
      </c>
      <c r="R531" t="s">
        <v>202</v>
      </c>
      <c r="S531" t="s">
        <v>202</v>
      </c>
      <c r="U531" t="s">
        <v>202</v>
      </c>
      <c r="V531" t="s">
        <v>202</v>
      </c>
      <c r="W531" t="s">
        <v>202</v>
      </c>
      <c r="X531" t="s">
        <v>202</v>
      </c>
      <c r="Y531" t="s">
        <v>202</v>
      </c>
      <c r="Z531" t="s">
        <v>202</v>
      </c>
      <c r="AA531" t="s">
        <v>202</v>
      </c>
      <c r="AB531" t="s">
        <v>202</v>
      </c>
      <c r="BF531" t="s">
        <v>3180</v>
      </c>
    </row>
    <row r="532" spans="1:58" customFormat="1" x14ac:dyDescent="0.25">
      <c r="A532">
        <v>332238</v>
      </c>
      <c r="B532" t="s">
        <v>132</v>
      </c>
      <c r="I532" t="s">
        <v>202</v>
      </c>
      <c r="N532" t="s">
        <v>202</v>
      </c>
      <c r="O532" t="s">
        <v>202</v>
      </c>
      <c r="P532" t="s">
        <v>202</v>
      </c>
      <c r="Q532" t="s">
        <v>202</v>
      </c>
      <c r="R532" t="s">
        <v>202</v>
      </c>
      <c r="S532" t="s">
        <v>202</v>
      </c>
      <c r="T532" t="s">
        <v>202</v>
      </c>
      <c r="U532" t="s">
        <v>202</v>
      </c>
      <c r="V532" t="s">
        <v>202</v>
      </c>
      <c r="W532" t="s">
        <v>202</v>
      </c>
      <c r="X532" t="s">
        <v>202</v>
      </c>
      <c r="Y532" t="s">
        <v>202</v>
      </c>
      <c r="Z532" t="s">
        <v>202</v>
      </c>
      <c r="AA532" t="s">
        <v>202</v>
      </c>
      <c r="AB532" t="s">
        <v>202</v>
      </c>
      <c r="BF532" t="s">
        <v>3180</v>
      </c>
    </row>
    <row r="533" spans="1:58" customFormat="1" x14ac:dyDescent="0.25">
      <c r="A533">
        <v>332332</v>
      </c>
      <c r="B533" t="s">
        <v>132</v>
      </c>
      <c r="H533" t="s">
        <v>202</v>
      </c>
      <c r="I533" t="s">
        <v>202</v>
      </c>
      <c r="N533" t="s">
        <v>202</v>
      </c>
      <c r="O533" t="s">
        <v>202</v>
      </c>
      <c r="P533" t="s">
        <v>202</v>
      </c>
      <c r="R533" t="s">
        <v>202</v>
      </c>
      <c r="S533" t="s">
        <v>202</v>
      </c>
      <c r="T533" t="s">
        <v>202</v>
      </c>
      <c r="V533" t="s">
        <v>202</v>
      </c>
      <c r="W533" t="s">
        <v>202</v>
      </c>
      <c r="X533" t="s">
        <v>202</v>
      </c>
      <c r="Y533" t="s">
        <v>202</v>
      </c>
      <c r="Z533" t="s">
        <v>202</v>
      </c>
      <c r="AA533" t="s">
        <v>202</v>
      </c>
      <c r="AB533" t="s">
        <v>202</v>
      </c>
      <c r="BF533" t="s">
        <v>3180</v>
      </c>
    </row>
    <row r="534" spans="1:58" customFormat="1" x14ac:dyDescent="0.25">
      <c r="A534">
        <v>334402</v>
      </c>
      <c r="B534" t="s">
        <v>132</v>
      </c>
      <c r="G534" t="s">
        <v>202</v>
      </c>
      <c r="I534" t="s">
        <v>202</v>
      </c>
      <c r="N534" t="s">
        <v>202</v>
      </c>
      <c r="O534" t="s">
        <v>202</v>
      </c>
      <c r="P534" t="s">
        <v>202</v>
      </c>
      <c r="Q534" t="s">
        <v>202</v>
      </c>
      <c r="S534" t="s">
        <v>202</v>
      </c>
      <c r="V534" t="s">
        <v>202</v>
      </c>
      <c r="W534" t="s">
        <v>202</v>
      </c>
      <c r="X534" t="s">
        <v>202</v>
      </c>
      <c r="Y534" t="s">
        <v>202</v>
      </c>
      <c r="Z534" t="s">
        <v>202</v>
      </c>
      <c r="AA534" t="s">
        <v>202</v>
      </c>
      <c r="AB534" t="s">
        <v>202</v>
      </c>
      <c r="BF534" t="s">
        <v>3180</v>
      </c>
    </row>
    <row r="535" spans="1:58" customFormat="1" x14ac:dyDescent="0.25">
      <c r="A535">
        <v>326399</v>
      </c>
      <c r="B535" t="s">
        <v>132</v>
      </c>
      <c r="F535" t="s">
        <v>202</v>
      </c>
      <c r="H535" t="s">
        <v>202</v>
      </c>
      <c r="M535" t="s">
        <v>202</v>
      </c>
      <c r="O535" t="s">
        <v>202</v>
      </c>
      <c r="P535" t="s">
        <v>202</v>
      </c>
      <c r="Q535" t="s">
        <v>202</v>
      </c>
      <c r="R535" t="s">
        <v>202</v>
      </c>
      <c r="U535" t="s">
        <v>202</v>
      </c>
      <c r="W535" t="s">
        <v>202</v>
      </c>
      <c r="X535" t="s">
        <v>202</v>
      </c>
      <c r="Y535" t="s">
        <v>202</v>
      </c>
      <c r="AA535" t="s">
        <v>202</v>
      </c>
      <c r="AB535" t="s">
        <v>202</v>
      </c>
      <c r="BF535">
        <v>0</v>
      </c>
    </row>
    <row r="536" spans="1:58" customFormat="1" x14ac:dyDescent="0.25">
      <c r="A536">
        <v>323568</v>
      </c>
      <c r="B536" t="s">
        <v>132</v>
      </c>
      <c r="K536" t="s">
        <v>202</v>
      </c>
      <c r="M536" t="s">
        <v>202</v>
      </c>
      <c r="O536" t="s">
        <v>202</v>
      </c>
      <c r="P536" t="s">
        <v>202</v>
      </c>
      <c r="T536" t="s">
        <v>202</v>
      </c>
      <c r="W536" t="s">
        <v>202</v>
      </c>
      <c r="X536" t="s">
        <v>202</v>
      </c>
      <c r="Y536" t="s">
        <v>202</v>
      </c>
      <c r="Z536" t="s">
        <v>202</v>
      </c>
      <c r="AB536" t="s">
        <v>202</v>
      </c>
      <c r="BF536">
        <v>0</v>
      </c>
    </row>
    <row r="537" spans="1:58" customFormat="1" x14ac:dyDescent="0.25">
      <c r="A537">
        <v>329534</v>
      </c>
      <c r="B537" t="s">
        <v>132</v>
      </c>
      <c r="N537" t="s">
        <v>202</v>
      </c>
      <c r="O537" t="s">
        <v>202</v>
      </c>
      <c r="P537" t="s">
        <v>202</v>
      </c>
      <c r="X537" t="s">
        <v>202</v>
      </c>
      <c r="Y537" t="s">
        <v>202</v>
      </c>
      <c r="Z537" t="s">
        <v>202</v>
      </c>
      <c r="AA537" t="s">
        <v>202</v>
      </c>
      <c r="AB537" t="s">
        <v>202</v>
      </c>
      <c r="BF537" t="s">
        <v>3180</v>
      </c>
    </row>
    <row r="538" spans="1:58" customFormat="1" x14ac:dyDescent="0.25">
      <c r="A538">
        <v>320312</v>
      </c>
      <c r="B538" t="s">
        <v>132</v>
      </c>
      <c r="M538" t="s">
        <v>202</v>
      </c>
      <c r="N538" t="s">
        <v>202</v>
      </c>
      <c r="O538" t="s">
        <v>202</v>
      </c>
      <c r="P538" t="s">
        <v>202</v>
      </c>
      <c r="R538" t="s">
        <v>202</v>
      </c>
      <c r="W538" t="s">
        <v>202</v>
      </c>
      <c r="Z538" t="s">
        <v>202</v>
      </c>
      <c r="AB538" t="s">
        <v>202</v>
      </c>
      <c r="BF538">
        <v>0</v>
      </c>
    </row>
    <row r="539" spans="1:58" customFormat="1" x14ac:dyDescent="0.25">
      <c r="A539">
        <v>327424</v>
      </c>
      <c r="B539" t="s">
        <v>132</v>
      </c>
      <c r="G539" t="s">
        <v>202</v>
      </c>
      <c r="M539" t="s">
        <v>202</v>
      </c>
      <c r="O539" t="s">
        <v>202</v>
      </c>
      <c r="P539" t="s">
        <v>202</v>
      </c>
      <c r="Y539" t="s">
        <v>202</v>
      </c>
      <c r="Z539" t="s">
        <v>202</v>
      </c>
      <c r="AA539" t="s">
        <v>202</v>
      </c>
      <c r="AB539" t="s">
        <v>202</v>
      </c>
      <c r="BF539">
        <v>0</v>
      </c>
    </row>
    <row r="540" spans="1:58" customFormat="1" x14ac:dyDescent="0.25">
      <c r="A540">
        <v>306111</v>
      </c>
      <c r="B540" t="s">
        <v>132</v>
      </c>
      <c r="M540" t="s">
        <v>202</v>
      </c>
      <c r="O540" t="s">
        <v>202</v>
      </c>
      <c r="P540" t="s">
        <v>202</v>
      </c>
      <c r="Q540" t="s">
        <v>202</v>
      </c>
      <c r="W540" t="s">
        <v>202</v>
      </c>
      <c r="X540" t="s">
        <v>202</v>
      </c>
      <c r="AB540" t="s">
        <v>202</v>
      </c>
      <c r="BF540">
        <v>0</v>
      </c>
    </row>
    <row r="541" spans="1:58" customFormat="1" x14ac:dyDescent="0.25">
      <c r="A541">
        <v>327148</v>
      </c>
      <c r="B541" t="s">
        <v>132</v>
      </c>
      <c r="M541" t="s">
        <v>202</v>
      </c>
      <c r="O541" t="s">
        <v>202</v>
      </c>
      <c r="P541" t="s">
        <v>202</v>
      </c>
      <c r="W541" t="s">
        <v>202</v>
      </c>
      <c r="Y541" t="s">
        <v>202</v>
      </c>
      <c r="Z541" t="s">
        <v>202</v>
      </c>
      <c r="AB541" t="s">
        <v>202</v>
      </c>
      <c r="BF541">
        <v>0</v>
      </c>
    </row>
    <row r="542" spans="1:58" customFormat="1" x14ac:dyDescent="0.25">
      <c r="A542">
        <v>327188</v>
      </c>
      <c r="B542" t="s">
        <v>132</v>
      </c>
      <c r="J542" t="s">
        <v>202</v>
      </c>
      <c r="M542" t="s">
        <v>202</v>
      </c>
      <c r="O542" t="s">
        <v>202</v>
      </c>
      <c r="R542" t="s">
        <v>202</v>
      </c>
      <c r="W542" t="s">
        <v>202</v>
      </c>
      <c r="Z542" t="s">
        <v>202</v>
      </c>
      <c r="AB542" t="s">
        <v>202</v>
      </c>
      <c r="BF542">
        <v>0</v>
      </c>
    </row>
    <row r="543" spans="1:58" customFormat="1" x14ac:dyDescent="0.25">
      <c r="A543">
        <v>325089</v>
      </c>
      <c r="B543" t="s">
        <v>132</v>
      </c>
      <c r="H543" t="s">
        <v>202</v>
      </c>
      <c r="I543" t="s">
        <v>202</v>
      </c>
      <c r="N543" t="s">
        <v>202</v>
      </c>
      <c r="O543" t="s">
        <v>202</v>
      </c>
      <c r="AA543" t="s">
        <v>202</v>
      </c>
      <c r="AB543" t="s">
        <v>202</v>
      </c>
      <c r="BF543">
        <v>0</v>
      </c>
    </row>
    <row r="544" spans="1:58" customFormat="1" x14ac:dyDescent="0.25">
      <c r="A544">
        <v>312557</v>
      </c>
      <c r="B544" t="s">
        <v>132</v>
      </c>
      <c r="N544" t="s">
        <v>202</v>
      </c>
      <c r="O544" t="s">
        <v>202</v>
      </c>
      <c r="W544" t="s">
        <v>202</v>
      </c>
      <c r="Y544" t="s">
        <v>202</v>
      </c>
      <c r="AB544" t="s">
        <v>202</v>
      </c>
      <c r="BF544">
        <v>0</v>
      </c>
    </row>
    <row r="545" spans="1:58" customFormat="1" x14ac:dyDescent="0.25">
      <c r="A545">
        <v>311659</v>
      </c>
      <c r="B545" t="s">
        <v>132</v>
      </c>
      <c r="G545" t="s">
        <v>202</v>
      </c>
      <c r="M545" t="s">
        <v>202</v>
      </c>
      <c r="O545" t="s">
        <v>202</v>
      </c>
      <c r="R545" t="s">
        <v>202</v>
      </c>
      <c r="U545" t="s">
        <v>202</v>
      </c>
      <c r="W545" t="s">
        <v>202</v>
      </c>
      <c r="X545" t="s">
        <v>202</v>
      </c>
      <c r="Y545" t="s">
        <v>202</v>
      </c>
      <c r="Z545" t="s">
        <v>202</v>
      </c>
      <c r="AA545" t="s">
        <v>202</v>
      </c>
      <c r="AB545" t="s">
        <v>202</v>
      </c>
      <c r="BF545" t="s">
        <v>3180</v>
      </c>
    </row>
    <row r="546" spans="1:58" customFormat="1" x14ac:dyDescent="0.25">
      <c r="A546">
        <v>328169</v>
      </c>
      <c r="B546" t="s">
        <v>132</v>
      </c>
      <c r="G546" t="s">
        <v>202</v>
      </c>
      <c r="N546" t="s">
        <v>202</v>
      </c>
      <c r="O546" t="s">
        <v>202</v>
      </c>
      <c r="P546" t="s">
        <v>202</v>
      </c>
      <c r="S546" t="s">
        <v>202</v>
      </c>
      <c r="T546" t="s">
        <v>202</v>
      </c>
      <c r="U546" t="s">
        <v>202</v>
      </c>
      <c r="V546" t="s">
        <v>202</v>
      </c>
      <c r="W546" t="s">
        <v>202</v>
      </c>
      <c r="X546" t="s">
        <v>202</v>
      </c>
      <c r="Y546" t="s">
        <v>202</v>
      </c>
      <c r="Z546" t="s">
        <v>202</v>
      </c>
      <c r="AA546" t="s">
        <v>202</v>
      </c>
      <c r="AB546" t="s">
        <v>202</v>
      </c>
      <c r="BF546" t="s">
        <v>3180</v>
      </c>
    </row>
    <row r="547" spans="1:58" customFormat="1" x14ac:dyDescent="0.25">
      <c r="A547">
        <v>330221</v>
      </c>
      <c r="B547" t="s">
        <v>132</v>
      </c>
      <c r="K547" t="s">
        <v>202</v>
      </c>
      <c r="O547" t="s">
        <v>202</v>
      </c>
      <c r="P547" t="s">
        <v>202</v>
      </c>
      <c r="Q547" t="s">
        <v>202</v>
      </c>
      <c r="R547" t="s">
        <v>202</v>
      </c>
      <c r="W547" t="s">
        <v>202</v>
      </c>
      <c r="X547" t="s">
        <v>202</v>
      </c>
      <c r="Y547" t="s">
        <v>202</v>
      </c>
      <c r="Z547" t="s">
        <v>202</v>
      </c>
      <c r="AB547" t="s">
        <v>202</v>
      </c>
      <c r="BF547" t="s">
        <v>3180</v>
      </c>
    </row>
    <row r="548" spans="1:58" customFormat="1" x14ac:dyDescent="0.25">
      <c r="A548">
        <v>334790</v>
      </c>
      <c r="B548" t="s">
        <v>132</v>
      </c>
      <c r="F548" t="s">
        <v>202</v>
      </c>
      <c r="G548" t="s">
        <v>202</v>
      </c>
      <c r="L548" t="s">
        <v>202</v>
      </c>
      <c r="N548" t="s">
        <v>202</v>
      </c>
      <c r="O548" t="s">
        <v>202</v>
      </c>
      <c r="P548" t="s">
        <v>202</v>
      </c>
      <c r="Q548" t="s">
        <v>202</v>
      </c>
      <c r="R548" t="s">
        <v>202</v>
      </c>
      <c r="S548" t="s">
        <v>202</v>
      </c>
      <c r="T548" t="s">
        <v>202</v>
      </c>
      <c r="U548" t="s">
        <v>202</v>
      </c>
      <c r="V548" t="s">
        <v>202</v>
      </c>
      <c r="W548" t="s">
        <v>202</v>
      </c>
      <c r="X548" t="s">
        <v>202</v>
      </c>
      <c r="Y548" t="s">
        <v>202</v>
      </c>
      <c r="Z548" t="s">
        <v>202</v>
      </c>
      <c r="AA548" t="s">
        <v>202</v>
      </c>
      <c r="AB548" t="s">
        <v>202</v>
      </c>
      <c r="BF548" t="s">
        <v>3180</v>
      </c>
    </row>
    <row r="549" spans="1:58" customFormat="1" x14ac:dyDescent="0.25">
      <c r="A549">
        <v>327540</v>
      </c>
      <c r="B549" t="s">
        <v>132</v>
      </c>
      <c r="H549" t="s">
        <v>202</v>
      </c>
      <c r="M549" t="s">
        <v>202</v>
      </c>
      <c r="N549" t="s">
        <v>202</v>
      </c>
      <c r="P549" t="s">
        <v>202</v>
      </c>
      <c r="Q549" t="s">
        <v>202</v>
      </c>
      <c r="R549" t="s">
        <v>202</v>
      </c>
      <c r="U549" t="s">
        <v>202</v>
      </c>
      <c r="V549" t="s">
        <v>202</v>
      </c>
      <c r="W549" t="s">
        <v>202</v>
      </c>
      <c r="Y549" t="s">
        <v>202</v>
      </c>
      <c r="Z549" t="s">
        <v>202</v>
      </c>
      <c r="AA549" t="s">
        <v>202</v>
      </c>
      <c r="AB549" t="s">
        <v>202</v>
      </c>
      <c r="BF549" t="e">
        <v>#N/A</v>
      </c>
    </row>
    <row r="550" spans="1:58" customFormat="1" x14ac:dyDescent="0.25">
      <c r="A550">
        <v>327566</v>
      </c>
      <c r="B550" t="s">
        <v>132</v>
      </c>
      <c r="H550" t="s">
        <v>202</v>
      </c>
      <c r="I550" t="s">
        <v>202</v>
      </c>
      <c r="J550" t="s">
        <v>202</v>
      </c>
      <c r="P550" t="s">
        <v>202</v>
      </c>
      <c r="Q550" t="s">
        <v>202</v>
      </c>
      <c r="S550" t="s">
        <v>202</v>
      </c>
      <c r="U550" t="s">
        <v>202</v>
      </c>
      <c r="W550" t="s">
        <v>202</v>
      </c>
      <c r="Y550" t="s">
        <v>202</v>
      </c>
      <c r="Z550" t="s">
        <v>202</v>
      </c>
      <c r="AB550" t="s">
        <v>202</v>
      </c>
      <c r="BF550" t="e">
        <v>#N/A</v>
      </c>
    </row>
    <row r="551" spans="1:58" customFormat="1" x14ac:dyDescent="0.25">
      <c r="A551">
        <v>332858</v>
      </c>
      <c r="B551" t="s">
        <v>132</v>
      </c>
      <c r="I551" t="s">
        <v>202</v>
      </c>
      <c r="K551" t="s">
        <v>202</v>
      </c>
      <c r="L551" t="s">
        <v>202</v>
      </c>
      <c r="N551" t="s">
        <v>202</v>
      </c>
      <c r="P551" t="s">
        <v>202</v>
      </c>
      <c r="Q551" t="s">
        <v>202</v>
      </c>
      <c r="R551" t="s">
        <v>202</v>
      </c>
      <c r="S551" t="s">
        <v>202</v>
      </c>
      <c r="T551" t="s">
        <v>202</v>
      </c>
      <c r="U551" t="s">
        <v>202</v>
      </c>
      <c r="V551" t="s">
        <v>202</v>
      </c>
      <c r="W551" t="s">
        <v>202</v>
      </c>
      <c r="X551" t="s">
        <v>202</v>
      </c>
      <c r="Y551" t="s">
        <v>202</v>
      </c>
      <c r="Z551" t="s">
        <v>202</v>
      </c>
      <c r="AA551" t="s">
        <v>202</v>
      </c>
      <c r="AB551" t="s">
        <v>202</v>
      </c>
      <c r="BF551" t="s">
        <v>3180</v>
      </c>
    </row>
    <row r="552" spans="1:58" customFormat="1" x14ac:dyDescent="0.25">
      <c r="A552">
        <v>331707</v>
      </c>
      <c r="B552" t="s">
        <v>132</v>
      </c>
      <c r="F552" t="s">
        <v>202</v>
      </c>
      <c r="H552" t="s">
        <v>202</v>
      </c>
      <c r="K552" t="s">
        <v>202</v>
      </c>
      <c r="L552" t="s">
        <v>202</v>
      </c>
      <c r="P552" t="s">
        <v>202</v>
      </c>
      <c r="Q552" t="s">
        <v>202</v>
      </c>
      <c r="R552" t="s">
        <v>202</v>
      </c>
      <c r="S552" t="s">
        <v>202</v>
      </c>
      <c r="T552" t="s">
        <v>202</v>
      </c>
      <c r="U552" t="s">
        <v>202</v>
      </c>
      <c r="V552" t="s">
        <v>202</v>
      </c>
      <c r="W552" t="s">
        <v>202</v>
      </c>
      <c r="X552" t="s">
        <v>202</v>
      </c>
      <c r="Y552" t="s">
        <v>202</v>
      </c>
      <c r="Z552" t="s">
        <v>202</v>
      </c>
      <c r="AA552" t="s">
        <v>202</v>
      </c>
      <c r="AB552" t="s">
        <v>202</v>
      </c>
      <c r="BF552" t="s">
        <v>3180</v>
      </c>
    </row>
    <row r="553" spans="1:58" customFormat="1" x14ac:dyDescent="0.25">
      <c r="A553">
        <v>329697</v>
      </c>
      <c r="B553" t="s">
        <v>132</v>
      </c>
      <c r="G553" t="s">
        <v>202</v>
      </c>
      <c r="I553" t="s">
        <v>202</v>
      </c>
      <c r="J553" t="s">
        <v>202</v>
      </c>
      <c r="K553" t="s">
        <v>202</v>
      </c>
      <c r="P553" t="s">
        <v>202</v>
      </c>
      <c r="Q553" t="s">
        <v>202</v>
      </c>
      <c r="R553" t="s">
        <v>202</v>
      </c>
      <c r="S553" t="s">
        <v>202</v>
      </c>
      <c r="T553" t="s">
        <v>202</v>
      </c>
      <c r="U553" t="s">
        <v>202</v>
      </c>
      <c r="V553" t="s">
        <v>202</v>
      </c>
      <c r="W553" t="s">
        <v>202</v>
      </c>
      <c r="X553" t="s">
        <v>202</v>
      </c>
      <c r="Y553" t="s">
        <v>202</v>
      </c>
      <c r="Z553" t="s">
        <v>202</v>
      </c>
      <c r="AA553" t="s">
        <v>202</v>
      </c>
      <c r="AB553" t="s">
        <v>202</v>
      </c>
      <c r="BF553" t="s">
        <v>3180</v>
      </c>
    </row>
    <row r="554" spans="1:58" customFormat="1" x14ac:dyDescent="0.25">
      <c r="A554">
        <v>333206</v>
      </c>
      <c r="B554" t="s">
        <v>132</v>
      </c>
      <c r="G554" t="s">
        <v>202</v>
      </c>
      <c r="H554" t="s">
        <v>202</v>
      </c>
      <c r="I554" t="s">
        <v>202</v>
      </c>
      <c r="K554" t="s">
        <v>202</v>
      </c>
      <c r="N554" t="s">
        <v>202</v>
      </c>
      <c r="P554" t="s">
        <v>202</v>
      </c>
      <c r="Q554" t="s">
        <v>202</v>
      </c>
      <c r="R554" t="s">
        <v>202</v>
      </c>
      <c r="T554" t="s">
        <v>202</v>
      </c>
      <c r="V554" t="s">
        <v>202</v>
      </c>
      <c r="W554" t="s">
        <v>202</v>
      </c>
      <c r="X554" t="s">
        <v>202</v>
      </c>
      <c r="Y554" t="s">
        <v>202</v>
      </c>
      <c r="Z554" t="s">
        <v>202</v>
      </c>
      <c r="AA554" t="s">
        <v>202</v>
      </c>
      <c r="AB554" t="s">
        <v>202</v>
      </c>
      <c r="BF554" t="s">
        <v>3180</v>
      </c>
    </row>
    <row r="555" spans="1:58" customFormat="1" x14ac:dyDescent="0.25">
      <c r="A555">
        <v>331670</v>
      </c>
      <c r="B555" t="s">
        <v>132</v>
      </c>
      <c r="C555" t="s">
        <v>202</v>
      </c>
      <c r="G555" t="s">
        <v>202</v>
      </c>
      <c r="M555" t="s">
        <v>202</v>
      </c>
      <c r="P555" t="s">
        <v>202</v>
      </c>
      <c r="Q555" t="s">
        <v>202</v>
      </c>
      <c r="R555" t="s">
        <v>202</v>
      </c>
      <c r="S555" t="s">
        <v>202</v>
      </c>
      <c r="T555" t="s">
        <v>202</v>
      </c>
      <c r="U555" t="s">
        <v>202</v>
      </c>
      <c r="V555" t="s">
        <v>202</v>
      </c>
      <c r="W555" t="s">
        <v>202</v>
      </c>
      <c r="X555" t="s">
        <v>202</v>
      </c>
      <c r="Y555" t="s">
        <v>202</v>
      </c>
      <c r="Z555" t="s">
        <v>202</v>
      </c>
      <c r="AA555" t="s">
        <v>202</v>
      </c>
      <c r="AB555" t="s">
        <v>202</v>
      </c>
      <c r="BF555" t="s">
        <v>3180</v>
      </c>
    </row>
    <row r="556" spans="1:58" customFormat="1" x14ac:dyDescent="0.25">
      <c r="A556">
        <v>325725</v>
      </c>
      <c r="B556" t="s">
        <v>132</v>
      </c>
      <c r="F556" t="s">
        <v>202</v>
      </c>
      <c r="G556" t="s">
        <v>202</v>
      </c>
      <c r="K556" t="s">
        <v>202</v>
      </c>
      <c r="M556" t="s">
        <v>202</v>
      </c>
      <c r="P556" t="s">
        <v>202</v>
      </c>
      <c r="Q556" t="s">
        <v>202</v>
      </c>
      <c r="R556" t="s">
        <v>202</v>
      </c>
      <c r="T556" t="s">
        <v>202</v>
      </c>
      <c r="U556" t="s">
        <v>202</v>
      </c>
      <c r="W556" t="s">
        <v>202</v>
      </c>
      <c r="X556" t="s">
        <v>202</v>
      </c>
      <c r="Y556" t="s">
        <v>202</v>
      </c>
      <c r="Z556" t="s">
        <v>202</v>
      </c>
      <c r="AA556" t="s">
        <v>202</v>
      </c>
      <c r="AB556" t="s">
        <v>202</v>
      </c>
      <c r="BF556" t="s">
        <v>3180</v>
      </c>
    </row>
    <row r="557" spans="1:58" customFormat="1" x14ac:dyDescent="0.25">
      <c r="A557">
        <v>326786</v>
      </c>
      <c r="B557" t="s">
        <v>132</v>
      </c>
      <c r="H557" t="s">
        <v>202</v>
      </c>
      <c r="I557" t="s">
        <v>202</v>
      </c>
      <c r="N557" t="s">
        <v>202</v>
      </c>
      <c r="P557" t="s">
        <v>202</v>
      </c>
      <c r="Q557" t="s">
        <v>202</v>
      </c>
      <c r="T557" t="s">
        <v>202</v>
      </c>
      <c r="U557" t="s">
        <v>202</v>
      </c>
      <c r="V557" t="s">
        <v>202</v>
      </c>
      <c r="W557" t="s">
        <v>202</v>
      </c>
      <c r="X557" t="s">
        <v>202</v>
      </c>
      <c r="Y557" t="s">
        <v>202</v>
      </c>
      <c r="Z557" t="s">
        <v>202</v>
      </c>
      <c r="AA557" t="s">
        <v>202</v>
      </c>
      <c r="AB557" t="s">
        <v>202</v>
      </c>
      <c r="BF557" t="s">
        <v>3180</v>
      </c>
    </row>
    <row r="558" spans="1:58" customFormat="1" x14ac:dyDescent="0.25">
      <c r="A558">
        <v>329737</v>
      </c>
      <c r="B558" t="s">
        <v>132</v>
      </c>
      <c r="E558" t="s">
        <v>202</v>
      </c>
      <c r="H558" t="s">
        <v>202</v>
      </c>
      <c r="J558" t="s">
        <v>202</v>
      </c>
      <c r="M558" t="s">
        <v>202</v>
      </c>
      <c r="P558" t="s">
        <v>202</v>
      </c>
      <c r="Q558" t="s">
        <v>202</v>
      </c>
      <c r="R558" t="s">
        <v>202</v>
      </c>
      <c r="S558" t="s">
        <v>202</v>
      </c>
      <c r="U558" t="s">
        <v>202</v>
      </c>
      <c r="W558" t="s">
        <v>202</v>
      </c>
      <c r="Y558" t="s">
        <v>202</v>
      </c>
      <c r="Z558" t="s">
        <v>202</v>
      </c>
      <c r="AB558" t="s">
        <v>202</v>
      </c>
      <c r="BF558">
        <v>0</v>
      </c>
    </row>
    <row r="559" spans="1:58" customFormat="1" x14ac:dyDescent="0.25">
      <c r="A559">
        <v>319128</v>
      </c>
      <c r="B559" t="s">
        <v>132</v>
      </c>
      <c r="F559" t="s">
        <v>202</v>
      </c>
      <c r="K559" t="s">
        <v>202</v>
      </c>
      <c r="N559" t="s">
        <v>202</v>
      </c>
      <c r="P559" t="s">
        <v>202</v>
      </c>
      <c r="Q559" t="s">
        <v>202</v>
      </c>
      <c r="V559" t="s">
        <v>202</v>
      </c>
      <c r="W559" t="s">
        <v>202</v>
      </c>
      <c r="X559" t="s">
        <v>202</v>
      </c>
      <c r="Y559" t="s">
        <v>202</v>
      </c>
      <c r="Z559" t="s">
        <v>202</v>
      </c>
      <c r="AA559" t="s">
        <v>202</v>
      </c>
      <c r="AB559" t="s">
        <v>202</v>
      </c>
      <c r="BF559" t="s">
        <v>3180</v>
      </c>
    </row>
    <row r="560" spans="1:58" customFormat="1" x14ac:dyDescent="0.25">
      <c r="A560">
        <v>330109</v>
      </c>
      <c r="B560" t="s">
        <v>132</v>
      </c>
      <c r="K560" t="s">
        <v>202</v>
      </c>
      <c r="P560" t="s">
        <v>202</v>
      </c>
      <c r="R560" t="s">
        <v>202</v>
      </c>
      <c r="S560" t="s">
        <v>202</v>
      </c>
      <c r="T560" t="s">
        <v>202</v>
      </c>
      <c r="V560" t="s">
        <v>202</v>
      </c>
      <c r="W560" t="s">
        <v>202</v>
      </c>
      <c r="X560" t="s">
        <v>202</v>
      </c>
      <c r="Y560" t="s">
        <v>202</v>
      </c>
      <c r="Z560" t="s">
        <v>202</v>
      </c>
      <c r="AB560" t="s">
        <v>202</v>
      </c>
      <c r="BF560" t="s">
        <v>3180</v>
      </c>
    </row>
    <row r="561" spans="1:58" customFormat="1" x14ac:dyDescent="0.25">
      <c r="A561">
        <v>330928</v>
      </c>
      <c r="B561" t="s">
        <v>132</v>
      </c>
      <c r="J561" t="s">
        <v>202</v>
      </c>
      <c r="K561" t="s">
        <v>202</v>
      </c>
      <c r="M561" t="s">
        <v>202</v>
      </c>
      <c r="N561" t="s">
        <v>202</v>
      </c>
      <c r="P561" t="s">
        <v>202</v>
      </c>
      <c r="T561" t="s">
        <v>202</v>
      </c>
      <c r="W561" t="s">
        <v>202</v>
      </c>
      <c r="Y561" t="s">
        <v>202</v>
      </c>
      <c r="Z561" t="s">
        <v>202</v>
      </c>
      <c r="AA561" t="s">
        <v>202</v>
      </c>
      <c r="AB561" t="s">
        <v>202</v>
      </c>
      <c r="BF561" t="s">
        <v>3180</v>
      </c>
    </row>
    <row r="562" spans="1:58" customFormat="1" x14ac:dyDescent="0.25">
      <c r="A562">
        <v>328527</v>
      </c>
      <c r="B562" t="s">
        <v>132</v>
      </c>
      <c r="C562" t="s">
        <v>202</v>
      </c>
      <c r="K562" t="s">
        <v>202</v>
      </c>
      <c r="L562" t="s">
        <v>202</v>
      </c>
      <c r="P562" t="s">
        <v>202</v>
      </c>
      <c r="S562" t="s">
        <v>202</v>
      </c>
      <c r="T562" t="s">
        <v>202</v>
      </c>
      <c r="W562" t="s">
        <v>202</v>
      </c>
      <c r="Y562" t="s">
        <v>202</v>
      </c>
      <c r="AA562" t="s">
        <v>202</v>
      </c>
      <c r="AB562" t="s">
        <v>202</v>
      </c>
      <c r="BF562" t="s">
        <v>3180</v>
      </c>
    </row>
    <row r="563" spans="1:58" customFormat="1" x14ac:dyDescent="0.25">
      <c r="A563">
        <v>326358</v>
      </c>
      <c r="B563" t="s">
        <v>132</v>
      </c>
      <c r="I563" t="s">
        <v>202</v>
      </c>
      <c r="N563" t="s">
        <v>202</v>
      </c>
      <c r="P563" t="s">
        <v>202</v>
      </c>
      <c r="V563" t="s">
        <v>202</v>
      </c>
      <c r="W563" t="s">
        <v>202</v>
      </c>
      <c r="X563" t="s">
        <v>202</v>
      </c>
      <c r="Z563" t="s">
        <v>202</v>
      </c>
      <c r="AA563" t="s">
        <v>202</v>
      </c>
      <c r="AB563" t="s">
        <v>202</v>
      </c>
      <c r="BF563">
        <v>0</v>
      </c>
    </row>
    <row r="564" spans="1:58" customFormat="1" x14ac:dyDescent="0.25">
      <c r="A564">
        <v>332739</v>
      </c>
      <c r="B564" t="s">
        <v>132</v>
      </c>
      <c r="P564" t="s">
        <v>202</v>
      </c>
      <c r="V564" t="s">
        <v>202</v>
      </c>
      <c r="W564" t="s">
        <v>202</v>
      </c>
      <c r="X564" t="s">
        <v>202</v>
      </c>
      <c r="Y564" t="s">
        <v>202</v>
      </c>
      <c r="Z564" t="s">
        <v>202</v>
      </c>
      <c r="AA564" t="s">
        <v>202</v>
      </c>
      <c r="AB564" t="s">
        <v>202</v>
      </c>
      <c r="BF564" t="s">
        <v>3180</v>
      </c>
    </row>
    <row r="565" spans="1:58" customFormat="1" x14ac:dyDescent="0.25">
      <c r="A565">
        <v>329423</v>
      </c>
      <c r="B565" t="s">
        <v>132</v>
      </c>
      <c r="J565" t="s">
        <v>202</v>
      </c>
      <c r="M565" t="s">
        <v>202</v>
      </c>
      <c r="P565" t="s">
        <v>202</v>
      </c>
      <c r="Q565" t="s">
        <v>202</v>
      </c>
      <c r="T565" t="s">
        <v>202</v>
      </c>
      <c r="W565" t="s">
        <v>202</v>
      </c>
      <c r="Z565" t="s">
        <v>202</v>
      </c>
      <c r="AB565" t="s">
        <v>202</v>
      </c>
      <c r="BF565">
        <v>0</v>
      </c>
    </row>
    <row r="566" spans="1:58" customFormat="1" x14ac:dyDescent="0.25">
      <c r="A566">
        <v>302790</v>
      </c>
      <c r="B566" t="s">
        <v>132</v>
      </c>
      <c r="E566" t="s">
        <v>202</v>
      </c>
      <c r="M566" t="s">
        <v>202</v>
      </c>
      <c r="Q566" t="s">
        <v>202</v>
      </c>
      <c r="U566" t="s">
        <v>202</v>
      </c>
      <c r="W566" t="s">
        <v>202</v>
      </c>
      <c r="Z566" t="s">
        <v>202</v>
      </c>
      <c r="AB566" t="s">
        <v>202</v>
      </c>
      <c r="BF566">
        <v>0</v>
      </c>
    </row>
    <row r="567" spans="1:58" customFormat="1" x14ac:dyDescent="0.25">
      <c r="A567">
        <v>318261</v>
      </c>
      <c r="B567" t="s">
        <v>132</v>
      </c>
      <c r="J567" t="s">
        <v>202</v>
      </c>
      <c r="M567" t="s">
        <v>202</v>
      </c>
      <c r="P567" t="s">
        <v>202</v>
      </c>
      <c r="Q567" t="s">
        <v>202</v>
      </c>
      <c r="W567" t="s">
        <v>202</v>
      </c>
      <c r="Z567" t="s">
        <v>202</v>
      </c>
      <c r="AB567" t="s">
        <v>202</v>
      </c>
      <c r="BF567">
        <v>0</v>
      </c>
    </row>
    <row r="568" spans="1:58" customFormat="1" x14ac:dyDescent="0.25">
      <c r="A568">
        <v>328473</v>
      </c>
      <c r="B568" t="s">
        <v>132</v>
      </c>
      <c r="P568" t="s">
        <v>202</v>
      </c>
      <c r="W568" t="s">
        <v>202</v>
      </c>
      <c r="Z568" t="s">
        <v>202</v>
      </c>
      <c r="AA568" t="s">
        <v>202</v>
      </c>
      <c r="AB568" t="s">
        <v>202</v>
      </c>
      <c r="BF568">
        <v>0</v>
      </c>
    </row>
    <row r="569" spans="1:58" customFormat="1" x14ac:dyDescent="0.25">
      <c r="A569">
        <v>326409</v>
      </c>
      <c r="B569" t="s">
        <v>132</v>
      </c>
      <c r="H569" t="s">
        <v>202</v>
      </c>
      <c r="I569" t="s">
        <v>202</v>
      </c>
      <c r="N569" t="s">
        <v>202</v>
      </c>
      <c r="P569" t="s">
        <v>202</v>
      </c>
      <c r="S569" t="s">
        <v>202</v>
      </c>
      <c r="X569" t="s">
        <v>202</v>
      </c>
      <c r="Y569" t="s">
        <v>202</v>
      </c>
      <c r="Z569" t="s">
        <v>202</v>
      </c>
      <c r="AB569" t="s">
        <v>202</v>
      </c>
      <c r="BF569" t="s">
        <v>3180</v>
      </c>
    </row>
    <row r="570" spans="1:58" customFormat="1" x14ac:dyDescent="0.25">
      <c r="A570">
        <v>329923</v>
      </c>
      <c r="B570" t="s">
        <v>132</v>
      </c>
      <c r="K570" t="s">
        <v>202</v>
      </c>
      <c r="N570" t="s">
        <v>202</v>
      </c>
      <c r="P570" t="s">
        <v>202</v>
      </c>
      <c r="X570" t="s">
        <v>202</v>
      </c>
      <c r="Z570" t="s">
        <v>202</v>
      </c>
      <c r="AB570" t="s">
        <v>202</v>
      </c>
      <c r="BF570" t="s">
        <v>3180</v>
      </c>
    </row>
    <row r="571" spans="1:58" customFormat="1" x14ac:dyDescent="0.25">
      <c r="A571">
        <v>331903</v>
      </c>
      <c r="B571" t="s">
        <v>132</v>
      </c>
      <c r="C571" t="s">
        <v>202</v>
      </c>
      <c r="D571" t="s">
        <v>202</v>
      </c>
      <c r="S571" t="s">
        <v>202</v>
      </c>
      <c r="W571" t="s">
        <v>202</v>
      </c>
      <c r="X571" t="s">
        <v>202</v>
      </c>
      <c r="Y571" t="s">
        <v>202</v>
      </c>
      <c r="Z571" t="s">
        <v>202</v>
      </c>
      <c r="AA571" t="s">
        <v>202</v>
      </c>
      <c r="AB571" t="s">
        <v>202</v>
      </c>
      <c r="BF571" t="s">
        <v>3180</v>
      </c>
    </row>
    <row r="572" spans="1:58" customFormat="1" x14ac:dyDescent="0.25">
      <c r="A572">
        <v>332585</v>
      </c>
      <c r="B572" t="s">
        <v>132</v>
      </c>
      <c r="G572" t="s">
        <v>202</v>
      </c>
      <c r="J572" t="s">
        <v>202</v>
      </c>
      <c r="L572" t="s">
        <v>202</v>
      </c>
      <c r="O572" t="s">
        <v>202</v>
      </c>
      <c r="P572" t="s">
        <v>202</v>
      </c>
      <c r="R572" t="s">
        <v>202</v>
      </c>
      <c r="W572" t="s">
        <v>202</v>
      </c>
      <c r="X572" t="s">
        <v>202</v>
      </c>
      <c r="Y572" t="s">
        <v>202</v>
      </c>
      <c r="Z572" t="s">
        <v>202</v>
      </c>
      <c r="AA572" t="s">
        <v>202</v>
      </c>
      <c r="AB572" t="s">
        <v>202</v>
      </c>
      <c r="BF572" t="s">
        <v>3180</v>
      </c>
    </row>
    <row r="573" spans="1:58" customFormat="1" x14ac:dyDescent="0.25">
      <c r="A573">
        <v>334520</v>
      </c>
      <c r="B573" t="s">
        <v>132</v>
      </c>
      <c r="N573" t="s">
        <v>202</v>
      </c>
      <c r="P573" t="s">
        <v>202</v>
      </c>
      <c r="Q573" t="s">
        <v>202</v>
      </c>
      <c r="V573" t="s">
        <v>202</v>
      </c>
      <c r="W573" t="s">
        <v>202</v>
      </c>
      <c r="X573" t="s">
        <v>202</v>
      </c>
      <c r="Y573" t="s">
        <v>202</v>
      </c>
      <c r="AA573" t="s">
        <v>202</v>
      </c>
      <c r="AB573" t="s">
        <v>202</v>
      </c>
      <c r="BF573" t="s">
        <v>3180</v>
      </c>
    </row>
    <row r="574" spans="1:58" customFormat="1" x14ac:dyDescent="0.25">
      <c r="A574">
        <v>328565</v>
      </c>
      <c r="B574" t="s">
        <v>132</v>
      </c>
      <c r="C574" t="s">
        <v>202</v>
      </c>
      <c r="K574" t="s">
        <v>202</v>
      </c>
      <c r="L574" t="s">
        <v>202</v>
      </c>
      <c r="O574" t="s">
        <v>202</v>
      </c>
      <c r="Y574" t="s">
        <v>202</v>
      </c>
      <c r="BF574" t="s">
        <v>3180</v>
      </c>
    </row>
    <row r="575" spans="1:58" customFormat="1" x14ac:dyDescent="0.25">
      <c r="A575">
        <v>325550</v>
      </c>
      <c r="B575" t="s">
        <v>132</v>
      </c>
      <c r="E575" t="s">
        <v>202</v>
      </c>
      <c r="K575" t="s">
        <v>202</v>
      </c>
      <c r="O575" t="s">
        <v>202</v>
      </c>
      <c r="P575" t="s">
        <v>202</v>
      </c>
      <c r="V575" t="s">
        <v>202</v>
      </c>
      <c r="W575" t="s">
        <v>202</v>
      </c>
      <c r="Y575" t="s">
        <v>202</v>
      </c>
      <c r="Z575" t="s">
        <v>202</v>
      </c>
      <c r="AA575" t="s">
        <v>202</v>
      </c>
      <c r="BF575" t="s">
        <v>3180</v>
      </c>
    </row>
    <row r="576" spans="1:58" customFormat="1" x14ac:dyDescent="0.25">
      <c r="A576">
        <v>319570</v>
      </c>
      <c r="B576" t="s">
        <v>132</v>
      </c>
      <c r="I576" t="s">
        <v>202</v>
      </c>
      <c r="N576" t="s">
        <v>202</v>
      </c>
      <c r="R576" t="s">
        <v>202</v>
      </c>
      <c r="V576" t="s">
        <v>202</v>
      </c>
      <c r="X576" t="s">
        <v>202</v>
      </c>
      <c r="Z576" t="s">
        <v>202</v>
      </c>
      <c r="AA576" t="s">
        <v>202</v>
      </c>
      <c r="BF576" t="e">
        <v>#N/A</v>
      </c>
    </row>
    <row r="577" spans="1:58" customFormat="1" x14ac:dyDescent="0.25">
      <c r="A577">
        <v>319788</v>
      </c>
      <c r="B577" t="s">
        <v>132</v>
      </c>
      <c r="C577" t="s">
        <v>202</v>
      </c>
      <c r="H577" t="s">
        <v>202</v>
      </c>
      <c r="I577" t="s">
        <v>202</v>
      </c>
      <c r="M577" t="s">
        <v>202</v>
      </c>
      <c r="P577" t="s">
        <v>202</v>
      </c>
      <c r="R577" t="s">
        <v>202</v>
      </c>
      <c r="U577" t="s">
        <v>202</v>
      </c>
      <c r="V577" t="s">
        <v>202</v>
      </c>
      <c r="W577" t="s">
        <v>202</v>
      </c>
      <c r="Z577" t="s">
        <v>202</v>
      </c>
      <c r="AA577" t="s">
        <v>202</v>
      </c>
      <c r="BF577">
        <v>0</v>
      </c>
    </row>
    <row r="578" spans="1:58" customFormat="1" x14ac:dyDescent="0.25">
      <c r="A578">
        <v>302851</v>
      </c>
      <c r="B578" t="s">
        <v>132</v>
      </c>
      <c r="E578" t="s">
        <v>202</v>
      </c>
      <c r="N578" t="s">
        <v>202</v>
      </c>
      <c r="P578" t="s">
        <v>202</v>
      </c>
      <c r="Q578" t="s">
        <v>202</v>
      </c>
      <c r="U578" t="s">
        <v>202</v>
      </c>
      <c r="W578" t="s">
        <v>202</v>
      </c>
      <c r="Z578" t="s">
        <v>202</v>
      </c>
      <c r="AA578" t="s">
        <v>202</v>
      </c>
      <c r="BF578">
        <v>0</v>
      </c>
    </row>
    <row r="579" spans="1:58" customFormat="1" x14ac:dyDescent="0.25">
      <c r="A579">
        <v>318619</v>
      </c>
      <c r="B579" t="s">
        <v>132</v>
      </c>
      <c r="K579" t="s">
        <v>202</v>
      </c>
      <c r="M579" t="s">
        <v>202</v>
      </c>
      <c r="N579" t="s">
        <v>202</v>
      </c>
      <c r="P579" t="s">
        <v>202</v>
      </c>
      <c r="V579" t="s">
        <v>202</v>
      </c>
      <c r="W579" t="s">
        <v>202</v>
      </c>
      <c r="Z579" t="s">
        <v>202</v>
      </c>
      <c r="BF579">
        <v>0</v>
      </c>
    </row>
    <row r="580" spans="1:58" customFormat="1" x14ac:dyDescent="0.25">
      <c r="A580">
        <v>319101</v>
      </c>
      <c r="B580" t="s">
        <v>132</v>
      </c>
      <c r="H580" t="s">
        <v>202</v>
      </c>
      <c r="N580" t="s">
        <v>202</v>
      </c>
      <c r="P580" t="s">
        <v>202</v>
      </c>
      <c r="Q580" t="s">
        <v>202</v>
      </c>
      <c r="R580" t="s">
        <v>202</v>
      </c>
      <c r="Z580" t="s">
        <v>202</v>
      </c>
      <c r="AA580" t="s">
        <v>202</v>
      </c>
      <c r="BF580">
        <v>0</v>
      </c>
    </row>
    <row r="581" spans="1:58" customFormat="1" x14ac:dyDescent="0.25">
      <c r="A581">
        <v>324399</v>
      </c>
      <c r="B581" t="s">
        <v>132</v>
      </c>
      <c r="I581" t="s">
        <v>202</v>
      </c>
      <c r="N581" t="s">
        <v>202</v>
      </c>
      <c r="P581" t="s">
        <v>202</v>
      </c>
      <c r="V581" t="s">
        <v>202</v>
      </c>
      <c r="W581" t="s">
        <v>202</v>
      </c>
      <c r="Z581" t="s">
        <v>202</v>
      </c>
      <c r="AA581" t="s">
        <v>202</v>
      </c>
      <c r="BF581" t="s">
        <v>3180</v>
      </c>
    </row>
    <row r="582" spans="1:58" customFormat="1" x14ac:dyDescent="0.25">
      <c r="A582">
        <v>325252</v>
      </c>
      <c r="B582" t="s">
        <v>132</v>
      </c>
      <c r="N582" t="s">
        <v>202</v>
      </c>
      <c r="V582" t="s">
        <v>202</v>
      </c>
      <c r="W582" t="s">
        <v>202</v>
      </c>
      <c r="Y582" t="s">
        <v>202</v>
      </c>
      <c r="Z582" t="s">
        <v>202</v>
      </c>
      <c r="BF582">
        <v>0</v>
      </c>
    </row>
    <row r="583" spans="1:58" customFormat="1" x14ac:dyDescent="0.25">
      <c r="A583">
        <v>331335</v>
      </c>
      <c r="B583" t="s">
        <v>132</v>
      </c>
      <c r="G583" t="s">
        <v>202</v>
      </c>
      <c r="H583" t="s">
        <v>202</v>
      </c>
      <c r="M583" t="s">
        <v>202</v>
      </c>
      <c r="N583" t="s">
        <v>202</v>
      </c>
      <c r="O583" t="s">
        <v>202</v>
      </c>
      <c r="P583" t="s">
        <v>202</v>
      </c>
      <c r="Q583" t="s">
        <v>202</v>
      </c>
      <c r="R583" t="s">
        <v>202</v>
      </c>
      <c r="S583" t="s">
        <v>202</v>
      </c>
      <c r="T583" t="s">
        <v>202</v>
      </c>
      <c r="U583" t="s">
        <v>202</v>
      </c>
      <c r="V583" t="s">
        <v>202</v>
      </c>
      <c r="W583" t="s">
        <v>202</v>
      </c>
      <c r="X583" t="s">
        <v>202</v>
      </c>
      <c r="Y583" t="s">
        <v>202</v>
      </c>
      <c r="Z583" t="s">
        <v>202</v>
      </c>
      <c r="AA583" t="s">
        <v>202</v>
      </c>
      <c r="AB583" t="s">
        <v>202</v>
      </c>
      <c r="BF583" t="s">
        <v>3182</v>
      </c>
    </row>
    <row r="584" spans="1:58" customFormat="1" x14ac:dyDescent="0.25">
      <c r="A584">
        <v>321645</v>
      </c>
      <c r="B584" t="s">
        <v>132</v>
      </c>
      <c r="H584" t="s">
        <v>202</v>
      </c>
      <c r="M584" t="s">
        <v>202</v>
      </c>
      <c r="N584" t="s">
        <v>202</v>
      </c>
      <c r="O584" t="s">
        <v>202</v>
      </c>
      <c r="P584" t="s">
        <v>202</v>
      </c>
      <c r="Q584" t="s">
        <v>202</v>
      </c>
      <c r="R584" t="s">
        <v>202</v>
      </c>
      <c r="S584" t="s">
        <v>202</v>
      </c>
      <c r="T584" t="s">
        <v>202</v>
      </c>
      <c r="V584" t="s">
        <v>202</v>
      </c>
      <c r="W584" t="s">
        <v>202</v>
      </c>
      <c r="X584" t="s">
        <v>202</v>
      </c>
      <c r="Y584" t="s">
        <v>202</v>
      </c>
      <c r="Z584" t="s">
        <v>202</v>
      </c>
      <c r="AA584" t="s">
        <v>202</v>
      </c>
      <c r="AB584" t="s">
        <v>202</v>
      </c>
      <c r="BF584">
        <v>0</v>
      </c>
    </row>
    <row r="585" spans="1:58" customFormat="1" x14ac:dyDescent="0.25">
      <c r="A585">
        <v>329106</v>
      </c>
      <c r="B585" t="s">
        <v>132</v>
      </c>
      <c r="D585" t="s">
        <v>202</v>
      </c>
      <c r="I585" t="s">
        <v>202</v>
      </c>
      <c r="N585" t="s">
        <v>202</v>
      </c>
      <c r="O585" t="s">
        <v>202</v>
      </c>
      <c r="P585" t="s">
        <v>202</v>
      </c>
      <c r="Q585" t="s">
        <v>202</v>
      </c>
      <c r="R585" t="s">
        <v>202</v>
      </c>
      <c r="T585" t="s">
        <v>202</v>
      </c>
      <c r="V585" t="s">
        <v>202</v>
      </c>
      <c r="W585" t="s">
        <v>202</v>
      </c>
      <c r="X585" t="s">
        <v>202</v>
      </c>
      <c r="Y585" t="s">
        <v>202</v>
      </c>
      <c r="Z585" t="s">
        <v>202</v>
      </c>
      <c r="AA585" t="s">
        <v>202</v>
      </c>
      <c r="AB585" t="s">
        <v>202</v>
      </c>
      <c r="BF585">
        <v>0</v>
      </c>
    </row>
    <row r="586" spans="1:58" customFormat="1" x14ac:dyDescent="0.25">
      <c r="A586">
        <v>331901</v>
      </c>
      <c r="B586" t="s">
        <v>132</v>
      </c>
      <c r="D586" t="s">
        <v>202</v>
      </c>
      <c r="J586" t="s">
        <v>202</v>
      </c>
      <c r="M586" t="s">
        <v>202</v>
      </c>
      <c r="O586" t="s">
        <v>202</v>
      </c>
      <c r="P586" t="s">
        <v>202</v>
      </c>
      <c r="Q586" t="s">
        <v>202</v>
      </c>
      <c r="R586" t="s">
        <v>202</v>
      </c>
      <c r="S586" t="s">
        <v>202</v>
      </c>
      <c r="T586" t="s">
        <v>202</v>
      </c>
      <c r="U586" t="s">
        <v>202</v>
      </c>
      <c r="W586" t="s">
        <v>202</v>
      </c>
      <c r="X586" t="s">
        <v>202</v>
      </c>
      <c r="Y586" t="s">
        <v>202</v>
      </c>
      <c r="Z586" t="s">
        <v>202</v>
      </c>
      <c r="AB586" t="s">
        <v>202</v>
      </c>
      <c r="BF586">
        <v>0</v>
      </c>
    </row>
    <row r="587" spans="1:58" customFormat="1" x14ac:dyDescent="0.25">
      <c r="A587">
        <v>333824</v>
      </c>
      <c r="B587" t="s">
        <v>132</v>
      </c>
      <c r="I587" t="s">
        <v>202</v>
      </c>
      <c r="K587" t="s">
        <v>202</v>
      </c>
      <c r="N587" t="s">
        <v>202</v>
      </c>
      <c r="O587" t="s">
        <v>202</v>
      </c>
      <c r="P587" t="s">
        <v>202</v>
      </c>
      <c r="S587" t="s">
        <v>202</v>
      </c>
      <c r="T587" t="s">
        <v>202</v>
      </c>
      <c r="U587" t="s">
        <v>202</v>
      </c>
      <c r="V587" t="s">
        <v>202</v>
      </c>
      <c r="W587" t="s">
        <v>202</v>
      </c>
      <c r="X587" t="s">
        <v>202</v>
      </c>
      <c r="Y587" t="s">
        <v>202</v>
      </c>
      <c r="Z587" t="s">
        <v>202</v>
      </c>
      <c r="AA587" t="s">
        <v>202</v>
      </c>
      <c r="AB587" t="s">
        <v>202</v>
      </c>
      <c r="BF587">
        <v>0</v>
      </c>
    </row>
    <row r="588" spans="1:58" customFormat="1" x14ac:dyDescent="0.25">
      <c r="A588">
        <v>333858</v>
      </c>
      <c r="B588" t="s">
        <v>132</v>
      </c>
      <c r="D588" t="s">
        <v>202</v>
      </c>
      <c r="H588" t="s">
        <v>202</v>
      </c>
      <c r="K588" t="s">
        <v>202</v>
      </c>
      <c r="O588" t="s">
        <v>202</v>
      </c>
      <c r="P588" t="s">
        <v>202</v>
      </c>
      <c r="R588" t="s">
        <v>202</v>
      </c>
      <c r="S588" t="s">
        <v>202</v>
      </c>
      <c r="T588" t="s">
        <v>202</v>
      </c>
      <c r="U588" t="s">
        <v>202</v>
      </c>
      <c r="W588" t="s">
        <v>202</v>
      </c>
      <c r="X588" t="s">
        <v>202</v>
      </c>
      <c r="Y588" t="s">
        <v>202</v>
      </c>
      <c r="Z588" t="s">
        <v>202</v>
      </c>
      <c r="AA588" t="s">
        <v>202</v>
      </c>
      <c r="AB588" t="s">
        <v>202</v>
      </c>
      <c r="BF588">
        <v>0</v>
      </c>
    </row>
    <row r="589" spans="1:58" customFormat="1" x14ac:dyDescent="0.25">
      <c r="A589">
        <v>333865</v>
      </c>
      <c r="B589" t="s">
        <v>132</v>
      </c>
      <c r="F589" t="s">
        <v>202</v>
      </c>
      <c r="J589" t="s">
        <v>202</v>
      </c>
      <c r="K589" t="s">
        <v>202</v>
      </c>
      <c r="O589" t="s">
        <v>202</v>
      </c>
      <c r="P589" t="s">
        <v>202</v>
      </c>
      <c r="Q589" t="s">
        <v>202</v>
      </c>
      <c r="R589" t="s">
        <v>202</v>
      </c>
      <c r="S589" t="s">
        <v>202</v>
      </c>
      <c r="T589" t="s">
        <v>202</v>
      </c>
      <c r="W589" t="s">
        <v>202</v>
      </c>
      <c r="X589" t="s">
        <v>202</v>
      </c>
      <c r="Y589" t="s">
        <v>202</v>
      </c>
      <c r="Z589" t="s">
        <v>202</v>
      </c>
      <c r="AA589" t="s">
        <v>202</v>
      </c>
      <c r="AB589" t="s">
        <v>202</v>
      </c>
      <c r="BF589">
        <v>0</v>
      </c>
    </row>
    <row r="590" spans="1:58" customFormat="1" x14ac:dyDescent="0.25">
      <c r="A590">
        <v>327759</v>
      </c>
      <c r="B590" t="s">
        <v>132</v>
      </c>
      <c r="H590" t="s">
        <v>202</v>
      </c>
      <c r="M590" t="s">
        <v>202</v>
      </c>
      <c r="O590" t="s">
        <v>202</v>
      </c>
      <c r="P590" t="s">
        <v>202</v>
      </c>
      <c r="Q590" t="s">
        <v>202</v>
      </c>
      <c r="T590" t="s">
        <v>202</v>
      </c>
      <c r="U590" t="s">
        <v>202</v>
      </c>
      <c r="V590" t="s">
        <v>202</v>
      </c>
      <c r="W590" t="s">
        <v>202</v>
      </c>
      <c r="X590" t="s">
        <v>202</v>
      </c>
      <c r="Y590" t="s">
        <v>202</v>
      </c>
      <c r="Z590" t="s">
        <v>202</v>
      </c>
      <c r="AA590" t="s">
        <v>202</v>
      </c>
      <c r="AB590" t="s">
        <v>202</v>
      </c>
      <c r="BF590">
        <v>0</v>
      </c>
    </row>
    <row r="591" spans="1:58" customFormat="1" x14ac:dyDescent="0.25">
      <c r="A591">
        <v>332780</v>
      </c>
      <c r="B591" t="s">
        <v>132</v>
      </c>
      <c r="H591" t="s">
        <v>202</v>
      </c>
      <c r="N591" t="s">
        <v>202</v>
      </c>
      <c r="O591" t="s">
        <v>202</v>
      </c>
      <c r="P591" t="s">
        <v>202</v>
      </c>
      <c r="Q591" t="s">
        <v>202</v>
      </c>
      <c r="R591" t="s">
        <v>202</v>
      </c>
      <c r="T591" t="s">
        <v>202</v>
      </c>
      <c r="U591" t="s">
        <v>202</v>
      </c>
      <c r="V591" t="s">
        <v>202</v>
      </c>
      <c r="W591" t="s">
        <v>202</v>
      </c>
      <c r="X591" t="s">
        <v>202</v>
      </c>
      <c r="Z591" t="s">
        <v>202</v>
      </c>
      <c r="AA591" t="s">
        <v>202</v>
      </c>
      <c r="AB591" t="s">
        <v>202</v>
      </c>
      <c r="BF591">
        <v>0</v>
      </c>
    </row>
    <row r="592" spans="1:58" customFormat="1" x14ac:dyDescent="0.25">
      <c r="A592">
        <v>334670</v>
      </c>
      <c r="B592" t="s">
        <v>132</v>
      </c>
      <c r="G592" t="s">
        <v>202</v>
      </c>
      <c r="J592" t="s">
        <v>202</v>
      </c>
      <c r="K592" t="s">
        <v>202</v>
      </c>
      <c r="O592" t="s">
        <v>202</v>
      </c>
      <c r="P592" t="s">
        <v>202</v>
      </c>
      <c r="Q592" t="s">
        <v>202</v>
      </c>
      <c r="R592" t="s">
        <v>202</v>
      </c>
      <c r="S592" t="s">
        <v>202</v>
      </c>
      <c r="W592" t="s">
        <v>202</v>
      </c>
      <c r="X592" t="s">
        <v>202</v>
      </c>
      <c r="Y592" t="s">
        <v>202</v>
      </c>
      <c r="Z592" t="s">
        <v>202</v>
      </c>
      <c r="AA592" t="s">
        <v>202</v>
      </c>
      <c r="AB592" t="s">
        <v>202</v>
      </c>
      <c r="BF592">
        <v>0</v>
      </c>
    </row>
    <row r="593" spans="1:58" customFormat="1" x14ac:dyDescent="0.25">
      <c r="A593">
        <v>323195</v>
      </c>
      <c r="B593" t="s">
        <v>132</v>
      </c>
      <c r="F593" t="s">
        <v>202</v>
      </c>
      <c r="I593" t="s">
        <v>202</v>
      </c>
      <c r="N593" t="s">
        <v>202</v>
      </c>
      <c r="O593" t="s">
        <v>202</v>
      </c>
      <c r="P593" t="s">
        <v>202</v>
      </c>
      <c r="S593" t="s">
        <v>202</v>
      </c>
      <c r="V593" t="s">
        <v>202</v>
      </c>
      <c r="W593" t="s">
        <v>202</v>
      </c>
      <c r="X593" t="s">
        <v>202</v>
      </c>
      <c r="Y593" t="s">
        <v>202</v>
      </c>
      <c r="Z593" t="s">
        <v>202</v>
      </c>
      <c r="AA593" t="s">
        <v>202</v>
      </c>
      <c r="AB593" t="s">
        <v>202</v>
      </c>
      <c r="BF593">
        <v>0</v>
      </c>
    </row>
    <row r="594" spans="1:58" customFormat="1" x14ac:dyDescent="0.25">
      <c r="A594">
        <v>324949</v>
      </c>
      <c r="B594" t="s">
        <v>132</v>
      </c>
      <c r="E594" t="s">
        <v>202</v>
      </c>
      <c r="F594" t="s">
        <v>202</v>
      </c>
      <c r="L594" t="s">
        <v>202</v>
      </c>
      <c r="O594" t="s">
        <v>202</v>
      </c>
      <c r="P594" t="s">
        <v>202</v>
      </c>
      <c r="Q594" t="s">
        <v>202</v>
      </c>
      <c r="T594" t="s">
        <v>202</v>
      </c>
      <c r="W594" t="s">
        <v>202</v>
      </c>
      <c r="X594" t="s">
        <v>202</v>
      </c>
      <c r="Y594" t="s">
        <v>202</v>
      </c>
      <c r="Z594" t="s">
        <v>202</v>
      </c>
      <c r="AA594" t="s">
        <v>202</v>
      </c>
      <c r="AB594" t="s">
        <v>202</v>
      </c>
      <c r="BF594">
        <v>0</v>
      </c>
    </row>
    <row r="595" spans="1:58" customFormat="1" x14ac:dyDescent="0.25">
      <c r="A595">
        <v>328582</v>
      </c>
      <c r="B595" t="s">
        <v>132</v>
      </c>
      <c r="H595" t="s">
        <v>202</v>
      </c>
      <c r="I595" t="s">
        <v>202</v>
      </c>
      <c r="N595" t="s">
        <v>202</v>
      </c>
      <c r="O595" t="s">
        <v>202</v>
      </c>
      <c r="P595" t="s">
        <v>202</v>
      </c>
      <c r="Q595" t="s">
        <v>202</v>
      </c>
      <c r="R595" t="s">
        <v>202</v>
      </c>
      <c r="V595" t="s">
        <v>202</v>
      </c>
      <c r="W595" t="s">
        <v>202</v>
      </c>
      <c r="Y595" t="s">
        <v>202</v>
      </c>
      <c r="Z595" t="s">
        <v>202</v>
      </c>
      <c r="AA595" t="s">
        <v>202</v>
      </c>
      <c r="AB595" t="s">
        <v>202</v>
      </c>
      <c r="BF595">
        <v>0</v>
      </c>
    </row>
    <row r="596" spans="1:58" customFormat="1" x14ac:dyDescent="0.25">
      <c r="A596">
        <v>329587</v>
      </c>
      <c r="B596" t="s">
        <v>132</v>
      </c>
      <c r="F596" t="s">
        <v>202</v>
      </c>
      <c r="J596" t="s">
        <v>202</v>
      </c>
      <c r="M596" t="s">
        <v>202</v>
      </c>
      <c r="O596" t="s">
        <v>202</v>
      </c>
      <c r="P596" t="s">
        <v>202</v>
      </c>
      <c r="Q596" t="s">
        <v>202</v>
      </c>
      <c r="V596" t="s">
        <v>202</v>
      </c>
      <c r="W596" t="s">
        <v>202</v>
      </c>
      <c r="X596" t="s">
        <v>202</v>
      </c>
      <c r="Y596" t="s">
        <v>202</v>
      </c>
      <c r="Z596" t="s">
        <v>202</v>
      </c>
      <c r="AA596" t="s">
        <v>202</v>
      </c>
      <c r="AB596" t="s">
        <v>202</v>
      </c>
      <c r="BF596">
        <v>0</v>
      </c>
    </row>
    <row r="597" spans="1:58" customFormat="1" x14ac:dyDescent="0.25">
      <c r="A597">
        <v>332856</v>
      </c>
      <c r="B597" t="s">
        <v>132</v>
      </c>
      <c r="H597" t="s">
        <v>202</v>
      </c>
      <c r="K597" t="s">
        <v>202</v>
      </c>
      <c r="M597" t="s">
        <v>202</v>
      </c>
      <c r="O597" t="s">
        <v>202</v>
      </c>
      <c r="P597" t="s">
        <v>202</v>
      </c>
      <c r="R597" t="s">
        <v>202</v>
      </c>
      <c r="T597" t="s">
        <v>202</v>
      </c>
      <c r="W597" t="s">
        <v>202</v>
      </c>
      <c r="X597" t="s">
        <v>202</v>
      </c>
      <c r="Y597" t="s">
        <v>202</v>
      </c>
      <c r="Z597" t="s">
        <v>202</v>
      </c>
      <c r="AA597" t="s">
        <v>202</v>
      </c>
      <c r="AB597" t="s">
        <v>202</v>
      </c>
      <c r="BF597">
        <v>0</v>
      </c>
    </row>
    <row r="598" spans="1:58" customFormat="1" x14ac:dyDescent="0.25">
      <c r="A598">
        <v>334376</v>
      </c>
      <c r="B598" t="s">
        <v>132</v>
      </c>
      <c r="D598" t="s">
        <v>202</v>
      </c>
      <c r="M598" t="s">
        <v>202</v>
      </c>
      <c r="O598" t="s">
        <v>202</v>
      </c>
      <c r="P598" t="s">
        <v>202</v>
      </c>
      <c r="R598" t="s">
        <v>202</v>
      </c>
      <c r="S598" t="s">
        <v>202</v>
      </c>
      <c r="T598" t="s">
        <v>202</v>
      </c>
      <c r="W598" t="s">
        <v>202</v>
      </c>
      <c r="X598" t="s">
        <v>202</v>
      </c>
      <c r="Y598" t="s">
        <v>202</v>
      </c>
      <c r="Z598" t="s">
        <v>202</v>
      </c>
      <c r="AA598" t="s">
        <v>202</v>
      </c>
      <c r="AB598" t="s">
        <v>202</v>
      </c>
      <c r="BF598">
        <v>0</v>
      </c>
    </row>
    <row r="599" spans="1:58" customFormat="1" x14ac:dyDescent="0.25">
      <c r="A599">
        <v>322308</v>
      </c>
      <c r="B599" t="s">
        <v>132</v>
      </c>
      <c r="I599" t="s">
        <v>202</v>
      </c>
      <c r="N599" t="s">
        <v>202</v>
      </c>
      <c r="O599" t="s">
        <v>202</v>
      </c>
      <c r="P599" t="s">
        <v>202</v>
      </c>
      <c r="Q599" t="s">
        <v>202</v>
      </c>
      <c r="U599" t="s">
        <v>202</v>
      </c>
      <c r="V599" t="s">
        <v>202</v>
      </c>
      <c r="W599" t="s">
        <v>202</v>
      </c>
      <c r="Y599" t="s">
        <v>202</v>
      </c>
      <c r="Z599" t="s">
        <v>202</v>
      </c>
      <c r="AA599" t="s">
        <v>202</v>
      </c>
      <c r="AB599" t="s">
        <v>202</v>
      </c>
      <c r="BF599">
        <v>0</v>
      </c>
    </row>
    <row r="600" spans="1:58" customFormat="1" x14ac:dyDescent="0.25">
      <c r="A600">
        <v>329130</v>
      </c>
      <c r="B600" t="s">
        <v>132</v>
      </c>
      <c r="C600" t="s">
        <v>202</v>
      </c>
      <c r="F600" t="s">
        <v>202</v>
      </c>
      <c r="J600" t="s">
        <v>202</v>
      </c>
      <c r="O600" t="s">
        <v>202</v>
      </c>
      <c r="P600" t="s">
        <v>202</v>
      </c>
      <c r="R600" t="s">
        <v>202</v>
      </c>
      <c r="T600" t="s">
        <v>202</v>
      </c>
      <c r="W600" t="s">
        <v>202</v>
      </c>
      <c r="Z600" t="s">
        <v>202</v>
      </c>
      <c r="AA600" t="s">
        <v>202</v>
      </c>
      <c r="AB600" t="s">
        <v>202</v>
      </c>
      <c r="BF600">
        <v>0</v>
      </c>
    </row>
    <row r="601" spans="1:58" customFormat="1" x14ac:dyDescent="0.25">
      <c r="A601">
        <v>332675</v>
      </c>
      <c r="B601" t="s">
        <v>132</v>
      </c>
      <c r="C601" t="s">
        <v>202</v>
      </c>
      <c r="N601" t="s">
        <v>202</v>
      </c>
      <c r="O601" t="s">
        <v>202</v>
      </c>
      <c r="P601" t="s">
        <v>202</v>
      </c>
      <c r="Q601" t="s">
        <v>202</v>
      </c>
      <c r="U601" t="s">
        <v>202</v>
      </c>
      <c r="W601" t="s">
        <v>202</v>
      </c>
      <c r="Y601" t="s">
        <v>202</v>
      </c>
      <c r="Z601" t="s">
        <v>202</v>
      </c>
      <c r="AA601" t="s">
        <v>202</v>
      </c>
      <c r="AB601" t="s">
        <v>202</v>
      </c>
      <c r="BF601">
        <v>0</v>
      </c>
    </row>
    <row r="602" spans="1:58" customFormat="1" x14ac:dyDescent="0.25">
      <c r="A602">
        <v>334199</v>
      </c>
      <c r="B602" t="s">
        <v>132</v>
      </c>
      <c r="M602" t="s">
        <v>202</v>
      </c>
      <c r="O602" t="s">
        <v>202</v>
      </c>
      <c r="P602" t="s">
        <v>202</v>
      </c>
      <c r="Q602" t="s">
        <v>202</v>
      </c>
      <c r="T602" t="s">
        <v>202</v>
      </c>
      <c r="W602" t="s">
        <v>202</v>
      </c>
      <c r="X602" t="s">
        <v>202</v>
      </c>
      <c r="Y602" t="s">
        <v>202</v>
      </c>
      <c r="Z602" t="s">
        <v>202</v>
      </c>
      <c r="AA602" t="s">
        <v>202</v>
      </c>
      <c r="AB602" t="s">
        <v>202</v>
      </c>
      <c r="BF602">
        <v>0</v>
      </c>
    </row>
    <row r="603" spans="1:58" customFormat="1" x14ac:dyDescent="0.25">
      <c r="A603">
        <v>336973</v>
      </c>
      <c r="B603" t="s">
        <v>132</v>
      </c>
      <c r="J603" t="s">
        <v>202</v>
      </c>
      <c r="O603" t="s">
        <v>202</v>
      </c>
      <c r="P603" t="s">
        <v>202</v>
      </c>
      <c r="S603" t="s">
        <v>202</v>
      </c>
      <c r="T603" t="s">
        <v>202</v>
      </c>
      <c r="W603" t="s">
        <v>202</v>
      </c>
      <c r="X603" t="s">
        <v>202</v>
      </c>
      <c r="Y603" t="s">
        <v>202</v>
      </c>
      <c r="Z603" t="s">
        <v>202</v>
      </c>
      <c r="AA603" t="s">
        <v>202</v>
      </c>
      <c r="AB603" t="s">
        <v>202</v>
      </c>
      <c r="BF603">
        <v>0</v>
      </c>
    </row>
    <row r="604" spans="1:58" customFormat="1" x14ac:dyDescent="0.25">
      <c r="A604">
        <v>336851</v>
      </c>
      <c r="B604" t="s">
        <v>132</v>
      </c>
      <c r="C604" t="s">
        <v>202</v>
      </c>
      <c r="F604" t="s">
        <v>202</v>
      </c>
      <c r="K604" t="s">
        <v>202</v>
      </c>
      <c r="O604" t="s">
        <v>202</v>
      </c>
      <c r="P604" t="s">
        <v>202</v>
      </c>
      <c r="U604" t="s">
        <v>202</v>
      </c>
      <c r="W604" t="s">
        <v>202</v>
      </c>
      <c r="X604" t="s">
        <v>202</v>
      </c>
      <c r="Z604" t="s">
        <v>202</v>
      </c>
      <c r="AB604" t="s">
        <v>202</v>
      </c>
      <c r="BF604">
        <v>0</v>
      </c>
    </row>
    <row r="605" spans="1:58" customFormat="1" x14ac:dyDescent="0.25">
      <c r="A605">
        <v>324297</v>
      </c>
      <c r="B605" t="s">
        <v>132</v>
      </c>
      <c r="O605" t="s">
        <v>202</v>
      </c>
      <c r="P605" t="s">
        <v>202</v>
      </c>
      <c r="Q605" t="s">
        <v>202</v>
      </c>
      <c r="V605" t="s">
        <v>202</v>
      </c>
      <c r="W605" t="s">
        <v>202</v>
      </c>
      <c r="X605" t="s">
        <v>202</v>
      </c>
      <c r="Z605" t="s">
        <v>202</v>
      </c>
      <c r="AA605" t="s">
        <v>202</v>
      </c>
      <c r="AB605" t="s">
        <v>202</v>
      </c>
      <c r="BF605">
        <v>0</v>
      </c>
    </row>
    <row r="606" spans="1:58" customFormat="1" x14ac:dyDescent="0.25">
      <c r="A606">
        <v>330662</v>
      </c>
      <c r="B606" t="s">
        <v>132</v>
      </c>
      <c r="G606" t="s">
        <v>202</v>
      </c>
      <c r="H606" t="s">
        <v>202</v>
      </c>
      <c r="O606" t="s">
        <v>202</v>
      </c>
      <c r="P606" t="s">
        <v>202</v>
      </c>
      <c r="T606" t="s">
        <v>202</v>
      </c>
      <c r="W606" t="s">
        <v>202</v>
      </c>
      <c r="Y606" t="s">
        <v>202</v>
      </c>
      <c r="Z606" t="s">
        <v>202</v>
      </c>
      <c r="AB606" t="s">
        <v>202</v>
      </c>
      <c r="BF606">
        <v>0</v>
      </c>
    </row>
    <row r="607" spans="1:58" customFormat="1" x14ac:dyDescent="0.25">
      <c r="A607">
        <v>332558</v>
      </c>
      <c r="B607" t="s">
        <v>132</v>
      </c>
      <c r="F607" t="s">
        <v>202</v>
      </c>
      <c r="H607" t="s">
        <v>202</v>
      </c>
      <c r="I607" t="s">
        <v>202</v>
      </c>
      <c r="O607" t="s">
        <v>202</v>
      </c>
      <c r="P607" t="s">
        <v>202</v>
      </c>
      <c r="Q607" t="s">
        <v>202</v>
      </c>
      <c r="Z607" t="s">
        <v>202</v>
      </c>
      <c r="AB607" t="s">
        <v>202</v>
      </c>
      <c r="BF607">
        <v>0</v>
      </c>
    </row>
    <row r="608" spans="1:58" customFormat="1" x14ac:dyDescent="0.25">
      <c r="A608">
        <v>325813</v>
      </c>
      <c r="B608" t="s">
        <v>132</v>
      </c>
      <c r="M608" t="s">
        <v>202</v>
      </c>
      <c r="O608" t="s">
        <v>202</v>
      </c>
      <c r="P608" t="s">
        <v>202</v>
      </c>
      <c r="S608" t="s">
        <v>202</v>
      </c>
      <c r="Y608" t="s">
        <v>202</v>
      </c>
      <c r="Z608" t="s">
        <v>202</v>
      </c>
      <c r="AB608" t="s">
        <v>202</v>
      </c>
      <c r="BF608">
        <v>0</v>
      </c>
    </row>
    <row r="609" spans="1:58" customFormat="1" x14ac:dyDescent="0.25">
      <c r="A609">
        <v>331872</v>
      </c>
      <c r="B609" t="s">
        <v>132</v>
      </c>
      <c r="O609" t="s">
        <v>202</v>
      </c>
      <c r="W609" t="s">
        <v>202</v>
      </c>
      <c r="Y609" t="s">
        <v>202</v>
      </c>
      <c r="Z609" t="s">
        <v>202</v>
      </c>
      <c r="AB609" t="s">
        <v>202</v>
      </c>
      <c r="BF609">
        <v>0</v>
      </c>
    </row>
    <row r="610" spans="1:58" customFormat="1" x14ac:dyDescent="0.25">
      <c r="A610">
        <v>335896</v>
      </c>
      <c r="B610" t="s">
        <v>132</v>
      </c>
      <c r="H610" t="s">
        <v>202</v>
      </c>
      <c r="J610" t="s">
        <v>202</v>
      </c>
      <c r="K610" t="s">
        <v>202</v>
      </c>
      <c r="O610" t="s">
        <v>202</v>
      </c>
      <c r="P610" t="s">
        <v>202</v>
      </c>
      <c r="Q610" t="s">
        <v>202</v>
      </c>
      <c r="S610" t="s">
        <v>202</v>
      </c>
      <c r="T610" t="s">
        <v>202</v>
      </c>
      <c r="V610" t="s">
        <v>202</v>
      </c>
      <c r="W610" t="s">
        <v>202</v>
      </c>
      <c r="X610" t="s">
        <v>202</v>
      </c>
      <c r="Y610" t="s">
        <v>202</v>
      </c>
      <c r="AA610" t="s">
        <v>202</v>
      </c>
      <c r="AB610" t="s">
        <v>202</v>
      </c>
      <c r="BF610" t="s">
        <v>3182</v>
      </c>
    </row>
    <row r="611" spans="1:58" customFormat="1" x14ac:dyDescent="0.25">
      <c r="A611">
        <v>335245</v>
      </c>
      <c r="B611" t="s">
        <v>132</v>
      </c>
      <c r="G611" t="s">
        <v>202</v>
      </c>
      <c r="H611" t="s">
        <v>202</v>
      </c>
      <c r="K611" t="s">
        <v>202</v>
      </c>
      <c r="M611" t="s">
        <v>202</v>
      </c>
      <c r="N611" t="s">
        <v>202</v>
      </c>
      <c r="P611" t="s">
        <v>202</v>
      </c>
      <c r="Q611" t="s">
        <v>202</v>
      </c>
      <c r="R611" t="s">
        <v>202</v>
      </c>
      <c r="S611" t="s">
        <v>202</v>
      </c>
      <c r="T611" t="s">
        <v>202</v>
      </c>
      <c r="U611" t="s">
        <v>202</v>
      </c>
      <c r="V611" t="s">
        <v>202</v>
      </c>
      <c r="W611" t="s">
        <v>202</v>
      </c>
      <c r="X611" t="s">
        <v>202</v>
      </c>
      <c r="Y611" t="s">
        <v>202</v>
      </c>
      <c r="Z611" t="s">
        <v>202</v>
      </c>
      <c r="AA611" t="s">
        <v>202</v>
      </c>
      <c r="AB611" t="s">
        <v>202</v>
      </c>
      <c r="BF611" t="s">
        <v>3182</v>
      </c>
    </row>
    <row r="612" spans="1:58" customFormat="1" x14ac:dyDescent="0.25">
      <c r="A612">
        <v>317124</v>
      </c>
      <c r="B612" t="s">
        <v>132</v>
      </c>
      <c r="D612" t="s">
        <v>202</v>
      </c>
      <c r="I612" t="s">
        <v>202</v>
      </c>
      <c r="K612" t="s">
        <v>202</v>
      </c>
      <c r="N612" t="s">
        <v>202</v>
      </c>
      <c r="P612" t="s">
        <v>202</v>
      </c>
      <c r="Q612" t="s">
        <v>202</v>
      </c>
      <c r="R612" t="s">
        <v>202</v>
      </c>
      <c r="S612" t="s">
        <v>202</v>
      </c>
      <c r="T612" t="s">
        <v>202</v>
      </c>
      <c r="U612" t="s">
        <v>202</v>
      </c>
      <c r="V612" t="s">
        <v>202</v>
      </c>
      <c r="W612" t="s">
        <v>202</v>
      </c>
      <c r="X612" t="s">
        <v>202</v>
      </c>
      <c r="Y612" t="s">
        <v>202</v>
      </c>
      <c r="Z612" t="s">
        <v>202</v>
      </c>
      <c r="AA612" t="s">
        <v>202</v>
      </c>
      <c r="AB612" t="s">
        <v>202</v>
      </c>
      <c r="BF612">
        <v>0</v>
      </c>
    </row>
    <row r="613" spans="1:58" customFormat="1" x14ac:dyDescent="0.25">
      <c r="A613">
        <v>329695</v>
      </c>
      <c r="B613" t="s">
        <v>132</v>
      </c>
      <c r="G613" t="s">
        <v>202</v>
      </c>
      <c r="J613" t="s">
        <v>202</v>
      </c>
      <c r="K613" t="s">
        <v>202</v>
      </c>
      <c r="P613" t="s">
        <v>202</v>
      </c>
      <c r="Q613" t="s">
        <v>202</v>
      </c>
      <c r="R613" t="s">
        <v>202</v>
      </c>
      <c r="S613" t="s">
        <v>202</v>
      </c>
      <c r="T613" t="s">
        <v>202</v>
      </c>
      <c r="U613" t="s">
        <v>202</v>
      </c>
      <c r="V613" t="s">
        <v>202</v>
      </c>
      <c r="W613" t="s">
        <v>202</v>
      </c>
      <c r="X613" t="s">
        <v>202</v>
      </c>
      <c r="Y613" t="s">
        <v>202</v>
      </c>
      <c r="Z613" t="s">
        <v>202</v>
      </c>
      <c r="AA613" t="s">
        <v>202</v>
      </c>
      <c r="AB613" t="s">
        <v>202</v>
      </c>
      <c r="BF613">
        <v>0</v>
      </c>
    </row>
    <row r="614" spans="1:58" customFormat="1" x14ac:dyDescent="0.25">
      <c r="A614">
        <v>335793</v>
      </c>
      <c r="B614" t="s">
        <v>132</v>
      </c>
      <c r="I614" t="s">
        <v>202</v>
      </c>
      <c r="N614" t="s">
        <v>202</v>
      </c>
      <c r="P614" t="s">
        <v>202</v>
      </c>
      <c r="Q614" t="s">
        <v>202</v>
      </c>
      <c r="R614" t="s">
        <v>202</v>
      </c>
      <c r="S614" t="s">
        <v>202</v>
      </c>
      <c r="T614" t="s">
        <v>202</v>
      </c>
      <c r="U614" t="s">
        <v>202</v>
      </c>
      <c r="V614" t="s">
        <v>202</v>
      </c>
      <c r="W614" t="s">
        <v>202</v>
      </c>
      <c r="X614" t="s">
        <v>202</v>
      </c>
      <c r="Y614" t="s">
        <v>202</v>
      </c>
      <c r="Z614" t="s">
        <v>202</v>
      </c>
      <c r="AA614" t="s">
        <v>202</v>
      </c>
      <c r="AB614" t="s">
        <v>202</v>
      </c>
      <c r="BF614" t="s">
        <v>3182</v>
      </c>
    </row>
    <row r="615" spans="1:58" customFormat="1" x14ac:dyDescent="0.25">
      <c r="A615">
        <v>335835</v>
      </c>
      <c r="B615" t="s">
        <v>132</v>
      </c>
      <c r="F615" t="s">
        <v>202</v>
      </c>
      <c r="N615" t="s">
        <v>202</v>
      </c>
      <c r="P615" t="s">
        <v>202</v>
      </c>
      <c r="Q615" t="s">
        <v>202</v>
      </c>
      <c r="R615" t="s">
        <v>202</v>
      </c>
      <c r="S615" t="s">
        <v>202</v>
      </c>
      <c r="T615" t="s">
        <v>202</v>
      </c>
      <c r="U615" t="s">
        <v>202</v>
      </c>
      <c r="V615" t="s">
        <v>202</v>
      </c>
      <c r="W615" t="s">
        <v>202</v>
      </c>
      <c r="X615" t="s">
        <v>202</v>
      </c>
      <c r="Y615" t="s">
        <v>202</v>
      </c>
      <c r="Z615" t="s">
        <v>202</v>
      </c>
      <c r="AA615" t="s">
        <v>202</v>
      </c>
      <c r="AB615" t="s">
        <v>202</v>
      </c>
      <c r="BF615" t="s">
        <v>3182</v>
      </c>
    </row>
    <row r="616" spans="1:58" customFormat="1" x14ac:dyDescent="0.25">
      <c r="A616">
        <v>329463</v>
      </c>
      <c r="B616" t="s">
        <v>132</v>
      </c>
      <c r="G616" t="s">
        <v>202</v>
      </c>
      <c r="H616" t="s">
        <v>202</v>
      </c>
      <c r="I616" t="s">
        <v>202</v>
      </c>
      <c r="P616" t="s">
        <v>202</v>
      </c>
      <c r="Q616" t="s">
        <v>202</v>
      </c>
      <c r="R616" t="s">
        <v>202</v>
      </c>
      <c r="S616" t="s">
        <v>202</v>
      </c>
      <c r="T616" t="s">
        <v>202</v>
      </c>
      <c r="V616" t="s">
        <v>202</v>
      </c>
      <c r="W616" t="s">
        <v>202</v>
      </c>
      <c r="X616" t="s">
        <v>202</v>
      </c>
      <c r="Y616" t="s">
        <v>202</v>
      </c>
      <c r="Z616" t="s">
        <v>202</v>
      </c>
      <c r="AA616" t="s">
        <v>202</v>
      </c>
      <c r="AB616" t="s">
        <v>202</v>
      </c>
      <c r="BF616">
        <v>0</v>
      </c>
    </row>
    <row r="617" spans="1:58" customFormat="1" x14ac:dyDescent="0.25">
      <c r="A617">
        <v>331851</v>
      </c>
      <c r="B617" t="s">
        <v>132</v>
      </c>
      <c r="C617" t="s">
        <v>202</v>
      </c>
      <c r="D617" t="s">
        <v>202</v>
      </c>
      <c r="G617" t="s">
        <v>202</v>
      </c>
      <c r="K617" t="s">
        <v>202</v>
      </c>
      <c r="P617" t="s">
        <v>202</v>
      </c>
      <c r="S617" t="s">
        <v>202</v>
      </c>
      <c r="T617" t="s">
        <v>202</v>
      </c>
      <c r="U617" t="s">
        <v>202</v>
      </c>
      <c r="V617" t="s">
        <v>202</v>
      </c>
      <c r="W617" t="s">
        <v>202</v>
      </c>
      <c r="X617" t="s">
        <v>202</v>
      </c>
      <c r="Y617" t="s">
        <v>202</v>
      </c>
      <c r="Z617" t="s">
        <v>202</v>
      </c>
      <c r="AA617" t="s">
        <v>202</v>
      </c>
      <c r="AB617" t="s">
        <v>202</v>
      </c>
      <c r="BF617">
        <v>0</v>
      </c>
    </row>
    <row r="618" spans="1:58" customFormat="1" x14ac:dyDescent="0.25">
      <c r="A618">
        <v>323562</v>
      </c>
      <c r="B618" t="s">
        <v>132</v>
      </c>
      <c r="C618" t="s">
        <v>202</v>
      </c>
      <c r="D618" t="s">
        <v>202</v>
      </c>
      <c r="E618" t="s">
        <v>202</v>
      </c>
      <c r="G618" t="s">
        <v>202</v>
      </c>
      <c r="R618" t="s">
        <v>202</v>
      </c>
      <c r="T618" t="s">
        <v>202</v>
      </c>
      <c r="U618" t="s">
        <v>202</v>
      </c>
      <c r="V618" t="s">
        <v>202</v>
      </c>
      <c r="W618" t="s">
        <v>202</v>
      </c>
      <c r="X618" t="s">
        <v>202</v>
      </c>
      <c r="Y618" t="s">
        <v>202</v>
      </c>
      <c r="Z618" t="s">
        <v>202</v>
      </c>
      <c r="AA618" t="s">
        <v>202</v>
      </c>
      <c r="AB618" t="s">
        <v>202</v>
      </c>
      <c r="BF618">
        <v>0</v>
      </c>
    </row>
    <row r="619" spans="1:58" customFormat="1" x14ac:dyDescent="0.25">
      <c r="A619">
        <v>326135</v>
      </c>
      <c r="B619" t="s">
        <v>132</v>
      </c>
      <c r="H619" t="s">
        <v>202</v>
      </c>
      <c r="I619" t="s">
        <v>202</v>
      </c>
      <c r="N619" t="s">
        <v>202</v>
      </c>
      <c r="P619" t="s">
        <v>202</v>
      </c>
      <c r="Q619" t="s">
        <v>202</v>
      </c>
      <c r="R619" t="s">
        <v>202</v>
      </c>
      <c r="S619" t="s">
        <v>202</v>
      </c>
      <c r="V619" t="s">
        <v>202</v>
      </c>
      <c r="W619" t="s">
        <v>202</v>
      </c>
      <c r="X619" t="s">
        <v>202</v>
      </c>
      <c r="Y619" t="s">
        <v>202</v>
      </c>
      <c r="Z619" t="s">
        <v>202</v>
      </c>
      <c r="AA619" t="s">
        <v>202</v>
      </c>
      <c r="AB619" t="s">
        <v>202</v>
      </c>
      <c r="BF619">
        <v>0</v>
      </c>
    </row>
    <row r="620" spans="1:58" customFormat="1" x14ac:dyDescent="0.25">
      <c r="A620">
        <v>331426</v>
      </c>
      <c r="B620" t="s">
        <v>132</v>
      </c>
      <c r="I620" t="s">
        <v>202</v>
      </c>
      <c r="M620" t="s">
        <v>202</v>
      </c>
      <c r="P620" t="s">
        <v>202</v>
      </c>
      <c r="R620" t="s">
        <v>202</v>
      </c>
      <c r="S620" t="s">
        <v>202</v>
      </c>
      <c r="T620" t="s">
        <v>202</v>
      </c>
      <c r="U620" t="s">
        <v>202</v>
      </c>
      <c r="V620" t="s">
        <v>202</v>
      </c>
      <c r="W620" t="s">
        <v>202</v>
      </c>
      <c r="X620" t="s">
        <v>202</v>
      </c>
      <c r="Y620" t="s">
        <v>202</v>
      </c>
      <c r="Z620" t="s">
        <v>202</v>
      </c>
      <c r="AA620" t="s">
        <v>202</v>
      </c>
      <c r="AB620" t="s">
        <v>202</v>
      </c>
      <c r="BF620">
        <v>0</v>
      </c>
    </row>
    <row r="621" spans="1:58" customFormat="1" x14ac:dyDescent="0.25">
      <c r="A621">
        <v>332581</v>
      </c>
      <c r="B621" t="s">
        <v>132</v>
      </c>
      <c r="H621" t="s">
        <v>202</v>
      </c>
      <c r="J621" t="s">
        <v>202</v>
      </c>
      <c r="P621" t="s">
        <v>202</v>
      </c>
      <c r="Q621" t="s">
        <v>202</v>
      </c>
      <c r="R621" t="s">
        <v>202</v>
      </c>
      <c r="T621" t="s">
        <v>202</v>
      </c>
      <c r="U621" t="s">
        <v>202</v>
      </c>
      <c r="V621" t="s">
        <v>202</v>
      </c>
      <c r="W621" t="s">
        <v>202</v>
      </c>
      <c r="X621" t="s">
        <v>202</v>
      </c>
      <c r="Y621" t="s">
        <v>202</v>
      </c>
      <c r="Z621" t="s">
        <v>202</v>
      </c>
      <c r="AA621" t="s">
        <v>202</v>
      </c>
      <c r="AB621" t="s">
        <v>202</v>
      </c>
      <c r="BF621">
        <v>0</v>
      </c>
    </row>
    <row r="622" spans="1:58" customFormat="1" x14ac:dyDescent="0.25">
      <c r="A622">
        <v>336883</v>
      </c>
      <c r="B622" t="s">
        <v>132</v>
      </c>
      <c r="G622" t="s">
        <v>202</v>
      </c>
      <c r="J622" t="s">
        <v>202</v>
      </c>
      <c r="K622" t="s">
        <v>202</v>
      </c>
      <c r="M622" t="s">
        <v>202</v>
      </c>
      <c r="P622" t="s">
        <v>202</v>
      </c>
      <c r="Q622" t="s">
        <v>202</v>
      </c>
      <c r="S622" t="s">
        <v>202</v>
      </c>
      <c r="T622" t="s">
        <v>202</v>
      </c>
      <c r="W622" t="s">
        <v>202</v>
      </c>
      <c r="X622" t="s">
        <v>202</v>
      </c>
      <c r="Y622" t="s">
        <v>202</v>
      </c>
      <c r="Z622" t="s">
        <v>202</v>
      </c>
      <c r="AA622" t="s">
        <v>202</v>
      </c>
      <c r="AB622" t="s">
        <v>202</v>
      </c>
      <c r="BF622">
        <v>0</v>
      </c>
    </row>
    <row r="623" spans="1:58" customFormat="1" x14ac:dyDescent="0.25">
      <c r="A623">
        <v>334080</v>
      </c>
      <c r="B623" t="s">
        <v>132</v>
      </c>
      <c r="C623" t="s">
        <v>202</v>
      </c>
      <c r="H623" t="s">
        <v>202</v>
      </c>
      <c r="J623" t="s">
        <v>202</v>
      </c>
      <c r="K623" t="s">
        <v>202</v>
      </c>
      <c r="P623" t="s">
        <v>202</v>
      </c>
      <c r="Q623" t="s">
        <v>202</v>
      </c>
      <c r="T623" t="s">
        <v>202</v>
      </c>
      <c r="W623" t="s">
        <v>202</v>
      </c>
      <c r="X623" t="s">
        <v>202</v>
      </c>
      <c r="Y623" t="s">
        <v>202</v>
      </c>
      <c r="Z623" t="s">
        <v>202</v>
      </c>
      <c r="AA623" t="s">
        <v>202</v>
      </c>
      <c r="AB623" t="s">
        <v>202</v>
      </c>
      <c r="BF623">
        <v>0</v>
      </c>
    </row>
    <row r="624" spans="1:58" customFormat="1" x14ac:dyDescent="0.25">
      <c r="A624">
        <v>334082</v>
      </c>
      <c r="B624" t="s">
        <v>132</v>
      </c>
      <c r="H624" t="s">
        <v>202</v>
      </c>
      <c r="J624" t="s">
        <v>202</v>
      </c>
      <c r="P624" t="s">
        <v>202</v>
      </c>
      <c r="Q624" t="s">
        <v>202</v>
      </c>
      <c r="R624" t="s">
        <v>202</v>
      </c>
      <c r="S624" t="s">
        <v>202</v>
      </c>
      <c r="T624" t="s">
        <v>202</v>
      </c>
      <c r="W624" t="s">
        <v>202</v>
      </c>
      <c r="X624" t="s">
        <v>202</v>
      </c>
      <c r="Y624" t="s">
        <v>202</v>
      </c>
      <c r="Z624" t="s">
        <v>202</v>
      </c>
      <c r="AA624" t="s">
        <v>202</v>
      </c>
      <c r="AB624" t="s">
        <v>202</v>
      </c>
      <c r="BF624">
        <v>0</v>
      </c>
    </row>
    <row r="625" spans="1:58" customFormat="1" x14ac:dyDescent="0.25">
      <c r="A625">
        <v>334611</v>
      </c>
      <c r="B625" t="s">
        <v>132</v>
      </c>
      <c r="E625" t="s">
        <v>202</v>
      </c>
      <c r="J625" t="s">
        <v>202</v>
      </c>
      <c r="N625" t="s">
        <v>202</v>
      </c>
      <c r="P625" t="s">
        <v>202</v>
      </c>
      <c r="Q625" t="s">
        <v>202</v>
      </c>
      <c r="R625" t="s">
        <v>202</v>
      </c>
      <c r="T625" t="s">
        <v>202</v>
      </c>
      <c r="W625" t="s">
        <v>202</v>
      </c>
      <c r="X625" t="s">
        <v>202</v>
      </c>
      <c r="Y625" t="s">
        <v>202</v>
      </c>
      <c r="Z625" t="s">
        <v>202</v>
      </c>
      <c r="AA625" t="s">
        <v>202</v>
      </c>
      <c r="AB625" t="s">
        <v>202</v>
      </c>
      <c r="BF625">
        <v>0</v>
      </c>
    </row>
    <row r="626" spans="1:58" customFormat="1" x14ac:dyDescent="0.25">
      <c r="A626">
        <v>333913</v>
      </c>
      <c r="B626" t="s">
        <v>132</v>
      </c>
      <c r="F626" t="s">
        <v>202</v>
      </c>
      <c r="G626" t="s">
        <v>202</v>
      </c>
      <c r="H626" t="s">
        <v>202</v>
      </c>
      <c r="J626" t="s">
        <v>202</v>
      </c>
      <c r="S626" t="s">
        <v>202</v>
      </c>
      <c r="T626" t="s">
        <v>202</v>
      </c>
      <c r="V626" t="s">
        <v>202</v>
      </c>
      <c r="W626" t="s">
        <v>202</v>
      </c>
      <c r="X626" t="s">
        <v>202</v>
      </c>
      <c r="Y626" t="s">
        <v>202</v>
      </c>
      <c r="Z626" t="s">
        <v>202</v>
      </c>
      <c r="AB626" t="s">
        <v>202</v>
      </c>
      <c r="BF626">
        <v>0</v>
      </c>
    </row>
    <row r="627" spans="1:58" customFormat="1" x14ac:dyDescent="0.25">
      <c r="A627">
        <v>334234</v>
      </c>
      <c r="B627" t="s">
        <v>132</v>
      </c>
      <c r="H627" t="s">
        <v>202</v>
      </c>
      <c r="P627" t="s">
        <v>202</v>
      </c>
      <c r="Q627" t="s">
        <v>202</v>
      </c>
      <c r="R627" t="s">
        <v>202</v>
      </c>
      <c r="S627" t="s">
        <v>202</v>
      </c>
      <c r="V627" t="s">
        <v>202</v>
      </c>
      <c r="W627" t="s">
        <v>202</v>
      </c>
      <c r="X627" t="s">
        <v>202</v>
      </c>
      <c r="Y627" t="s">
        <v>202</v>
      </c>
      <c r="Z627" t="s">
        <v>202</v>
      </c>
      <c r="AA627" t="s">
        <v>202</v>
      </c>
      <c r="AB627" t="s">
        <v>202</v>
      </c>
      <c r="BF627">
        <v>0</v>
      </c>
    </row>
    <row r="628" spans="1:58" customFormat="1" x14ac:dyDescent="0.25">
      <c r="A628">
        <v>326408</v>
      </c>
      <c r="B628" t="s">
        <v>132</v>
      </c>
      <c r="P628" t="s">
        <v>202</v>
      </c>
      <c r="Q628" t="s">
        <v>202</v>
      </c>
      <c r="R628" t="s">
        <v>202</v>
      </c>
      <c r="S628" t="s">
        <v>202</v>
      </c>
      <c r="T628" t="s">
        <v>202</v>
      </c>
      <c r="W628" t="s">
        <v>202</v>
      </c>
      <c r="X628" t="s">
        <v>202</v>
      </c>
      <c r="Y628" t="s">
        <v>202</v>
      </c>
      <c r="Z628" t="s">
        <v>202</v>
      </c>
      <c r="AA628" t="s">
        <v>202</v>
      </c>
      <c r="AB628" t="s">
        <v>202</v>
      </c>
      <c r="BF628">
        <v>0</v>
      </c>
    </row>
    <row r="629" spans="1:58" customFormat="1" x14ac:dyDescent="0.25">
      <c r="A629">
        <v>332016</v>
      </c>
      <c r="B629" t="s">
        <v>132</v>
      </c>
      <c r="H629" t="s">
        <v>202</v>
      </c>
      <c r="N629" t="s">
        <v>202</v>
      </c>
      <c r="P629" t="s">
        <v>202</v>
      </c>
      <c r="S629" t="s">
        <v>202</v>
      </c>
      <c r="T629" t="s">
        <v>202</v>
      </c>
      <c r="W629" t="s">
        <v>202</v>
      </c>
      <c r="X629" t="s">
        <v>202</v>
      </c>
      <c r="Y629" t="s">
        <v>202</v>
      </c>
      <c r="Z629" t="s">
        <v>202</v>
      </c>
      <c r="AA629" t="s">
        <v>202</v>
      </c>
      <c r="AB629" t="s">
        <v>202</v>
      </c>
      <c r="BF629">
        <v>0</v>
      </c>
    </row>
    <row r="630" spans="1:58" customFormat="1" x14ac:dyDescent="0.25">
      <c r="A630">
        <v>332140</v>
      </c>
      <c r="B630" t="s">
        <v>132</v>
      </c>
      <c r="I630" t="s">
        <v>202</v>
      </c>
      <c r="N630" t="s">
        <v>202</v>
      </c>
      <c r="P630" t="s">
        <v>202</v>
      </c>
      <c r="R630" t="s">
        <v>202</v>
      </c>
      <c r="V630" t="s">
        <v>202</v>
      </c>
      <c r="W630" t="s">
        <v>202</v>
      </c>
      <c r="X630" t="s">
        <v>202</v>
      </c>
      <c r="Y630" t="s">
        <v>202</v>
      </c>
      <c r="Z630" t="s">
        <v>202</v>
      </c>
      <c r="AA630" t="s">
        <v>202</v>
      </c>
      <c r="AB630" t="s">
        <v>202</v>
      </c>
      <c r="BF630">
        <v>0</v>
      </c>
    </row>
    <row r="631" spans="1:58" customFormat="1" x14ac:dyDescent="0.25">
      <c r="A631">
        <v>332380</v>
      </c>
      <c r="B631" t="s">
        <v>132</v>
      </c>
      <c r="I631" t="s">
        <v>202</v>
      </c>
      <c r="K631" t="s">
        <v>202</v>
      </c>
      <c r="M631" t="s">
        <v>202</v>
      </c>
      <c r="P631" t="s">
        <v>202</v>
      </c>
      <c r="S631" t="s">
        <v>202</v>
      </c>
      <c r="T631" t="s">
        <v>202</v>
      </c>
      <c r="W631" t="s">
        <v>202</v>
      </c>
      <c r="Y631" t="s">
        <v>202</v>
      </c>
      <c r="Z631" t="s">
        <v>202</v>
      </c>
      <c r="AA631" t="s">
        <v>202</v>
      </c>
      <c r="AB631" t="s">
        <v>202</v>
      </c>
      <c r="BF631">
        <v>0</v>
      </c>
    </row>
    <row r="632" spans="1:58" customFormat="1" x14ac:dyDescent="0.25">
      <c r="A632">
        <v>333089</v>
      </c>
      <c r="B632" t="s">
        <v>132</v>
      </c>
      <c r="P632" t="s">
        <v>202</v>
      </c>
      <c r="R632" t="s">
        <v>202</v>
      </c>
      <c r="S632" t="s">
        <v>202</v>
      </c>
      <c r="T632" t="s">
        <v>202</v>
      </c>
      <c r="V632" t="s">
        <v>202</v>
      </c>
      <c r="W632" t="s">
        <v>202</v>
      </c>
      <c r="X632" t="s">
        <v>202</v>
      </c>
      <c r="Y632" t="s">
        <v>202</v>
      </c>
      <c r="Z632" t="s">
        <v>202</v>
      </c>
      <c r="AA632" t="s">
        <v>202</v>
      </c>
      <c r="AB632" t="s">
        <v>202</v>
      </c>
      <c r="BF632">
        <v>0</v>
      </c>
    </row>
    <row r="633" spans="1:58" customFormat="1" x14ac:dyDescent="0.25">
      <c r="A633">
        <v>320858</v>
      </c>
      <c r="B633" t="s">
        <v>132</v>
      </c>
      <c r="E633" t="s">
        <v>202</v>
      </c>
      <c r="H633" t="s">
        <v>202</v>
      </c>
      <c r="J633" t="s">
        <v>202</v>
      </c>
      <c r="P633" t="s">
        <v>202</v>
      </c>
      <c r="Q633" t="s">
        <v>202</v>
      </c>
      <c r="S633" t="s">
        <v>202</v>
      </c>
      <c r="W633" t="s">
        <v>202</v>
      </c>
      <c r="X633" t="s">
        <v>202</v>
      </c>
      <c r="Y633" t="s">
        <v>202</v>
      </c>
      <c r="AB633" t="s">
        <v>202</v>
      </c>
      <c r="BF633">
        <v>0</v>
      </c>
    </row>
    <row r="634" spans="1:58" customFormat="1" x14ac:dyDescent="0.25">
      <c r="A634">
        <v>331407</v>
      </c>
      <c r="B634" t="s">
        <v>132</v>
      </c>
      <c r="G634" t="s">
        <v>202</v>
      </c>
      <c r="H634" t="s">
        <v>202</v>
      </c>
      <c r="K634" t="s">
        <v>202</v>
      </c>
      <c r="P634" t="s">
        <v>202</v>
      </c>
      <c r="S634" t="s">
        <v>202</v>
      </c>
      <c r="W634" t="s">
        <v>202</v>
      </c>
      <c r="X634" t="s">
        <v>202</v>
      </c>
      <c r="Y634" t="s">
        <v>202</v>
      </c>
      <c r="Z634" t="s">
        <v>202</v>
      </c>
      <c r="AB634" t="s">
        <v>202</v>
      </c>
      <c r="BF634">
        <v>0</v>
      </c>
    </row>
    <row r="635" spans="1:58" customFormat="1" x14ac:dyDescent="0.25">
      <c r="A635">
        <v>334484</v>
      </c>
      <c r="B635" t="s">
        <v>132</v>
      </c>
      <c r="H635" t="s">
        <v>202</v>
      </c>
      <c r="I635" t="s">
        <v>202</v>
      </c>
      <c r="P635" t="s">
        <v>202</v>
      </c>
      <c r="R635" t="s">
        <v>202</v>
      </c>
      <c r="W635" t="s">
        <v>202</v>
      </c>
      <c r="X635" t="s">
        <v>202</v>
      </c>
      <c r="Y635" t="s">
        <v>202</v>
      </c>
      <c r="Z635" t="s">
        <v>202</v>
      </c>
      <c r="AA635" t="s">
        <v>202</v>
      </c>
      <c r="AB635" t="s">
        <v>202</v>
      </c>
      <c r="BF635">
        <v>0</v>
      </c>
    </row>
    <row r="636" spans="1:58" customFormat="1" x14ac:dyDescent="0.25">
      <c r="A636">
        <v>334710</v>
      </c>
      <c r="B636" t="s">
        <v>132</v>
      </c>
      <c r="G636" t="s">
        <v>202</v>
      </c>
      <c r="H636" t="s">
        <v>202</v>
      </c>
      <c r="J636" t="s">
        <v>202</v>
      </c>
      <c r="R636" t="s">
        <v>202</v>
      </c>
      <c r="W636" t="s">
        <v>202</v>
      </c>
      <c r="X636" t="s">
        <v>202</v>
      </c>
      <c r="Y636" t="s">
        <v>202</v>
      </c>
      <c r="Z636" t="s">
        <v>202</v>
      </c>
      <c r="AA636" t="s">
        <v>202</v>
      </c>
      <c r="AB636" t="s">
        <v>202</v>
      </c>
      <c r="BF636">
        <v>0</v>
      </c>
    </row>
    <row r="637" spans="1:58" customFormat="1" x14ac:dyDescent="0.25">
      <c r="A637">
        <v>336775</v>
      </c>
      <c r="B637" t="s">
        <v>132</v>
      </c>
      <c r="J637" t="s">
        <v>202</v>
      </c>
      <c r="L637" t="s">
        <v>202</v>
      </c>
      <c r="N637" t="s">
        <v>202</v>
      </c>
      <c r="P637" t="s">
        <v>202</v>
      </c>
      <c r="R637" t="s">
        <v>202</v>
      </c>
      <c r="V637" t="s">
        <v>202</v>
      </c>
      <c r="X637" t="s">
        <v>202</v>
      </c>
      <c r="Y637" t="s">
        <v>202</v>
      </c>
      <c r="AA637" t="s">
        <v>202</v>
      </c>
      <c r="AB637" t="s">
        <v>202</v>
      </c>
      <c r="BF637">
        <v>0</v>
      </c>
    </row>
    <row r="638" spans="1:58" customFormat="1" x14ac:dyDescent="0.25">
      <c r="A638">
        <v>335301</v>
      </c>
      <c r="B638" t="s">
        <v>132</v>
      </c>
      <c r="N638" t="s">
        <v>202</v>
      </c>
      <c r="P638" t="s">
        <v>202</v>
      </c>
      <c r="S638" t="s">
        <v>202</v>
      </c>
      <c r="W638" t="s">
        <v>202</v>
      </c>
      <c r="X638" t="s">
        <v>202</v>
      </c>
      <c r="Y638" t="s">
        <v>202</v>
      </c>
      <c r="Z638" t="s">
        <v>202</v>
      </c>
      <c r="AA638" t="s">
        <v>202</v>
      </c>
      <c r="AB638" t="s">
        <v>202</v>
      </c>
      <c r="BF638" t="s">
        <v>3182</v>
      </c>
    </row>
    <row r="639" spans="1:58" customFormat="1" x14ac:dyDescent="0.25">
      <c r="A639">
        <v>339619</v>
      </c>
      <c r="B639" t="s">
        <v>132</v>
      </c>
      <c r="F639" t="s">
        <v>202</v>
      </c>
      <c r="M639" t="s">
        <v>202</v>
      </c>
      <c r="R639" t="s">
        <v>202</v>
      </c>
      <c r="S639" t="s">
        <v>202</v>
      </c>
      <c r="U639" t="s">
        <v>202</v>
      </c>
      <c r="W639" t="s">
        <v>202</v>
      </c>
      <c r="Y639" t="s">
        <v>202</v>
      </c>
      <c r="AA639" t="s">
        <v>202</v>
      </c>
      <c r="AB639" t="s">
        <v>202</v>
      </c>
      <c r="BF639" t="s">
        <v>3182</v>
      </c>
    </row>
    <row r="640" spans="1:58" customFormat="1" x14ac:dyDescent="0.25">
      <c r="A640">
        <v>329581</v>
      </c>
      <c r="B640" t="s">
        <v>132</v>
      </c>
      <c r="F640" t="s">
        <v>202</v>
      </c>
      <c r="H640" t="s">
        <v>202</v>
      </c>
      <c r="I640" t="s">
        <v>202</v>
      </c>
      <c r="K640" t="s">
        <v>202</v>
      </c>
      <c r="P640" t="s">
        <v>202</v>
      </c>
      <c r="W640" t="s">
        <v>202</v>
      </c>
      <c r="Z640" t="s">
        <v>202</v>
      </c>
      <c r="AA640" t="s">
        <v>202</v>
      </c>
      <c r="AB640" t="s">
        <v>202</v>
      </c>
      <c r="BF640">
        <v>0</v>
      </c>
    </row>
    <row r="641" spans="1:58" customFormat="1" x14ac:dyDescent="0.25">
      <c r="A641">
        <v>334751</v>
      </c>
      <c r="B641" t="s">
        <v>132</v>
      </c>
      <c r="H641" t="s">
        <v>202</v>
      </c>
      <c r="N641" t="s">
        <v>202</v>
      </c>
      <c r="P641" t="s">
        <v>202</v>
      </c>
      <c r="R641" t="s">
        <v>202</v>
      </c>
      <c r="V641" t="s">
        <v>202</v>
      </c>
      <c r="W641" t="s">
        <v>202</v>
      </c>
      <c r="X641" t="s">
        <v>202</v>
      </c>
      <c r="Z641" t="s">
        <v>202</v>
      </c>
      <c r="AB641" t="s">
        <v>202</v>
      </c>
      <c r="BF641">
        <v>0</v>
      </c>
    </row>
    <row r="642" spans="1:58" customFormat="1" x14ac:dyDescent="0.25">
      <c r="A642">
        <v>334814</v>
      </c>
      <c r="B642" t="s">
        <v>132</v>
      </c>
      <c r="H642" t="s">
        <v>202</v>
      </c>
      <c r="K642" t="s">
        <v>202</v>
      </c>
      <c r="P642" t="s">
        <v>202</v>
      </c>
      <c r="R642" t="s">
        <v>202</v>
      </c>
      <c r="S642" t="s">
        <v>202</v>
      </c>
      <c r="W642" t="s">
        <v>202</v>
      </c>
      <c r="Y642" t="s">
        <v>202</v>
      </c>
      <c r="AB642" t="s">
        <v>202</v>
      </c>
      <c r="BF642">
        <v>0</v>
      </c>
    </row>
    <row r="643" spans="1:58" customFormat="1" x14ac:dyDescent="0.25">
      <c r="A643">
        <v>336747</v>
      </c>
      <c r="B643" t="s">
        <v>132</v>
      </c>
      <c r="Q643" t="s">
        <v>202</v>
      </c>
      <c r="W643" t="s">
        <v>202</v>
      </c>
      <c r="X643" t="s">
        <v>202</v>
      </c>
      <c r="Y643" t="s">
        <v>202</v>
      </c>
      <c r="Z643" t="s">
        <v>202</v>
      </c>
      <c r="AA643" t="s">
        <v>202</v>
      </c>
      <c r="AB643" t="s">
        <v>202</v>
      </c>
      <c r="BF643">
        <v>0</v>
      </c>
    </row>
    <row r="644" spans="1:58" customFormat="1" x14ac:dyDescent="0.25">
      <c r="A644">
        <v>329111</v>
      </c>
      <c r="B644" t="s">
        <v>132</v>
      </c>
      <c r="C644" t="s">
        <v>202</v>
      </c>
      <c r="Q644" t="s">
        <v>202</v>
      </c>
      <c r="S644" t="s">
        <v>202</v>
      </c>
      <c r="U644" t="s">
        <v>202</v>
      </c>
      <c r="Z644" t="s">
        <v>202</v>
      </c>
      <c r="AB644" t="s">
        <v>202</v>
      </c>
      <c r="BF644">
        <v>0</v>
      </c>
    </row>
    <row r="645" spans="1:58" customFormat="1" x14ac:dyDescent="0.25">
      <c r="A645">
        <v>336767</v>
      </c>
      <c r="B645" t="s">
        <v>132</v>
      </c>
      <c r="I645" t="s">
        <v>202</v>
      </c>
      <c r="N645" t="s">
        <v>202</v>
      </c>
      <c r="V645" t="s">
        <v>202</v>
      </c>
      <c r="W645" t="s">
        <v>202</v>
      </c>
      <c r="AA645" t="s">
        <v>202</v>
      </c>
      <c r="AB645" t="s">
        <v>202</v>
      </c>
      <c r="BF645">
        <v>0</v>
      </c>
    </row>
    <row r="646" spans="1:58" customFormat="1" x14ac:dyDescent="0.25">
      <c r="A646">
        <v>334411</v>
      </c>
      <c r="B646" t="s">
        <v>132</v>
      </c>
      <c r="P646" t="s">
        <v>202</v>
      </c>
      <c r="W646" t="s">
        <v>202</v>
      </c>
      <c r="Y646" t="s">
        <v>202</v>
      </c>
      <c r="Z646" t="s">
        <v>202</v>
      </c>
      <c r="AB646" t="s">
        <v>202</v>
      </c>
      <c r="BF646">
        <v>0</v>
      </c>
    </row>
    <row r="647" spans="1:58" customFormat="1" x14ac:dyDescent="0.25">
      <c r="A647">
        <v>332743</v>
      </c>
      <c r="B647" t="s">
        <v>132</v>
      </c>
      <c r="K647" t="s">
        <v>202</v>
      </c>
      <c r="M647" t="s">
        <v>202</v>
      </c>
      <c r="O647" t="s">
        <v>202</v>
      </c>
      <c r="P647" t="s">
        <v>202</v>
      </c>
      <c r="Q647" t="s">
        <v>202</v>
      </c>
      <c r="R647" t="s">
        <v>202</v>
      </c>
      <c r="V647" t="s">
        <v>202</v>
      </c>
      <c r="W647" t="s">
        <v>202</v>
      </c>
      <c r="X647" t="s">
        <v>202</v>
      </c>
      <c r="Z647" t="s">
        <v>202</v>
      </c>
      <c r="AA647" t="s">
        <v>202</v>
      </c>
      <c r="BF647">
        <v>0</v>
      </c>
    </row>
    <row r="648" spans="1:58" customFormat="1" x14ac:dyDescent="0.25">
      <c r="A648">
        <v>335711</v>
      </c>
      <c r="B648" t="s">
        <v>132</v>
      </c>
      <c r="F648" t="s">
        <v>202</v>
      </c>
      <c r="H648" t="s">
        <v>202</v>
      </c>
      <c r="K648" t="s">
        <v>202</v>
      </c>
      <c r="P648" t="s">
        <v>202</v>
      </c>
      <c r="R648" t="s">
        <v>202</v>
      </c>
      <c r="S648" t="s">
        <v>202</v>
      </c>
      <c r="T648" t="s">
        <v>202</v>
      </c>
      <c r="W648" t="s">
        <v>202</v>
      </c>
      <c r="X648" t="s">
        <v>202</v>
      </c>
      <c r="Y648" t="s">
        <v>202</v>
      </c>
      <c r="Z648" t="s">
        <v>202</v>
      </c>
      <c r="BF648" t="s">
        <v>3182</v>
      </c>
    </row>
    <row r="649" spans="1:58" customFormat="1" x14ac:dyDescent="0.25">
      <c r="A649">
        <v>336784</v>
      </c>
      <c r="B649" t="s">
        <v>132</v>
      </c>
      <c r="H649" t="s">
        <v>202</v>
      </c>
      <c r="I649" t="s">
        <v>202</v>
      </c>
      <c r="N649" t="s">
        <v>202</v>
      </c>
      <c r="P649" t="s">
        <v>202</v>
      </c>
      <c r="V649" t="s">
        <v>202</v>
      </c>
      <c r="W649" t="s">
        <v>202</v>
      </c>
      <c r="X649" t="s">
        <v>202</v>
      </c>
      <c r="Z649" t="s">
        <v>202</v>
      </c>
      <c r="AA649" t="s">
        <v>202</v>
      </c>
      <c r="BF649">
        <v>0</v>
      </c>
    </row>
    <row r="650" spans="1:58" customFormat="1" x14ac:dyDescent="0.25">
      <c r="A650">
        <v>334577</v>
      </c>
      <c r="B650" t="s">
        <v>132</v>
      </c>
      <c r="J650" t="s">
        <v>202</v>
      </c>
      <c r="P650" t="s">
        <v>202</v>
      </c>
      <c r="R650" t="s">
        <v>202</v>
      </c>
      <c r="S650" t="s">
        <v>202</v>
      </c>
      <c r="W650" t="s">
        <v>202</v>
      </c>
      <c r="X650" t="s">
        <v>202</v>
      </c>
      <c r="Y650" t="s">
        <v>202</v>
      </c>
      <c r="Z650" t="s">
        <v>202</v>
      </c>
      <c r="BF650">
        <v>0</v>
      </c>
    </row>
    <row r="651" spans="1:58" customFormat="1" x14ac:dyDescent="0.25">
      <c r="A651">
        <v>336787</v>
      </c>
      <c r="B651" t="s">
        <v>132</v>
      </c>
      <c r="P651" t="s">
        <v>202</v>
      </c>
      <c r="Q651" t="s">
        <v>202</v>
      </c>
      <c r="R651" t="s">
        <v>202</v>
      </c>
      <c r="W651" t="s">
        <v>202</v>
      </c>
      <c r="Y651" t="s">
        <v>202</v>
      </c>
      <c r="Z651" t="s">
        <v>202</v>
      </c>
      <c r="AA651" t="s">
        <v>202</v>
      </c>
      <c r="BF651">
        <v>0</v>
      </c>
    </row>
    <row r="652" spans="1:58" customFormat="1" x14ac:dyDescent="0.25">
      <c r="A652">
        <v>324612</v>
      </c>
      <c r="B652" t="s">
        <v>132</v>
      </c>
      <c r="H652" t="s">
        <v>202</v>
      </c>
      <c r="J652" t="s">
        <v>202</v>
      </c>
      <c r="P652" t="s">
        <v>202</v>
      </c>
      <c r="R652" t="s">
        <v>202</v>
      </c>
      <c r="T652" t="s">
        <v>202</v>
      </c>
      <c r="Z652" t="s">
        <v>202</v>
      </c>
      <c r="AA652" t="s">
        <v>202</v>
      </c>
      <c r="BF652">
        <v>0</v>
      </c>
    </row>
    <row r="653" spans="1:58" customFormat="1" x14ac:dyDescent="0.25">
      <c r="A653">
        <v>321968</v>
      </c>
      <c r="B653" t="s">
        <v>132</v>
      </c>
      <c r="D653" t="s">
        <v>202</v>
      </c>
      <c r="Q653" t="s">
        <v>202</v>
      </c>
      <c r="T653" t="s">
        <v>202</v>
      </c>
      <c r="W653" t="s">
        <v>202</v>
      </c>
      <c r="Z653" t="s">
        <v>202</v>
      </c>
      <c r="BF653">
        <v>0</v>
      </c>
    </row>
    <row r="654" spans="1:58" customFormat="1" x14ac:dyDescent="0.25">
      <c r="A654">
        <v>328236</v>
      </c>
      <c r="B654" t="s">
        <v>132</v>
      </c>
      <c r="D654" t="s">
        <v>202</v>
      </c>
      <c r="G654" t="s">
        <v>202</v>
      </c>
      <c r="I654" t="s">
        <v>202</v>
      </c>
      <c r="J654" t="s">
        <v>202</v>
      </c>
      <c r="N654" t="s">
        <v>202</v>
      </c>
      <c r="O654" t="s">
        <v>202</v>
      </c>
      <c r="P654" t="s">
        <v>202</v>
      </c>
      <c r="Q654" t="s">
        <v>202</v>
      </c>
      <c r="R654" t="s">
        <v>202</v>
      </c>
      <c r="S654" t="s">
        <v>202</v>
      </c>
      <c r="T654" t="s">
        <v>202</v>
      </c>
      <c r="U654" t="s">
        <v>202</v>
      </c>
      <c r="V654" t="s">
        <v>202</v>
      </c>
      <c r="W654" t="s">
        <v>202</v>
      </c>
      <c r="X654" t="s">
        <v>202</v>
      </c>
      <c r="Y654" t="s">
        <v>202</v>
      </c>
      <c r="Z654" t="s">
        <v>202</v>
      </c>
      <c r="AA654" t="s">
        <v>202</v>
      </c>
      <c r="AB654" t="s">
        <v>202</v>
      </c>
      <c r="BF654" t="s">
        <v>3181</v>
      </c>
    </row>
    <row r="655" spans="1:58" customFormat="1" x14ac:dyDescent="0.25">
      <c r="A655">
        <v>334568</v>
      </c>
      <c r="B655" t="s">
        <v>132</v>
      </c>
      <c r="H655" t="s">
        <v>202</v>
      </c>
      <c r="I655" t="s">
        <v>202</v>
      </c>
      <c r="K655" t="s">
        <v>202</v>
      </c>
      <c r="L655" t="s">
        <v>202</v>
      </c>
      <c r="N655" t="s">
        <v>202</v>
      </c>
      <c r="O655" t="s">
        <v>202</v>
      </c>
      <c r="P655" t="s">
        <v>202</v>
      </c>
      <c r="Q655" t="s">
        <v>202</v>
      </c>
      <c r="R655" t="s">
        <v>202</v>
      </c>
      <c r="S655" t="s">
        <v>202</v>
      </c>
      <c r="T655" t="s">
        <v>202</v>
      </c>
      <c r="U655" t="s">
        <v>202</v>
      </c>
      <c r="V655" t="s">
        <v>202</v>
      </c>
      <c r="W655" t="s">
        <v>202</v>
      </c>
      <c r="X655" t="s">
        <v>202</v>
      </c>
      <c r="Y655" t="s">
        <v>202</v>
      </c>
      <c r="Z655" t="s">
        <v>202</v>
      </c>
      <c r="AA655" t="s">
        <v>202</v>
      </c>
      <c r="AB655" t="s">
        <v>202</v>
      </c>
      <c r="BF655" t="s">
        <v>3181</v>
      </c>
    </row>
    <row r="656" spans="1:58" customFormat="1" x14ac:dyDescent="0.25">
      <c r="A656">
        <v>321527</v>
      </c>
      <c r="B656" t="s">
        <v>132</v>
      </c>
      <c r="K656" t="s">
        <v>202</v>
      </c>
      <c r="M656" t="s">
        <v>202</v>
      </c>
      <c r="N656" t="s">
        <v>202</v>
      </c>
      <c r="O656" t="s">
        <v>202</v>
      </c>
      <c r="P656" t="s">
        <v>202</v>
      </c>
      <c r="Q656" t="s">
        <v>202</v>
      </c>
      <c r="R656" t="s">
        <v>202</v>
      </c>
      <c r="S656" t="s">
        <v>202</v>
      </c>
      <c r="T656" t="s">
        <v>202</v>
      </c>
      <c r="U656" t="s">
        <v>202</v>
      </c>
      <c r="V656" t="s">
        <v>202</v>
      </c>
      <c r="W656" t="s">
        <v>202</v>
      </c>
      <c r="X656" t="s">
        <v>202</v>
      </c>
      <c r="Y656" t="s">
        <v>202</v>
      </c>
      <c r="Z656" t="s">
        <v>202</v>
      </c>
      <c r="AA656" t="s">
        <v>202</v>
      </c>
      <c r="AB656" t="s">
        <v>202</v>
      </c>
      <c r="BF656" t="s">
        <v>3181</v>
      </c>
    </row>
    <row r="657" spans="1:58" customFormat="1" x14ac:dyDescent="0.25">
      <c r="A657">
        <v>319137</v>
      </c>
      <c r="B657" t="s">
        <v>132</v>
      </c>
      <c r="C657" t="s">
        <v>202</v>
      </c>
      <c r="E657" t="s">
        <v>202</v>
      </c>
      <c r="M657" t="s">
        <v>202</v>
      </c>
      <c r="O657" t="s">
        <v>202</v>
      </c>
      <c r="P657" t="s">
        <v>202</v>
      </c>
      <c r="Q657" t="s">
        <v>202</v>
      </c>
      <c r="R657" t="s">
        <v>202</v>
      </c>
      <c r="S657" t="s">
        <v>202</v>
      </c>
      <c r="T657" t="s">
        <v>202</v>
      </c>
      <c r="U657" t="s">
        <v>202</v>
      </c>
      <c r="W657" t="s">
        <v>202</v>
      </c>
      <c r="Z657" t="s">
        <v>202</v>
      </c>
      <c r="AA657" t="s">
        <v>202</v>
      </c>
      <c r="AB657" t="s">
        <v>202</v>
      </c>
      <c r="BF657">
        <v>0</v>
      </c>
    </row>
    <row r="658" spans="1:58" customFormat="1" x14ac:dyDescent="0.25">
      <c r="A658">
        <v>331095</v>
      </c>
      <c r="B658" t="s">
        <v>132</v>
      </c>
      <c r="H658" t="s">
        <v>202</v>
      </c>
      <c r="M658" t="s">
        <v>202</v>
      </c>
      <c r="N658" t="s">
        <v>202</v>
      </c>
      <c r="O658" t="s">
        <v>202</v>
      </c>
      <c r="P658" t="s">
        <v>202</v>
      </c>
      <c r="Q658" t="s">
        <v>202</v>
      </c>
      <c r="S658" t="s">
        <v>202</v>
      </c>
      <c r="T658" t="s">
        <v>202</v>
      </c>
      <c r="W658" t="s">
        <v>202</v>
      </c>
      <c r="Y658" t="s">
        <v>202</v>
      </c>
      <c r="Z658" t="s">
        <v>202</v>
      </c>
      <c r="AA658" t="s">
        <v>202</v>
      </c>
      <c r="AB658" t="s">
        <v>202</v>
      </c>
      <c r="BF658">
        <v>0</v>
      </c>
    </row>
    <row r="659" spans="1:58" customFormat="1" x14ac:dyDescent="0.25">
      <c r="A659">
        <v>332034</v>
      </c>
      <c r="B659" t="s">
        <v>132</v>
      </c>
      <c r="K659" t="s">
        <v>202</v>
      </c>
      <c r="L659" t="s">
        <v>202</v>
      </c>
      <c r="O659" t="s">
        <v>202</v>
      </c>
      <c r="P659" t="s">
        <v>202</v>
      </c>
      <c r="Q659" t="s">
        <v>202</v>
      </c>
      <c r="S659" t="s">
        <v>202</v>
      </c>
      <c r="W659" t="s">
        <v>202</v>
      </c>
      <c r="X659" t="s">
        <v>202</v>
      </c>
      <c r="Y659" t="s">
        <v>202</v>
      </c>
      <c r="Z659" t="s">
        <v>202</v>
      </c>
      <c r="AA659" t="s">
        <v>202</v>
      </c>
      <c r="AB659" t="s">
        <v>202</v>
      </c>
      <c r="BF659" t="s">
        <v>3181</v>
      </c>
    </row>
    <row r="660" spans="1:58" customFormat="1" x14ac:dyDescent="0.25">
      <c r="A660">
        <v>332642</v>
      </c>
      <c r="B660" t="s">
        <v>132</v>
      </c>
      <c r="F660" t="s">
        <v>202</v>
      </c>
      <c r="K660" t="s">
        <v>202</v>
      </c>
      <c r="O660" t="s">
        <v>202</v>
      </c>
      <c r="P660" t="s">
        <v>202</v>
      </c>
      <c r="W660" t="s">
        <v>202</v>
      </c>
      <c r="X660" t="s">
        <v>202</v>
      </c>
      <c r="Y660" t="s">
        <v>202</v>
      </c>
      <c r="Z660" t="s">
        <v>202</v>
      </c>
      <c r="AA660" t="s">
        <v>202</v>
      </c>
      <c r="AB660" t="s">
        <v>202</v>
      </c>
      <c r="BF660" t="s">
        <v>3181</v>
      </c>
    </row>
    <row r="661" spans="1:58" customFormat="1" x14ac:dyDescent="0.25">
      <c r="A661">
        <v>331756</v>
      </c>
      <c r="B661" t="s">
        <v>132</v>
      </c>
      <c r="M661" t="s">
        <v>202</v>
      </c>
      <c r="O661" t="s">
        <v>202</v>
      </c>
      <c r="P661" t="s">
        <v>202</v>
      </c>
      <c r="R661" t="s">
        <v>202</v>
      </c>
      <c r="T661" t="s">
        <v>202</v>
      </c>
      <c r="W661" t="s">
        <v>202</v>
      </c>
      <c r="X661" t="s">
        <v>202</v>
      </c>
      <c r="Y661" t="s">
        <v>202</v>
      </c>
      <c r="Z661" t="s">
        <v>202</v>
      </c>
      <c r="AB661" t="s">
        <v>202</v>
      </c>
      <c r="BF661">
        <v>0</v>
      </c>
    </row>
    <row r="662" spans="1:58" customFormat="1" x14ac:dyDescent="0.25">
      <c r="A662">
        <v>319508</v>
      </c>
      <c r="B662" t="s">
        <v>132</v>
      </c>
      <c r="H662" t="s">
        <v>202</v>
      </c>
      <c r="O662" t="s">
        <v>202</v>
      </c>
      <c r="P662" t="s">
        <v>202</v>
      </c>
      <c r="W662" t="s">
        <v>202</v>
      </c>
      <c r="X662" t="s">
        <v>202</v>
      </c>
      <c r="Y662" t="s">
        <v>202</v>
      </c>
      <c r="Z662" t="s">
        <v>202</v>
      </c>
      <c r="AA662" t="s">
        <v>202</v>
      </c>
      <c r="AB662" t="s">
        <v>202</v>
      </c>
      <c r="BF662">
        <v>0</v>
      </c>
    </row>
    <row r="663" spans="1:58" customFormat="1" x14ac:dyDescent="0.25">
      <c r="A663">
        <v>330264</v>
      </c>
      <c r="B663" t="s">
        <v>132</v>
      </c>
      <c r="O663" t="s">
        <v>202</v>
      </c>
      <c r="P663" t="s">
        <v>202</v>
      </c>
      <c r="Q663" t="s">
        <v>202</v>
      </c>
      <c r="W663" t="s">
        <v>202</v>
      </c>
      <c r="Z663" t="s">
        <v>202</v>
      </c>
      <c r="AA663" t="s">
        <v>202</v>
      </c>
      <c r="AB663" t="s">
        <v>202</v>
      </c>
      <c r="BF663">
        <v>0</v>
      </c>
    </row>
    <row r="664" spans="1:58" customFormat="1" x14ac:dyDescent="0.25">
      <c r="A664">
        <v>328533</v>
      </c>
      <c r="B664" t="s">
        <v>132</v>
      </c>
      <c r="I664" t="s">
        <v>202</v>
      </c>
      <c r="N664" t="s">
        <v>202</v>
      </c>
      <c r="O664" t="s">
        <v>202</v>
      </c>
      <c r="P664" t="s">
        <v>202</v>
      </c>
      <c r="Q664" t="s">
        <v>202</v>
      </c>
      <c r="R664" t="s">
        <v>202</v>
      </c>
      <c r="S664" t="s">
        <v>202</v>
      </c>
      <c r="U664" t="s">
        <v>202</v>
      </c>
      <c r="V664" t="s">
        <v>202</v>
      </c>
      <c r="W664" t="s">
        <v>202</v>
      </c>
      <c r="X664" t="s">
        <v>202</v>
      </c>
      <c r="Y664" t="s">
        <v>202</v>
      </c>
      <c r="Z664" t="s">
        <v>202</v>
      </c>
      <c r="AA664" t="s">
        <v>202</v>
      </c>
      <c r="AB664" t="s">
        <v>202</v>
      </c>
      <c r="BF664" t="s">
        <v>3181</v>
      </c>
    </row>
    <row r="665" spans="1:58" customFormat="1" x14ac:dyDescent="0.25">
      <c r="A665">
        <v>333224</v>
      </c>
      <c r="B665" t="s">
        <v>132</v>
      </c>
      <c r="F665" t="s">
        <v>202</v>
      </c>
      <c r="H665" t="s">
        <v>202</v>
      </c>
      <c r="J665" t="s">
        <v>202</v>
      </c>
      <c r="P665" t="s">
        <v>202</v>
      </c>
      <c r="Q665" t="s">
        <v>202</v>
      </c>
      <c r="R665" t="s">
        <v>202</v>
      </c>
      <c r="S665" t="s">
        <v>202</v>
      </c>
      <c r="T665" t="s">
        <v>202</v>
      </c>
      <c r="U665" t="s">
        <v>202</v>
      </c>
      <c r="V665" t="s">
        <v>202</v>
      </c>
      <c r="W665" t="s">
        <v>202</v>
      </c>
      <c r="X665" t="s">
        <v>202</v>
      </c>
      <c r="Y665" t="s">
        <v>202</v>
      </c>
      <c r="Z665" t="s">
        <v>202</v>
      </c>
      <c r="AA665" t="s">
        <v>202</v>
      </c>
      <c r="AB665" t="s">
        <v>202</v>
      </c>
      <c r="BF665" t="e">
        <v>#N/A</v>
      </c>
    </row>
    <row r="666" spans="1:58" customFormat="1" x14ac:dyDescent="0.25">
      <c r="A666">
        <v>330413</v>
      </c>
      <c r="B666" t="s">
        <v>132</v>
      </c>
      <c r="G666" t="s">
        <v>202</v>
      </c>
      <c r="H666" t="s">
        <v>202</v>
      </c>
      <c r="I666" t="s">
        <v>202</v>
      </c>
      <c r="P666" t="s">
        <v>202</v>
      </c>
      <c r="Q666" t="s">
        <v>202</v>
      </c>
      <c r="R666" t="s">
        <v>202</v>
      </c>
      <c r="S666" t="s">
        <v>202</v>
      </c>
      <c r="T666" t="s">
        <v>202</v>
      </c>
      <c r="U666" t="s">
        <v>202</v>
      </c>
      <c r="V666" t="s">
        <v>202</v>
      </c>
      <c r="W666" t="s">
        <v>202</v>
      </c>
      <c r="X666" t="s">
        <v>202</v>
      </c>
      <c r="Y666" t="s">
        <v>202</v>
      </c>
      <c r="Z666" t="s">
        <v>202</v>
      </c>
      <c r="AA666" t="s">
        <v>202</v>
      </c>
      <c r="AB666" t="s">
        <v>202</v>
      </c>
      <c r="BF666" t="s">
        <v>3181</v>
      </c>
    </row>
    <row r="667" spans="1:58" customFormat="1" x14ac:dyDescent="0.25">
      <c r="A667">
        <v>316315</v>
      </c>
      <c r="B667" t="s">
        <v>132</v>
      </c>
      <c r="I667" t="s">
        <v>202</v>
      </c>
      <c r="M667" t="s">
        <v>202</v>
      </c>
      <c r="N667" t="s">
        <v>202</v>
      </c>
      <c r="P667" t="s">
        <v>202</v>
      </c>
      <c r="Q667" t="s">
        <v>202</v>
      </c>
      <c r="R667" t="s">
        <v>202</v>
      </c>
      <c r="T667" t="s">
        <v>202</v>
      </c>
      <c r="U667" t="s">
        <v>202</v>
      </c>
      <c r="V667" t="s">
        <v>202</v>
      </c>
      <c r="W667" t="s">
        <v>202</v>
      </c>
      <c r="X667" t="s">
        <v>202</v>
      </c>
      <c r="Y667" t="s">
        <v>202</v>
      </c>
      <c r="Z667" t="s">
        <v>202</v>
      </c>
      <c r="AA667" t="s">
        <v>202</v>
      </c>
      <c r="AB667" t="s">
        <v>202</v>
      </c>
      <c r="BF667">
        <v>0</v>
      </c>
    </row>
    <row r="668" spans="1:58" customFormat="1" x14ac:dyDescent="0.25">
      <c r="A668">
        <v>309303</v>
      </c>
      <c r="B668" t="s">
        <v>132</v>
      </c>
      <c r="M668" t="s">
        <v>202</v>
      </c>
      <c r="N668" t="s">
        <v>202</v>
      </c>
      <c r="P668" t="s">
        <v>202</v>
      </c>
      <c r="Q668" t="s">
        <v>202</v>
      </c>
      <c r="R668" t="s">
        <v>202</v>
      </c>
      <c r="S668" t="s">
        <v>202</v>
      </c>
      <c r="T668" t="s">
        <v>202</v>
      </c>
      <c r="U668" t="s">
        <v>202</v>
      </c>
      <c r="W668" t="s">
        <v>202</v>
      </c>
      <c r="X668" t="s">
        <v>202</v>
      </c>
      <c r="Y668" t="s">
        <v>202</v>
      </c>
      <c r="Z668" t="s">
        <v>202</v>
      </c>
      <c r="AA668" t="s">
        <v>202</v>
      </c>
      <c r="AB668" t="s">
        <v>202</v>
      </c>
      <c r="BF668">
        <v>0</v>
      </c>
    </row>
    <row r="669" spans="1:58" customFormat="1" x14ac:dyDescent="0.25">
      <c r="A669">
        <v>333212</v>
      </c>
      <c r="B669" t="s">
        <v>132</v>
      </c>
      <c r="G669" t="s">
        <v>202</v>
      </c>
      <c r="H669" t="s">
        <v>202</v>
      </c>
      <c r="J669" t="s">
        <v>202</v>
      </c>
      <c r="N669" t="s">
        <v>202</v>
      </c>
      <c r="P669" t="s">
        <v>202</v>
      </c>
      <c r="Q669" t="s">
        <v>202</v>
      </c>
      <c r="R669" t="s">
        <v>202</v>
      </c>
      <c r="S669" t="s">
        <v>202</v>
      </c>
      <c r="W669" t="s">
        <v>202</v>
      </c>
      <c r="X669" t="s">
        <v>202</v>
      </c>
      <c r="Y669" t="s">
        <v>202</v>
      </c>
      <c r="Z669" t="s">
        <v>202</v>
      </c>
      <c r="AA669" t="s">
        <v>202</v>
      </c>
      <c r="AB669" t="s">
        <v>202</v>
      </c>
      <c r="BF669">
        <v>0</v>
      </c>
    </row>
    <row r="670" spans="1:58" customFormat="1" x14ac:dyDescent="0.25">
      <c r="A670">
        <v>311105</v>
      </c>
      <c r="B670" t="s">
        <v>132</v>
      </c>
      <c r="M670" t="s">
        <v>202</v>
      </c>
      <c r="N670" t="s">
        <v>202</v>
      </c>
      <c r="P670" t="s">
        <v>202</v>
      </c>
      <c r="Q670" t="s">
        <v>202</v>
      </c>
      <c r="R670" t="s">
        <v>202</v>
      </c>
      <c r="S670" t="s">
        <v>202</v>
      </c>
      <c r="T670" t="s">
        <v>202</v>
      </c>
      <c r="W670" t="s">
        <v>202</v>
      </c>
      <c r="X670" t="s">
        <v>202</v>
      </c>
      <c r="Y670" t="s">
        <v>202</v>
      </c>
      <c r="Z670" t="s">
        <v>202</v>
      </c>
      <c r="AA670" t="s">
        <v>202</v>
      </c>
      <c r="AB670" t="s">
        <v>202</v>
      </c>
      <c r="BF670">
        <v>0</v>
      </c>
    </row>
    <row r="671" spans="1:58" customFormat="1" x14ac:dyDescent="0.25">
      <c r="A671">
        <v>312449</v>
      </c>
      <c r="B671" t="s">
        <v>132</v>
      </c>
      <c r="H671" t="s">
        <v>202</v>
      </c>
      <c r="M671" t="s">
        <v>202</v>
      </c>
      <c r="N671" t="s">
        <v>202</v>
      </c>
      <c r="P671" t="s">
        <v>202</v>
      </c>
      <c r="Q671" t="s">
        <v>202</v>
      </c>
      <c r="R671" t="s">
        <v>202</v>
      </c>
      <c r="U671" t="s">
        <v>202</v>
      </c>
      <c r="W671" t="s">
        <v>202</v>
      </c>
      <c r="X671" t="s">
        <v>202</v>
      </c>
      <c r="Y671" t="s">
        <v>202</v>
      </c>
      <c r="Z671" t="s">
        <v>202</v>
      </c>
      <c r="AA671" t="s">
        <v>202</v>
      </c>
      <c r="AB671" t="s">
        <v>202</v>
      </c>
      <c r="BF671">
        <v>0</v>
      </c>
    </row>
    <row r="672" spans="1:58" customFormat="1" x14ac:dyDescent="0.25">
      <c r="A672">
        <v>327989</v>
      </c>
      <c r="B672" t="s">
        <v>132</v>
      </c>
      <c r="G672" t="s">
        <v>202</v>
      </c>
      <c r="K672" t="s">
        <v>202</v>
      </c>
      <c r="P672" t="s">
        <v>202</v>
      </c>
      <c r="Q672" t="s">
        <v>202</v>
      </c>
      <c r="R672" t="s">
        <v>202</v>
      </c>
      <c r="S672" t="s">
        <v>202</v>
      </c>
      <c r="T672" t="s">
        <v>202</v>
      </c>
      <c r="W672" t="s">
        <v>202</v>
      </c>
      <c r="X672" t="s">
        <v>202</v>
      </c>
      <c r="Y672" t="s">
        <v>202</v>
      </c>
      <c r="Z672" t="s">
        <v>202</v>
      </c>
      <c r="AA672" t="s">
        <v>202</v>
      </c>
      <c r="AB672" t="s">
        <v>202</v>
      </c>
      <c r="BF672">
        <v>0</v>
      </c>
    </row>
    <row r="673" spans="1:58" customFormat="1" x14ac:dyDescent="0.25">
      <c r="A673">
        <v>331673</v>
      </c>
      <c r="B673" t="s">
        <v>132</v>
      </c>
      <c r="C673" t="s">
        <v>202</v>
      </c>
      <c r="F673" t="s">
        <v>202</v>
      </c>
      <c r="G673" t="s">
        <v>202</v>
      </c>
      <c r="N673" t="s">
        <v>202</v>
      </c>
      <c r="P673" t="s">
        <v>202</v>
      </c>
      <c r="S673" t="s">
        <v>202</v>
      </c>
      <c r="T673" t="s">
        <v>202</v>
      </c>
      <c r="W673" t="s">
        <v>202</v>
      </c>
      <c r="Y673" t="s">
        <v>202</v>
      </c>
      <c r="Z673" t="s">
        <v>202</v>
      </c>
      <c r="AA673" t="s">
        <v>202</v>
      </c>
      <c r="AB673" t="s">
        <v>202</v>
      </c>
      <c r="BF673" t="s">
        <v>3181</v>
      </c>
    </row>
    <row r="674" spans="1:58" customFormat="1" x14ac:dyDescent="0.25">
      <c r="A674">
        <v>324824</v>
      </c>
      <c r="B674" t="s">
        <v>132</v>
      </c>
      <c r="H674" t="s">
        <v>202</v>
      </c>
      <c r="I674" t="s">
        <v>202</v>
      </c>
      <c r="J674" t="s">
        <v>202</v>
      </c>
      <c r="M674" t="s">
        <v>202</v>
      </c>
      <c r="P674" t="s">
        <v>202</v>
      </c>
      <c r="Q674" t="s">
        <v>202</v>
      </c>
      <c r="R674" t="s">
        <v>202</v>
      </c>
      <c r="V674" t="s">
        <v>202</v>
      </c>
      <c r="W674" t="s">
        <v>202</v>
      </c>
      <c r="Z674" t="s">
        <v>202</v>
      </c>
      <c r="AA674" t="s">
        <v>202</v>
      </c>
      <c r="AB674" t="s">
        <v>202</v>
      </c>
      <c r="BF674">
        <v>0</v>
      </c>
    </row>
    <row r="675" spans="1:58" customFormat="1" x14ac:dyDescent="0.25">
      <c r="A675">
        <v>330189</v>
      </c>
      <c r="B675" t="s">
        <v>132</v>
      </c>
      <c r="H675" t="s">
        <v>202</v>
      </c>
      <c r="I675" t="s">
        <v>202</v>
      </c>
      <c r="N675" t="s">
        <v>202</v>
      </c>
      <c r="P675" t="s">
        <v>202</v>
      </c>
      <c r="Q675" t="s">
        <v>202</v>
      </c>
      <c r="V675" t="s">
        <v>202</v>
      </c>
      <c r="W675" t="s">
        <v>202</v>
      </c>
      <c r="X675" t="s">
        <v>202</v>
      </c>
      <c r="Z675" t="s">
        <v>202</v>
      </c>
      <c r="AA675" t="s">
        <v>202</v>
      </c>
      <c r="AB675" t="s">
        <v>202</v>
      </c>
      <c r="BF675">
        <v>0</v>
      </c>
    </row>
    <row r="676" spans="1:58" customFormat="1" x14ac:dyDescent="0.25">
      <c r="A676">
        <v>330562</v>
      </c>
      <c r="B676" t="s">
        <v>132</v>
      </c>
      <c r="H676" t="s">
        <v>202</v>
      </c>
      <c r="N676" t="s">
        <v>202</v>
      </c>
      <c r="P676" t="s">
        <v>202</v>
      </c>
      <c r="R676" t="s">
        <v>202</v>
      </c>
      <c r="U676" t="s">
        <v>202</v>
      </c>
      <c r="V676" t="s">
        <v>202</v>
      </c>
      <c r="W676" t="s">
        <v>202</v>
      </c>
      <c r="X676" t="s">
        <v>202</v>
      </c>
      <c r="Z676" t="s">
        <v>202</v>
      </c>
      <c r="AA676" t="s">
        <v>202</v>
      </c>
      <c r="AB676" t="s">
        <v>202</v>
      </c>
      <c r="BF676">
        <v>0</v>
      </c>
    </row>
    <row r="677" spans="1:58" customFormat="1" x14ac:dyDescent="0.25">
      <c r="A677">
        <v>332804</v>
      </c>
      <c r="B677" t="s">
        <v>132</v>
      </c>
      <c r="H677" t="s">
        <v>202</v>
      </c>
      <c r="P677" t="s">
        <v>202</v>
      </c>
      <c r="T677" t="s">
        <v>202</v>
      </c>
      <c r="V677" t="s">
        <v>202</v>
      </c>
      <c r="W677" t="s">
        <v>202</v>
      </c>
      <c r="X677" t="s">
        <v>202</v>
      </c>
      <c r="Y677" t="s">
        <v>202</v>
      </c>
      <c r="Z677" t="s">
        <v>202</v>
      </c>
      <c r="AA677" t="s">
        <v>202</v>
      </c>
      <c r="AB677" t="s">
        <v>202</v>
      </c>
      <c r="BF677" t="s">
        <v>3181</v>
      </c>
    </row>
    <row r="678" spans="1:58" customFormat="1" x14ac:dyDescent="0.25">
      <c r="A678">
        <v>317676</v>
      </c>
      <c r="B678" t="s">
        <v>132</v>
      </c>
      <c r="I678" t="s">
        <v>202</v>
      </c>
      <c r="P678" t="s">
        <v>202</v>
      </c>
      <c r="Q678" t="s">
        <v>202</v>
      </c>
      <c r="V678" t="s">
        <v>202</v>
      </c>
      <c r="W678" t="s">
        <v>202</v>
      </c>
      <c r="X678" t="s">
        <v>202</v>
      </c>
      <c r="Y678" t="s">
        <v>202</v>
      </c>
      <c r="Z678" t="s">
        <v>202</v>
      </c>
      <c r="AB678" t="s">
        <v>202</v>
      </c>
      <c r="BF678" t="s">
        <v>3181</v>
      </c>
    </row>
    <row r="679" spans="1:58" customFormat="1" x14ac:dyDescent="0.25">
      <c r="A679">
        <v>328481</v>
      </c>
      <c r="B679" t="s">
        <v>132</v>
      </c>
      <c r="N679" t="s">
        <v>202</v>
      </c>
      <c r="P679" t="s">
        <v>202</v>
      </c>
      <c r="Q679" t="s">
        <v>202</v>
      </c>
      <c r="S679" t="s">
        <v>202</v>
      </c>
      <c r="W679" t="s">
        <v>202</v>
      </c>
      <c r="Y679" t="s">
        <v>202</v>
      </c>
      <c r="Z679" t="s">
        <v>202</v>
      </c>
      <c r="AA679" t="s">
        <v>202</v>
      </c>
      <c r="AB679" t="s">
        <v>202</v>
      </c>
      <c r="BF679" t="s">
        <v>3181</v>
      </c>
    </row>
    <row r="680" spans="1:58" customFormat="1" x14ac:dyDescent="0.25">
      <c r="A680">
        <v>325493</v>
      </c>
      <c r="B680" t="s">
        <v>132</v>
      </c>
      <c r="G680" t="s">
        <v>202</v>
      </c>
      <c r="K680" t="s">
        <v>202</v>
      </c>
      <c r="M680" t="s">
        <v>202</v>
      </c>
      <c r="P680" t="s">
        <v>202</v>
      </c>
      <c r="R680" t="s">
        <v>202</v>
      </c>
      <c r="W680" t="s">
        <v>202</v>
      </c>
      <c r="Y680" t="s">
        <v>202</v>
      </c>
      <c r="Z680" t="s">
        <v>202</v>
      </c>
      <c r="AB680" t="s">
        <v>202</v>
      </c>
      <c r="BF680">
        <v>0</v>
      </c>
    </row>
    <row r="681" spans="1:58" customFormat="1" x14ac:dyDescent="0.25">
      <c r="A681">
        <v>327476</v>
      </c>
      <c r="B681" t="s">
        <v>132</v>
      </c>
      <c r="H681" t="s">
        <v>202</v>
      </c>
      <c r="K681" t="s">
        <v>202</v>
      </c>
      <c r="M681" t="s">
        <v>202</v>
      </c>
      <c r="N681" t="s">
        <v>202</v>
      </c>
      <c r="P681" t="s">
        <v>202</v>
      </c>
      <c r="T681" t="s">
        <v>202</v>
      </c>
      <c r="W681" t="s">
        <v>202</v>
      </c>
      <c r="X681" t="s">
        <v>202</v>
      </c>
      <c r="AB681" t="s">
        <v>202</v>
      </c>
      <c r="BF681">
        <v>0</v>
      </c>
    </row>
    <row r="682" spans="1:58" customFormat="1" x14ac:dyDescent="0.25">
      <c r="A682">
        <v>328541</v>
      </c>
      <c r="B682" t="s">
        <v>132</v>
      </c>
      <c r="I682" t="s">
        <v>202</v>
      </c>
      <c r="N682" t="s">
        <v>202</v>
      </c>
      <c r="V682" t="s">
        <v>202</v>
      </c>
      <c r="W682" t="s">
        <v>202</v>
      </c>
      <c r="X682" t="s">
        <v>202</v>
      </c>
      <c r="Z682" t="s">
        <v>202</v>
      </c>
      <c r="AA682" t="s">
        <v>202</v>
      </c>
      <c r="AB682" t="s">
        <v>202</v>
      </c>
      <c r="BF682">
        <v>0</v>
      </c>
    </row>
    <row r="683" spans="1:58" customFormat="1" x14ac:dyDescent="0.25">
      <c r="A683">
        <v>328803</v>
      </c>
      <c r="B683" t="s">
        <v>132</v>
      </c>
      <c r="I683" t="s">
        <v>202</v>
      </c>
      <c r="K683" t="s">
        <v>202</v>
      </c>
      <c r="L683" t="s">
        <v>202</v>
      </c>
      <c r="M683" t="s">
        <v>202</v>
      </c>
      <c r="Q683" t="s">
        <v>202</v>
      </c>
      <c r="R683" t="s">
        <v>202</v>
      </c>
      <c r="X683" t="s">
        <v>202</v>
      </c>
      <c r="AB683" t="s">
        <v>202</v>
      </c>
      <c r="BF683">
        <v>0</v>
      </c>
    </row>
    <row r="684" spans="1:58" customFormat="1" x14ac:dyDescent="0.25">
      <c r="A684">
        <v>330115</v>
      </c>
      <c r="B684" t="s">
        <v>132</v>
      </c>
      <c r="M684" t="s">
        <v>202</v>
      </c>
      <c r="P684" t="s">
        <v>202</v>
      </c>
      <c r="W684" t="s">
        <v>202</v>
      </c>
      <c r="X684" t="s">
        <v>202</v>
      </c>
      <c r="Y684" t="s">
        <v>202</v>
      </c>
      <c r="Z684" t="s">
        <v>202</v>
      </c>
      <c r="AB684" t="s">
        <v>202</v>
      </c>
      <c r="BF684">
        <v>0</v>
      </c>
    </row>
    <row r="685" spans="1:58" customFormat="1" x14ac:dyDescent="0.25">
      <c r="A685">
        <v>311410</v>
      </c>
      <c r="B685" t="s">
        <v>132</v>
      </c>
      <c r="P685" t="s">
        <v>202</v>
      </c>
      <c r="X685" t="s">
        <v>202</v>
      </c>
      <c r="Y685" t="s">
        <v>202</v>
      </c>
      <c r="Z685" t="s">
        <v>202</v>
      </c>
      <c r="AA685" t="s">
        <v>202</v>
      </c>
      <c r="AB685" t="s">
        <v>202</v>
      </c>
      <c r="BF685">
        <v>0</v>
      </c>
    </row>
    <row r="686" spans="1:58" customFormat="1" x14ac:dyDescent="0.25">
      <c r="A686">
        <v>327438</v>
      </c>
      <c r="B686" t="s">
        <v>132</v>
      </c>
      <c r="N686" t="s">
        <v>202</v>
      </c>
      <c r="P686" t="s">
        <v>202</v>
      </c>
      <c r="W686" t="s">
        <v>202</v>
      </c>
      <c r="Z686" t="s">
        <v>202</v>
      </c>
      <c r="AA686" t="s">
        <v>202</v>
      </c>
      <c r="AB686" t="s">
        <v>202</v>
      </c>
      <c r="BF686">
        <v>0</v>
      </c>
    </row>
    <row r="687" spans="1:58" customFormat="1" x14ac:dyDescent="0.25">
      <c r="A687">
        <v>318979</v>
      </c>
      <c r="B687" t="s">
        <v>132</v>
      </c>
      <c r="D687" t="s">
        <v>202</v>
      </c>
      <c r="G687" t="s">
        <v>202</v>
      </c>
      <c r="H687" t="s">
        <v>202</v>
      </c>
      <c r="I687" t="s">
        <v>202</v>
      </c>
      <c r="N687" t="s">
        <v>202</v>
      </c>
      <c r="P687" t="s">
        <v>202</v>
      </c>
      <c r="U687" t="s">
        <v>202</v>
      </c>
      <c r="V687" t="s">
        <v>202</v>
      </c>
      <c r="W687" t="s">
        <v>202</v>
      </c>
      <c r="X687" t="s">
        <v>202</v>
      </c>
      <c r="Y687" t="s">
        <v>202</v>
      </c>
      <c r="AA687" t="s">
        <v>202</v>
      </c>
      <c r="BF687">
        <v>0</v>
      </c>
    </row>
    <row r="688" spans="1:58" customFormat="1" x14ac:dyDescent="0.25">
      <c r="A688">
        <v>334441</v>
      </c>
      <c r="B688" t="s">
        <v>132</v>
      </c>
      <c r="I688" t="s">
        <v>202</v>
      </c>
      <c r="N688" t="s">
        <v>202</v>
      </c>
      <c r="P688" t="s">
        <v>202</v>
      </c>
      <c r="Q688" t="s">
        <v>202</v>
      </c>
      <c r="T688" t="s">
        <v>202</v>
      </c>
      <c r="U688" t="s">
        <v>202</v>
      </c>
      <c r="V688" t="s">
        <v>202</v>
      </c>
      <c r="W688" t="s">
        <v>202</v>
      </c>
      <c r="Y688" t="s">
        <v>202</v>
      </c>
      <c r="Z688" t="s">
        <v>202</v>
      </c>
      <c r="AA688" t="s">
        <v>202</v>
      </c>
      <c r="BF688" t="s">
        <v>3181</v>
      </c>
    </row>
    <row r="689" spans="1:58" customFormat="1" x14ac:dyDescent="0.25">
      <c r="A689">
        <v>330879</v>
      </c>
      <c r="B689" t="s">
        <v>132</v>
      </c>
      <c r="H689" t="s">
        <v>202</v>
      </c>
      <c r="M689" t="s">
        <v>202</v>
      </c>
      <c r="P689" t="s">
        <v>202</v>
      </c>
      <c r="R689" t="s">
        <v>202</v>
      </c>
      <c r="U689" t="s">
        <v>202</v>
      </c>
      <c r="V689" t="s">
        <v>202</v>
      </c>
      <c r="W689" t="s">
        <v>202</v>
      </c>
      <c r="BF689">
        <v>0</v>
      </c>
    </row>
    <row r="690" spans="1:58" customFormat="1" x14ac:dyDescent="0.25">
      <c r="A690">
        <v>332567</v>
      </c>
      <c r="B690" t="s">
        <v>132</v>
      </c>
      <c r="J690" t="s">
        <v>202</v>
      </c>
      <c r="L690" t="s">
        <v>202</v>
      </c>
      <c r="M690" t="s">
        <v>202</v>
      </c>
      <c r="P690" t="s">
        <v>202</v>
      </c>
      <c r="W690" t="s">
        <v>202</v>
      </c>
      <c r="Z690" t="s">
        <v>202</v>
      </c>
      <c r="BF690">
        <v>0</v>
      </c>
    </row>
    <row r="691" spans="1:58" customFormat="1" x14ac:dyDescent="0.25">
      <c r="A691">
        <v>318875</v>
      </c>
      <c r="B691" t="s">
        <v>132</v>
      </c>
      <c r="I691" t="s">
        <v>202</v>
      </c>
      <c r="Q691" t="s">
        <v>202</v>
      </c>
      <c r="V691" t="s">
        <v>202</v>
      </c>
      <c r="W691" t="s">
        <v>202</v>
      </c>
      <c r="Z691" t="s">
        <v>202</v>
      </c>
      <c r="AA691" t="s">
        <v>202</v>
      </c>
      <c r="BF691" t="s">
        <v>3181</v>
      </c>
    </row>
    <row r="692" spans="1:58" customFormat="1" x14ac:dyDescent="0.25">
      <c r="A692">
        <v>324336</v>
      </c>
      <c r="B692" t="s">
        <v>132</v>
      </c>
      <c r="I692" t="s">
        <v>202</v>
      </c>
      <c r="N692" t="s">
        <v>202</v>
      </c>
      <c r="V692" t="s">
        <v>202</v>
      </c>
      <c r="Z692" t="s">
        <v>202</v>
      </c>
      <c r="AA692" t="s">
        <v>202</v>
      </c>
      <c r="BF692">
        <v>0</v>
      </c>
    </row>
    <row r="693" spans="1:58" customFormat="1" x14ac:dyDescent="0.25">
      <c r="A693">
        <v>332428</v>
      </c>
      <c r="B693" t="s">
        <v>132</v>
      </c>
      <c r="G693" t="s">
        <v>202</v>
      </c>
      <c r="P693" t="s">
        <v>202</v>
      </c>
      <c r="W693" t="s">
        <v>202</v>
      </c>
      <c r="Y693" t="s">
        <v>202</v>
      </c>
      <c r="Z693" t="s">
        <v>202</v>
      </c>
      <c r="BF693">
        <v>0</v>
      </c>
    </row>
    <row r="694" spans="1:58" customFormat="1" x14ac:dyDescent="0.25">
      <c r="A694">
        <v>332064</v>
      </c>
      <c r="B694" t="s">
        <v>132</v>
      </c>
      <c r="H694" t="s">
        <v>202</v>
      </c>
      <c r="J694" t="s">
        <v>202</v>
      </c>
      <c r="M694" t="s">
        <v>202</v>
      </c>
      <c r="N694" t="s">
        <v>202</v>
      </c>
      <c r="P694" t="s">
        <v>202</v>
      </c>
      <c r="Q694" t="s">
        <v>202</v>
      </c>
      <c r="R694" t="s">
        <v>202</v>
      </c>
      <c r="S694" t="s">
        <v>202</v>
      </c>
      <c r="T694" t="s">
        <v>202</v>
      </c>
      <c r="U694" t="s">
        <v>202</v>
      </c>
      <c r="V694" t="s">
        <v>202</v>
      </c>
      <c r="W694" t="s">
        <v>202</v>
      </c>
      <c r="X694" t="s">
        <v>202</v>
      </c>
      <c r="Y694" t="s">
        <v>202</v>
      </c>
      <c r="Z694" t="s">
        <v>202</v>
      </c>
      <c r="AA694" t="s">
        <v>202</v>
      </c>
      <c r="AB694" t="s">
        <v>202</v>
      </c>
      <c r="BF694" t="s">
        <v>3527</v>
      </c>
    </row>
    <row r="695" spans="1:58" customFormat="1" x14ac:dyDescent="0.25">
      <c r="A695">
        <v>335745</v>
      </c>
      <c r="B695" t="s">
        <v>132</v>
      </c>
      <c r="H695" t="s">
        <v>137</v>
      </c>
      <c r="N695" t="s">
        <v>136</v>
      </c>
      <c r="O695" t="s">
        <v>134</v>
      </c>
      <c r="P695" t="s">
        <v>137</v>
      </c>
      <c r="V695" t="s">
        <v>137</v>
      </c>
      <c r="W695" t="s">
        <v>137</v>
      </c>
      <c r="AA695" t="s">
        <v>137</v>
      </c>
      <c r="AB695" t="s">
        <v>134</v>
      </c>
      <c r="BF695" t="s">
        <v>3527</v>
      </c>
    </row>
    <row r="696" spans="1:58" customFormat="1" x14ac:dyDescent="0.25">
      <c r="A696">
        <v>336723</v>
      </c>
      <c r="B696" t="s">
        <v>132</v>
      </c>
      <c r="H696" t="s">
        <v>136</v>
      </c>
      <c r="K696" t="s">
        <v>137</v>
      </c>
      <c r="N696" t="s">
        <v>137</v>
      </c>
      <c r="O696" t="s">
        <v>134</v>
      </c>
      <c r="P696" t="s">
        <v>136</v>
      </c>
      <c r="Q696" t="s">
        <v>136</v>
      </c>
      <c r="R696" t="s">
        <v>136</v>
      </c>
      <c r="T696" t="s">
        <v>136</v>
      </c>
      <c r="W696" t="s">
        <v>134</v>
      </c>
      <c r="X696" t="s">
        <v>134</v>
      </c>
      <c r="Y696" t="s">
        <v>134</v>
      </c>
      <c r="Z696" t="s">
        <v>134</v>
      </c>
      <c r="AA696" t="s">
        <v>134</v>
      </c>
      <c r="AB696" t="s">
        <v>134</v>
      </c>
      <c r="BF696" t="s">
        <v>3527</v>
      </c>
    </row>
    <row r="697" spans="1:58" customFormat="1" x14ac:dyDescent="0.25">
      <c r="A697">
        <v>338240</v>
      </c>
      <c r="B697" t="s">
        <v>132</v>
      </c>
      <c r="H697" t="s">
        <v>134</v>
      </c>
      <c r="I697" t="s">
        <v>136</v>
      </c>
      <c r="N697" t="s">
        <v>134</v>
      </c>
      <c r="O697" t="s">
        <v>134</v>
      </c>
      <c r="P697" t="s">
        <v>134</v>
      </c>
      <c r="Q697" t="s">
        <v>134</v>
      </c>
      <c r="R697" t="s">
        <v>134</v>
      </c>
      <c r="S697" t="s">
        <v>134</v>
      </c>
      <c r="U697" t="s">
        <v>134</v>
      </c>
      <c r="V697" t="s">
        <v>134</v>
      </c>
      <c r="W697" t="s">
        <v>134</v>
      </c>
      <c r="X697" t="s">
        <v>134</v>
      </c>
      <c r="Y697" t="s">
        <v>134</v>
      </c>
      <c r="Z697" t="s">
        <v>134</v>
      </c>
      <c r="AA697" t="s">
        <v>134</v>
      </c>
      <c r="AB697" t="s">
        <v>134</v>
      </c>
      <c r="BF697" t="s">
        <v>3527</v>
      </c>
    </row>
    <row r="698" spans="1:58" customFormat="1" x14ac:dyDescent="0.25">
      <c r="A698">
        <v>333788</v>
      </c>
      <c r="B698" t="s">
        <v>132</v>
      </c>
      <c r="H698" t="s">
        <v>136</v>
      </c>
      <c r="I698" t="s">
        <v>134</v>
      </c>
      <c r="N698" t="s">
        <v>136</v>
      </c>
      <c r="O698" t="s">
        <v>134</v>
      </c>
      <c r="P698" t="s">
        <v>137</v>
      </c>
      <c r="R698" t="s">
        <v>136</v>
      </c>
      <c r="S698" t="s">
        <v>134</v>
      </c>
      <c r="T698" t="s">
        <v>136</v>
      </c>
      <c r="V698" t="s">
        <v>134</v>
      </c>
      <c r="W698" t="s">
        <v>136</v>
      </c>
      <c r="X698" t="s">
        <v>134</v>
      </c>
      <c r="Y698" t="s">
        <v>136</v>
      </c>
      <c r="Z698" t="s">
        <v>134</v>
      </c>
      <c r="AA698" t="s">
        <v>134</v>
      </c>
      <c r="AB698" t="s">
        <v>134</v>
      </c>
      <c r="BF698" t="s">
        <v>3527</v>
      </c>
    </row>
    <row r="699" spans="1:58" customFormat="1" x14ac:dyDescent="0.25">
      <c r="A699">
        <v>334036</v>
      </c>
      <c r="B699" t="s">
        <v>132</v>
      </c>
      <c r="K699" t="s">
        <v>134</v>
      </c>
      <c r="L699" t="s">
        <v>134</v>
      </c>
      <c r="O699" t="s">
        <v>134</v>
      </c>
      <c r="P699" t="s">
        <v>134</v>
      </c>
      <c r="Q699" t="s">
        <v>134</v>
      </c>
      <c r="R699" t="s">
        <v>134</v>
      </c>
      <c r="S699" t="s">
        <v>134</v>
      </c>
      <c r="T699" t="s">
        <v>134</v>
      </c>
      <c r="U699" t="s">
        <v>134</v>
      </c>
      <c r="V699" t="s">
        <v>134</v>
      </c>
      <c r="W699" t="s">
        <v>134</v>
      </c>
      <c r="X699" t="s">
        <v>134</v>
      </c>
      <c r="Y699" t="s">
        <v>134</v>
      </c>
      <c r="Z699" t="s">
        <v>134</v>
      </c>
      <c r="AA699" t="s">
        <v>134</v>
      </c>
      <c r="AB699" t="s">
        <v>134</v>
      </c>
      <c r="BF699" t="s">
        <v>3527</v>
      </c>
    </row>
    <row r="700" spans="1:58" customFormat="1" x14ac:dyDescent="0.25">
      <c r="A700">
        <v>334125</v>
      </c>
      <c r="B700" t="s">
        <v>132</v>
      </c>
      <c r="F700" t="s">
        <v>137</v>
      </c>
      <c r="K700" t="s">
        <v>134</v>
      </c>
      <c r="M700" t="s">
        <v>134</v>
      </c>
      <c r="O700" t="s">
        <v>134</v>
      </c>
      <c r="P700" t="s">
        <v>134</v>
      </c>
      <c r="Q700" t="s">
        <v>134</v>
      </c>
      <c r="R700" t="s">
        <v>134</v>
      </c>
      <c r="S700" t="s">
        <v>134</v>
      </c>
      <c r="T700" t="s">
        <v>134</v>
      </c>
      <c r="U700" t="s">
        <v>134</v>
      </c>
      <c r="V700" t="s">
        <v>134</v>
      </c>
      <c r="W700" t="s">
        <v>134</v>
      </c>
      <c r="X700" t="s">
        <v>134</v>
      </c>
      <c r="Y700" t="s">
        <v>134</v>
      </c>
      <c r="Z700" t="s">
        <v>134</v>
      </c>
      <c r="AA700" t="s">
        <v>134</v>
      </c>
      <c r="AB700" t="s">
        <v>134</v>
      </c>
      <c r="BF700" t="s">
        <v>3527</v>
      </c>
    </row>
    <row r="701" spans="1:58" customFormat="1" x14ac:dyDescent="0.25">
      <c r="A701">
        <v>335113</v>
      </c>
      <c r="B701" t="s">
        <v>132</v>
      </c>
      <c r="H701" t="s">
        <v>134</v>
      </c>
      <c r="N701" t="s">
        <v>134</v>
      </c>
      <c r="O701" t="s">
        <v>134</v>
      </c>
      <c r="P701" t="s">
        <v>136</v>
      </c>
      <c r="R701" t="s">
        <v>136</v>
      </c>
      <c r="V701" t="s">
        <v>134</v>
      </c>
      <c r="X701" t="s">
        <v>134</v>
      </c>
      <c r="Y701" t="s">
        <v>134</v>
      </c>
      <c r="Z701" t="s">
        <v>134</v>
      </c>
      <c r="AA701" t="s">
        <v>134</v>
      </c>
      <c r="AB701" t="s">
        <v>134</v>
      </c>
      <c r="BF701" t="s">
        <v>3527</v>
      </c>
    </row>
    <row r="702" spans="1:58" customFormat="1" x14ac:dyDescent="0.25">
      <c r="A702">
        <v>335299</v>
      </c>
      <c r="B702" t="s">
        <v>132</v>
      </c>
      <c r="F702" t="s">
        <v>136</v>
      </c>
      <c r="J702" t="s">
        <v>137</v>
      </c>
      <c r="K702" t="s">
        <v>134</v>
      </c>
      <c r="O702" t="s">
        <v>134</v>
      </c>
      <c r="P702" t="s">
        <v>134</v>
      </c>
      <c r="Q702" t="s">
        <v>136</v>
      </c>
      <c r="R702" t="s">
        <v>134</v>
      </c>
      <c r="S702" t="s">
        <v>136</v>
      </c>
      <c r="T702" t="s">
        <v>136</v>
      </c>
      <c r="W702" t="s">
        <v>134</v>
      </c>
      <c r="X702" t="s">
        <v>134</v>
      </c>
      <c r="Y702" t="s">
        <v>134</v>
      </c>
      <c r="Z702" t="s">
        <v>134</v>
      </c>
      <c r="AA702" t="s">
        <v>137</v>
      </c>
      <c r="AB702" t="s">
        <v>134</v>
      </c>
      <c r="BF702" t="s">
        <v>3527</v>
      </c>
    </row>
    <row r="703" spans="1:58" customFormat="1" x14ac:dyDescent="0.25">
      <c r="A703">
        <v>335477</v>
      </c>
      <c r="B703" t="s">
        <v>132</v>
      </c>
      <c r="I703" t="s">
        <v>136</v>
      </c>
      <c r="N703" t="s">
        <v>134</v>
      </c>
      <c r="O703" t="s">
        <v>134</v>
      </c>
      <c r="P703" t="s">
        <v>134</v>
      </c>
      <c r="R703" t="s">
        <v>136</v>
      </c>
      <c r="S703" t="s">
        <v>136</v>
      </c>
      <c r="V703" t="s">
        <v>134</v>
      </c>
      <c r="W703" t="s">
        <v>134</v>
      </c>
      <c r="X703" t="s">
        <v>134</v>
      </c>
      <c r="Y703" t="s">
        <v>134</v>
      </c>
      <c r="Z703" t="s">
        <v>134</v>
      </c>
      <c r="AA703" t="s">
        <v>134</v>
      </c>
      <c r="AB703" t="s">
        <v>134</v>
      </c>
      <c r="BF703" t="s">
        <v>3527</v>
      </c>
    </row>
    <row r="704" spans="1:58" customFormat="1" x14ac:dyDescent="0.25">
      <c r="A704">
        <v>336762</v>
      </c>
      <c r="B704" t="s">
        <v>132</v>
      </c>
      <c r="I704" t="s">
        <v>134</v>
      </c>
      <c r="N704" t="s">
        <v>136</v>
      </c>
      <c r="O704" t="s">
        <v>134</v>
      </c>
      <c r="P704" t="s">
        <v>137</v>
      </c>
      <c r="Q704" t="s">
        <v>137</v>
      </c>
      <c r="R704" t="s">
        <v>136</v>
      </c>
      <c r="S704" t="s">
        <v>136</v>
      </c>
      <c r="V704" t="s">
        <v>134</v>
      </c>
      <c r="W704" t="s">
        <v>136</v>
      </c>
      <c r="X704" t="s">
        <v>136</v>
      </c>
      <c r="Y704" t="s">
        <v>136</v>
      </c>
      <c r="Z704" t="s">
        <v>134</v>
      </c>
      <c r="AA704" t="s">
        <v>137</v>
      </c>
      <c r="AB704" t="s">
        <v>134</v>
      </c>
      <c r="BF704" t="s">
        <v>3527</v>
      </c>
    </row>
    <row r="705" spans="1:58" customFormat="1" x14ac:dyDescent="0.25">
      <c r="A705">
        <v>331406</v>
      </c>
      <c r="B705" t="s">
        <v>132</v>
      </c>
      <c r="L705" t="s">
        <v>136</v>
      </c>
      <c r="M705" t="s">
        <v>136</v>
      </c>
      <c r="N705" t="s">
        <v>136</v>
      </c>
      <c r="O705" t="s">
        <v>136</v>
      </c>
      <c r="P705" t="s">
        <v>134</v>
      </c>
      <c r="Q705" t="s">
        <v>134</v>
      </c>
      <c r="R705" t="s">
        <v>134</v>
      </c>
      <c r="S705" t="s">
        <v>134</v>
      </c>
      <c r="U705" t="s">
        <v>136</v>
      </c>
      <c r="V705" t="s">
        <v>136</v>
      </c>
      <c r="W705" t="s">
        <v>134</v>
      </c>
      <c r="X705" t="s">
        <v>134</v>
      </c>
      <c r="Y705" t="s">
        <v>134</v>
      </c>
      <c r="Z705" t="s">
        <v>134</v>
      </c>
      <c r="AA705" t="s">
        <v>134</v>
      </c>
      <c r="AB705" t="s">
        <v>134</v>
      </c>
      <c r="BF705" t="s">
        <v>3527</v>
      </c>
    </row>
    <row r="706" spans="1:58" customFormat="1" x14ac:dyDescent="0.25">
      <c r="A706">
        <v>333884</v>
      </c>
      <c r="B706" t="s">
        <v>132</v>
      </c>
      <c r="G706" t="s">
        <v>137</v>
      </c>
      <c r="N706" t="s">
        <v>137</v>
      </c>
      <c r="O706" t="s">
        <v>136</v>
      </c>
      <c r="P706" t="s">
        <v>136</v>
      </c>
      <c r="Q706" t="s">
        <v>136</v>
      </c>
      <c r="R706" t="s">
        <v>136</v>
      </c>
      <c r="T706" t="s">
        <v>134</v>
      </c>
      <c r="V706" t="s">
        <v>136</v>
      </c>
      <c r="W706" t="s">
        <v>134</v>
      </c>
      <c r="X706" t="s">
        <v>134</v>
      </c>
      <c r="Y706" t="s">
        <v>134</v>
      </c>
      <c r="Z706" t="s">
        <v>134</v>
      </c>
      <c r="AA706" t="s">
        <v>134</v>
      </c>
      <c r="AB706" t="s">
        <v>134</v>
      </c>
      <c r="BF706" t="s">
        <v>3527</v>
      </c>
    </row>
    <row r="707" spans="1:58" customFormat="1" x14ac:dyDescent="0.25">
      <c r="A707">
        <v>327927</v>
      </c>
      <c r="B707" t="s">
        <v>132</v>
      </c>
      <c r="H707" t="s">
        <v>134</v>
      </c>
      <c r="I707" t="s">
        <v>134</v>
      </c>
      <c r="O707" t="s">
        <v>136</v>
      </c>
      <c r="P707" t="s">
        <v>137</v>
      </c>
      <c r="Q707" t="s">
        <v>137</v>
      </c>
      <c r="R707" t="s">
        <v>134</v>
      </c>
      <c r="S707" t="s">
        <v>134</v>
      </c>
      <c r="T707" t="s">
        <v>134</v>
      </c>
      <c r="V707" t="s">
        <v>134</v>
      </c>
      <c r="W707" t="s">
        <v>137</v>
      </c>
      <c r="X707" t="s">
        <v>134</v>
      </c>
      <c r="Y707" t="s">
        <v>134</v>
      </c>
      <c r="Z707" t="s">
        <v>134</v>
      </c>
      <c r="AA707" t="s">
        <v>134</v>
      </c>
      <c r="AB707" t="s">
        <v>134</v>
      </c>
      <c r="BF707" t="s">
        <v>3527</v>
      </c>
    </row>
    <row r="708" spans="1:58" customFormat="1" x14ac:dyDescent="0.25">
      <c r="A708">
        <v>334780</v>
      </c>
      <c r="B708" t="s">
        <v>132</v>
      </c>
      <c r="H708" t="s">
        <v>137</v>
      </c>
      <c r="I708" t="s">
        <v>136</v>
      </c>
      <c r="J708" t="s">
        <v>137</v>
      </c>
      <c r="O708" t="s">
        <v>136</v>
      </c>
      <c r="P708" t="s">
        <v>137</v>
      </c>
      <c r="Q708" t="s">
        <v>136</v>
      </c>
      <c r="R708" t="s">
        <v>136</v>
      </c>
      <c r="W708" t="s">
        <v>134</v>
      </c>
      <c r="X708" t="s">
        <v>134</v>
      </c>
      <c r="Y708" t="s">
        <v>136</v>
      </c>
      <c r="Z708" t="s">
        <v>134</v>
      </c>
      <c r="AA708" t="s">
        <v>134</v>
      </c>
      <c r="AB708" t="s">
        <v>134</v>
      </c>
      <c r="BF708" t="s">
        <v>3527</v>
      </c>
    </row>
    <row r="709" spans="1:58" customFormat="1" x14ac:dyDescent="0.25">
      <c r="A709">
        <v>335071</v>
      </c>
      <c r="B709" t="s">
        <v>132</v>
      </c>
      <c r="D709" t="s">
        <v>137</v>
      </c>
      <c r="O709" t="s">
        <v>136</v>
      </c>
      <c r="P709" t="s">
        <v>137</v>
      </c>
      <c r="Q709" t="s">
        <v>137</v>
      </c>
      <c r="R709" t="s">
        <v>137</v>
      </c>
      <c r="S709" t="s">
        <v>137</v>
      </c>
      <c r="U709" t="s">
        <v>137</v>
      </c>
      <c r="W709" t="s">
        <v>136</v>
      </c>
      <c r="X709" t="s">
        <v>136</v>
      </c>
      <c r="Y709" t="s">
        <v>134</v>
      </c>
      <c r="Z709" t="s">
        <v>134</v>
      </c>
      <c r="AA709" t="s">
        <v>134</v>
      </c>
      <c r="AB709" t="s">
        <v>134</v>
      </c>
      <c r="BF709" t="s">
        <v>3527</v>
      </c>
    </row>
    <row r="710" spans="1:58" customFormat="1" x14ac:dyDescent="0.25">
      <c r="A710">
        <v>335293</v>
      </c>
      <c r="B710" t="s">
        <v>132</v>
      </c>
      <c r="F710" t="s">
        <v>137</v>
      </c>
      <c r="O710" t="s">
        <v>136</v>
      </c>
      <c r="P710" t="s">
        <v>136</v>
      </c>
      <c r="R710" t="s">
        <v>136</v>
      </c>
      <c r="T710" t="s">
        <v>136</v>
      </c>
      <c r="U710" t="s">
        <v>136</v>
      </c>
      <c r="W710" t="s">
        <v>134</v>
      </c>
      <c r="X710" t="s">
        <v>134</v>
      </c>
      <c r="Y710" t="s">
        <v>134</v>
      </c>
      <c r="Z710" t="s">
        <v>134</v>
      </c>
      <c r="AA710" t="s">
        <v>134</v>
      </c>
      <c r="AB710" t="s">
        <v>134</v>
      </c>
      <c r="BF710" t="s">
        <v>3527</v>
      </c>
    </row>
    <row r="711" spans="1:58" customFormat="1" x14ac:dyDescent="0.25">
      <c r="A711">
        <v>335727</v>
      </c>
      <c r="B711" t="s">
        <v>132</v>
      </c>
      <c r="H711" t="s">
        <v>137</v>
      </c>
      <c r="O711" t="s">
        <v>136</v>
      </c>
      <c r="P711" t="s">
        <v>137</v>
      </c>
      <c r="S711" t="s">
        <v>136</v>
      </c>
      <c r="V711" t="s">
        <v>137</v>
      </c>
      <c r="W711" t="s">
        <v>134</v>
      </c>
      <c r="X711" t="s">
        <v>134</v>
      </c>
      <c r="Y711" t="s">
        <v>137</v>
      </c>
      <c r="Z711" t="s">
        <v>137</v>
      </c>
      <c r="AA711" t="s">
        <v>134</v>
      </c>
      <c r="AB711" t="s">
        <v>134</v>
      </c>
      <c r="BF711" t="s">
        <v>3527</v>
      </c>
    </row>
    <row r="712" spans="1:58" customFormat="1" x14ac:dyDescent="0.25">
      <c r="A712">
        <v>335913</v>
      </c>
      <c r="B712" t="s">
        <v>132</v>
      </c>
      <c r="C712" t="s">
        <v>137</v>
      </c>
      <c r="I712" t="s">
        <v>137</v>
      </c>
      <c r="O712" t="s">
        <v>136</v>
      </c>
      <c r="R712" t="s">
        <v>136</v>
      </c>
      <c r="T712" t="s">
        <v>136</v>
      </c>
      <c r="V712" t="s">
        <v>136</v>
      </c>
      <c r="W712" t="s">
        <v>134</v>
      </c>
      <c r="X712" t="s">
        <v>134</v>
      </c>
      <c r="Y712" t="s">
        <v>134</v>
      </c>
      <c r="Z712" t="s">
        <v>134</v>
      </c>
      <c r="AA712" t="s">
        <v>134</v>
      </c>
      <c r="AB712" t="s">
        <v>134</v>
      </c>
      <c r="BF712" t="s">
        <v>3527</v>
      </c>
    </row>
    <row r="713" spans="1:58" customFormat="1" x14ac:dyDescent="0.25">
      <c r="A713">
        <v>336118</v>
      </c>
      <c r="B713" t="s">
        <v>132</v>
      </c>
      <c r="F713" t="s">
        <v>137</v>
      </c>
      <c r="K713" t="s">
        <v>137</v>
      </c>
      <c r="L713" t="s">
        <v>137</v>
      </c>
      <c r="O713" t="s">
        <v>136</v>
      </c>
      <c r="P713" t="s">
        <v>134</v>
      </c>
      <c r="Q713" t="s">
        <v>134</v>
      </c>
      <c r="R713" t="s">
        <v>134</v>
      </c>
      <c r="S713" t="s">
        <v>134</v>
      </c>
      <c r="T713" t="s">
        <v>134</v>
      </c>
      <c r="U713" t="s">
        <v>134</v>
      </c>
      <c r="V713" t="s">
        <v>134</v>
      </c>
      <c r="W713" t="s">
        <v>134</v>
      </c>
      <c r="X713" t="s">
        <v>134</v>
      </c>
      <c r="Y713" t="s">
        <v>134</v>
      </c>
      <c r="Z713" t="s">
        <v>134</v>
      </c>
      <c r="AA713" t="s">
        <v>134</v>
      </c>
      <c r="AB713" t="s">
        <v>134</v>
      </c>
      <c r="BF713" t="s">
        <v>3527</v>
      </c>
    </row>
    <row r="714" spans="1:58" customFormat="1" x14ac:dyDescent="0.25">
      <c r="A714">
        <v>336237</v>
      </c>
      <c r="B714" t="s">
        <v>132</v>
      </c>
      <c r="E714" t="s">
        <v>137</v>
      </c>
      <c r="L714" t="s">
        <v>136</v>
      </c>
      <c r="M714" t="s">
        <v>137</v>
      </c>
      <c r="O714" t="s">
        <v>136</v>
      </c>
      <c r="P714" t="s">
        <v>136</v>
      </c>
      <c r="R714" t="s">
        <v>136</v>
      </c>
      <c r="S714" t="s">
        <v>136</v>
      </c>
      <c r="T714" t="s">
        <v>134</v>
      </c>
      <c r="V714" t="s">
        <v>136</v>
      </c>
      <c r="W714" t="s">
        <v>134</v>
      </c>
      <c r="X714" t="s">
        <v>134</v>
      </c>
      <c r="Y714" t="s">
        <v>134</v>
      </c>
      <c r="Z714" t="s">
        <v>134</v>
      </c>
      <c r="AA714" t="s">
        <v>134</v>
      </c>
      <c r="AB714" t="s">
        <v>134</v>
      </c>
      <c r="BF714" t="s">
        <v>3527</v>
      </c>
    </row>
    <row r="715" spans="1:58" customFormat="1" x14ac:dyDescent="0.25">
      <c r="A715">
        <v>336728</v>
      </c>
      <c r="B715" t="s">
        <v>132</v>
      </c>
      <c r="J715" t="s">
        <v>137</v>
      </c>
      <c r="K715" t="s">
        <v>137</v>
      </c>
      <c r="N715" t="s">
        <v>136</v>
      </c>
      <c r="O715" t="s">
        <v>136</v>
      </c>
      <c r="P715" t="s">
        <v>137</v>
      </c>
      <c r="Q715" t="s">
        <v>134</v>
      </c>
      <c r="R715" t="s">
        <v>134</v>
      </c>
      <c r="S715" t="s">
        <v>137</v>
      </c>
      <c r="T715" t="s">
        <v>134</v>
      </c>
      <c r="U715" t="s">
        <v>136</v>
      </c>
      <c r="V715" t="s">
        <v>134</v>
      </c>
      <c r="W715" t="s">
        <v>134</v>
      </c>
      <c r="X715" t="s">
        <v>134</v>
      </c>
      <c r="Y715" t="s">
        <v>134</v>
      </c>
      <c r="Z715" t="s">
        <v>134</v>
      </c>
      <c r="AA715" t="s">
        <v>134</v>
      </c>
      <c r="AB715" t="s">
        <v>134</v>
      </c>
      <c r="BF715" t="s">
        <v>3527</v>
      </c>
    </row>
    <row r="716" spans="1:58" customFormat="1" x14ac:dyDescent="0.25">
      <c r="A716">
        <v>336786</v>
      </c>
      <c r="B716" t="s">
        <v>132</v>
      </c>
      <c r="O716" t="s">
        <v>136</v>
      </c>
      <c r="P716" t="s">
        <v>134</v>
      </c>
      <c r="Q716" t="s">
        <v>134</v>
      </c>
      <c r="R716" t="s">
        <v>134</v>
      </c>
      <c r="S716" t="s">
        <v>134</v>
      </c>
      <c r="T716" t="s">
        <v>134</v>
      </c>
      <c r="U716" t="s">
        <v>134</v>
      </c>
      <c r="V716" t="s">
        <v>134</v>
      </c>
      <c r="W716" t="s">
        <v>134</v>
      </c>
      <c r="X716" t="s">
        <v>134</v>
      </c>
      <c r="Y716" t="s">
        <v>134</v>
      </c>
      <c r="Z716" t="s">
        <v>134</v>
      </c>
      <c r="AA716" t="s">
        <v>134</v>
      </c>
      <c r="AB716" t="s">
        <v>134</v>
      </c>
      <c r="BF716" t="s">
        <v>3527</v>
      </c>
    </row>
    <row r="717" spans="1:58" customFormat="1" x14ac:dyDescent="0.25">
      <c r="A717">
        <v>336847</v>
      </c>
      <c r="B717" t="s">
        <v>132</v>
      </c>
      <c r="N717" t="s">
        <v>137</v>
      </c>
      <c r="O717" t="s">
        <v>136</v>
      </c>
      <c r="P717" t="s">
        <v>136</v>
      </c>
      <c r="Q717" t="s">
        <v>136</v>
      </c>
      <c r="R717" t="s">
        <v>136</v>
      </c>
      <c r="S717" t="s">
        <v>134</v>
      </c>
      <c r="T717" t="s">
        <v>134</v>
      </c>
      <c r="U717" t="s">
        <v>134</v>
      </c>
      <c r="V717" t="s">
        <v>134</v>
      </c>
      <c r="W717" t="s">
        <v>134</v>
      </c>
      <c r="X717" t="s">
        <v>134</v>
      </c>
      <c r="Y717" t="s">
        <v>134</v>
      </c>
      <c r="Z717" t="s">
        <v>134</v>
      </c>
      <c r="AA717" t="s">
        <v>134</v>
      </c>
      <c r="AB717" t="s">
        <v>134</v>
      </c>
      <c r="BF717" t="s">
        <v>3527</v>
      </c>
    </row>
    <row r="718" spans="1:58" customFormat="1" x14ac:dyDescent="0.25">
      <c r="A718">
        <v>327966</v>
      </c>
      <c r="B718" t="s">
        <v>132</v>
      </c>
      <c r="I718" t="s">
        <v>134</v>
      </c>
      <c r="J718" t="s">
        <v>137</v>
      </c>
      <c r="N718" t="s">
        <v>134</v>
      </c>
      <c r="O718" t="s">
        <v>137</v>
      </c>
      <c r="P718" t="s">
        <v>137</v>
      </c>
      <c r="R718" t="s">
        <v>137</v>
      </c>
      <c r="U718" t="s">
        <v>137</v>
      </c>
      <c r="V718" t="s">
        <v>134</v>
      </c>
      <c r="W718" t="s">
        <v>137</v>
      </c>
      <c r="X718" t="s">
        <v>134</v>
      </c>
      <c r="Z718" t="s">
        <v>134</v>
      </c>
      <c r="AA718" t="s">
        <v>134</v>
      </c>
      <c r="AB718" t="s">
        <v>134</v>
      </c>
      <c r="BF718" t="s">
        <v>3527</v>
      </c>
    </row>
    <row r="719" spans="1:58" customFormat="1" x14ac:dyDescent="0.25">
      <c r="A719">
        <v>333893</v>
      </c>
      <c r="B719" t="s">
        <v>132</v>
      </c>
      <c r="D719" t="s">
        <v>136</v>
      </c>
      <c r="K719" t="s">
        <v>137</v>
      </c>
      <c r="N719" t="s">
        <v>136</v>
      </c>
      <c r="O719" t="s">
        <v>137</v>
      </c>
      <c r="P719" t="s">
        <v>134</v>
      </c>
      <c r="Q719" t="s">
        <v>136</v>
      </c>
      <c r="R719" t="s">
        <v>136</v>
      </c>
      <c r="S719" t="s">
        <v>136</v>
      </c>
      <c r="T719" t="s">
        <v>134</v>
      </c>
      <c r="U719" t="s">
        <v>134</v>
      </c>
      <c r="V719" t="s">
        <v>136</v>
      </c>
      <c r="W719" t="s">
        <v>134</v>
      </c>
      <c r="X719" t="s">
        <v>134</v>
      </c>
      <c r="Y719" t="s">
        <v>134</v>
      </c>
      <c r="Z719" t="s">
        <v>134</v>
      </c>
      <c r="AA719" t="s">
        <v>134</v>
      </c>
      <c r="AB719" t="s">
        <v>134</v>
      </c>
      <c r="BF719" t="s">
        <v>3527</v>
      </c>
    </row>
    <row r="720" spans="1:58" customFormat="1" x14ac:dyDescent="0.25">
      <c r="A720">
        <v>320368</v>
      </c>
      <c r="B720" t="s">
        <v>132</v>
      </c>
      <c r="I720" t="s">
        <v>136</v>
      </c>
      <c r="L720" t="s">
        <v>137</v>
      </c>
      <c r="N720" t="s">
        <v>136</v>
      </c>
      <c r="O720" t="s">
        <v>137</v>
      </c>
      <c r="P720" t="s">
        <v>136</v>
      </c>
      <c r="Q720" t="s">
        <v>136</v>
      </c>
      <c r="R720" t="s">
        <v>136</v>
      </c>
      <c r="S720" t="s">
        <v>137</v>
      </c>
      <c r="T720" t="s">
        <v>136</v>
      </c>
      <c r="U720" t="s">
        <v>137</v>
      </c>
      <c r="V720" t="s">
        <v>134</v>
      </c>
      <c r="W720" t="s">
        <v>134</v>
      </c>
      <c r="X720" t="s">
        <v>134</v>
      </c>
      <c r="Y720" t="s">
        <v>134</v>
      </c>
      <c r="Z720" t="s">
        <v>134</v>
      </c>
      <c r="AA720" t="s">
        <v>134</v>
      </c>
      <c r="AB720" t="s">
        <v>134</v>
      </c>
      <c r="BF720" t="s">
        <v>3527</v>
      </c>
    </row>
    <row r="721" spans="1:58" customFormat="1" x14ac:dyDescent="0.25">
      <c r="A721">
        <v>330490</v>
      </c>
      <c r="B721" t="s">
        <v>132</v>
      </c>
      <c r="D721" t="s">
        <v>137</v>
      </c>
      <c r="J721" t="s">
        <v>137</v>
      </c>
      <c r="L721" t="s">
        <v>137</v>
      </c>
      <c r="O721" t="s">
        <v>137</v>
      </c>
      <c r="P721" t="s">
        <v>137</v>
      </c>
      <c r="Q721" t="s">
        <v>137</v>
      </c>
      <c r="R721" t="s">
        <v>137</v>
      </c>
      <c r="V721" t="s">
        <v>137</v>
      </c>
      <c r="W721" t="s">
        <v>136</v>
      </c>
      <c r="X721" t="s">
        <v>134</v>
      </c>
      <c r="Y721" t="s">
        <v>136</v>
      </c>
      <c r="Z721" t="s">
        <v>134</v>
      </c>
      <c r="AA721" t="s">
        <v>136</v>
      </c>
      <c r="AB721" t="s">
        <v>134</v>
      </c>
      <c r="BF721" t="s">
        <v>3527</v>
      </c>
    </row>
    <row r="722" spans="1:58" customFormat="1" x14ac:dyDescent="0.25">
      <c r="A722">
        <v>331737</v>
      </c>
      <c r="B722" t="s">
        <v>132</v>
      </c>
      <c r="G722" t="s">
        <v>137</v>
      </c>
      <c r="H722" t="s">
        <v>137</v>
      </c>
      <c r="M722" t="s">
        <v>137</v>
      </c>
      <c r="O722" t="s">
        <v>137</v>
      </c>
      <c r="P722" t="s">
        <v>134</v>
      </c>
      <c r="Q722" t="s">
        <v>134</v>
      </c>
      <c r="R722" t="s">
        <v>134</v>
      </c>
      <c r="S722" t="s">
        <v>134</v>
      </c>
      <c r="T722" t="s">
        <v>136</v>
      </c>
      <c r="U722" t="s">
        <v>134</v>
      </c>
      <c r="V722" t="s">
        <v>134</v>
      </c>
      <c r="W722" t="s">
        <v>134</v>
      </c>
      <c r="X722" t="s">
        <v>134</v>
      </c>
      <c r="Y722" t="s">
        <v>134</v>
      </c>
      <c r="Z722" t="s">
        <v>134</v>
      </c>
      <c r="AA722" t="s">
        <v>134</v>
      </c>
      <c r="AB722" t="s">
        <v>134</v>
      </c>
      <c r="BF722" t="s">
        <v>3527</v>
      </c>
    </row>
    <row r="723" spans="1:58" customFormat="1" x14ac:dyDescent="0.25">
      <c r="A723">
        <v>334608</v>
      </c>
      <c r="B723" t="s">
        <v>132</v>
      </c>
      <c r="E723" t="s">
        <v>137</v>
      </c>
      <c r="J723" t="s">
        <v>137</v>
      </c>
      <c r="O723" t="s">
        <v>137</v>
      </c>
      <c r="P723" t="s">
        <v>137</v>
      </c>
      <c r="R723" t="s">
        <v>137</v>
      </c>
      <c r="T723" t="s">
        <v>137</v>
      </c>
      <c r="W723" t="s">
        <v>136</v>
      </c>
      <c r="X723" t="s">
        <v>136</v>
      </c>
      <c r="Y723" t="s">
        <v>136</v>
      </c>
      <c r="Z723" t="s">
        <v>136</v>
      </c>
      <c r="AA723" t="s">
        <v>136</v>
      </c>
      <c r="AB723" t="s">
        <v>134</v>
      </c>
      <c r="BF723" t="s">
        <v>3527</v>
      </c>
    </row>
    <row r="724" spans="1:58" customFormat="1" x14ac:dyDescent="0.25">
      <c r="A724">
        <v>322351</v>
      </c>
      <c r="B724" t="s">
        <v>132</v>
      </c>
      <c r="H724" t="s">
        <v>137</v>
      </c>
      <c r="I724" t="s">
        <v>137</v>
      </c>
      <c r="M724" t="s">
        <v>136</v>
      </c>
      <c r="N724" t="s">
        <v>137</v>
      </c>
      <c r="P724" t="s">
        <v>134</v>
      </c>
      <c r="Q724" t="s">
        <v>134</v>
      </c>
      <c r="R724" t="s">
        <v>134</v>
      </c>
      <c r="S724" t="s">
        <v>134</v>
      </c>
      <c r="T724" t="s">
        <v>134</v>
      </c>
      <c r="U724" t="s">
        <v>134</v>
      </c>
      <c r="V724" t="s">
        <v>134</v>
      </c>
      <c r="W724" t="s">
        <v>134</v>
      </c>
      <c r="X724" t="s">
        <v>134</v>
      </c>
      <c r="Y724" t="s">
        <v>134</v>
      </c>
      <c r="Z724" t="s">
        <v>134</v>
      </c>
      <c r="AA724" t="s">
        <v>134</v>
      </c>
      <c r="AB724" t="s">
        <v>134</v>
      </c>
      <c r="BF724" t="s">
        <v>3527</v>
      </c>
    </row>
    <row r="725" spans="1:58" customFormat="1" x14ac:dyDescent="0.25">
      <c r="A725">
        <v>325546</v>
      </c>
      <c r="B725" t="s">
        <v>132</v>
      </c>
      <c r="R725" t="s">
        <v>134</v>
      </c>
      <c r="T725" t="s">
        <v>134</v>
      </c>
      <c r="V725" t="s">
        <v>134</v>
      </c>
      <c r="W725" t="s">
        <v>134</v>
      </c>
      <c r="X725" t="s">
        <v>134</v>
      </c>
      <c r="Y725" t="s">
        <v>134</v>
      </c>
      <c r="Z725" t="s">
        <v>134</v>
      </c>
      <c r="AA725" t="s">
        <v>134</v>
      </c>
      <c r="AB725" t="s">
        <v>134</v>
      </c>
      <c r="BF725" t="s">
        <v>3527</v>
      </c>
    </row>
    <row r="726" spans="1:58" customFormat="1" x14ac:dyDescent="0.25">
      <c r="A726">
        <v>327240</v>
      </c>
      <c r="B726" t="s">
        <v>132</v>
      </c>
      <c r="H726" t="s">
        <v>137</v>
      </c>
      <c r="I726" t="s">
        <v>136</v>
      </c>
      <c r="M726" t="s">
        <v>136</v>
      </c>
      <c r="N726" t="s">
        <v>137</v>
      </c>
      <c r="P726" t="s">
        <v>134</v>
      </c>
      <c r="Q726" t="s">
        <v>134</v>
      </c>
      <c r="R726" t="s">
        <v>134</v>
      </c>
      <c r="S726" t="s">
        <v>134</v>
      </c>
      <c r="T726" t="s">
        <v>134</v>
      </c>
      <c r="U726" t="s">
        <v>134</v>
      </c>
      <c r="V726" t="s">
        <v>134</v>
      </c>
      <c r="W726" t="s">
        <v>134</v>
      </c>
      <c r="X726" t="s">
        <v>134</v>
      </c>
      <c r="Y726" t="s">
        <v>134</v>
      </c>
      <c r="Z726" t="s">
        <v>134</v>
      </c>
      <c r="AA726" t="s">
        <v>134</v>
      </c>
      <c r="AB726" t="s">
        <v>134</v>
      </c>
      <c r="BF726" t="s">
        <v>3527</v>
      </c>
    </row>
    <row r="727" spans="1:58" customFormat="1" x14ac:dyDescent="0.25">
      <c r="A727">
        <v>330040</v>
      </c>
      <c r="B727" t="s">
        <v>132</v>
      </c>
      <c r="F727" t="s">
        <v>136</v>
      </c>
      <c r="H727" t="s">
        <v>137</v>
      </c>
      <c r="I727" t="s">
        <v>137</v>
      </c>
      <c r="P727" t="s">
        <v>136</v>
      </c>
      <c r="Q727" t="s">
        <v>136</v>
      </c>
      <c r="R727" t="s">
        <v>136</v>
      </c>
      <c r="S727" t="s">
        <v>136</v>
      </c>
      <c r="T727" t="s">
        <v>136</v>
      </c>
      <c r="U727" t="s">
        <v>136</v>
      </c>
      <c r="V727" t="s">
        <v>134</v>
      </c>
      <c r="W727" t="s">
        <v>134</v>
      </c>
      <c r="X727" t="s">
        <v>134</v>
      </c>
      <c r="Y727" t="s">
        <v>134</v>
      </c>
      <c r="Z727" t="s">
        <v>134</v>
      </c>
      <c r="AA727" t="s">
        <v>134</v>
      </c>
      <c r="AB727" t="s">
        <v>134</v>
      </c>
      <c r="BF727" t="s">
        <v>3527</v>
      </c>
    </row>
    <row r="728" spans="1:58" customFormat="1" x14ac:dyDescent="0.25">
      <c r="A728">
        <v>332951</v>
      </c>
      <c r="B728" t="s">
        <v>132</v>
      </c>
      <c r="H728" t="s">
        <v>137</v>
      </c>
      <c r="I728" t="s">
        <v>136</v>
      </c>
      <c r="N728" t="s">
        <v>137</v>
      </c>
      <c r="P728" t="s">
        <v>137</v>
      </c>
      <c r="Q728" t="s">
        <v>137</v>
      </c>
      <c r="V728" t="s">
        <v>136</v>
      </c>
      <c r="W728" t="s">
        <v>136</v>
      </c>
      <c r="X728" t="s">
        <v>136</v>
      </c>
      <c r="Y728" t="s">
        <v>136</v>
      </c>
      <c r="Z728" t="s">
        <v>136</v>
      </c>
      <c r="AA728" t="s">
        <v>136</v>
      </c>
      <c r="AB728" t="s">
        <v>134</v>
      </c>
      <c r="BF728" t="s">
        <v>3527</v>
      </c>
    </row>
    <row r="729" spans="1:58" customFormat="1" x14ac:dyDescent="0.25">
      <c r="A729">
        <v>333328</v>
      </c>
      <c r="B729" t="s">
        <v>132</v>
      </c>
      <c r="C729" t="s">
        <v>134</v>
      </c>
      <c r="F729" t="s">
        <v>136</v>
      </c>
      <c r="G729" t="s">
        <v>134</v>
      </c>
      <c r="M729" t="s">
        <v>137</v>
      </c>
      <c r="P729" t="s">
        <v>134</v>
      </c>
      <c r="Q729" t="s">
        <v>134</v>
      </c>
      <c r="R729" t="s">
        <v>136</v>
      </c>
      <c r="S729" t="s">
        <v>134</v>
      </c>
      <c r="U729" t="s">
        <v>134</v>
      </c>
      <c r="V729" t="s">
        <v>136</v>
      </c>
      <c r="W729" t="s">
        <v>134</v>
      </c>
      <c r="X729" t="s">
        <v>134</v>
      </c>
      <c r="Y729" t="s">
        <v>134</v>
      </c>
      <c r="Z729" t="s">
        <v>136</v>
      </c>
      <c r="AB729" t="s">
        <v>134</v>
      </c>
      <c r="BF729" t="s">
        <v>3527</v>
      </c>
    </row>
    <row r="730" spans="1:58" customFormat="1" x14ac:dyDescent="0.25">
      <c r="A730">
        <v>338230</v>
      </c>
      <c r="B730" t="s">
        <v>132</v>
      </c>
      <c r="K730" t="s">
        <v>137</v>
      </c>
      <c r="P730" t="s">
        <v>137</v>
      </c>
      <c r="Q730" t="s">
        <v>137</v>
      </c>
      <c r="R730" t="s">
        <v>137</v>
      </c>
      <c r="T730" t="s">
        <v>137</v>
      </c>
      <c r="V730" t="s">
        <v>136</v>
      </c>
      <c r="W730" t="s">
        <v>134</v>
      </c>
      <c r="X730" t="s">
        <v>134</v>
      </c>
      <c r="Y730" t="s">
        <v>134</v>
      </c>
      <c r="Z730" t="s">
        <v>134</v>
      </c>
      <c r="AA730" t="s">
        <v>136</v>
      </c>
      <c r="AB730" t="s">
        <v>134</v>
      </c>
      <c r="BF730" t="s">
        <v>3527</v>
      </c>
    </row>
    <row r="731" spans="1:58" customFormat="1" x14ac:dyDescent="0.25">
      <c r="A731">
        <v>338320</v>
      </c>
      <c r="B731" t="s">
        <v>132</v>
      </c>
      <c r="P731" t="s">
        <v>136</v>
      </c>
      <c r="Q731" t="s">
        <v>136</v>
      </c>
      <c r="R731" t="s">
        <v>136</v>
      </c>
      <c r="X731" t="s">
        <v>134</v>
      </c>
      <c r="Y731" t="s">
        <v>134</v>
      </c>
      <c r="Z731" t="s">
        <v>134</v>
      </c>
      <c r="AA731" t="s">
        <v>134</v>
      </c>
      <c r="AB731" t="s">
        <v>134</v>
      </c>
      <c r="BF731" t="s">
        <v>3527</v>
      </c>
    </row>
    <row r="732" spans="1:58" customFormat="1" x14ac:dyDescent="0.25">
      <c r="A732">
        <v>338326</v>
      </c>
      <c r="B732" t="s">
        <v>132</v>
      </c>
      <c r="D732" t="s">
        <v>134</v>
      </c>
      <c r="F732" t="s">
        <v>134</v>
      </c>
      <c r="G732" t="s">
        <v>134</v>
      </c>
      <c r="M732" t="s">
        <v>134</v>
      </c>
      <c r="P732" t="s">
        <v>134</v>
      </c>
      <c r="Q732" t="s">
        <v>136</v>
      </c>
      <c r="R732" t="s">
        <v>136</v>
      </c>
      <c r="T732" t="s">
        <v>136</v>
      </c>
      <c r="U732" t="s">
        <v>136</v>
      </c>
      <c r="W732" t="s">
        <v>136</v>
      </c>
      <c r="X732" t="s">
        <v>136</v>
      </c>
      <c r="Y732" t="s">
        <v>136</v>
      </c>
      <c r="Z732" t="s">
        <v>134</v>
      </c>
      <c r="AA732" t="s">
        <v>136</v>
      </c>
      <c r="AB732" t="s">
        <v>134</v>
      </c>
      <c r="BF732" t="s">
        <v>3527</v>
      </c>
    </row>
    <row r="733" spans="1:58" customFormat="1" x14ac:dyDescent="0.25">
      <c r="A733">
        <v>325538</v>
      </c>
      <c r="B733" t="s">
        <v>132</v>
      </c>
      <c r="F733" t="s">
        <v>137</v>
      </c>
      <c r="G733" t="s">
        <v>137</v>
      </c>
      <c r="H733" t="s">
        <v>137</v>
      </c>
      <c r="L733" t="s">
        <v>137</v>
      </c>
      <c r="P733" t="s">
        <v>134</v>
      </c>
      <c r="Q733" t="s">
        <v>134</v>
      </c>
      <c r="R733" t="s">
        <v>134</v>
      </c>
      <c r="S733" t="s">
        <v>134</v>
      </c>
      <c r="T733" t="s">
        <v>134</v>
      </c>
      <c r="U733" t="s">
        <v>134</v>
      </c>
      <c r="V733" t="s">
        <v>134</v>
      </c>
      <c r="W733" t="s">
        <v>134</v>
      </c>
      <c r="X733" t="s">
        <v>134</v>
      </c>
      <c r="Y733" t="s">
        <v>134</v>
      </c>
      <c r="Z733" t="s">
        <v>134</v>
      </c>
      <c r="AA733" t="s">
        <v>134</v>
      </c>
      <c r="AB733" t="s">
        <v>134</v>
      </c>
      <c r="BF733" t="s">
        <v>3527</v>
      </c>
    </row>
    <row r="734" spans="1:58" customFormat="1" x14ac:dyDescent="0.25">
      <c r="A734">
        <v>327793</v>
      </c>
      <c r="B734" t="s">
        <v>132</v>
      </c>
      <c r="F734" t="s">
        <v>137</v>
      </c>
      <c r="H734" t="s">
        <v>137</v>
      </c>
      <c r="I734" t="s">
        <v>137</v>
      </c>
      <c r="M734" t="s">
        <v>137</v>
      </c>
      <c r="P734" t="s">
        <v>136</v>
      </c>
      <c r="R734" t="s">
        <v>137</v>
      </c>
      <c r="S734" t="s">
        <v>137</v>
      </c>
      <c r="U734" t="s">
        <v>137</v>
      </c>
      <c r="V734" t="s">
        <v>136</v>
      </c>
      <c r="X734" t="s">
        <v>137</v>
      </c>
      <c r="Z734" t="s">
        <v>137</v>
      </c>
      <c r="AA734" t="s">
        <v>137</v>
      </c>
      <c r="AB734" t="s">
        <v>134</v>
      </c>
      <c r="BF734" t="s">
        <v>3527</v>
      </c>
    </row>
    <row r="735" spans="1:58" customFormat="1" x14ac:dyDescent="0.25">
      <c r="A735">
        <v>329372</v>
      </c>
      <c r="B735" t="s">
        <v>132</v>
      </c>
      <c r="F735" t="s">
        <v>137</v>
      </c>
      <c r="I735" t="s">
        <v>134</v>
      </c>
      <c r="N735" t="s">
        <v>134</v>
      </c>
      <c r="P735" t="s">
        <v>137</v>
      </c>
      <c r="Q735" t="s">
        <v>137</v>
      </c>
      <c r="U735" t="s">
        <v>137</v>
      </c>
      <c r="V735" t="s">
        <v>134</v>
      </c>
      <c r="W735" t="s">
        <v>136</v>
      </c>
      <c r="X735" t="s">
        <v>134</v>
      </c>
      <c r="Y735" t="s">
        <v>137</v>
      </c>
      <c r="Z735" t="s">
        <v>134</v>
      </c>
      <c r="AA735" t="s">
        <v>134</v>
      </c>
      <c r="AB735" t="s">
        <v>134</v>
      </c>
      <c r="BF735" t="s">
        <v>3527</v>
      </c>
    </row>
    <row r="736" spans="1:58" customFormat="1" x14ac:dyDescent="0.25">
      <c r="A736">
        <v>329981</v>
      </c>
      <c r="B736" t="s">
        <v>132</v>
      </c>
      <c r="C736" t="s">
        <v>137</v>
      </c>
      <c r="E736" t="s">
        <v>137</v>
      </c>
      <c r="K736" t="s">
        <v>137</v>
      </c>
      <c r="P736" t="s">
        <v>137</v>
      </c>
      <c r="Q736" t="s">
        <v>137</v>
      </c>
      <c r="R736" t="s">
        <v>137</v>
      </c>
      <c r="T736" t="s">
        <v>137</v>
      </c>
      <c r="U736" t="s">
        <v>137</v>
      </c>
      <c r="V736" t="s">
        <v>137</v>
      </c>
      <c r="W736" t="s">
        <v>136</v>
      </c>
      <c r="X736" t="s">
        <v>137</v>
      </c>
      <c r="Y736" t="s">
        <v>137</v>
      </c>
      <c r="Z736" t="s">
        <v>137</v>
      </c>
      <c r="AA736" t="s">
        <v>136</v>
      </c>
      <c r="AB736" t="s">
        <v>134</v>
      </c>
      <c r="BF736" t="s">
        <v>3527</v>
      </c>
    </row>
    <row r="737" spans="1:58" customFormat="1" x14ac:dyDescent="0.25">
      <c r="A737">
        <v>332537</v>
      </c>
      <c r="B737" t="s">
        <v>132</v>
      </c>
      <c r="F737" t="s">
        <v>137</v>
      </c>
      <c r="L737" t="s">
        <v>137</v>
      </c>
      <c r="N737" t="s">
        <v>137</v>
      </c>
      <c r="P737" t="s">
        <v>136</v>
      </c>
      <c r="R737" t="s">
        <v>136</v>
      </c>
      <c r="W737" t="s">
        <v>136</v>
      </c>
      <c r="X737" t="s">
        <v>136</v>
      </c>
      <c r="Y737" t="s">
        <v>136</v>
      </c>
      <c r="Z737" t="s">
        <v>136</v>
      </c>
      <c r="AA737" t="s">
        <v>136</v>
      </c>
      <c r="AB737" t="s">
        <v>134</v>
      </c>
      <c r="BF737" t="s">
        <v>3527</v>
      </c>
    </row>
    <row r="738" spans="1:58" customFormat="1" x14ac:dyDescent="0.25">
      <c r="A738">
        <v>333752</v>
      </c>
      <c r="B738" t="s">
        <v>132</v>
      </c>
      <c r="N738" t="s">
        <v>137</v>
      </c>
      <c r="P738" t="s">
        <v>137</v>
      </c>
      <c r="R738" t="s">
        <v>137</v>
      </c>
      <c r="S738" t="s">
        <v>137</v>
      </c>
      <c r="W738" t="s">
        <v>136</v>
      </c>
      <c r="X738" t="s">
        <v>136</v>
      </c>
      <c r="Y738" t="s">
        <v>136</v>
      </c>
      <c r="Z738" t="s">
        <v>136</v>
      </c>
      <c r="AA738" t="s">
        <v>134</v>
      </c>
      <c r="AB738" t="s">
        <v>134</v>
      </c>
      <c r="BF738" t="s">
        <v>3527</v>
      </c>
    </row>
    <row r="739" spans="1:58" customFormat="1" x14ac:dyDescent="0.25">
      <c r="A739">
        <v>333795</v>
      </c>
      <c r="B739" t="s">
        <v>132</v>
      </c>
      <c r="H739" t="s">
        <v>137</v>
      </c>
      <c r="M739" t="s">
        <v>137</v>
      </c>
      <c r="N739" t="s">
        <v>136</v>
      </c>
      <c r="P739" t="s">
        <v>134</v>
      </c>
      <c r="Q739" t="s">
        <v>136</v>
      </c>
      <c r="R739" t="s">
        <v>136</v>
      </c>
      <c r="S739" t="s">
        <v>136</v>
      </c>
      <c r="U739" t="s">
        <v>134</v>
      </c>
      <c r="V739" t="s">
        <v>136</v>
      </c>
      <c r="W739" t="s">
        <v>134</v>
      </c>
      <c r="X739" t="s">
        <v>134</v>
      </c>
      <c r="Y739" t="s">
        <v>134</v>
      </c>
      <c r="Z739" t="s">
        <v>134</v>
      </c>
      <c r="AA739" t="s">
        <v>134</v>
      </c>
      <c r="AB739" t="s">
        <v>134</v>
      </c>
      <c r="BF739" t="s">
        <v>3527</v>
      </c>
    </row>
    <row r="740" spans="1:58" customFormat="1" x14ac:dyDescent="0.25">
      <c r="A740">
        <v>335053</v>
      </c>
      <c r="B740" t="s">
        <v>132</v>
      </c>
      <c r="F740" t="s">
        <v>136</v>
      </c>
      <c r="H740" t="s">
        <v>136</v>
      </c>
      <c r="J740" t="s">
        <v>136</v>
      </c>
      <c r="P740" t="s">
        <v>134</v>
      </c>
      <c r="Q740" t="s">
        <v>134</v>
      </c>
      <c r="R740" t="s">
        <v>134</v>
      </c>
      <c r="S740" t="s">
        <v>137</v>
      </c>
      <c r="T740" t="s">
        <v>137</v>
      </c>
      <c r="U740" t="s">
        <v>134</v>
      </c>
      <c r="V740" t="s">
        <v>134</v>
      </c>
      <c r="W740" t="s">
        <v>134</v>
      </c>
      <c r="X740" t="s">
        <v>134</v>
      </c>
      <c r="Y740" t="s">
        <v>134</v>
      </c>
      <c r="Z740" t="s">
        <v>134</v>
      </c>
      <c r="AA740" t="s">
        <v>134</v>
      </c>
      <c r="AB740" t="s">
        <v>134</v>
      </c>
      <c r="BF740" t="s">
        <v>3527</v>
      </c>
    </row>
    <row r="741" spans="1:58" customFormat="1" x14ac:dyDescent="0.25">
      <c r="A741">
        <v>335475</v>
      </c>
      <c r="B741" t="s">
        <v>132</v>
      </c>
      <c r="H741" t="s">
        <v>137</v>
      </c>
      <c r="I741" t="s">
        <v>134</v>
      </c>
      <c r="K741" t="s">
        <v>136</v>
      </c>
      <c r="P741" t="s">
        <v>134</v>
      </c>
      <c r="Q741" t="s">
        <v>134</v>
      </c>
      <c r="R741" t="s">
        <v>134</v>
      </c>
      <c r="S741" t="s">
        <v>134</v>
      </c>
      <c r="T741" t="s">
        <v>134</v>
      </c>
      <c r="U741" t="s">
        <v>134</v>
      </c>
      <c r="V741" t="s">
        <v>134</v>
      </c>
      <c r="W741" t="s">
        <v>134</v>
      </c>
      <c r="X741" t="s">
        <v>134</v>
      </c>
      <c r="Y741" t="s">
        <v>134</v>
      </c>
      <c r="Z741" t="s">
        <v>134</v>
      </c>
      <c r="AA741" t="s">
        <v>134</v>
      </c>
      <c r="AB741" t="s">
        <v>134</v>
      </c>
      <c r="BF741" t="s">
        <v>3527</v>
      </c>
    </row>
    <row r="742" spans="1:58" customFormat="1" x14ac:dyDescent="0.25">
      <c r="A742">
        <v>335759</v>
      </c>
      <c r="B742" t="s">
        <v>132</v>
      </c>
      <c r="C742" t="s">
        <v>137</v>
      </c>
      <c r="F742" t="s">
        <v>137</v>
      </c>
      <c r="J742" t="s">
        <v>137</v>
      </c>
      <c r="K742" t="s">
        <v>137</v>
      </c>
      <c r="P742" t="s">
        <v>134</v>
      </c>
      <c r="Q742" t="s">
        <v>134</v>
      </c>
      <c r="R742" t="s">
        <v>136</v>
      </c>
      <c r="S742" t="s">
        <v>136</v>
      </c>
      <c r="T742" t="s">
        <v>134</v>
      </c>
      <c r="U742" t="s">
        <v>136</v>
      </c>
      <c r="V742" t="s">
        <v>136</v>
      </c>
      <c r="W742" t="s">
        <v>134</v>
      </c>
      <c r="X742" t="s">
        <v>134</v>
      </c>
      <c r="Y742" t="s">
        <v>134</v>
      </c>
      <c r="Z742" t="s">
        <v>134</v>
      </c>
      <c r="AA742" t="s">
        <v>134</v>
      </c>
      <c r="AB742" t="s">
        <v>134</v>
      </c>
      <c r="BF742" t="s">
        <v>3527</v>
      </c>
    </row>
    <row r="743" spans="1:58" customFormat="1" x14ac:dyDescent="0.25">
      <c r="A743">
        <v>336031</v>
      </c>
      <c r="B743" t="s">
        <v>132</v>
      </c>
      <c r="G743" t="s">
        <v>137</v>
      </c>
      <c r="M743" t="s">
        <v>137</v>
      </c>
      <c r="P743" t="s">
        <v>136</v>
      </c>
      <c r="Q743" t="s">
        <v>136</v>
      </c>
      <c r="R743" t="s">
        <v>136</v>
      </c>
      <c r="S743" t="s">
        <v>136</v>
      </c>
      <c r="T743" t="s">
        <v>136</v>
      </c>
      <c r="W743" t="s">
        <v>134</v>
      </c>
      <c r="X743" t="s">
        <v>134</v>
      </c>
      <c r="Y743" t="s">
        <v>134</v>
      </c>
      <c r="Z743" t="s">
        <v>134</v>
      </c>
      <c r="AA743" t="s">
        <v>134</v>
      </c>
      <c r="AB743" t="s">
        <v>134</v>
      </c>
      <c r="BF743" t="s">
        <v>3527</v>
      </c>
    </row>
    <row r="744" spans="1:58" customFormat="1" x14ac:dyDescent="0.25">
      <c r="A744">
        <v>336090</v>
      </c>
      <c r="B744" t="s">
        <v>132</v>
      </c>
      <c r="H744" t="s">
        <v>136</v>
      </c>
      <c r="K744" t="s">
        <v>136</v>
      </c>
      <c r="P744" t="s">
        <v>134</v>
      </c>
      <c r="Q744" t="s">
        <v>134</v>
      </c>
      <c r="R744" t="s">
        <v>134</v>
      </c>
      <c r="S744" t="s">
        <v>134</v>
      </c>
      <c r="T744" t="s">
        <v>134</v>
      </c>
      <c r="U744" t="s">
        <v>134</v>
      </c>
      <c r="V744" t="s">
        <v>134</v>
      </c>
      <c r="W744" t="s">
        <v>134</v>
      </c>
      <c r="X744" t="s">
        <v>134</v>
      </c>
      <c r="Y744" t="s">
        <v>134</v>
      </c>
      <c r="Z744" t="s">
        <v>134</v>
      </c>
      <c r="AA744" t="s">
        <v>134</v>
      </c>
      <c r="AB744" t="s">
        <v>134</v>
      </c>
      <c r="BF744" t="s">
        <v>3527</v>
      </c>
    </row>
    <row r="745" spans="1:58" customFormat="1" x14ac:dyDescent="0.25">
      <c r="A745">
        <v>336306</v>
      </c>
      <c r="B745" t="s">
        <v>132</v>
      </c>
      <c r="F745" t="s">
        <v>137</v>
      </c>
      <c r="J745" t="s">
        <v>136</v>
      </c>
      <c r="K745" t="s">
        <v>137</v>
      </c>
      <c r="P745" t="s">
        <v>134</v>
      </c>
      <c r="Q745" t="s">
        <v>134</v>
      </c>
      <c r="R745" t="s">
        <v>134</v>
      </c>
      <c r="S745" t="s">
        <v>134</v>
      </c>
      <c r="T745" t="s">
        <v>134</v>
      </c>
      <c r="U745" t="s">
        <v>134</v>
      </c>
      <c r="V745" t="s">
        <v>134</v>
      </c>
      <c r="W745" t="s">
        <v>134</v>
      </c>
      <c r="X745" t="s">
        <v>134</v>
      </c>
      <c r="Y745" t="s">
        <v>134</v>
      </c>
      <c r="Z745" t="s">
        <v>134</v>
      </c>
      <c r="AA745" t="s">
        <v>134</v>
      </c>
      <c r="AB745" t="s">
        <v>134</v>
      </c>
      <c r="BF745" t="s">
        <v>3527</v>
      </c>
    </row>
    <row r="746" spans="1:58" customFormat="1" x14ac:dyDescent="0.25">
      <c r="A746">
        <v>336330</v>
      </c>
      <c r="B746" t="s">
        <v>132</v>
      </c>
      <c r="I746" t="s">
        <v>136</v>
      </c>
      <c r="N746" t="s">
        <v>136</v>
      </c>
      <c r="P746" t="s">
        <v>137</v>
      </c>
      <c r="S746" t="s">
        <v>137</v>
      </c>
      <c r="U746" t="s">
        <v>134</v>
      </c>
      <c r="V746" t="s">
        <v>134</v>
      </c>
      <c r="W746" t="s">
        <v>136</v>
      </c>
      <c r="X746" t="s">
        <v>134</v>
      </c>
      <c r="Y746" t="s">
        <v>134</v>
      </c>
      <c r="Z746" t="s">
        <v>134</v>
      </c>
      <c r="AA746" t="s">
        <v>134</v>
      </c>
      <c r="AB746" t="s">
        <v>134</v>
      </c>
      <c r="BF746" t="s">
        <v>3527</v>
      </c>
    </row>
    <row r="747" spans="1:58" customFormat="1" x14ac:dyDescent="0.25">
      <c r="A747">
        <v>336368</v>
      </c>
      <c r="B747" t="s">
        <v>132</v>
      </c>
      <c r="F747" t="s">
        <v>137</v>
      </c>
      <c r="J747" t="s">
        <v>137</v>
      </c>
      <c r="L747" t="s">
        <v>137</v>
      </c>
      <c r="N747" t="s">
        <v>137</v>
      </c>
      <c r="P747" t="s">
        <v>134</v>
      </c>
      <c r="Q747" t="s">
        <v>134</v>
      </c>
      <c r="R747" t="s">
        <v>134</v>
      </c>
      <c r="S747" t="s">
        <v>136</v>
      </c>
      <c r="T747" t="s">
        <v>136</v>
      </c>
      <c r="U747" t="s">
        <v>136</v>
      </c>
      <c r="V747" t="s">
        <v>136</v>
      </c>
      <c r="W747" t="s">
        <v>134</v>
      </c>
      <c r="X747" t="s">
        <v>134</v>
      </c>
      <c r="Y747" t="s">
        <v>134</v>
      </c>
      <c r="Z747" t="s">
        <v>134</v>
      </c>
      <c r="AA747" t="s">
        <v>134</v>
      </c>
      <c r="AB747" t="s">
        <v>134</v>
      </c>
      <c r="BF747" t="s">
        <v>3527</v>
      </c>
    </row>
    <row r="748" spans="1:58" customFormat="1" x14ac:dyDescent="0.25">
      <c r="A748">
        <v>336447</v>
      </c>
      <c r="B748" t="s">
        <v>132</v>
      </c>
      <c r="C748" t="s">
        <v>136</v>
      </c>
      <c r="J748" t="s">
        <v>137</v>
      </c>
      <c r="K748" t="s">
        <v>137</v>
      </c>
      <c r="P748" t="s">
        <v>134</v>
      </c>
      <c r="Q748" t="s">
        <v>134</v>
      </c>
      <c r="S748" t="s">
        <v>134</v>
      </c>
      <c r="T748" t="s">
        <v>134</v>
      </c>
      <c r="U748" t="s">
        <v>134</v>
      </c>
      <c r="V748" t="s">
        <v>134</v>
      </c>
      <c r="W748" t="s">
        <v>134</v>
      </c>
      <c r="X748" t="s">
        <v>134</v>
      </c>
      <c r="Y748" t="s">
        <v>134</v>
      </c>
      <c r="Z748" t="s">
        <v>134</v>
      </c>
      <c r="AA748" t="s">
        <v>134</v>
      </c>
      <c r="AB748" t="s">
        <v>134</v>
      </c>
      <c r="BF748" t="s">
        <v>3527</v>
      </c>
    </row>
    <row r="749" spans="1:58" customFormat="1" x14ac:dyDescent="0.25">
      <c r="A749">
        <v>336469</v>
      </c>
      <c r="B749" t="s">
        <v>132</v>
      </c>
      <c r="C749" t="s">
        <v>137</v>
      </c>
      <c r="P749" t="s">
        <v>137</v>
      </c>
      <c r="R749" t="s">
        <v>137</v>
      </c>
      <c r="T749" t="s">
        <v>137</v>
      </c>
      <c r="V749" t="s">
        <v>137</v>
      </c>
      <c r="W749" t="s">
        <v>136</v>
      </c>
      <c r="X749" t="s">
        <v>136</v>
      </c>
      <c r="Y749" t="s">
        <v>136</v>
      </c>
      <c r="Z749" t="s">
        <v>134</v>
      </c>
      <c r="AA749" t="s">
        <v>134</v>
      </c>
      <c r="AB749" t="s">
        <v>134</v>
      </c>
      <c r="BF749" t="s">
        <v>3527</v>
      </c>
    </row>
    <row r="750" spans="1:58" customFormat="1" x14ac:dyDescent="0.25">
      <c r="A750">
        <v>336565</v>
      </c>
      <c r="B750" t="s">
        <v>132</v>
      </c>
      <c r="P750" t="s">
        <v>136</v>
      </c>
      <c r="R750" t="s">
        <v>134</v>
      </c>
      <c r="V750" t="s">
        <v>136</v>
      </c>
      <c r="W750" t="s">
        <v>136</v>
      </c>
      <c r="X750" t="s">
        <v>136</v>
      </c>
      <c r="Y750" t="s">
        <v>136</v>
      </c>
      <c r="Z750" t="s">
        <v>134</v>
      </c>
      <c r="AA750" t="s">
        <v>136</v>
      </c>
      <c r="AB750" t="s">
        <v>134</v>
      </c>
      <c r="BF750" t="s">
        <v>3527</v>
      </c>
    </row>
    <row r="751" spans="1:58" customFormat="1" x14ac:dyDescent="0.25">
      <c r="A751">
        <v>336720</v>
      </c>
      <c r="B751" t="s">
        <v>132</v>
      </c>
      <c r="N751" t="s">
        <v>137</v>
      </c>
      <c r="P751" t="s">
        <v>134</v>
      </c>
      <c r="Q751" t="s">
        <v>134</v>
      </c>
      <c r="R751" t="s">
        <v>134</v>
      </c>
      <c r="S751" t="s">
        <v>134</v>
      </c>
      <c r="T751" t="s">
        <v>136</v>
      </c>
      <c r="U751" t="s">
        <v>134</v>
      </c>
      <c r="V751" t="s">
        <v>134</v>
      </c>
      <c r="W751" t="s">
        <v>137</v>
      </c>
      <c r="AB751" t="s">
        <v>134</v>
      </c>
      <c r="BF751" t="s">
        <v>3527</v>
      </c>
    </row>
    <row r="752" spans="1:58" customFormat="1" x14ac:dyDescent="0.25">
      <c r="A752">
        <v>336900</v>
      </c>
      <c r="B752" t="s">
        <v>132</v>
      </c>
      <c r="C752" t="s">
        <v>137</v>
      </c>
      <c r="D752" t="s">
        <v>137</v>
      </c>
      <c r="J752" t="s">
        <v>137</v>
      </c>
      <c r="M752" t="s">
        <v>137</v>
      </c>
      <c r="P752" t="s">
        <v>136</v>
      </c>
      <c r="Q752" t="s">
        <v>136</v>
      </c>
      <c r="R752" t="s">
        <v>137</v>
      </c>
      <c r="S752" t="s">
        <v>136</v>
      </c>
      <c r="T752" t="s">
        <v>134</v>
      </c>
      <c r="V752" t="s">
        <v>136</v>
      </c>
      <c r="W752" t="s">
        <v>136</v>
      </c>
      <c r="X752" t="s">
        <v>134</v>
      </c>
      <c r="Y752" t="s">
        <v>136</v>
      </c>
      <c r="Z752" t="s">
        <v>134</v>
      </c>
      <c r="AA752" t="s">
        <v>134</v>
      </c>
      <c r="AB752" t="s">
        <v>134</v>
      </c>
      <c r="BF752" t="s">
        <v>3527</v>
      </c>
    </row>
    <row r="753" spans="1:58" customFormat="1" x14ac:dyDescent="0.25">
      <c r="A753">
        <v>337247</v>
      </c>
      <c r="B753" t="s">
        <v>132</v>
      </c>
      <c r="M753" t="s">
        <v>136</v>
      </c>
      <c r="P753" t="s">
        <v>136</v>
      </c>
      <c r="Q753" t="s">
        <v>134</v>
      </c>
      <c r="R753" t="s">
        <v>134</v>
      </c>
      <c r="S753" t="s">
        <v>136</v>
      </c>
      <c r="T753" t="s">
        <v>136</v>
      </c>
      <c r="U753" t="s">
        <v>136</v>
      </c>
      <c r="V753" t="s">
        <v>134</v>
      </c>
      <c r="W753" t="s">
        <v>134</v>
      </c>
      <c r="X753" t="s">
        <v>134</v>
      </c>
      <c r="Y753" t="s">
        <v>134</v>
      </c>
      <c r="Z753" t="s">
        <v>134</v>
      </c>
      <c r="AA753" t="s">
        <v>134</v>
      </c>
      <c r="AB753" t="s">
        <v>134</v>
      </c>
      <c r="BF753" t="s">
        <v>3527</v>
      </c>
    </row>
    <row r="754" spans="1:58" customFormat="1" x14ac:dyDescent="0.25">
      <c r="A754">
        <v>336727</v>
      </c>
      <c r="B754" t="s">
        <v>132</v>
      </c>
      <c r="F754" t="s">
        <v>136</v>
      </c>
      <c r="J754" t="s">
        <v>137</v>
      </c>
      <c r="N754" t="s">
        <v>137</v>
      </c>
      <c r="Q754" t="s">
        <v>136</v>
      </c>
      <c r="T754" t="s">
        <v>134</v>
      </c>
      <c r="U754" t="s">
        <v>134</v>
      </c>
      <c r="V754" t="s">
        <v>134</v>
      </c>
      <c r="W754" t="s">
        <v>134</v>
      </c>
      <c r="Y754" t="s">
        <v>134</v>
      </c>
      <c r="Z754" t="s">
        <v>134</v>
      </c>
      <c r="AA754" t="s">
        <v>134</v>
      </c>
      <c r="AB754" t="s">
        <v>134</v>
      </c>
      <c r="BF754" t="s">
        <v>3527</v>
      </c>
    </row>
    <row r="755" spans="1:58" customFormat="1" x14ac:dyDescent="0.25">
      <c r="A755">
        <v>337265</v>
      </c>
      <c r="B755" t="s">
        <v>132</v>
      </c>
      <c r="F755" t="s">
        <v>137</v>
      </c>
      <c r="M755" t="s">
        <v>136</v>
      </c>
      <c r="N755" t="s">
        <v>134</v>
      </c>
      <c r="P755" t="s">
        <v>134</v>
      </c>
      <c r="R755" t="s">
        <v>134</v>
      </c>
      <c r="S755" t="s">
        <v>134</v>
      </c>
      <c r="T755" t="s">
        <v>134</v>
      </c>
      <c r="U755" t="s">
        <v>134</v>
      </c>
      <c r="W755" t="s">
        <v>134</v>
      </c>
      <c r="X755" t="s">
        <v>134</v>
      </c>
      <c r="Z755" t="s">
        <v>134</v>
      </c>
      <c r="AB755" t="s">
        <v>134</v>
      </c>
      <c r="BF755" t="s">
        <v>3527</v>
      </c>
    </row>
    <row r="756" spans="1:58" customFormat="1" x14ac:dyDescent="0.25">
      <c r="A756">
        <v>336917</v>
      </c>
      <c r="B756" t="s">
        <v>132</v>
      </c>
      <c r="H756" t="s">
        <v>137</v>
      </c>
      <c r="I756" t="s">
        <v>137</v>
      </c>
      <c r="N756" t="s">
        <v>134</v>
      </c>
      <c r="P756" t="s">
        <v>134</v>
      </c>
      <c r="R756" t="s">
        <v>134</v>
      </c>
      <c r="S756" t="s">
        <v>137</v>
      </c>
      <c r="T756" t="s">
        <v>136</v>
      </c>
      <c r="U756" t="s">
        <v>137</v>
      </c>
      <c r="V756" t="s">
        <v>134</v>
      </c>
      <c r="W756" t="s">
        <v>134</v>
      </c>
      <c r="X756" t="s">
        <v>134</v>
      </c>
      <c r="Y756" t="s">
        <v>136</v>
      </c>
      <c r="Z756" t="s">
        <v>136</v>
      </c>
      <c r="AA756" t="s">
        <v>134</v>
      </c>
      <c r="AB756" t="s">
        <v>134</v>
      </c>
      <c r="BF756" t="s">
        <v>3527</v>
      </c>
    </row>
    <row r="757" spans="1:58" customFormat="1" x14ac:dyDescent="0.25">
      <c r="A757">
        <v>329794</v>
      </c>
      <c r="B757" t="s">
        <v>132</v>
      </c>
      <c r="F757" t="s">
        <v>136</v>
      </c>
      <c r="I757" t="s">
        <v>134</v>
      </c>
      <c r="O757" t="s">
        <v>134</v>
      </c>
      <c r="P757" t="s">
        <v>137</v>
      </c>
      <c r="Q757" t="s">
        <v>137</v>
      </c>
      <c r="R757" t="s">
        <v>137</v>
      </c>
      <c r="S757" t="s">
        <v>137</v>
      </c>
      <c r="T757" t="s">
        <v>137</v>
      </c>
      <c r="U757" t="s">
        <v>137</v>
      </c>
      <c r="V757" t="s">
        <v>137</v>
      </c>
      <c r="W757" t="s">
        <v>136</v>
      </c>
      <c r="X757" t="s">
        <v>136</v>
      </c>
      <c r="Y757" t="s">
        <v>136</v>
      </c>
      <c r="Z757" t="s">
        <v>136</v>
      </c>
      <c r="AA757" t="s">
        <v>136</v>
      </c>
      <c r="AB757" t="s">
        <v>136</v>
      </c>
      <c r="BF757" t="s">
        <v>3527</v>
      </c>
    </row>
    <row r="758" spans="1:58" customFormat="1" x14ac:dyDescent="0.25">
      <c r="A758">
        <v>336662</v>
      </c>
      <c r="B758" t="s">
        <v>132</v>
      </c>
      <c r="O758" t="s">
        <v>137</v>
      </c>
      <c r="P758" t="s">
        <v>137</v>
      </c>
      <c r="V758" t="s">
        <v>137</v>
      </c>
      <c r="W758" t="s">
        <v>137</v>
      </c>
      <c r="Y758" t="s">
        <v>137</v>
      </c>
      <c r="AA758" t="s">
        <v>137</v>
      </c>
      <c r="AB758" t="s">
        <v>136</v>
      </c>
      <c r="BF758" t="s">
        <v>3527</v>
      </c>
    </row>
    <row r="759" spans="1:58" customFormat="1" x14ac:dyDescent="0.25">
      <c r="A759">
        <v>332283</v>
      </c>
      <c r="B759" t="s">
        <v>132</v>
      </c>
      <c r="G759" t="s">
        <v>137</v>
      </c>
      <c r="O759" t="s">
        <v>137</v>
      </c>
      <c r="P759" t="s">
        <v>137</v>
      </c>
      <c r="R759" t="s">
        <v>137</v>
      </c>
      <c r="W759" t="s">
        <v>137</v>
      </c>
      <c r="X759" t="s">
        <v>137</v>
      </c>
      <c r="AA759" t="s">
        <v>137</v>
      </c>
      <c r="AB759" t="s">
        <v>136</v>
      </c>
      <c r="BF759" t="s">
        <v>3527</v>
      </c>
    </row>
    <row r="760" spans="1:58" customFormat="1" x14ac:dyDescent="0.25">
      <c r="A760">
        <v>335567</v>
      </c>
      <c r="B760" t="s">
        <v>132</v>
      </c>
      <c r="D760" t="s">
        <v>137</v>
      </c>
      <c r="K760" t="s">
        <v>137</v>
      </c>
      <c r="N760" t="s">
        <v>137</v>
      </c>
      <c r="O760" t="s">
        <v>137</v>
      </c>
      <c r="R760" t="s">
        <v>137</v>
      </c>
      <c r="U760" t="s">
        <v>137</v>
      </c>
      <c r="V760" t="s">
        <v>137</v>
      </c>
      <c r="X760" t="s">
        <v>137</v>
      </c>
      <c r="Z760" t="s">
        <v>137</v>
      </c>
      <c r="AB760" t="s">
        <v>136</v>
      </c>
      <c r="BF760" t="s">
        <v>3527</v>
      </c>
    </row>
    <row r="761" spans="1:58" customFormat="1" x14ac:dyDescent="0.25">
      <c r="A761">
        <v>326141</v>
      </c>
      <c r="B761" t="s">
        <v>132</v>
      </c>
      <c r="F761" t="s">
        <v>137</v>
      </c>
      <c r="I761" t="s">
        <v>137</v>
      </c>
      <c r="J761" t="s">
        <v>137</v>
      </c>
      <c r="O761" t="s">
        <v>137</v>
      </c>
      <c r="P761" t="s">
        <v>137</v>
      </c>
      <c r="Q761" t="s">
        <v>136</v>
      </c>
      <c r="R761" t="s">
        <v>136</v>
      </c>
      <c r="S761" t="s">
        <v>136</v>
      </c>
      <c r="U761" t="s">
        <v>136</v>
      </c>
      <c r="V761" t="s">
        <v>136</v>
      </c>
      <c r="W761" t="s">
        <v>137</v>
      </c>
      <c r="X761" t="s">
        <v>136</v>
      </c>
      <c r="Y761" t="s">
        <v>136</v>
      </c>
      <c r="Z761" t="s">
        <v>136</v>
      </c>
      <c r="AA761" t="s">
        <v>137</v>
      </c>
      <c r="AB761" t="s">
        <v>136</v>
      </c>
      <c r="BF761" t="s">
        <v>3527</v>
      </c>
    </row>
    <row r="762" spans="1:58" customFormat="1" x14ac:dyDescent="0.25">
      <c r="A762">
        <v>335102</v>
      </c>
      <c r="B762" t="s">
        <v>132</v>
      </c>
      <c r="F762" t="s">
        <v>137</v>
      </c>
      <c r="N762" t="s">
        <v>137</v>
      </c>
      <c r="O762" t="s">
        <v>137</v>
      </c>
      <c r="P762" t="s">
        <v>137</v>
      </c>
      <c r="Q762" t="s">
        <v>137</v>
      </c>
      <c r="R762" t="s">
        <v>137</v>
      </c>
      <c r="S762" t="s">
        <v>137</v>
      </c>
      <c r="T762" t="s">
        <v>137</v>
      </c>
      <c r="U762" t="s">
        <v>137</v>
      </c>
      <c r="V762" t="s">
        <v>137</v>
      </c>
      <c r="W762" t="s">
        <v>136</v>
      </c>
      <c r="X762" t="s">
        <v>136</v>
      </c>
      <c r="Y762" t="s">
        <v>136</v>
      </c>
      <c r="Z762" t="s">
        <v>136</v>
      </c>
      <c r="AA762" t="s">
        <v>136</v>
      </c>
      <c r="AB762" t="s">
        <v>136</v>
      </c>
      <c r="BF762" t="s">
        <v>3527</v>
      </c>
    </row>
    <row r="763" spans="1:58" customFormat="1" x14ac:dyDescent="0.25">
      <c r="A763">
        <v>335112</v>
      </c>
      <c r="B763" t="s">
        <v>132</v>
      </c>
      <c r="F763" t="s">
        <v>134</v>
      </c>
      <c r="J763" t="s">
        <v>137</v>
      </c>
      <c r="K763" t="s">
        <v>136</v>
      </c>
      <c r="M763" t="s">
        <v>137</v>
      </c>
      <c r="P763" t="s">
        <v>134</v>
      </c>
      <c r="Q763" t="s">
        <v>134</v>
      </c>
      <c r="R763" t="s">
        <v>134</v>
      </c>
      <c r="T763" t="s">
        <v>136</v>
      </c>
      <c r="V763" t="s">
        <v>136</v>
      </c>
      <c r="W763" t="s">
        <v>134</v>
      </c>
      <c r="X763" t="s">
        <v>134</v>
      </c>
      <c r="Y763" t="s">
        <v>136</v>
      </c>
      <c r="Z763" t="s">
        <v>136</v>
      </c>
      <c r="AA763" t="s">
        <v>136</v>
      </c>
      <c r="AB763" t="s">
        <v>136</v>
      </c>
      <c r="BF763" t="s">
        <v>3527</v>
      </c>
    </row>
    <row r="764" spans="1:58" customFormat="1" x14ac:dyDescent="0.25">
      <c r="A764">
        <v>335718</v>
      </c>
      <c r="B764" t="s">
        <v>132</v>
      </c>
      <c r="F764" t="s">
        <v>137</v>
      </c>
      <c r="H764" t="s">
        <v>137</v>
      </c>
      <c r="J764" t="s">
        <v>137</v>
      </c>
      <c r="R764" t="s">
        <v>136</v>
      </c>
      <c r="T764" t="s">
        <v>137</v>
      </c>
      <c r="W764" t="s">
        <v>136</v>
      </c>
      <c r="X764" t="s">
        <v>136</v>
      </c>
      <c r="Y764" t="s">
        <v>136</v>
      </c>
      <c r="Z764" t="s">
        <v>136</v>
      </c>
      <c r="AA764" t="s">
        <v>134</v>
      </c>
      <c r="AB764" t="s">
        <v>136</v>
      </c>
      <c r="BF764" t="s">
        <v>3527</v>
      </c>
    </row>
    <row r="765" spans="1:58" customFormat="1" x14ac:dyDescent="0.25">
      <c r="A765">
        <v>335746</v>
      </c>
      <c r="B765" t="s">
        <v>132</v>
      </c>
      <c r="I765" t="s">
        <v>136</v>
      </c>
      <c r="M765" t="s">
        <v>136</v>
      </c>
      <c r="N765" t="s">
        <v>134</v>
      </c>
      <c r="R765" t="s">
        <v>137</v>
      </c>
      <c r="V765" t="s">
        <v>134</v>
      </c>
      <c r="W765" t="s">
        <v>136</v>
      </c>
      <c r="X765" t="s">
        <v>136</v>
      </c>
      <c r="AA765" t="s">
        <v>136</v>
      </c>
      <c r="AB765" t="s">
        <v>136</v>
      </c>
      <c r="BF765" t="s">
        <v>3527</v>
      </c>
    </row>
    <row r="766" spans="1:58" customFormat="1" x14ac:dyDescent="0.25">
      <c r="A766">
        <v>335899</v>
      </c>
      <c r="B766" t="s">
        <v>132</v>
      </c>
      <c r="D766" t="s">
        <v>137</v>
      </c>
      <c r="G766" t="s">
        <v>137</v>
      </c>
      <c r="J766" t="s">
        <v>137</v>
      </c>
      <c r="P766" t="s">
        <v>137</v>
      </c>
      <c r="R766" t="s">
        <v>136</v>
      </c>
      <c r="S766" t="s">
        <v>136</v>
      </c>
      <c r="T766" t="s">
        <v>137</v>
      </c>
      <c r="W766" t="s">
        <v>134</v>
      </c>
      <c r="X766" t="s">
        <v>134</v>
      </c>
      <c r="Y766" t="s">
        <v>134</v>
      </c>
      <c r="Z766" t="s">
        <v>136</v>
      </c>
      <c r="AA766" t="s">
        <v>136</v>
      </c>
      <c r="AB766" t="s">
        <v>136</v>
      </c>
      <c r="BF766" t="s">
        <v>3527</v>
      </c>
    </row>
    <row r="767" spans="1:58" customFormat="1" x14ac:dyDescent="0.25">
      <c r="A767">
        <v>336344</v>
      </c>
      <c r="B767" t="s">
        <v>132</v>
      </c>
      <c r="F767" t="s">
        <v>137</v>
      </c>
      <c r="J767" t="s">
        <v>137</v>
      </c>
      <c r="P767" t="s">
        <v>136</v>
      </c>
      <c r="Q767" t="s">
        <v>137</v>
      </c>
      <c r="R767" t="s">
        <v>134</v>
      </c>
      <c r="S767" t="s">
        <v>137</v>
      </c>
      <c r="T767" t="s">
        <v>137</v>
      </c>
      <c r="U767" t="s">
        <v>136</v>
      </c>
      <c r="V767" t="s">
        <v>137</v>
      </c>
      <c r="W767" t="s">
        <v>134</v>
      </c>
      <c r="X767" t="s">
        <v>134</v>
      </c>
      <c r="Y767" t="s">
        <v>134</v>
      </c>
      <c r="Z767" t="s">
        <v>134</v>
      </c>
      <c r="AA767" t="s">
        <v>136</v>
      </c>
      <c r="AB767" t="s">
        <v>136</v>
      </c>
      <c r="BF767" t="s">
        <v>3527</v>
      </c>
    </row>
    <row r="768" spans="1:58" customFormat="1" x14ac:dyDescent="0.25">
      <c r="A768">
        <v>336425</v>
      </c>
      <c r="B768" t="s">
        <v>132</v>
      </c>
      <c r="K768" t="s">
        <v>137</v>
      </c>
      <c r="N768" t="s">
        <v>134</v>
      </c>
      <c r="P768" t="s">
        <v>136</v>
      </c>
      <c r="R768" t="s">
        <v>137</v>
      </c>
      <c r="T768" t="s">
        <v>137</v>
      </c>
      <c r="V768" t="s">
        <v>136</v>
      </c>
      <c r="W768" t="s">
        <v>136</v>
      </c>
      <c r="X768" t="s">
        <v>136</v>
      </c>
      <c r="Y768" t="s">
        <v>134</v>
      </c>
      <c r="Z768" t="s">
        <v>136</v>
      </c>
      <c r="AA768" t="s">
        <v>136</v>
      </c>
      <c r="AB768" t="s">
        <v>136</v>
      </c>
      <c r="BF768" t="s">
        <v>3527</v>
      </c>
    </row>
    <row r="769" spans="1:58" customFormat="1" x14ac:dyDescent="0.25">
      <c r="A769">
        <v>336473</v>
      </c>
      <c r="B769" t="s">
        <v>132</v>
      </c>
      <c r="N769" t="s">
        <v>137</v>
      </c>
      <c r="V769" t="s">
        <v>137</v>
      </c>
      <c r="W769" t="s">
        <v>137</v>
      </c>
      <c r="X769" t="s">
        <v>137</v>
      </c>
      <c r="Y769" t="s">
        <v>137</v>
      </c>
      <c r="Z769" t="s">
        <v>137</v>
      </c>
      <c r="AB769" t="s">
        <v>136</v>
      </c>
      <c r="BF769" t="s">
        <v>3527</v>
      </c>
    </row>
    <row r="770" spans="1:58" customFormat="1" x14ac:dyDescent="0.25">
      <c r="A770">
        <v>336877</v>
      </c>
      <c r="B770" t="s">
        <v>132</v>
      </c>
      <c r="I770" t="s">
        <v>137</v>
      </c>
      <c r="N770" t="s">
        <v>137</v>
      </c>
      <c r="P770" t="s">
        <v>137</v>
      </c>
      <c r="U770" t="s">
        <v>137</v>
      </c>
      <c r="V770" t="s">
        <v>137</v>
      </c>
      <c r="W770" t="s">
        <v>137</v>
      </c>
      <c r="X770" t="s">
        <v>137</v>
      </c>
      <c r="AA770" t="s">
        <v>136</v>
      </c>
      <c r="AB770" t="s">
        <v>136</v>
      </c>
      <c r="BF770" t="s">
        <v>3527</v>
      </c>
    </row>
    <row r="771" spans="1:58" customFormat="1" x14ac:dyDescent="0.25">
      <c r="A771">
        <v>336961</v>
      </c>
      <c r="B771" t="s">
        <v>132</v>
      </c>
      <c r="J771" t="s">
        <v>136</v>
      </c>
      <c r="N771" t="s">
        <v>137</v>
      </c>
      <c r="P771" t="s">
        <v>137</v>
      </c>
      <c r="V771" t="s">
        <v>134</v>
      </c>
      <c r="W771" t="s">
        <v>136</v>
      </c>
      <c r="X771" t="s">
        <v>136</v>
      </c>
      <c r="Y771" t="s">
        <v>136</v>
      </c>
      <c r="Z771" t="s">
        <v>136</v>
      </c>
      <c r="AA771" t="s">
        <v>134</v>
      </c>
      <c r="AB771" t="s">
        <v>136</v>
      </c>
      <c r="BF771" t="s">
        <v>3527</v>
      </c>
    </row>
    <row r="772" spans="1:58" customFormat="1" x14ac:dyDescent="0.25">
      <c r="A772">
        <v>336176</v>
      </c>
      <c r="B772" t="s">
        <v>132</v>
      </c>
      <c r="P772" t="s">
        <v>134</v>
      </c>
      <c r="W772" t="s">
        <v>134</v>
      </c>
      <c r="X772" t="s">
        <v>136</v>
      </c>
      <c r="Y772" t="s">
        <v>136</v>
      </c>
      <c r="Z772" t="s">
        <v>136</v>
      </c>
      <c r="AA772" t="s">
        <v>136</v>
      </c>
      <c r="AB772" t="s">
        <v>136</v>
      </c>
      <c r="BF772" t="s">
        <v>3527</v>
      </c>
    </row>
    <row r="773" spans="1:58" customFormat="1" x14ac:dyDescent="0.25">
      <c r="A773">
        <v>335845</v>
      </c>
      <c r="B773" t="s">
        <v>132</v>
      </c>
      <c r="O773" t="s">
        <v>136</v>
      </c>
      <c r="P773" t="s">
        <v>137</v>
      </c>
      <c r="V773" t="s">
        <v>137</v>
      </c>
      <c r="W773" t="s">
        <v>137</v>
      </c>
      <c r="AA773" t="s">
        <v>137</v>
      </c>
      <c r="AB773" t="s">
        <v>137</v>
      </c>
      <c r="BF773" t="s">
        <v>3527</v>
      </c>
    </row>
    <row r="774" spans="1:58" customFormat="1" x14ac:dyDescent="0.25">
      <c r="A774">
        <v>333712</v>
      </c>
      <c r="B774" t="s">
        <v>132</v>
      </c>
      <c r="K774" t="s">
        <v>137</v>
      </c>
      <c r="O774" t="s">
        <v>137</v>
      </c>
      <c r="R774" t="s">
        <v>137</v>
      </c>
      <c r="X774" t="s">
        <v>137</v>
      </c>
      <c r="Z774" t="s">
        <v>137</v>
      </c>
      <c r="AA774" t="s">
        <v>137</v>
      </c>
      <c r="AB774" t="s">
        <v>137</v>
      </c>
      <c r="BF774" t="s">
        <v>3527</v>
      </c>
    </row>
    <row r="775" spans="1:58" customFormat="1" x14ac:dyDescent="0.25">
      <c r="A775">
        <v>333113</v>
      </c>
      <c r="B775" t="s">
        <v>132</v>
      </c>
      <c r="F775" t="s">
        <v>137</v>
      </c>
      <c r="O775" t="s">
        <v>137</v>
      </c>
      <c r="P775" t="s">
        <v>137</v>
      </c>
      <c r="W775" t="s">
        <v>137</v>
      </c>
      <c r="Y775" t="s">
        <v>137</v>
      </c>
      <c r="Z775" t="s">
        <v>137</v>
      </c>
      <c r="AB775" t="s">
        <v>137</v>
      </c>
      <c r="BF775" t="s">
        <v>3527</v>
      </c>
    </row>
    <row r="776" spans="1:58" customFormat="1" x14ac:dyDescent="0.25">
      <c r="A776">
        <v>327520</v>
      </c>
      <c r="B776" t="s">
        <v>132</v>
      </c>
      <c r="H776" t="s">
        <v>137</v>
      </c>
      <c r="I776" t="s">
        <v>137</v>
      </c>
      <c r="N776" t="s">
        <v>134</v>
      </c>
      <c r="O776" t="s">
        <v>137</v>
      </c>
      <c r="V776" t="s">
        <v>134</v>
      </c>
      <c r="X776" t="s">
        <v>137</v>
      </c>
      <c r="Y776" t="s">
        <v>137</v>
      </c>
      <c r="AA776" t="s">
        <v>137</v>
      </c>
      <c r="AB776" t="s">
        <v>137</v>
      </c>
      <c r="BF776" t="s">
        <v>3527</v>
      </c>
    </row>
    <row r="777" spans="1:58" customFormat="1" x14ac:dyDescent="0.25">
      <c r="A777">
        <v>336910</v>
      </c>
      <c r="B777" t="s">
        <v>132</v>
      </c>
      <c r="D777" t="s">
        <v>137</v>
      </c>
      <c r="H777" t="s">
        <v>137</v>
      </c>
      <c r="N777" t="s">
        <v>137</v>
      </c>
      <c r="O777" t="s">
        <v>137</v>
      </c>
      <c r="R777" t="s">
        <v>137</v>
      </c>
      <c r="V777" t="s">
        <v>134</v>
      </c>
      <c r="W777" t="s">
        <v>137</v>
      </c>
      <c r="X777" t="s">
        <v>134</v>
      </c>
      <c r="Z777" t="s">
        <v>137</v>
      </c>
      <c r="AA777" t="s">
        <v>134</v>
      </c>
      <c r="AB777" t="s">
        <v>137</v>
      </c>
      <c r="BF777" t="s">
        <v>3527</v>
      </c>
    </row>
    <row r="778" spans="1:58" customFormat="1" x14ac:dyDescent="0.25">
      <c r="A778">
        <v>335384</v>
      </c>
      <c r="B778" t="s">
        <v>132</v>
      </c>
      <c r="N778" t="s">
        <v>137</v>
      </c>
      <c r="P778" t="s">
        <v>137</v>
      </c>
      <c r="R778" t="s">
        <v>137</v>
      </c>
      <c r="T778" t="s">
        <v>137</v>
      </c>
      <c r="V778" t="s">
        <v>136</v>
      </c>
      <c r="W778" t="s">
        <v>136</v>
      </c>
      <c r="X778" t="s">
        <v>134</v>
      </c>
      <c r="Y778" t="s">
        <v>134</v>
      </c>
      <c r="Z778" t="s">
        <v>137</v>
      </c>
      <c r="AA778" t="s">
        <v>136</v>
      </c>
      <c r="AB778" t="s">
        <v>137</v>
      </c>
      <c r="BF778" t="s">
        <v>3527</v>
      </c>
    </row>
    <row r="779" spans="1:58" customFormat="1" x14ac:dyDescent="0.25">
      <c r="A779">
        <v>331651</v>
      </c>
      <c r="B779" t="s">
        <v>132</v>
      </c>
      <c r="C779" t="s">
        <v>137</v>
      </c>
      <c r="P779" t="s">
        <v>137</v>
      </c>
      <c r="Q779" t="s">
        <v>137</v>
      </c>
      <c r="V779" t="s">
        <v>137</v>
      </c>
      <c r="W779" t="s">
        <v>137</v>
      </c>
      <c r="Z779" t="s">
        <v>137</v>
      </c>
      <c r="AA779" t="s">
        <v>137</v>
      </c>
      <c r="AB779" t="s">
        <v>137</v>
      </c>
      <c r="BF779" t="s">
        <v>3527</v>
      </c>
    </row>
    <row r="780" spans="1:58" customFormat="1" x14ac:dyDescent="0.25">
      <c r="A780">
        <v>336081</v>
      </c>
      <c r="B780" t="s">
        <v>132</v>
      </c>
      <c r="H780" t="s">
        <v>137</v>
      </c>
      <c r="I780" t="s">
        <v>137</v>
      </c>
      <c r="N780" t="s">
        <v>137</v>
      </c>
      <c r="P780" t="s">
        <v>137</v>
      </c>
      <c r="Q780" t="s">
        <v>137</v>
      </c>
      <c r="R780" t="s">
        <v>137</v>
      </c>
      <c r="V780" t="s">
        <v>137</v>
      </c>
      <c r="W780" t="s">
        <v>136</v>
      </c>
      <c r="X780" t="s">
        <v>136</v>
      </c>
      <c r="Y780" t="s">
        <v>136</v>
      </c>
      <c r="Z780" t="s">
        <v>136</v>
      </c>
      <c r="AA780" t="s">
        <v>136</v>
      </c>
      <c r="AB780" t="s">
        <v>137</v>
      </c>
      <c r="BF780" t="s">
        <v>3527</v>
      </c>
    </row>
    <row r="781" spans="1:58" customFormat="1" x14ac:dyDescent="0.25">
      <c r="A781">
        <v>331320</v>
      </c>
      <c r="B781" t="s">
        <v>132</v>
      </c>
      <c r="N781" t="s">
        <v>137</v>
      </c>
      <c r="P781" t="s">
        <v>137</v>
      </c>
      <c r="W781" t="s">
        <v>137</v>
      </c>
      <c r="Z781" t="s">
        <v>137</v>
      </c>
      <c r="AB781" t="s">
        <v>137</v>
      </c>
      <c r="BF781" t="s">
        <v>3527</v>
      </c>
    </row>
    <row r="782" spans="1:58" customFormat="1" x14ac:dyDescent="0.25">
      <c r="A782">
        <v>333755</v>
      </c>
      <c r="B782" t="s">
        <v>132</v>
      </c>
      <c r="H782" t="s">
        <v>137</v>
      </c>
      <c r="N782" t="s">
        <v>137</v>
      </c>
      <c r="P782" t="s">
        <v>137</v>
      </c>
      <c r="R782" t="s">
        <v>137</v>
      </c>
      <c r="S782" t="s">
        <v>137</v>
      </c>
      <c r="T782" t="s">
        <v>137</v>
      </c>
      <c r="V782" t="s">
        <v>134</v>
      </c>
      <c r="W782" t="s">
        <v>136</v>
      </c>
      <c r="X782" t="s">
        <v>137</v>
      </c>
      <c r="Y782" t="s">
        <v>137</v>
      </c>
      <c r="Z782" t="s">
        <v>137</v>
      </c>
      <c r="AA782" t="s">
        <v>134</v>
      </c>
      <c r="AB782" t="s">
        <v>137</v>
      </c>
      <c r="BF782" t="s">
        <v>3527</v>
      </c>
    </row>
    <row r="783" spans="1:58" customFormat="1" x14ac:dyDescent="0.25">
      <c r="A783">
        <v>334542</v>
      </c>
      <c r="B783" t="s">
        <v>132</v>
      </c>
      <c r="G783" t="s">
        <v>137</v>
      </c>
      <c r="H783" t="s">
        <v>137</v>
      </c>
      <c r="O783" t="s">
        <v>137</v>
      </c>
      <c r="P783" t="s">
        <v>137</v>
      </c>
      <c r="R783" t="s">
        <v>137</v>
      </c>
      <c r="AA783" t="s">
        <v>137</v>
      </c>
      <c r="AB783" t="s">
        <v>137</v>
      </c>
      <c r="BF783" t="s">
        <v>3527</v>
      </c>
    </row>
    <row r="784" spans="1:58" customFormat="1" x14ac:dyDescent="0.25">
      <c r="A784">
        <v>335693</v>
      </c>
      <c r="B784" t="s">
        <v>132</v>
      </c>
      <c r="G784" t="s">
        <v>137</v>
      </c>
      <c r="J784" t="s">
        <v>137</v>
      </c>
      <c r="K784" t="s">
        <v>137</v>
      </c>
      <c r="P784" t="s">
        <v>137</v>
      </c>
      <c r="V784" t="s">
        <v>137</v>
      </c>
      <c r="X784" t="s">
        <v>137</v>
      </c>
      <c r="Z784" t="s">
        <v>137</v>
      </c>
      <c r="AB784" t="s">
        <v>137</v>
      </c>
      <c r="BF784" t="s">
        <v>3527</v>
      </c>
    </row>
    <row r="785" spans="1:58" customFormat="1" x14ac:dyDescent="0.25">
      <c r="A785">
        <v>335712</v>
      </c>
      <c r="B785" t="s">
        <v>132</v>
      </c>
      <c r="J785" t="s">
        <v>137</v>
      </c>
      <c r="P785" t="s">
        <v>137</v>
      </c>
      <c r="R785" t="s">
        <v>137</v>
      </c>
      <c r="T785" t="s">
        <v>136</v>
      </c>
      <c r="W785" t="s">
        <v>136</v>
      </c>
      <c r="X785" t="s">
        <v>136</v>
      </c>
      <c r="Y785" t="s">
        <v>134</v>
      </c>
      <c r="Z785" t="s">
        <v>134</v>
      </c>
      <c r="AA785" t="s">
        <v>136</v>
      </c>
      <c r="AB785" t="s">
        <v>137</v>
      </c>
      <c r="BF785" t="s">
        <v>3527</v>
      </c>
    </row>
    <row r="786" spans="1:58" customFormat="1" x14ac:dyDescent="0.25">
      <c r="A786">
        <v>338239</v>
      </c>
      <c r="B786" t="s">
        <v>132</v>
      </c>
      <c r="I786" t="s">
        <v>137</v>
      </c>
      <c r="P786" t="s">
        <v>137</v>
      </c>
      <c r="W786" t="s">
        <v>137</v>
      </c>
      <c r="Y786" t="s">
        <v>137</v>
      </c>
      <c r="Z786" t="s">
        <v>137</v>
      </c>
      <c r="AB786" t="s">
        <v>137</v>
      </c>
      <c r="BF786" t="s">
        <v>3527</v>
      </c>
    </row>
    <row r="787" spans="1:58" customFormat="1" x14ac:dyDescent="0.25">
      <c r="A787">
        <v>327839</v>
      </c>
      <c r="B787" t="s">
        <v>132</v>
      </c>
      <c r="O787" t="s">
        <v>137</v>
      </c>
      <c r="W787" t="s">
        <v>137</v>
      </c>
      <c r="X787" t="s">
        <v>137</v>
      </c>
      <c r="Y787" t="s">
        <v>137</v>
      </c>
      <c r="AA787" t="s">
        <v>137</v>
      </c>
      <c r="BF787" t="s">
        <v>3527</v>
      </c>
    </row>
    <row r="788" spans="1:58" customFormat="1" x14ac:dyDescent="0.25">
      <c r="A788">
        <v>334700</v>
      </c>
      <c r="B788" t="s">
        <v>132</v>
      </c>
      <c r="F788" t="s">
        <v>137</v>
      </c>
      <c r="O788" t="s">
        <v>137</v>
      </c>
      <c r="P788" t="s">
        <v>136</v>
      </c>
      <c r="R788" t="s">
        <v>136</v>
      </c>
      <c r="V788" t="s">
        <v>136</v>
      </c>
      <c r="W788" t="s">
        <v>136</v>
      </c>
      <c r="X788" t="s">
        <v>134</v>
      </c>
      <c r="Y788" t="s">
        <v>136</v>
      </c>
      <c r="Z788" t="s">
        <v>137</v>
      </c>
      <c r="AA788" t="s">
        <v>136</v>
      </c>
      <c r="BF788" t="s">
        <v>3527</v>
      </c>
    </row>
    <row r="789" spans="1:58" customFormat="1" x14ac:dyDescent="0.25">
      <c r="A789">
        <v>335282</v>
      </c>
      <c r="B789" t="s">
        <v>132</v>
      </c>
      <c r="I789" t="s">
        <v>137</v>
      </c>
      <c r="M789" t="s">
        <v>137</v>
      </c>
      <c r="N789" t="s">
        <v>137</v>
      </c>
      <c r="O789" t="s">
        <v>137</v>
      </c>
      <c r="P789" t="s">
        <v>137</v>
      </c>
      <c r="R789" t="s">
        <v>137</v>
      </c>
      <c r="X789" t="s">
        <v>137</v>
      </c>
      <c r="Z789" t="s">
        <v>137</v>
      </c>
      <c r="AA789" t="s">
        <v>137</v>
      </c>
      <c r="BF789" t="s">
        <v>3527</v>
      </c>
    </row>
    <row r="790" spans="1:58" customFormat="1" x14ac:dyDescent="0.25">
      <c r="A790">
        <v>325587</v>
      </c>
      <c r="B790" t="s">
        <v>132</v>
      </c>
      <c r="H790" t="s">
        <v>136</v>
      </c>
      <c r="N790" t="s">
        <v>136</v>
      </c>
      <c r="O790" t="s">
        <v>137</v>
      </c>
      <c r="P790" t="s">
        <v>137</v>
      </c>
      <c r="V790" t="s">
        <v>136</v>
      </c>
      <c r="W790" t="s">
        <v>137</v>
      </c>
      <c r="Z790" t="s">
        <v>137</v>
      </c>
      <c r="BF790" t="s">
        <v>3527</v>
      </c>
    </row>
    <row r="791" spans="1:58" customFormat="1" x14ac:dyDescent="0.25">
      <c r="A791">
        <v>338070</v>
      </c>
      <c r="B791" t="s">
        <v>132</v>
      </c>
      <c r="T791" t="s">
        <v>137</v>
      </c>
      <c r="W791" t="s">
        <v>137</v>
      </c>
      <c r="X791" t="s">
        <v>134</v>
      </c>
      <c r="Y791" t="s">
        <v>136</v>
      </c>
      <c r="Z791" t="s">
        <v>134</v>
      </c>
      <c r="AA791" t="s">
        <v>134</v>
      </c>
      <c r="BF791" t="s">
        <v>3527</v>
      </c>
    </row>
    <row r="792" spans="1:58" customFormat="1" x14ac:dyDescent="0.25">
      <c r="A792">
        <v>317891</v>
      </c>
      <c r="B792" t="s">
        <v>132</v>
      </c>
      <c r="F792" t="s">
        <v>137</v>
      </c>
      <c r="N792" t="s">
        <v>136</v>
      </c>
      <c r="P792" t="s">
        <v>137</v>
      </c>
      <c r="V792" t="s">
        <v>136</v>
      </c>
      <c r="W792" t="s">
        <v>137</v>
      </c>
      <c r="X792" t="s">
        <v>137</v>
      </c>
      <c r="BF792" t="s">
        <v>3527</v>
      </c>
    </row>
    <row r="793" spans="1:58" customFormat="1" x14ac:dyDescent="0.25">
      <c r="A793">
        <v>335938</v>
      </c>
      <c r="B793" t="s">
        <v>132</v>
      </c>
      <c r="F793" t="s">
        <v>137</v>
      </c>
      <c r="H793" t="s">
        <v>137</v>
      </c>
      <c r="I793" t="s">
        <v>136</v>
      </c>
      <c r="P793" t="s">
        <v>137</v>
      </c>
      <c r="V793" t="s">
        <v>137</v>
      </c>
      <c r="X793" t="s">
        <v>136</v>
      </c>
      <c r="Z793" t="s">
        <v>137</v>
      </c>
      <c r="AA793" t="s">
        <v>136</v>
      </c>
      <c r="BF793" t="s">
        <v>3527</v>
      </c>
    </row>
    <row r="794" spans="1:58" customFormat="1" x14ac:dyDescent="0.25">
      <c r="A794">
        <v>330180</v>
      </c>
      <c r="B794" t="s">
        <v>132</v>
      </c>
      <c r="K794" t="s">
        <v>137</v>
      </c>
      <c r="P794" t="s">
        <v>137</v>
      </c>
      <c r="R794" t="s">
        <v>137</v>
      </c>
      <c r="Z794" t="s">
        <v>137</v>
      </c>
      <c r="AA794" t="s">
        <v>137</v>
      </c>
      <c r="BF794" t="s">
        <v>3527</v>
      </c>
    </row>
    <row r="795" spans="1:58" customFormat="1" x14ac:dyDescent="0.25">
      <c r="A795">
        <v>333197</v>
      </c>
      <c r="B795" t="s">
        <v>132</v>
      </c>
      <c r="H795" t="s">
        <v>137</v>
      </c>
      <c r="P795" t="s">
        <v>137</v>
      </c>
      <c r="W795" t="s">
        <v>137</v>
      </c>
      <c r="X795" t="s">
        <v>137</v>
      </c>
      <c r="Z795" t="s">
        <v>137</v>
      </c>
      <c r="AA795" t="s">
        <v>137</v>
      </c>
      <c r="BF795" t="s">
        <v>3527</v>
      </c>
    </row>
    <row r="796" spans="1:58" customFormat="1" x14ac:dyDescent="0.25">
      <c r="A796">
        <v>333947</v>
      </c>
      <c r="B796" t="s">
        <v>132</v>
      </c>
      <c r="J796" t="s">
        <v>137</v>
      </c>
      <c r="Q796" t="s">
        <v>137</v>
      </c>
      <c r="R796" t="s">
        <v>137</v>
      </c>
      <c r="V796" t="s">
        <v>137</v>
      </c>
      <c r="W796" t="s">
        <v>137</v>
      </c>
      <c r="X796" t="s">
        <v>136</v>
      </c>
      <c r="Y796" t="s">
        <v>137</v>
      </c>
      <c r="BF796" t="s">
        <v>3527</v>
      </c>
    </row>
    <row r="797" spans="1:58" customFormat="1" x14ac:dyDescent="0.25">
      <c r="A797">
        <v>335473</v>
      </c>
      <c r="B797" t="s">
        <v>132</v>
      </c>
      <c r="M797" t="s">
        <v>137</v>
      </c>
      <c r="P797" t="s">
        <v>137</v>
      </c>
      <c r="V797" t="s">
        <v>137</v>
      </c>
      <c r="W797" t="s">
        <v>137</v>
      </c>
      <c r="AA797" t="s">
        <v>137</v>
      </c>
      <c r="BF797" t="s">
        <v>3527</v>
      </c>
    </row>
    <row r="798" spans="1:58" customFormat="1" x14ac:dyDescent="0.25">
      <c r="A798">
        <v>335605</v>
      </c>
      <c r="B798" t="s">
        <v>132</v>
      </c>
      <c r="L798" t="s">
        <v>137</v>
      </c>
      <c r="P798" t="s">
        <v>137</v>
      </c>
      <c r="W798" t="s">
        <v>137</v>
      </c>
      <c r="Z798" t="s">
        <v>137</v>
      </c>
      <c r="AA798" t="s">
        <v>137</v>
      </c>
      <c r="BF798" t="s">
        <v>3527</v>
      </c>
    </row>
    <row r="799" spans="1:58" customFormat="1" x14ac:dyDescent="0.25">
      <c r="A799">
        <v>334519</v>
      </c>
      <c r="B799" t="s">
        <v>132</v>
      </c>
      <c r="L799" t="s">
        <v>137</v>
      </c>
      <c r="N799" t="s">
        <v>137</v>
      </c>
      <c r="P799" t="s">
        <v>137</v>
      </c>
      <c r="R799" t="s">
        <v>137</v>
      </c>
      <c r="V799" t="s">
        <v>137</v>
      </c>
      <c r="W799" t="s">
        <v>137</v>
      </c>
      <c r="AA799" t="s">
        <v>137</v>
      </c>
      <c r="BF799" t="s">
        <v>3527</v>
      </c>
    </row>
    <row r="800" spans="1:58" customFormat="1" x14ac:dyDescent="0.25">
      <c r="A800">
        <v>336857</v>
      </c>
      <c r="B800" t="s">
        <v>132</v>
      </c>
      <c r="I800" t="s">
        <v>137</v>
      </c>
      <c r="N800" t="s">
        <v>137</v>
      </c>
      <c r="Q800" t="s">
        <v>137</v>
      </c>
      <c r="V800" t="s">
        <v>137</v>
      </c>
      <c r="Y800" t="s">
        <v>137</v>
      </c>
      <c r="AA800" t="s">
        <v>137</v>
      </c>
      <c r="BF800" t="s">
        <v>3527</v>
      </c>
    </row>
    <row r="801" spans="1:58" customFormat="1" x14ac:dyDescent="0.25">
      <c r="A801">
        <v>336769</v>
      </c>
      <c r="B801" t="s">
        <v>132</v>
      </c>
      <c r="I801" t="s">
        <v>137</v>
      </c>
      <c r="P801" t="s">
        <v>136</v>
      </c>
      <c r="V801" t="s">
        <v>137</v>
      </c>
      <c r="W801" t="s">
        <v>137</v>
      </c>
      <c r="Z801" t="s">
        <v>137</v>
      </c>
      <c r="BF801" t="s">
        <v>3527</v>
      </c>
    </row>
    <row r="802" spans="1:58" customFormat="1" x14ac:dyDescent="0.25">
      <c r="A802">
        <v>332317</v>
      </c>
      <c r="B802" t="s">
        <v>132</v>
      </c>
      <c r="M802" t="s">
        <v>136</v>
      </c>
      <c r="P802" t="s">
        <v>137</v>
      </c>
      <c r="Q802" t="s">
        <v>134</v>
      </c>
      <c r="W802" t="s">
        <v>134</v>
      </c>
      <c r="X802" t="s">
        <v>137</v>
      </c>
      <c r="Z802" t="s">
        <v>136</v>
      </c>
      <c r="AA802" t="s">
        <v>136</v>
      </c>
      <c r="BF802" t="s">
        <v>3527</v>
      </c>
    </row>
    <row r="803" spans="1:58" customFormat="1" x14ac:dyDescent="0.25">
      <c r="A803">
        <v>331834</v>
      </c>
      <c r="B803" t="s">
        <v>132</v>
      </c>
      <c r="C803" t="s">
        <v>137</v>
      </c>
      <c r="I803" t="s">
        <v>134</v>
      </c>
      <c r="M803" t="s">
        <v>137</v>
      </c>
      <c r="N803" t="s">
        <v>137</v>
      </c>
      <c r="P803" t="s">
        <v>137</v>
      </c>
      <c r="R803" t="s">
        <v>136</v>
      </c>
      <c r="V803" t="s">
        <v>136</v>
      </c>
      <c r="W803" t="s">
        <v>136</v>
      </c>
      <c r="X803" t="s">
        <v>136</v>
      </c>
      <c r="Y803" t="s">
        <v>136</v>
      </c>
      <c r="Z803" t="s">
        <v>136</v>
      </c>
      <c r="AA803" t="s">
        <v>136</v>
      </c>
      <c r="BF803" t="s">
        <v>3527</v>
      </c>
    </row>
    <row r="804" spans="1:58" customFormat="1" x14ac:dyDescent="0.25">
      <c r="A804">
        <v>334151</v>
      </c>
      <c r="B804" t="s">
        <v>132</v>
      </c>
      <c r="F804" t="s">
        <v>137</v>
      </c>
      <c r="K804" t="s">
        <v>137</v>
      </c>
      <c r="P804" t="s">
        <v>137</v>
      </c>
      <c r="W804" t="s">
        <v>137</v>
      </c>
      <c r="X804" t="s">
        <v>137</v>
      </c>
      <c r="Y804" t="s">
        <v>137</v>
      </c>
      <c r="Z804" t="s">
        <v>137</v>
      </c>
      <c r="BF804" t="s">
        <v>3527</v>
      </c>
    </row>
    <row r="805" spans="1:58" customFormat="1" x14ac:dyDescent="0.25">
      <c r="A805">
        <v>336190</v>
      </c>
      <c r="B805" t="s">
        <v>132</v>
      </c>
      <c r="K805" t="s">
        <v>137</v>
      </c>
      <c r="N805" t="s">
        <v>134</v>
      </c>
      <c r="P805" t="s">
        <v>134</v>
      </c>
      <c r="Q805" t="s">
        <v>137</v>
      </c>
      <c r="V805" t="s">
        <v>136</v>
      </c>
      <c r="W805" t="s">
        <v>136</v>
      </c>
      <c r="X805" t="s">
        <v>134</v>
      </c>
      <c r="Y805" t="s">
        <v>137</v>
      </c>
      <c r="Z805" t="s">
        <v>136</v>
      </c>
      <c r="AA805" t="s">
        <v>134</v>
      </c>
      <c r="BF805" t="s">
        <v>3527</v>
      </c>
    </row>
    <row r="806" spans="1:58" customFormat="1" x14ac:dyDescent="0.25">
      <c r="A806">
        <v>338246</v>
      </c>
      <c r="B806" t="s">
        <v>132</v>
      </c>
      <c r="I806" t="s">
        <v>137</v>
      </c>
      <c r="N806" t="s">
        <v>137</v>
      </c>
      <c r="P806" t="s">
        <v>137</v>
      </c>
      <c r="V806" t="s">
        <v>134</v>
      </c>
      <c r="W806" t="s">
        <v>137</v>
      </c>
      <c r="Y806" t="s">
        <v>137</v>
      </c>
      <c r="Z806" t="s">
        <v>136</v>
      </c>
      <c r="AA806" t="s">
        <v>134</v>
      </c>
      <c r="BF806" t="s">
        <v>3527</v>
      </c>
    </row>
    <row r="807" spans="1:58" customFormat="1" x14ac:dyDescent="0.25">
      <c r="A807">
        <v>322736</v>
      </c>
      <c r="B807" t="s">
        <v>132</v>
      </c>
      <c r="F807" t="s">
        <v>134</v>
      </c>
      <c r="M807" t="s">
        <v>134</v>
      </c>
      <c r="O807" t="s">
        <v>136</v>
      </c>
      <c r="Q807" t="s">
        <v>134</v>
      </c>
      <c r="R807" t="s">
        <v>137</v>
      </c>
      <c r="S807" t="s">
        <v>134</v>
      </c>
      <c r="V807" t="s">
        <v>137</v>
      </c>
      <c r="W807" t="s">
        <v>134</v>
      </c>
      <c r="X807" t="s">
        <v>134</v>
      </c>
      <c r="Y807" t="s">
        <v>134</v>
      </c>
      <c r="Z807" t="s">
        <v>134</v>
      </c>
      <c r="AA807" t="s">
        <v>134</v>
      </c>
      <c r="AB807" t="s">
        <v>134</v>
      </c>
      <c r="BF807" t="s">
        <v>3173</v>
      </c>
    </row>
    <row r="808" spans="1:58" customFormat="1" x14ac:dyDescent="0.25">
      <c r="A808">
        <v>332365</v>
      </c>
      <c r="B808" t="s">
        <v>132</v>
      </c>
      <c r="K808" t="s">
        <v>136</v>
      </c>
      <c r="L808" t="s">
        <v>136</v>
      </c>
      <c r="O808" t="s">
        <v>137</v>
      </c>
      <c r="P808" t="s">
        <v>134</v>
      </c>
      <c r="Q808" t="s">
        <v>134</v>
      </c>
      <c r="R808" t="s">
        <v>134</v>
      </c>
      <c r="S808" t="s">
        <v>134</v>
      </c>
      <c r="T808" t="s">
        <v>134</v>
      </c>
      <c r="U808" t="s">
        <v>134</v>
      </c>
      <c r="V808" t="s">
        <v>134</v>
      </c>
      <c r="W808" t="s">
        <v>134</v>
      </c>
      <c r="X808" t="s">
        <v>134</v>
      </c>
      <c r="Y808" t="s">
        <v>134</v>
      </c>
      <c r="Z808" t="s">
        <v>134</v>
      </c>
      <c r="AA808" t="s">
        <v>134</v>
      </c>
      <c r="AB808" t="s">
        <v>134</v>
      </c>
      <c r="BF808" t="s">
        <v>3173</v>
      </c>
    </row>
    <row r="809" spans="1:58" customFormat="1" x14ac:dyDescent="0.25">
      <c r="A809">
        <v>328027</v>
      </c>
      <c r="B809" t="s">
        <v>132</v>
      </c>
      <c r="K809" t="s">
        <v>137</v>
      </c>
      <c r="L809" t="s">
        <v>137</v>
      </c>
      <c r="P809" t="s">
        <v>136</v>
      </c>
      <c r="S809" t="s">
        <v>136</v>
      </c>
      <c r="T809" t="s">
        <v>136</v>
      </c>
      <c r="W809" t="s">
        <v>136</v>
      </c>
      <c r="X809" t="s">
        <v>134</v>
      </c>
      <c r="Y809" t="s">
        <v>136</v>
      </c>
      <c r="Z809" t="s">
        <v>136</v>
      </c>
      <c r="AB809" t="s">
        <v>134</v>
      </c>
      <c r="BF809" t="s">
        <v>3173</v>
      </c>
    </row>
    <row r="810" spans="1:58" customFormat="1" x14ac:dyDescent="0.25">
      <c r="A810">
        <v>310892</v>
      </c>
      <c r="B810" t="s">
        <v>132</v>
      </c>
      <c r="J810" t="s">
        <v>137</v>
      </c>
      <c r="M810" t="s">
        <v>137</v>
      </c>
      <c r="P810" t="s">
        <v>137</v>
      </c>
      <c r="Q810" t="s">
        <v>137</v>
      </c>
      <c r="U810" t="s">
        <v>137</v>
      </c>
      <c r="W810" t="s">
        <v>137</v>
      </c>
      <c r="X810" t="s">
        <v>137</v>
      </c>
      <c r="Y810" t="s">
        <v>137</v>
      </c>
      <c r="AB810" t="s">
        <v>136</v>
      </c>
      <c r="BF810" t="s">
        <v>3173</v>
      </c>
    </row>
    <row r="811" spans="1:58" customFormat="1" x14ac:dyDescent="0.25">
      <c r="A811">
        <v>339270</v>
      </c>
      <c r="B811" t="s">
        <v>132</v>
      </c>
      <c r="O811" t="s">
        <v>137</v>
      </c>
      <c r="P811" t="s">
        <v>136</v>
      </c>
      <c r="X811" t="s">
        <v>134</v>
      </c>
      <c r="Z811" t="s">
        <v>134</v>
      </c>
      <c r="AB811" t="s">
        <v>134</v>
      </c>
      <c r="BF811" t="s">
        <v>3526</v>
      </c>
    </row>
    <row r="812" spans="1:58" customFormat="1" x14ac:dyDescent="0.25">
      <c r="A812">
        <v>337403</v>
      </c>
      <c r="B812" t="s">
        <v>132</v>
      </c>
      <c r="I812" t="s">
        <v>137</v>
      </c>
      <c r="J812" t="s">
        <v>137</v>
      </c>
      <c r="N812" t="s">
        <v>137</v>
      </c>
      <c r="P812" t="s">
        <v>137</v>
      </c>
      <c r="V812" t="s">
        <v>134</v>
      </c>
      <c r="W812" t="s">
        <v>137</v>
      </c>
      <c r="Y812" t="s">
        <v>137</v>
      </c>
      <c r="AA812" t="s">
        <v>134</v>
      </c>
      <c r="BF812" t="s">
        <v>3525</v>
      </c>
    </row>
    <row r="813" spans="1:58" customFormat="1" x14ac:dyDescent="0.25">
      <c r="A813">
        <v>321302</v>
      </c>
      <c r="B813" t="s">
        <v>132</v>
      </c>
      <c r="M813" t="s">
        <v>202</v>
      </c>
      <c r="O813" t="s">
        <v>202</v>
      </c>
      <c r="P813" t="s">
        <v>202</v>
      </c>
      <c r="Q813" t="s">
        <v>202</v>
      </c>
      <c r="S813" t="s">
        <v>202</v>
      </c>
      <c r="W813" t="s">
        <v>202</v>
      </c>
      <c r="X813" t="s">
        <v>202</v>
      </c>
      <c r="Y813" t="s">
        <v>202</v>
      </c>
      <c r="Z813" t="s">
        <v>202</v>
      </c>
      <c r="AB813" t="s">
        <v>202</v>
      </c>
      <c r="BF813" t="s">
        <v>3185</v>
      </c>
    </row>
    <row r="814" spans="1:58" customFormat="1" x14ac:dyDescent="0.25">
      <c r="A814">
        <v>326523</v>
      </c>
      <c r="B814" t="s">
        <v>132</v>
      </c>
      <c r="N814" t="s">
        <v>202</v>
      </c>
      <c r="O814" t="s">
        <v>202</v>
      </c>
      <c r="P814" t="s">
        <v>202</v>
      </c>
      <c r="W814" t="s">
        <v>202</v>
      </c>
      <c r="X814" t="s">
        <v>202</v>
      </c>
      <c r="Y814" t="s">
        <v>202</v>
      </c>
      <c r="Z814" t="s">
        <v>202</v>
      </c>
      <c r="AA814" t="s">
        <v>202</v>
      </c>
      <c r="AB814" t="s">
        <v>202</v>
      </c>
      <c r="BF814" t="s">
        <v>3185</v>
      </c>
    </row>
    <row r="815" spans="1:58" customFormat="1" x14ac:dyDescent="0.25">
      <c r="A815">
        <v>328437</v>
      </c>
      <c r="B815" t="s">
        <v>132</v>
      </c>
      <c r="O815" t="s">
        <v>202</v>
      </c>
      <c r="W815" t="s">
        <v>202</v>
      </c>
      <c r="X815" t="s">
        <v>202</v>
      </c>
      <c r="Y815" t="s">
        <v>202</v>
      </c>
      <c r="Z815" t="s">
        <v>202</v>
      </c>
      <c r="AA815" t="s">
        <v>202</v>
      </c>
      <c r="AB815" t="s">
        <v>202</v>
      </c>
      <c r="BF815" t="s">
        <v>3185</v>
      </c>
    </row>
    <row r="816" spans="1:58" customFormat="1" x14ac:dyDescent="0.25">
      <c r="A816">
        <v>323515</v>
      </c>
      <c r="B816" t="s">
        <v>132</v>
      </c>
      <c r="K816" t="s">
        <v>202</v>
      </c>
      <c r="N816" t="s">
        <v>202</v>
      </c>
      <c r="R816" t="s">
        <v>202</v>
      </c>
      <c r="S816" t="s">
        <v>202</v>
      </c>
      <c r="V816" t="s">
        <v>202</v>
      </c>
      <c r="W816" t="s">
        <v>202</v>
      </c>
      <c r="Y816" t="s">
        <v>202</v>
      </c>
      <c r="Z816" t="s">
        <v>202</v>
      </c>
      <c r="AA816" t="s">
        <v>202</v>
      </c>
      <c r="AB816" t="s">
        <v>202</v>
      </c>
      <c r="BF816" t="s">
        <v>3185</v>
      </c>
    </row>
    <row r="817" spans="1:58" customFormat="1" x14ac:dyDescent="0.25">
      <c r="A817">
        <v>328512</v>
      </c>
      <c r="B817" t="s">
        <v>132</v>
      </c>
      <c r="W817" t="s">
        <v>202</v>
      </c>
      <c r="X817" t="s">
        <v>202</v>
      </c>
      <c r="Y817" t="s">
        <v>202</v>
      </c>
      <c r="Z817" t="s">
        <v>202</v>
      </c>
      <c r="AA817" t="s">
        <v>202</v>
      </c>
      <c r="AB817" t="s">
        <v>202</v>
      </c>
      <c r="BF817" t="s">
        <v>3185</v>
      </c>
    </row>
    <row r="818" spans="1:58" customFormat="1" x14ac:dyDescent="0.25">
      <c r="A818">
        <v>324360</v>
      </c>
      <c r="B818" t="s">
        <v>132</v>
      </c>
      <c r="I818" t="s">
        <v>202</v>
      </c>
      <c r="M818" t="s">
        <v>202</v>
      </c>
      <c r="N818" t="s">
        <v>202</v>
      </c>
      <c r="P818" t="s">
        <v>202</v>
      </c>
      <c r="Q818" t="s">
        <v>202</v>
      </c>
      <c r="V818" t="s">
        <v>202</v>
      </c>
      <c r="Z818" t="s">
        <v>202</v>
      </c>
      <c r="AA818" t="s">
        <v>202</v>
      </c>
      <c r="BF818" t="s">
        <v>3185</v>
      </c>
    </row>
    <row r="819" spans="1:58" customFormat="1" x14ac:dyDescent="0.25">
      <c r="A819">
        <v>333246</v>
      </c>
      <c r="B819" t="s">
        <v>132</v>
      </c>
      <c r="N819" t="s">
        <v>137</v>
      </c>
      <c r="O819" t="s">
        <v>137</v>
      </c>
      <c r="P819" t="s">
        <v>137</v>
      </c>
      <c r="V819" t="s">
        <v>137</v>
      </c>
      <c r="W819" t="s">
        <v>137</v>
      </c>
      <c r="X819" t="s">
        <v>137</v>
      </c>
      <c r="Y819" t="s">
        <v>137</v>
      </c>
      <c r="AA819" t="s">
        <v>137</v>
      </c>
      <c r="BF819" t="s">
        <v>3179</v>
      </c>
    </row>
    <row r="820" spans="1:58" customFormat="1" x14ac:dyDescent="0.25">
      <c r="A820">
        <v>324522</v>
      </c>
      <c r="B820" t="s">
        <v>132</v>
      </c>
      <c r="H820" t="s">
        <v>202</v>
      </c>
      <c r="I820" t="s">
        <v>202</v>
      </c>
      <c r="L820" t="s">
        <v>202</v>
      </c>
      <c r="M820" t="s">
        <v>202</v>
      </c>
      <c r="N820" t="s">
        <v>202</v>
      </c>
      <c r="P820" t="s">
        <v>202</v>
      </c>
      <c r="Q820" t="s">
        <v>202</v>
      </c>
      <c r="R820" t="s">
        <v>202</v>
      </c>
      <c r="V820" t="s">
        <v>202</v>
      </c>
      <c r="W820" t="s">
        <v>202</v>
      </c>
      <c r="X820" t="s">
        <v>202</v>
      </c>
      <c r="Z820" t="s">
        <v>202</v>
      </c>
      <c r="AA820" t="s">
        <v>202</v>
      </c>
      <c r="AB820" t="s">
        <v>202</v>
      </c>
      <c r="BF820" t="s">
        <v>3177</v>
      </c>
    </row>
    <row r="821" spans="1:58" customFormat="1" x14ac:dyDescent="0.25">
      <c r="A821">
        <v>322274</v>
      </c>
      <c r="B821" t="s">
        <v>132</v>
      </c>
      <c r="F821" t="s">
        <v>202</v>
      </c>
      <c r="I821" t="s">
        <v>202</v>
      </c>
      <c r="N821" t="s">
        <v>202</v>
      </c>
      <c r="P821" t="s">
        <v>202</v>
      </c>
      <c r="R821" t="s">
        <v>202</v>
      </c>
      <c r="S821" t="s">
        <v>202</v>
      </c>
      <c r="V821" t="s">
        <v>202</v>
      </c>
      <c r="W821" t="s">
        <v>202</v>
      </c>
      <c r="X821" t="s">
        <v>202</v>
      </c>
      <c r="Y821" t="s">
        <v>202</v>
      </c>
      <c r="Z821" t="s">
        <v>202</v>
      </c>
      <c r="AA821" t="s">
        <v>202</v>
      </c>
      <c r="AB821" t="s">
        <v>202</v>
      </c>
      <c r="BF821" t="s">
        <v>3174</v>
      </c>
    </row>
    <row r="822" spans="1:58" customFormat="1" x14ac:dyDescent="0.25">
      <c r="A822">
        <v>321178</v>
      </c>
      <c r="B822" t="s">
        <v>132</v>
      </c>
      <c r="M822" t="s">
        <v>202</v>
      </c>
      <c r="N822" t="s">
        <v>202</v>
      </c>
      <c r="Q822" t="s">
        <v>202</v>
      </c>
      <c r="W822" t="s">
        <v>202</v>
      </c>
      <c r="X822" t="s">
        <v>202</v>
      </c>
      <c r="Y822" t="s">
        <v>202</v>
      </c>
      <c r="Z822" t="s">
        <v>202</v>
      </c>
      <c r="AB822" t="s">
        <v>202</v>
      </c>
      <c r="BF822" t="s">
        <v>3175</v>
      </c>
    </row>
    <row r="823" spans="1:58" customFormat="1" x14ac:dyDescent="0.25">
      <c r="A823">
        <v>332741</v>
      </c>
      <c r="B823" t="s">
        <v>132</v>
      </c>
      <c r="I823" t="s">
        <v>202</v>
      </c>
      <c r="N823" t="s">
        <v>202</v>
      </c>
      <c r="O823" t="s">
        <v>202</v>
      </c>
      <c r="P823" t="s">
        <v>202</v>
      </c>
      <c r="Q823" t="s">
        <v>202</v>
      </c>
      <c r="S823" t="s">
        <v>202</v>
      </c>
      <c r="U823" t="s">
        <v>202</v>
      </c>
      <c r="V823" t="s">
        <v>202</v>
      </c>
      <c r="W823" t="s">
        <v>202</v>
      </c>
      <c r="X823" t="s">
        <v>202</v>
      </c>
      <c r="Y823" t="s">
        <v>202</v>
      </c>
      <c r="Z823" t="s">
        <v>202</v>
      </c>
      <c r="AA823" t="s">
        <v>202</v>
      </c>
      <c r="AB823" t="s">
        <v>202</v>
      </c>
      <c r="BF823" t="s">
        <v>3172</v>
      </c>
    </row>
    <row r="824" spans="1:58" customFormat="1" x14ac:dyDescent="0.25">
      <c r="A824">
        <v>328267</v>
      </c>
      <c r="B824" t="s">
        <v>132</v>
      </c>
      <c r="H824" t="s">
        <v>202</v>
      </c>
      <c r="N824" t="s">
        <v>202</v>
      </c>
      <c r="P824" t="s">
        <v>202</v>
      </c>
      <c r="U824" t="s">
        <v>202</v>
      </c>
      <c r="W824" t="s">
        <v>202</v>
      </c>
      <c r="X824" t="s">
        <v>202</v>
      </c>
      <c r="Z824" t="s">
        <v>202</v>
      </c>
      <c r="AA824" t="s">
        <v>202</v>
      </c>
      <c r="AB824" t="s">
        <v>202</v>
      </c>
      <c r="BF824" t="s">
        <v>3172</v>
      </c>
    </row>
    <row r="825" spans="1:58" customFormat="1" x14ac:dyDescent="0.25">
      <c r="A825">
        <v>313431</v>
      </c>
      <c r="B825" t="s">
        <v>132</v>
      </c>
      <c r="H825" t="s">
        <v>202</v>
      </c>
      <c r="N825" t="s">
        <v>202</v>
      </c>
      <c r="W825" t="s">
        <v>202</v>
      </c>
      <c r="X825" t="s">
        <v>202</v>
      </c>
      <c r="Y825" t="s">
        <v>202</v>
      </c>
      <c r="Z825" t="s">
        <v>202</v>
      </c>
      <c r="AA825" t="s">
        <v>202</v>
      </c>
      <c r="AB825" t="s">
        <v>202</v>
      </c>
      <c r="BF825" t="s">
        <v>3172</v>
      </c>
    </row>
    <row r="826" spans="1:58" customFormat="1" x14ac:dyDescent="0.25">
      <c r="A826">
        <v>326539</v>
      </c>
      <c r="B826" t="s">
        <v>132</v>
      </c>
      <c r="F826" t="s">
        <v>137</v>
      </c>
      <c r="H826" t="s">
        <v>137</v>
      </c>
      <c r="N826" t="s">
        <v>136</v>
      </c>
      <c r="P826" t="s">
        <v>136</v>
      </c>
      <c r="Q826" t="s">
        <v>137</v>
      </c>
      <c r="R826" t="s">
        <v>136</v>
      </c>
      <c r="S826" t="s">
        <v>136</v>
      </c>
      <c r="T826" t="s">
        <v>134</v>
      </c>
      <c r="U826" t="s">
        <v>134</v>
      </c>
      <c r="V826" t="s">
        <v>134</v>
      </c>
      <c r="W826" t="s">
        <v>134</v>
      </c>
      <c r="X826" t="s">
        <v>134</v>
      </c>
      <c r="Y826" t="s">
        <v>134</v>
      </c>
      <c r="Z826" t="s">
        <v>134</v>
      </c>
      <c r="AA826" t="s">
        <v>134</v>
      </c>
      <c r="AB826" t="s">
        <v>134</v>
      </c>
      <c r="BF826" t="s">
        <v>3178</v>
      </c>
    </row>
    <row r="827" spans="1:58" customFormat="1" x14ac:dyDescent="0.25">
      <c r="A827">
        <v>328462</v>
      </c>
      <c r="B827" t="s">
        <v>132</v>
      </c>
      <c r="F827" t="s">
        <v>202</v>
      </c>
      <c r="L827" t="s">
        <v>202</v>
      </c>
      <c r="N827" t="s">
        <v>202</v>
      </c>
      <c r="O827" t="s">
        <v>202</v>
      </c>
      <c r="P827" t="s">
        <v>202</v>
      </c>
      <c r="Q827" t="s">
        <v>202</v>
      </c>
      <c r="R827" t="s">
        <v>202</v>
      </c>
      <c r="S827" t="s">
        <v>202</v>
      </c>
      <c r="T827" t="s">
        <v>202</v>
      </c>
      <c r="U827" t="s">
        <v>202</v>
      </c>
      <c r="V827" t="s">
        <v>202</v>
      </c>
      <c r="W827" t="s">
        <v>202</v>
      </c>
      <c r="X827" t="s">
        <v>202</v>
      </c>
      <c r="Y827" t="s">
        <v>202</v>
      </c>
      <c r="Z827" t="s">
        <v>202</v>
      </c>
      <c r="AA827" t="s">
        <v>202</v>
      </c>
      <c r="AB827" t="s">
        <v>202</v>
      </c>
      <c r="BF827" t="s">
        <v>3184</v>
      </c>
    </row>
    <row r="828" spans="1:58" customFormat="1" x14ac:dyDescent="0.25">
      <c r="A828">
        <v>330049</v>
      </c>
      <c r="B828" t="s">
        <v>132</v>
      </c>
      <c r="H828" t="s">
        <v>202</v>
      </c>
      <c r="M828" t="s">
        <v>202</v>
      </c>
      <c r="O828" t="s">
        <v>202</v>
      </c>
      <c r="P828" t="s">
        <v>202</v>
      </c>
      <c r="R828" t="s">
        <v>202</v>
      </c>
      <c r="S828" t="s">
        <v>202</v>
      </c>
      <c r="T828" t="s">
        <v>202</v>
      </c>
      <c r="V828" t="s">
        <v>202</v>
      </c>
      <c r="W828" t="s">
        <v>202</v>
      </c>
      <c r="X828" t="s">
        <v>202</v>
      </c>
      <c r="Y828" t="s">
        <v>202</v>
      </c>
      <c r="Z828" t="s">
        <v>202</v>
      </c>
      <c r="AA828" t="s">
        <v>202</v>
      </c>
      <c r="AB828" t="s">
        <v>202</v>
      </c>
      <c r="BF828" t="s">
        <v>3184</v>
      </c>
    </row>
    <row r="829" spans="1:58" customFormat="1" x14ac:dyDescent="0.25">
      <c r="A829">
        <v>324441</v>
      </c>
      <c r="B829" t="s">
        <v>132</v>
      </c>
      <c r="M829" t="s">
        <v>202</v>
      </c>
      <c r="N829" t="s">
        <v>202</v>
      </c>
      <c r="O829" t="s">
        <v>202</v>
      </c>
      <c r="P829" t="s">
        <v>202</v>
      </c>
      <c r="V829" t="s">
        <v>202</v>
      </c>
      <c r="AA829" t="s">
        <v>202</v>
      </c>
      <c r="AB829" t="s">
        <v>202</v>
      </c>
      <c r="BF829" t="s">
        <v>3184</v>
      </c>
    </row>
    <row r="830" spans="1:58" customFormat="1" x14ac:dyDescent="0.25">
      <c r="A830">
        <v>323744</v>
      </c>
      <c r="B830" t="s">
        <v>132</v>
      </c>
      <c r="D830" t="s">
        <v>202</v>
      </c>
      <c r="P830" t="s">
        <v>202</v>
      </c>
      <c r="Q830" t="s">
        <v>202</v>
      </c>
      <c r="R830" t="s">
        <v>202</v>
      </c>
      <c r="S830" t="s">
        <v>202</v>
      </c>
      <c r="T830" t="s">
        <v>202</v>
      </c>
      <c r="W830" t="s">
        <v>202</v>
      </c>
      <c r="X830" t="s">
        <v>202</v>
      </c>
      <c r="Y830" t="s">
        <v>202</v>
      </c>
      <c r="Z830" t="s">
        <v>202</v>
      </c>
      <c r="AA830" t="s">
        <v>202</v>
      </c>
      <c r="AB830" t="s">
        <v>202</v>
      </c>
      <c r="BF830" t="s">
        <v>3184</v>
      </c>
    </row>
    <row r="831" spans="1:58" customFormat="1" x14ac:dyDescent="0.25">
      <c r="A831">
        <v>323667</v>
      </c>
      <c r="B831" t="s">
        <v>132</v>
      </c>
      <c r="M831" t="s">
        <v>202</v>
      </c>
      <c r="P831" t="s">
        <v>202</v>
      </c>
      <c r="S831" t="s">
        <v>202</v>
      </c>
      <c r="V831" t="s">
        <v>202</v>
      </c>
      <c r="W831" t="s">
        <v>202</v>
      </c>
      <c r="X831" t="s">
        <v>202</v>
      </c>
      <c r="Y831" t="s">
        <v>202</v>
      </c>
      <c r="Z831" t="s">
        <v>202</v>
      </c>
      <c r="AA831" t="s">
        <v>202</v>
      </c>
      <c r="AB831" t="s">
        <v>202</v>
      </c>
      <c r="BF831" t="s">
        <v>3184</v>
      </c>
    </row>
    <row r="832" spans="1:58" customFormat="1" x14ac:dyDescent="0.25">
      <c r="A832">
        <v>316106</v>
      </c>
      <c r="B832" t="s">
        <v>132</v>
      </c>
      <c r="W832" t="s">
        <v>202</v>
      </c>
      <c r="X832" t="s">
        <v>202</v>
      </c>
      <c r="Y832" t="s">
        <v>202</v>
      </c>
      <c r="Z832" t="s">
        <v>202</v>
      </c>
      <c r="AA832" t="s">
        <v>202</v>
      </c>
      <c r="AB832" t="s">
        <v>202</v>
      </c>
      <c r="BF832" t="s">
        <v>3184</v>
      </c>
    </row>
    <row r="833" spans="1:58" customFormat="1" x14ac:dyDescent="0.25">
      <c r="A833">
        <v>324107</v>
      </c>
      <c r="B833" t="s">
        <v>132</v>
      </c>
      <c r="H833" t="s">
        <v>202</v>
      </c>
      <c r="M833" t="s">
        <v>202</v>
      </c>
      <c r="O833" t="s">
        <v>202</v>
      </c>
      <c r="W833" t="s">
        <v>202</v>
      </c>
      <c r="X833" t="s">
        <v>202</v>
      </c>
      <c r="BF833" t="s">
        <v>3184</v>
      </c>
    </row>
    <row r="834" spans="1:58" customFormat="1" x14ac:dyDescent="0.25">
      <c r="A834">
        <v>322937</v>
      </c>
      <c r="B834" t="s">
        <v>132</v>
      </c>
      <c r="I834" t="s">
        <v>202</v>
      </c>
      <c r="N834" t="s">
        <v>202</v>
      </c>
      <c r="P834" t="s">
        <v>202</v>
      </c>
      <c r="V834" t="s">
        <v>202</v>
      </c>
      <c r="W834" t="s">
        <v>202</v>
      </c>
      <c r="X834" t="s">
        <v>202</v>
      </c>
      <c r="Z834" t="s">
        <v>202</v>
      </c>
      <c r="AA834" t="s">
        <v>202</v>
      </c>
      <c r="BF834" t="s">
        <v>3184</v>
      </c>
    </row>
    <row r="835" spans="1:58" customFormat="1" x14ac:dyDescent="0.25">
      <c r="A835">
        <v>305400</v>
      </c>
      <c r="B835" t="s">
        <v>132</v>
      </c>
      <c r="E835" t="s">
        <v>202</v>
      </c>
      <c r="G835" t="s">
        <v>202</v>
      </c>
      <c r="M835" t="s">
        <v>202</v>
      </c>
      <c r="W835" t="s">
        <v>202</v>
      </c>
      <c r="Y835" t="s">
        <v>202</v>
      </c>
      <c r="Z835" t="s">
        <v>202</v>
      </c>
      <c r="AA835" t="s">
        <v>202</v>
      </c>
      <c r="BF835" t="s">
        <v>3184</v>
      </c>
    </row>
    <row r="836" spans="1:58" customFormat="1" x14ac:dyDescent="0.25">
      <c r="A836">
        <v>310879</v>
      </c>
      <c r="B836" t="s">
        <v>132</v>
      </c>
      <c r="N836" t="s">
        <v>202</v>
      </c>
      <c r="P836" t="s">
        <v>202</v>
      </c>
      <c r="Q836" t="s">
        <v>202</v>
      </c>
      <c r="W836" t="s">
        <v>202</v>
      </c>
      <c r="AA836" t="s">
        <v>202</v>
      </c>
      <c r="BF836" t="s">
        <v>3184</v>
      </c>
    </row>
    <row r="837" spans="1:58" customFormat="1" x14ac:dyDescent="0.25">
      <c r="A837">
        <v>313484</v>
      </c>
      <c r="B837" t="s">
        <v>132</v>
      </c>
      <c r="H837" t="s">
        <v>202</v>
      </c>
      <c r="N837" t="s">
        <v>202</v>
      </c>
      <c r="P837" t="s">
        <v>202</v>
      </c>
      <c r="Z837" t="s">
        <v>202</v>
      </c>
      <c r="AA837" t="s">
        <v>202</v>
      </c>
      <c r="BF837" t="s">
        <v>3184</v>
      </c>
    </row>
    <row r="838" spans="1:58" customFormat="1" x14ac:dyDescent="0.25">
      <c r="A838">
        <v>301205</v>
      </c>
      <c r="B838" t="s">
        <v>132</v>
      </c>
      <c r="Q838" t="s">
        <v>202</v>
      </c>
      <c r="R838" t="s">
        <v>202</v>
      </c>
      <c r="U838" t="s">
        <v>202</v>
      </c>
      <c r="W838" t="s">
        <v>202</v>
      </c>
      <c r="AA838" t="s">
        <v>202</v>
      </c>
      <c r="BF838" t="s">
        <v>3184</v>
      </c>
    </row>
    <row r="839" spans="1:58" customFormat="1" x14ac:dyDescent="0.25">
      <c r="A839">
        <v>339144</v>
      </c>
      <c r="B839" t="s">
        <v>132</v>
      </c>
      <c r="F839" t="s">
        <v>202</v>
      </c>
      <c r="J839" t="s">
        <v>202</v>
      </c>
      <c r="K839" t="s">
        <v>202</v>
      </c>
      <c r="M839" t="s">
        <v>202</v>
      </c>
      <c r="P839" t="s">
        <v>202</v>
      </c>
      <c r="Q839" t="s">
        <v>202</v>
      </c>
      <c r="R839" t="s">
        <v>202</v>
      </c>
      <c r="S839" t="s">
        <v>202</v>
      </c>
      <c r="T839" t="s">
        <v>202</v>
      </c>
      <c r="U839" t="s">
        <v>202</v>
      </c>
      <c r="V839" t="s">
        <v>202</v>
      </c>
      <c r="W839" t="s">
        <v>202</v>
      </c>
      <c r="X839" t="s">
        <v>202</v>
      </c>
      <c r="Y839" t="s">
        <v>202</v>
      </c>
      <c r="Z839" t="s">
        <v>202</v>
      </c>
      <c r="AA839" t="s">
        <v>202</v>
      </c>
      <c r="AB839" t="s">
        <v>202</v>
      </c>
      <c r="BF839">
        <v>0</v>
      </c>
    </row>
    <row r="840" spans="1:58" customFormat="1" x14ac:dyDescent="0.25">
      <c r="A840">
        <v>339457</v>
      </c>
      <c r="B840" t="s">
        <v>132</v>
      </c>
      <c r="I840" t="s">
        <v>202</v>
      </c>
      <c r="J840" t="s">
        <v>202</v>
      </c>
      <c r="M840" t="s">
        <v>202</v>
      </c>
      <c r="N840" t="s">
        <v>202</v>
      </c>
      <c r="P840" t="s">
        <v>202</v>
      </c>
      <c r="Q840" t="s">
        <v>202</v>
      </c>
      <c r="S840" t="s">
        <v>202</v>
      </c>
      <c r="T840" t="s">
        <v>202</v>
      </c>
      <c r="U840" t="s">
        <v>202</v>
      </c>
      <c r="V840" t="s">
        <v>202</v>
      </c>
      <c r="W840" t="s">
        <v>202</v>
      </c>
      <c r="X840" t="s">
        <v>202</v>
      </c>
      <c r="Y840" t="s">
        <v>202</v>
      </c>
      <c r="Z840" t="s">
        <v>202</v>
      </c>
      <c r="AA840" t="s">
        <v>202</v>
      </c>
      <c r="AB840" t="s">
        <v>202</v>
      </c>
      <c r="BF840">
        <v>0</v>
      </c>
    </row>
    <row r="841" spans="1:58" customFormat="1" x14ac:dyDescent="0.25">
      <c r="A841">
        <v>339188</v>
      </c>
      <c r="B841" t="s">
        <v>132</v>
      </c>
      <c r="E841" t="s">
        <v>202</v>
      </c>
      <c r="M841" t="s">
        <v>202</v>
      </c>
      <c r="N841" t="s">
        <v>202</v>
      </c>
      <c r="P841" t="s">
        <v>202</v>
      </c>
      <c r="Q841" t="s">
        <v>202</v>
      </c>
      <c r="S841" t="s">
        <v>202</v>
      </c>
      <c r="T841" t="s">
        <v>202</v>
      </c>
      <c r="U841" t="s">
        <v>202</v>
      </c>
      <c r="V841" t="s">
        <v>202</v>
      </c>
      <c r="W841" t="s">
        <v>202</v>
      </c>
      <c r="X841" t="s">
        <v>202</v>
      </c>
      <c r="Y841" t="s">
        <v>202</v>
      </c>
      <c r="Z841" t="s">
        <v>202</v>
      </c>
      <c r="AA841" t="s">
        <v>202</v>
      </c>
      <c r="AB841" t="s">
        <v>202</v>
      </c>
      <c r="BF841">
        <v>0</v>
      </c>
    </row>
    <row r="842" spans="1:58" customFormat="1" x14ac:dyDescent="0.25">
      <c r="A842">
        <v>317386</v>
      </c>
      <c r="B842" t="s">
        <v>132</v>
      </c>
      <c r="I842" t="s">
        <v>202</v>
      </c>
      <c r="M842" t="s">
        <v>202</v>
      </c>
      <c r="N842" t="s">
        <v>202</v>
      </c>
      <c r="P842" t="s">
        <v>202</v>
      </c>
      <c r="T842" t="s">
        <v>202</v>
      </c>
      <c r="V842" t="s">
        <v>202</v>
      </c>
      <c r="W842" t="s">
        <v>202</v>
      </c>
      <c r="X842" t="s">
        <v>202</v>
      </c>
      <c r="Y842" t="s">
        <v>202</v>
      </c>
      <c r="Z842" t="s">
        <v>202</v>
      </c>
      <c r="AA842" t="s">
        <v>202</v>
      </c>
      <c r="AB842" t="s">
        <v>202</v>
      </c>
      <c r="BF842">
        <v>0</v>
      </c>
    </row>
    <row r="843" spans="1:58" customFormat="1" x14ac:dyDescent="0.25">
      <c r="A843">
        <v>339834</v>
      </c>
      <c r="B843" t="s">
        <v>132</v>
      </c>
      <c r="J843" t="s">
        <v>202</v>
      </c>
      <c r="M843" t="s">
        <v>202</v>
      </c>
      <c r="P843" t="s">
        <v>202</v>
      </c>
      <c r="W843" t="s">
        <v>202</v>
      </c>
      <c r="X843" t="s">
        <v>202</v>
      </c>
      <c r="Y843" t="s">
        <v>202</v>
      </c>
      <c r="Z843" t="s">
        <v>202</v>
      </c>
      <c r="AA843" t="s">
        <v>202</v>
      </c>
      <c r="AB843" t="s">
        <v>202</v>
      </c>
      <c r="BF843">
        <v>0</v>
      </c>
    </row>
    <row r="844" spans="1:58" customFormat="1" x14ac:dyDescent="0.25">
      <c r="A844">
        <v>339596</v>
      </c>
      <c r="B844" t="s">
        <v>132</v>
      </c>
      <c r="F844" t="s">
        <v>202</v>
      </c>
      <c r="H844" t="s">
        <v>202</v>
      </c>
      <c r="K844" t="s">
        <v>202</v>
      </c>
      <c r="M844" t="s">
        <v>202</v>
      </c>
      <c r="P844" t="s">
        <v>202</v>
      </c>
      <c r="R844" t="s">
        <v>202</v>
      </c>
      <c r="W844" t="s">
        <v>202</v>
      </c>
      <c r="X844" t="s">
        <v>202</v>
      </c>
      <c r="AB844" t="s">
        <v>202</v>
      </c>
      <c r="BF844">
        <v>0</v>
      </c>
    </row>
    <row r="845" spans="1:58" customFormat="1" x14ac:dyDescent="0.25">
      <c r="A845">
        <v>339037</v>
      </c>
      <c r="B845" t="s">
        <v>132</v>
      </c>
      <c r="F845" t="s">
        <v>202</v>
      </c>
      <c r="I845" t="s">
        <v>202</v>
      </c>
      <c r="K845" t="s">
        <v>202</v>
      </c>
      <c r="U845" t="s">
        <v>202</v>
      </c>
      <c r="W845" t="s">
        <v>202</v>
      </c>
      <c r="X845" t="s">
        <v>202</v>
      </c>
      <c r="Z845" t="s">
        <v>202</v>
      </c>
      <c r="AB845" t="s">
        <v>202</v>
      </c>
      <c r="BF845">
        <v>0</v>
      </c>
    </row>
    <row r="846" spans="1:58" customFormat="1" x14ac:dyDescent="0.25">
      <c r="A846">
        <v>339595</v>
      </c>
      <c r="B846" t="s">
        <v>132</v>
      </c>
      <c r="I846" t="s">
        <v>202</v>
      </c>
      <c r="P846" t="s">
        <v>202</v>
      </c>
      <c r="R846" t="s">
        <v>202</v>
      </c>
      <c r="U846" t="s">
        <v>202</v>
      </c>
      <c r="W846" t="s">
        <v>202</v>
      </c>
      <c r="Y846" t="s">
        <v>202</v>
      </c>
      <c r="AA846" t="s">
        <v>202</v>
      </c>
      <c r="AB846" t="s">
        <v>202</v>
      </c>
      <c r="BF846">
        <v>0</v>
      </c>
    </row>
    <row r="847" spans="1:58" customFormat="1" x14ac:dyDescent="0.25">
      <c r="A847">
        <v>340124</v>
      </c>
      <c r="B847" t="s">
        <v>132</v>
      </c>
      <c r="K847" t="s">
        <v>202</v>
      </c>
      <c r="R847" t="s">
        <v>202</v>
      </c>
      <c r="S847" t="s">
        <v>202</v>
      </c>
      <c r="U847" t="s">
        <v>202</v>
      </c>
      <c r="X847" t="s">
        <v>202</v>
      </c>
      <c r="Z847" t="s">
        <v>202</v>
      </c>
      <c r="AB847" t="s">
        <v>202</v>
      </c>
      <c r="BF847">
        <v>0</v>
      </c>
    </row>
    <row r="848" spans="1:58" customFormat="1" x14ac:dyDescent="0.25">
      <c r="A848">
        <v>339606</v>
      </c>
      <c r="B848" t="s">
        <v>132</v>
      </c>
      <c r="I848" t="s">
        <v>202</v>
      </c>
      <c r="P848" t="s">
        <v>202</v>
      </c>
      <c r="V848" t="s">
        <v>202</v>
      </c>
      <c r="W848" t="s">
        <v>202</v>
      </c>
      <c r="Z848" t="s">
        <v>202</v>
      </c>
      <c r="AA848" t="s">
        <v>202</v>
      </c>
      <c r="AB848" t="s">
        <v>202</v>
      </c>
      <c r="BF848">
        <v>0</v>
      </c>
    </row>
    <row r="849" spans="1:58" customFormat="1" x14ac:dyDescent="0.25">
      <c r="A849">
        <v>339086</v>
      </c>
      <c r="B849" t="s">
        <v>132</v>
      </c>
      <c r="F849" t="s">
        <v>202</v>
      </c>
      <c r="P849" t="s">
        <v>202</v>
      </c>
      <c r="U849" t="s">
        <v>202</v>
      </c>
      <c r="W849" t="s">
        <v>202</v>
      </c>
      <c r="X849" t="s">
        <v>202</v>
      </c>
      <c r="Z849" t="s">
        <v>202</v>
      </c>
      <c r="AB849" t="s">
        <v>202</v>
      </c>
      <c r="BF849">
        <v>0</v>
      </c>
    </row>
    <row r="850" spans="1:58" customFormat="1" x14ac:dyDescent="0.25">
      <c r="A850">
        <v>339400</v>
      </c>
      <c r="B850" t="s">
        <v>132</v>
      </c>
      <c r="K850" t="s">
        <v>202</v>
      </c>
      <c r="P850" t="s">
        <v>202</v>
      </c>
      <c r="R850" t="s">
        <v>202</v>
      </c>
      <c r="U850" t="s">
        <v>202</v>
      </c>
      <c r="W850" t="s">
        <v>202</v>
      </c>
      <c r="X850" t="s">
        <v>202</v>
      </c>
      <c r="AB850" t="s">
        <v>202</v>
      </c>
      <c r="BF850">
        <v>0</v>
      </c>
    </row>
    <row r="851" spans="1:58" customFormat="1" x14ac:dyDescent="0.25">
      <c r="A851">
        <v>339716</v>
      </c>
      <c r="B851" t="s">
        <v>132</v>
      </c>
      <c r="Q851" t="s">
        <v>202</v>
      </c>
      <c r="U851" t="s">
        <v>202</v>
      </c>
      <c r="W851" t="s">
        <v>202</v>
      </c>
      <c r="X851" t="s">
        <v>202</v>
      </c>
      <c r="Z851" t="s">
        <v>202</v>
      </c>
      <c r="AA851" t="s">
        <v>202</v>
      </c>
      <c r="AB851" t="s">
        <v>202</v>
      </c>
      <c r="BF851">
        <v>0</v>
      </c>
    </row>
    <row r="852" spans="1:58" customFormat="1" x14ac:dyDescent="0.25">
      <c r="A852">
        <v>339994</v>
      </c>
      <c r="B852" t="s">
        <v>132</v>
      </c>
      <c r="G852" t="s">
        <v>202</v>
      </c>
      <c r="M852" t="s">
        <v>202</v>
      </c>
      <c r="U852" t="s">
        <v>202</v>
      </c>
      <c r="V852" t="s">
        <v>202</v>
      </c>
      <c r="W852" t="s">
        <v>202</v>
      </c>
      <c r="AB852" t="s">
        <v>202</v>
      </c>
      <c r="BF852">
        <v>0</v>
      </c>
    </row>
    <row r="853" spans="1:58" customFormat="1" x14ac:dyDescent="0.25">
      <c r="A853">
        <v>337990</v>
      </c>
      <c r="B853" t="s">
        <v>132</v>
      </c>
      <c r="C853" t="s">
        <v>137</v>
      </c>
      <c r="F853" t="s">
        <v>137</v>
      </c>
      <c r="G853" t="s">
        <v>137</v>
      </c>
      <c r="I853" t="s">
        <v>136</v>
      </c>
      <c r="K853" t="s">
        <v>134</v>
      </c>
      <c r="O853" t="s">
        <v>134</v>
      </c>
      <c r="P853" t="s">
        <v>137</v>
      </c>
      <c r="S853" t="s">
        <v>137</v>
      </c>
      <c r="V853" t="s">
        <v>134</v>
      </c>
      <c r="W853" t="s">
        <v>134</v>
      </c>
      <c r="X853" t="s">
        <v>134</v>
      </c>
      <c r="Y853" t="s">
        <v>134</v>
      </c>
      <c r="Z853" t="s">
        <v>134</v>
      </c>
      <c r="AA853" t="s">
        <v>134</v>
      </c>
      <c r="AB853" t="s">
        <v>134</v>
      </c>
      <c r="BF853">
        <v>0</v>
      </c>
    </row>
    <row r="854" spans="1:58" customFormat="1" x14ac:dyDescent="0.25">
      <c r="A854">
        <v>339264</v>
      </c>
      <c r="B854" t="s">
        <v>132</v>
      </c>
      <c r="O854" t="s">
        <v>134</v>
      </c>
      <c r="W854" t="s">
        <v>134</v>
      </c>
      <c r="X854" t="s">
        <v>134</v>
      </c>
      <c r="Y854" t="s">
        <v>134</v>
      </c>
      <c r="Z854" t="s">
        <v>134</v>
      </c>
      <c r="AA854" t="s">
        <v>134</v>
      </c>
      <c r="AB854" t="s">
        <v>134</v>
      </c>
      <c r="BF854">
        <v>0</v>
      </c>
    </row>
    <row r="855" spans="1:58" customFormat="1" x14ac:dyDescent="0.25">
      <c r="A855">
        <v>338514</v>
      </c>
      <c r="B855" t="s">
        <v>132</v>
      </c>
      <c r="D855" t="s">
        <v>137</v>
      </c>
      <c r="F855" t="s">
        <v>137</v>
      </c>
      <c r="H855" t="s">
        <v>137</v>
      </c>
      <c r="J855" t="s">
        <v>134</v>
      </c>
      <c r="O855" t="s">
        <v>134</v>
      </c>
      <c r="P855" t="s">
        <v>136</v>
      </c>
      <c r="R855" t="s">
        <v>134</v>
      </c>
      <c r="S855" t="s">
        <v>136</v>
      </c>
      <c r="U855" t="s">
        <v>136</v>
      </c>
      <c r="W855" t="s">
        <v>134</v>
      </c>
      <c r="X855" t="s">
        <v>134</v>
      </c>
      <c r="Y855" t="s">
        <v>134</v>
      </c>
      <c r="Z855" t="s">
        <v>134</v>
      </c>
      <c r="AA855" t="s">
        <v>134</v>
      </c>
      <c r="AB855" t="s">
        <v>134</v>
      </c>
      <c r="BF855">
        <v>0</v>
      </c>
    </row>
    <row r="856" spans="1:58" customFormat="1" x14ac:dyDescent="0.25">
      <c r="A856">
        <v>335216</v>
      </c>
      <c r="B856" t="s">
        <v>132</v>
      </c>
      <c r="H856" t="s">
        <v>137</v>
      </c>
      <c r="K856" t="s">
        <v>136</v>
      </c>
      <c r="O856" t="s">
        <v>134</v>
      </c>
      <c r="P856" t="s">
        <v>136</v>
      </c>
      <c r="Q856" t="s">
        <v>137</v>
      </c>
      <c r="R856" t="s">
        <v>136</v>
      </c>
      <c r="S856" t="s">
        <v>137</v>
      </c>
      <c r="T856" t="s">
        <v>136</v>
      </c>
      <c r="V856" t="s">
        <v>137</v>
      </c>
      <c r="X856" t="s">
        <v>136</v>
      </c>
      <c r="Y856" t="s">
        <v>137</v>
      </c>
      <c r="Z856" t="s">
        <v>137</v>
      </c>
      <c r="AA856" t="s">
        <v>136</v>
      </c>
      <c r="AB856" t="s">
        <v>134</v>
      </c>
      <c r="BF856">
        <v>0</v>
      </c>
    </row>
    <row r="857" spans="1:58" customFormat="1" x14ac:dyDescent="0.25">
      <c r="A857">
        <v>339521</v>
      </c>
      <c r="B857" t="s">
        <v>132</v>
      </c>
      <c r="H857" t="s">
        <v>137</v>
      </c>
      <c r="O857" t="s">
        <v>134</v>
      </c>
      <c r="P857" t="s">
        <v>137</v>
      </c>
      <c r="S857" t="s">
        <v>137</v>
      </c>
      <c r="W857" t="s">
        <v>136</v>
      </c>
      <c r="X857" t="s">
        <v>136</v>
      </c>
      <c r="Y857" t="s">
        <v>136</v>
      </c>
      <c r="Z857" t="s">
        <v>136</v>
      </c>
      <c r="AA857" t="s">
        <v>136</v>
      </c>
      <c r="AB857" t="s">
        <v>134</v>
      </c>
      <c r="BF857">
        <v>0</v>
      </c>
    </row>
    <row r="858" spans="1:58" customFormat="1" x14ac:dyDescent="0.25">
      <c r="A858">
        <v>338010</v>
      </c>
      <c r="B858" t="s">
        <v>132</v>
      </c>
      <c r="E858" t="s">
        <v>137</v>
      </c>
      <c r="G858" t="s">
        <v>137</v>
      </c>
      <c r="N858" t="s">
        <v>137</v>
      </c>
      <c r="O858" t="s">
        <v>134</v>
      </c>
      <c r="P858" t="s">
        <v>137</v>
      </c>
      <c r="AB858" t="s">
        <v>134</v>
      </c>
      <c r="BF858">
        <v>0</v>
      </c>
    </row>
    <row r="859" spans="1:58" customFormat="1" x14ac:dyDescent="0.25">
      <c r="A859">
        <v>337940</v>
      </c>
      <c r="B859" t="s">
        <v>132</v>
      </c>
      <c r="C859" t="s">
        <v>137</v>
      </c>
      <c r="I859" t="s">
        <v>136</v>
      </c>
      <c r="J859" t="s">
        <v>137</v>
      </c>
      <c r="N859" t="s">
        <v>134</v>
      </c>
      <c r="O859" t="s">
        <v>134</v>
      </c>
      <c r="P859" t="s">
        <v>134</v>
      </c>
      <c r="Q859" t="s">
        <v>134</v>
      </c>
      <c r="R859" t="s">
        <v>134</v>
      </c>
      <c r="S859" t="s">
        <v>134</v>
      </c>
      <c r="T859" t="s">
        <v>134</v>
      </c>
      <c r="U859" t="s">
        <v>134</v>
      </c>
      <c r="V859" t="s">
        <v>134</v>
      </c>
      <c r="W859" t="s">
        <v>134</v>
      </c>
      <c r="X859" t="s">
        <v>134</v>
      </c>
      <c r="Y859" t="s">
        <v>134</v>
      </c>
      <c r="Z859" t="s">
        <v>134</v>
      </c>
      <c r="AA859" t="s">
        <v>134</v>
      </c>
      <c r="AB859" t="s">
        <v>134</v>
      </c>
      <c r="BF859">
        <v>0</v>
      </c>
    </row>
    <row r="860" spans="1:58" customFormat="1" x14ac:dyDescent="0.25">
      <c r="A860">
        <v>339316</v>
      </c>
      <c r="B860" t="s">
        <v>132</v>
      </c>
      <c r="H860" t="s">
        <v>136</v>
      </c>
      <c r="I860" t="s">
        <v>136</v>
      </c>
      <c r="K860" t="s">
        <v>136</v>
      </c>
      <c r="N860" t="s">
        <v>136</v>
      </c>
      <c r="O860" t="s">
        <v>134</v>
      </c>
      <c r="P860" t="s">
        <v>134</v>
      </c>
      <c r="Q860" t="s">
        <v>134</v>
      </c>
      <c r="R860" t="s">
        <v>134</v>
      </c>
      <c r="S860" t="s">
        <v>134</v>
      </c>
      <c r="T860" t="s">
        <v>134</v>
      </c>
      <c r="U860" t="s">
        <v>134</v>
      </c>
      <c r="V860" t="s">
        <v>134</v>
      </c>
      <c r="W860" t="s">
        <v>134</v>
      </c>
      <c r="X860" t="s">
        <v>134</v>
      </c>
      <c r="Y860" t="s">
        <v>134</v>
      </c>
      <c r="Z860" t="s">
        <v>134</v>
      </c>
      <c r="AA860" t="s">
        <v>134</v>
      </c>
      <c r="AB860" t="s">
        <v>134</v>
      </c>
      <c r="BF860">
        <v>0</v>
      </c>
    </row>
    <row r="861" spans="1:58" customFormat="1" x14ac:dyDescent="0.25">
      <c r="A861">
        <v>339627</v>
      </c>
      <c r="B861" t="s">
        <v>132</v>
      </c>
      <c r="E861" t="s">
        <v>136</v>
      </c>
      <c r="J861" t="s">
        <v>134</v>
      </c>
      <c r="K861" t="s">
        <v>134</v>
      </c>
      <c r="L861" t="s">
        <v>134</v>
      </c>
      <c r="O861" t="s">
        <v>134</v>
      </c>
      <c r="P861" t="s">
        <v>134</v>
      </c>
      <c r="Q861" t="s">
        <v>134</v>
      </c>
      <c r="R861" t="s">
        <v>134</v>
      </c>
      <c r="S861" t="s">
        <v>134</v>
      </c>
      <c r="T861" t="s">
        <v>134</v>
      </c>
      <c r="U861" t="s">
        <v>134</v>
      </c>
      <c r="V861" t="s">
        <v>134</v>
      </c>
      <c r="W861" t="s">
        <v>134</v>
      </c>
      <c r="X861" t="s">
        <v>134</v>
      </c>
      <c r="Y861" t="s">
        <v>134</v>
      </c>
      <c r="Z861" t="s">
        <v>134</v>
      </c>
      <c r="AA861" t="s">
        <v>134</v>
      </c>
      <c r="AB861" t="s">
        <v>134</v>
      </c>
      <c r="BF861">
        <v>0</v>
      </c>
    </row>
    <row r="862" spans="1:58" customFormat="1" x14ac:dyDescent="0.25">
      <c r="A862">
        <v>339112</v>
      </c>
      <c r="B862" t="s">
        <v>132</v>
      </c>
      <c r="C862" t="s">
        <v>137</v>
      </c>
      <c r="F862" t="s">
        <v>137</v>
      </c>
      <c r="J862" t="s">
        <v>134</v>
      </c>
      <c r="K862" t="s">
        <v>134</v>
      </c>
      <c r="M862" t="s">
        <v>136</v>
      </c>
      <c r="O862" t="s">
        <v>134</v>
      </c>
      <c r="P862" t="s">
        <v>134</v>
      </c>
      <c r="Q862" t="s">
        <v>134</v>
      </c>
      <c r="R862" t="s">
        <v>134</v>
      </c>
      <c r="S862" t="s">
        <v>134</v>
      </c>
      <c r="T862" t="s">
        <v>134</v>
      </c>
      <c r="U862" t="s">
        <v>134</v>
      </c>
      <c r="V862" t="s">
        <v>134</v>
      </c>
      <c r="W862" t="s">
        <v>134</v>
      </c>
      <c r="X862" t="s">
        <v>134</v>
      </c>
      <c r="Y862" t="s">
        <v>134</v>
      </c>
      <c r="Z862" t="s">
        <v>134</v>
      </c>
      <c r="AA862" t="s">
        <v>134</v>
      </c>
      <c r="AB862" t="s">
        <v>134</v>
      </c>
      <c r="BF862">
        <v>0</v>
      </c>
    </row>
    <row r="863" spans="1:58" customFormat="1" x14ac:dyDescent="0.25">
      <c r="A863">
        <v>337380</v>
      </c>
      <c r="B863" t="s">
        <v>132</v>
      </c>
      <c r="F863" t="s">
        <v>137</v>
      </c>
      <c r="K863" t="s">
        <v>136</v>
      </c>
      <c r="L863" t="s">
        <v>136</v>
      </c>
      <c r="O863" t="s">
        <v>134</v>
      </c>
      <c r="P863" t="s">
        <v>136</v>
      </c>
      <c r="Q863" t="s">
        <v>137</v>
      </c>
      <c r="R863" t="s">
        <v>137</v>
      </c>
      <c r="S863" t="s">
        <v>137</v>
      </c>
      <c r="T863" t="s">
        <v>136</v>
      </c>
      <c r="U863" t="s">
        <v>136</v>
      </c>
      <c r="V863" t="s">
        <v>136</v>
      </c>
      <c r="W863" t="s">
        <v>134</v>
      </c>
      <c r="X863" t="s">
        <v>134</v>
      </c>
      <c r="Y863" t="s">
        <v>134</v>
      </c>
      <c r="Z863" t="s">
        <v>134</v>
      </c>
      <c r="AA863" t="s">
        <v>134</v>
      </c>
      <c r="AB863" t="s">
        <v>134</v>
      </c>
      <c r="BF863">
        <v>0</v>
      </c>
    </row>
    <row r="864" spans="1:58" customFormat="1" x14ac:dyDescent="0.25">
      <c r="A864">
        <v>337604</v>
      </c>
      <c r="B864" t="s">
        <v>132</v>
      </c>
      <c r="J864" t="s">
        <v>134</v>
      </c>
      <c r="K864" t="s">
        <v>134</v>
      </c>
      <c r="M864" t="s">
        <v>134</v>
      </c>
      <c r="O864" t="s">
        <v>134</v>
      </c>
      <c r="P864" t="s">
        <v>134</v>
      </c>
      <c r="R864" t="s">
        <v>137</v>
      </c>
      <c r="S864" t="s">
        <v>134</v>
      </c>
      <c r="W864" t="s">
        <v>134</v>
      </c>
      <c r="X864" t="s">
        <v>134</v>
      </c>
      <c r="Y864" t="s">
        <v>134</v>
      </c>
      <c r="Z864" t="s">
        <v>134</v>
      </c>
      <c r="AA864" t="s">
        <v>134</v>
      </c>
      <c r="AB864" t="s">
        <v>134</v>
      </c>
      <c r="BF864">
        <v>0</v>
      </c>
    </row>
    <row r="865" spans="1:58" customFormat="1" x14ac:dyDescent="0.25">
      <c r="A865">
        <v>337309</v>
      </c>
      <c r="B865" t="s">
        <v>132</v>
      </c>
      <c r="M865" t="s">
        <v>137</v>
      </c>
      <c r="N865" t="s">
        <v>137</v>
      </c>
      <c r="O865" t="s">
        <v>134</v>
      </c>
      <c r="P865" t="s">
        <v>137</v>
      </c>
      <c r="R865" t="s">
        <v>136</v>
      </c>
      <c r="W865" t="s">
        <v>136</v>
      </c>
      <c r="Z865" t="s">
        <v>134</v>
      </c>
      <c r="AA865" t="s">
        <v>134</v>
      </c>
      <c r="AB865" t="s">
        <v>134</v>
      </c>
      <c r="BF865">
        <v>0</v>
      </c>
    </row>
    <row r="866" spans="1:58" customFormat="1" x14ac:dyDescent="0.25">
      <c r="A866">
        <v>338310</v>
      </c>
      <c r="B866" t="s">
        <v>132</v>
      </c>
      <c r="G866" t="s">
        <v>136</v>
      </c>
      <c r="L866" t="s">
        <v>134</v>
      </c>
      <c r="M866" t="s">
        <v>134</v>
      </c>
      <c r="O866" t="s">
        <v>134</v>
      </c>
      <c r="P866" t="s">
        <v>134</v>
      </c>
      <c r="Q866" t="s">
        <v>134</v>
      </c>
      <c r="S866" t="s">
        <v>134</v>
      </c>
      <c r="T866" t="s">
        <v>136</v>
      </c>
      <c r="U866" t="s">
        <v>134</v>
      </c>
      <c r="W866" t="s">
        <v>134</v>
      </c>
      <c r="X866" t="s">
        <v>134</v>
      </c>
      <c r="Y866" t="s">
        <v>134</v>
      </c>
      <c r="Z866" t="s">
        <v>134</v>
      </c>
      <c r="AA866" t="s">
        <v>134</v>
      </c>
      <c r="AB866" t="s">
        <v>134</v>
      </c>
      <c r="BF866">
        <v>0</v>
      </c>
    </row>
    <row r="867" spans="1:58" customFormat="1" x14ac:dyDescent="0.25">
      <c r="A867">
        <v>338993</v>
      </c>
      <c r="B867" t="s">
        <v>132</v>
      </c>
      <c r="J867" t="s">
        <v>134</v>
      </c>
      <c r="L867" t="s">
        <v>137</v>
      </c>
      <c r="N867" t="s">
        <v>136</v>
      </c>
      <c r="O867" t="s">
        <v>134</v>
      </c>
      <c r="P867" t="s">
        <v>134</v>
      </c>
      <c r="Q867" t="s">
        <v>134</v>
      </c>
      <c r="R867" t="s">
        <v>134</v>
      </c>
      <c r="S867" t="s">
        <v>134</v>
      </c>
      <c r="T867" t="s">
        <v>134</v>
      </c>
      <c r="W867" t="s">
        <v>134</v>
      </c>
      <c r="X867" t="s">
        <v>134</v>
      </c>
      <c r="Y867" t="s">
        <v>134</v>
      </c>
      <c r="Z867" t="s">
        <v>134</v>
      </c>
      <c r="AA867" t="s">
        <v>134</v>
      </c>
      <c r="AB867" t="s">
        <v>134</v>
      </c>
      <c r="BF867">
        <v>0</v>
      </c>
    </row>
    <row r="868" spans="1:58" customFormat="1" x14ac:dyDescent="0.25">
      <c r="A868">
        <v>335801</v>
      </c>
      <c r="B868" t="s">
        <v>132</v>
      </c>
      <c r="I868" t="s">
        <v>137</v>
      </c>
      <c r="K868" t="s">
        <v>137</v>
      </c>
      <c r="N868" t="s">
        <v>134</v>
      </c>
      <c r="O868" t="s">
        <v>134</v>
      </c>
      <c r="P868" t="s">
        <v>137</v>
      </c>
      <c r="R868" t="s">
        <v>137</v>
      </c>
      <c r="S868" t="s">
        <v>136</v>
      </c>
      <c r="T868" t="s">
        <v>137</v>
      </c>
      <c r="V868" t="s">
        <v>134</v>
      </c>
      <c r="W868" t="s">
        <v>134</v>
      </c>
      <c r="X868" t="s">
        <v>134</v>
      </c>
      <c r="Y868" t="s">
        <v>134</v>
      </c>
      <c r="Z868" t="s">
        <v>134</v>
      </c>
      <c r="AA868" t="s">
        <v>134</v>
      </c>
      <c r="AB868" t="s">
        <v>134</v>
      </c>
      <c r="BF868">
        <v>0</v>
      </c>
    </row>
    <row r="869" spans="1:58" customFormat="1" x14ac:dyDescent="0.25">
      <c r="A869">
        <v>336009</v>
      </c>
      <c r="B869" t="s">
        <v>132</v>
      </c>
      <c r="O869" t="s">
        <v>134</v>
      </c>
      <c r="P869" t="s">
        <v>134</v>
      </c>
      <c r="R869" t="s">
        <v>134</v>
      </c>
      <c r="U869" t="s">
        <v>134</v>
      </c>
      <c r="W869" t="s">
        <v>134</v>
      </c>
      <c r="X869" t="s">
        <v>134</v>
      </c>
      <c r="Y869" t="s">
        <v>134</v>
      </c>
      <c r="Z869" t="s">
        <v>134</v>
      </c>
      <c r="AA869" t="s">
        <v>134</v>
      </c>
      <c r="AB869" t="s">
        <v>134</v>
      </c>
      <c r="BF869">
        <v>0</v>
      </c>
    </row>
    <row r="870" spans="1:58" customFormat="1" x14ac:dyDescent="0.25">
      <c r="A870">
        <v>339171</v>
      </c>
      <c r="B870" t="s">
        <v>132</v>
      </c>
      <c r="O870" t="s">
        <v>134</v>
      </c>
      <c r="R870" t="s">
        <v>136</v>
      </c>
      <c r="W870" t="s">
        <v>136</v>
      </c>
      <c r="AA870" t="s">
        <v>136</v>
      </c>
      <c r="AB870" t="s">
        <v>134</v>
      </c>
      <c r="BF870">
        <v>0</v>
      </c>
    </row>
    <row r="871" spans="1:58" customFormat="1" x14ac:dyDescent="0.25">
      <c r="A871">
        <v>339577</v>
      </c>
      <c r="B871" t="s">
        <v>132</v>
      </c>
      <c r="D871" t="s">
        <v>134</v>
      </c>
      <c r="L871" t="s">
        <v>134</v>
      </c>
      <c r="M871" t="s">
        <v>134</v>
      </c>
      <c r="O871" t="s">
        <v>134</v>
      </c>
      <c r="P871" t="s">
        <v>136</v>
      </c>
      <c r="Q871" t="s">
        <v>136</v>
      </c>
      <c r="S871" t="s">
        <v>136</v>
      </c>
      <c r="T871" t="s">
        <v>136</v>
      </c>
      <c r="U871" t="s">
        <v>136</v>
      </c>
      <c r="W871" t="s">
        <v>134</v>
      </c>
      <c r="X871" t="s">
        <v>134</v>
      </c>
      <c r="Y871" t="s">
        <v>134</v>
      </c>
      <c r="Z871" t="s">
        <v>134</v>
      </c>
      <c r="AA871" t="s">
        <v>134</v>
      </c>
      <c r="AB871" t="s">
        <v>134</v>
      </c>
      <c r="BF871">
        <v>0</v>
      </c>
    </row>
    <row r="872" spans="1:58" customFormat="1" x14ac:dyDescent="0.25">
      <c r="A872">
        <v>339578</v>
      </c>
      <c r="B872" t="s">
        <v>132</v>
      </c>
      <c r="F872" t="s">
        <v>134</v>
      </c>
      <c r="L872" t="s">
        <v>134</v>
      </c>
      <c r="M872" t="s">
        <v>134</v>
      </c>
      <c r="O872" t="s">
        <v>134</v>
      </c>
      <c r="P872" t="s">
        <v>134</v>
      </c>
      <c r="Q872" t="s">
        <v>134</v>
      </c>
      <c r="R872" t="s">
        <v>134</v>
      </c>
      <c r="S872" t="s">
        <v>134</v>
      </c>
      <c r="V872" t="s">
        <v>134</v>
      </c>
      <c r="W872" t="s">
        <v>134</v>
      </c>
      <c r="X872" t="s">
        <v>134</v>
      </c>
      <c r="Y872" t="s">
        <v>134</v>
      </c>
      <c r="Z872" t="s">
        <v>134</v>
      </c>
      <c r="AA872" t="s">
        <v>134</v>
      </c>
      <c r="AB872" t="s">
        <v>134</v>
      </c>
      <c r="BF872">
        <v>0</v>
      </c>
    </row>
    <row r="873" spans="1:58" customFormat="1" x14ac:dyDescent="0.25">
      <c r="A873">
        <v>339808</v>
      </c>
      <c r="B873" t="s">
        <v>132</v>
      </c>
      <c r="L873" t="s">
        <v>134</v>
      </c>
      <c r="M873" t="s">
        <v>134</v>
      </c>
      <c r="O873" t="s">
        <v>134</v>
      </c>
      <c r="W873" t="s">
        <v>134</v>
      </c>
      <c r="X873" t="s">
        <v>134</v>
      </c>
      <c r="Y873" t="s">
        <v>134</v>
      </c>
      <c r="Z873" t="s">
        <v>134</v>
      </c>
      <c r="AA873" t="s">
        <v>134</v>
      </c>
      <c r="AB873" t="s">
        <v>134</v>
      </c>
      <c r="BF873">
        <v>0</v>
      </c>
    </row>
    <row r="874" spans="1:58" customFormat="1" x14ac:dyDescent="0.25">
      <c r="A874">
        <v>338845</v>
      </c>
      <c r="B874" t="s">
        <v>132</v>
      </c>
      <c r="F874" t="s">
        <v>137</v>
      </c>
      <c r="K874" t="s">
        <v>137</v>
      </c>
      <c r="O874" t="s">
        <v>134</v>
      </c>
      <c r="P874" t="s">
        <v>134</v>
      </c>
      <c r="Q874" t="s">
        <v>134</v>
      </c>
      <c r="R874" t="s">
        <v>134</v>
      </c>
      <c r="S874" t="s">
        <v>134</v>
      </c>
      <c r="T874" t="s">
        <v>137</v>
      </c>
      <c r="W874" t="s">
        <v>134</v>
      </c>
      <c r="X874" t="s">
        <v>134</v>
      </c>
      <c r="Y874" t="s">
        <v>134</v>
      </c>
      <c r="Z874" t="s">
        <v>134</v>
      </c>
      <c r="AB874" t="s">
        <v>134</v>
      </c>
      <c r="BF874">
        <v>0</v>
      </c>
    </row>
    <row r="875" spans="1:58" customFormat="1" x14ac:dyDescent="0.25">
      <c r="A875">
        <v>337717</v>
      </c>
      <c r="B875" t="s">
        <v>132</v>
      </c>
      <c r="C875" t="s">
        <v>137</v>
      </c>
      <c r="I875" t="s">
        <v>136</v>
      </c>
      <c r="J875" t="s">
        <v>137</v>
      </c>
      <c r="N875" t="s">
        <v>137</v>
      </c>
      <c r="O875" t="s">
        <v>136</v>
      </c>
      <c r="P875" t="s">
        <v>136</v>
      </c>
      <c r="S875" t="s">
        <v>136</v>
      </c>
      <c r="T875" t="s">
        <v>136</v>
      </c>
      <c r="U875" t="s">
        <v>134</v>
      </c>
      <c r="V875" t="s">
        <v>134</v>
      </c>
      <c r="W875" t="s">
        <v>134</v>
      </c>
      <c r="X875" t="s">
        <v>136</v>
      </c>
      <c r="Y875" t="s">
        <v>136</v>
      </c>
      <c r="Z875" t="s">
        <v>134</v>
      </c>
      <c r="AA875" t="s">
        <v>134</v>
      </c>
      <c r="AB875" t="s">
        <v>134</v>
      </c>
      <c r="BF875">
        <v>0</v>
      </c>
    </row>
    <row r="876" spans="1:58" customFormat="1" x14ac:dyDescent="0.25">
      <c r="A876">
        <v>337651</v>
      </c>
      <c r="B876" t="s">
        <v>132</v>
      </c>
      <c r="K876" t="s">
        <v>137</v>
      </c>
      <c r="L876" t="s">
        <v>137</v>
      </c>
      <c r="O876" t="s">
        <v>136</v>
      </c>
      <c r="P876" t="s">
        <v>137</v>
      </c>
      <c r="R876" t="s">
        <v>134</v>
      </c>
      <c r="S876" t="s">
        <v>136</v>
      </c>
      <c r="T876" t="s">
        <v>137</v>
      </c>
      <c r="W876" t="s">
        <v>134</v>
      </c>
      <c r="X876" t="s">
        <v>134</v>
      </c>
      <c r="Z876" t="s">
        <v>136</v>
      </c>
      <c r="AA876" t="s">
        <v>134</v>
      </c>
      <c r="AB876" t="s">
        <v>134</v>
      </c>
      <c r="BF876">
        <v>0</v>
      </c>
    </row>
    <row r="877" spans="1:58" customFormat="1" x14ac:dyDescent="0.25">
      <c r="A877">
        <v>339476</v>
      </c>
      <c r="B877" t="s">
        <v>132</v>
      </c>
      <c r="I877" t="s">
        <v>136</v>
      </c>
      <c r="N877" t="s">
        <v>136</v>
      </c>
      <c r="O877" t="s">
        <v>136</v>
      </c>
      <c r="P877" t="s">
        <v>136</v>
      </c>
      <c r="Q877" t="s">
        <v>136</v>
      </c>
      <c r="S877" t="s">
        <v>136</v>
      </c>
      <c r="V877" t="s">
        <v>134</v>
      </c>
      <c r="W877" t="s">
        <v>134</v>
      </c>
      <c r="X877" t="s">
        <v>134</v>
      </c>
      <c r="Y877" t="s">
        <v>134</v>
      </c>
      <c r="Z877" t="s">
        <v>134</v>
      </c>
      <c r="AA877" t="s">
        <v>134</v>
      </c>
      <c r="AB877" t="s">
        <v>134</v>
      </c>
      <c r="BF877">
        <v>0</v>
      </c>
    </row>
    <row r="878" spans="1:58" customFormat="1" x14ac:dyDescent="0.25">
      <c r="A878">
        <v>335161</v>
      </c>
      <c r="B878" t="s">
        <v>132</v>
      </c>
      <c r="O878" t="s">
        <v>136</v>
      </c>
      <c r="P878" t="s">
        <v>137</v>
      </c>
      <c r="Q878" t="s">
        <v>137</v>
      </c>
      <c r="R878" t="s">
        <v>136</v>
      </c>
      <c r="S878" t="s">
        <v>137</v>
      </c>
      <c r="W878" t="s">
        <v>136</v>
      </c>
      <c r="Z878" t="s">
        <v>136</v>
      </c>
      <c r="AB878" t="s">
        <v>134</v>
      </c>
      <c r="BF878">
        <v>0</v>
      </c>
    </row>
    <row r="879" spans="1:58" customFormat="1" x14ac:dyDescent="0.25">
      <c r="A879">
        <v>339164</v>
      </c>
      <c r="B879" t="s">
        <v>132</v>
      </c>
      <c r="F879" t="s">
        <v>137</v>
      </c>
      <c r="O879" t="s">
        <v>136</v>
      </c>
      <c r="P879" t="s">
        <v>134</v>
      </c>
      <c r="Q879" t="s">
        <v>136</v>
      </c>
      <c r="R879" t="s">
        <v>136</v>
      </c>
      <c r="S879" t="s">
        <v>136</v>
      </c>
      <c r="T879" t="s">
        <v>136</v>
      </c>
      <c r="V879" t="s">
        <v>136</v>
      </c>
      <c r="W879" t="s">
        <v>134</v>
      </c>
      <c r="X879" t="s">
        <v>134</v>
      </c>
      <c r="Y879" t="s">
        <v>134</v>
      </c>
      <c r="Z879" t="s">
        <v>134</v>
      </c>
      <c r="AA879" t="s">
        <v>134</v>
      </c>
      <c r="AB879" t="s">
        <v>134</v>
      </c>
      <c r="BF879">
        <v>0</v>
      </c>
    </row>
    <row r="880" spans="1:58" customFormat="1" x14ac:dyDescent="0.25">
      <c r="A880">
        <v>339014</v>
      </c>
      <c r="B880" t="s">
        <v>132</v>
      </c>
      <c r="G880" t="s">
        <v>137</v>
      </c>
      <c r="K880" t="s">
        <v>137</v>
      </c>
      <c r="M880" t="s">
        <v>137</v>
      </c>
      <c r="O880" t="s">
        <v>136</v>
      </c>
      <c r="P880" t="s">
        <v>134</v>
      </c>
      <c r="Q880" t="s">
        <v>134</v>
      </c>
      <c r="R880" t="s">
        <v>134</v>
      </c>
      <c r="S880" t="s">
        <v>134</v>
      </c>
      <c r="T880" t="s">
        <v>134</v>
      </c>
      <c r="U880" t="s">
        <v>134</v>
      </c>
      <c r="V880" t="s">
        <v>134</v>
      </c>
      <c r="W880" t="s">
        <v>134</v>
      </c>
      <c r="X880" t="s">
        <v>134</v>
      </c>
      <c r="Y880" t="s">
        <v>134</v>
      </c>
      <c r="Z880" t="s">
        <v>134</v>
      </c>
      <c r="AA880" t="s">
        <v>134</v>
      </c>
      <c r="AB880" t="s">
        <v>134</v>
      </c>
      <c r="BF880">
        <v>0</v>
      </c>
    </row>
    <row r="881" spans="1:58" customFormat="1" x14ac:dyDescent="0.25">
      <c r="A881">
        <v>339594</v>
      </c>
      <c r="B881" t="s">
        <v>132</v>
      </c>
      <c r="K881" t="s">
        <v>137</v>
      </c>
      <c r="O881" t="s">
        <v>136</v>
      </c>
      <c r="P881" t="s">
        <v>136</v>
      </c>
      <c r="T881" t="s">
        <v>136</v>
      </c>
      <c r="W881" t="s">
        <v>134</v>
      </c>
      <c r="X881" t="s">
        <v>136</v>
      </c>
      <c r="Y881" t="s">
        <v>136</v>
      </c>
      <c r="Z881" t="s">
        <v>136</v>
      </c>
      <c r="AB881" t="s">
        <v>134</v>
      </c>
      <c r="BF881">
        <v>0</v>
      </c>
    </row>
    <row r="882" spans="1:58" customFormat="1" x14ac:dyDescent="0.25">
      <c r="A882">
        <v>339368</v>
      </c>
      <c r="B882" t="s">
        <v>132</v>
      </c>
      <c r="K882" t="s">
        <v>137</v>
      </c>
      <c r="N882" t="s">
        <v>137</v>
      </c>
      <c r="O882" t="s">
        <v>136</v>
      </c>
      <c r="P882" t="s">
        <v>137</v>
      </c>
      <c r="S882" t="s">
        <v>137</v>
      </c>
      <c r="W882" t="s">
        <v>136</v>
      </c>
      <c r="X882" t="s">
        <v>136</v>
      </c>
      <c r="Y882" t="s">
        <v>136</v>
      </c>
      <c r="AA882" t="s">
        <v>136</v>
      </c>
      <c r="AB882" t="s">
        <v>134</v>
      </c>
      <c r="BF882">
        <v>0</v>
      </c>
    </row>
    <row r="883" spans="1:58" customFormat="1" x14ac:dyDescent="0.25">
      <c r="A883">
        <v>339489</v>
      </c>
      <c r="B883" t="s">
        <v>132</v>
      </c>
      <c r="G883" t="s">
        <v>137</v>
      </c>
      <c r="N883" t="s">
        <v>134</v>
      </c>
      <c r="O883" t="s">
        <v>136</v>
      </c>
      <c r="P883" t="s">
        <v>137</v>
      </c>
      <c r="W883" t="s">
        <v>136</v>
      </c>
      <c r="X883" t="s">
        <v>136</v>
      </c>
      <c r="AA883" t="s">
        <v>136</v>
      </c>
      <c r="AB883" t="s">
        <v>134</v>
      </c>
      <c r="BF883">
        <v>0</v>
      </c>
    </row>
    <row r="884" spans="1:58" customFormat="1" x14ac:dyDescent="0.25">
      <c r="A884">
        <v>334114</v>
      </c>
      <c r="B884" t="s">
        <v>132</v>
      </c>
      <c r="O884" t="s">
        <v>136</v>
      </c>
      <c r="P884" t="s">
        <v>137</v>
      </c>
      <c r="S884" t="s">
        <v>137</v>
      </c>
      <c r="V884" t="s">
        <v>136</v>
      </c>
      <c r="W884" t="s">
        <v>137</v>
      </c>
      <c r="Y884" t="s">
        <v>137</v>
      </c>
      <c r="Z884" t="s">
        <v>137</v>
      </c>
      <c r="AA884" t="s">
        <v>137</v>
      </c>
      <c r="AB884" t="s">
        <v>134</v>
      </c>
      <c r="BF884">
        <v>0</v>
      </c>
    </row>
    <row r="885" spans="1:58" customFormat="1" x14ac:dyDescent="0.25">
      <c r="A885">
        <v>340128</v>
      </c>
      <c r="B885" t="s">
        <v>132</v>
      </c>
      <c r="H885" t="s">
        <v>137</v>
      </c>
      <c r="I885" t="s">
        <v>136</v>
      </c>
      <c r="L885" t="s">
        <v>137</v>
      </c>
      <c r="M885" t="s">
        <v>136</v>
      </c>
      <c r="N885" t="s">
        <v>136</v>
      </c>
      <c r="O885" t="s">
        <v>136</v>
      </c>
      <c r="P885" t="s">
        <v>136</v>
      </c>
      <c r="S885" t="s">
        <v>137</v>
      </c>
      <c r="T885" t="s">
        <v>136</v>
      </c>
      <c r="V885" t="s">
        <v>136</v>
      </c>
      <c r="W885" t="s">
        <v>134</v>
      </c>
      <c r="X885" t="s">
        <v>136</v>
      </c>
      <c r="Y885" t="s">
        <v>136</v>
      </c>
      <c r="Z885" t="s">
        <v>134</v>
      </c>
      <c r="AB885" t="s">
        <v>134</v>
      </c>
      <c r="BF885">
        <v>0</v>
      </c>
    </row>
    <row r="886" spans="1:58" customFormat="1" x14ac:dyDescent="0.25">
      <c r="A886">
        <v>338708</v>
      </c>
      <c r="B886" t="s">
        <v>132</v>
      </c>
      <c r="O886" t="s">
        <v>136</v>
      </c>
      <c r="P886" t="s">
        <v>136</v>
      </c>
      <c r="S886" t="s">
        <v>137</v>
      </c>
      <c r="X886" t="s">
        <v>136</v>
      </c>
      <c r="Y886" t="s">
        <v>136</v>
      </c>
      <c r="Z886" t="s">
        <v>136</v>
      </c>
      <c r="AA886" t="s">
        <v>136</v>
      </c>
      <c r="AB886" t="s">
        <v>134</v>
      </c>
      <c r="BF886">
        <v>0</v>
      </c>
    </row>
    <row r="887" spans="1:58" customFormat="1" x14ac:dyDescent="0.25">
      <c r="A887">
        <v>337574</v>
      </c>
      <c r="B887" t="s">
        <v>132</v>
      </c>
      <c r="I887" t="s">
        <v>137</v>
      </c>
      <c r="J887" t="s">
        <v>137</v>
      </c>
      <c r="K887" t="s">
        <v>137</v>
      </c>
      <c r="O887" t="s">
        <v>136</v>
      </c>
      <c r="P887" t="s">
        <v>136</v>
      </c>
      <c r="Q887" t="s">
        <v>136</v>
      </c>
      <c r="R887" t="s">
        <v>136</v>
      </c>
      <c r="S887" t="s">
        <v>136</v>
      </c>
      <c r="T887" t="s">
        <v>136</v>
      </c>
      <c r="V887" t="s">
        <v>136</v>
      </c>
      <c r="W887" t="s">
        <v>136</v>
      </c>
      <c r="X887" t="s">
        <v>136</v>
      </c>
      <c r="Y887" t="s">
        <v>136</v>
      </c>
      <c r="Z887" t="s">
        <v>136</v>
      </c>
      <c r="AA887" t="s">
        <v>136</v>
      </c>
      <c r="AB887" t="s">
        <v>134</v>
      </c>
      <c r="BF887">
        <v>0</v>
      </c>
    </row>
    <row r="888" spans="1:58" customFormat="1" x14ac:dyDescent="0.25">
      <c r="A888">
        <v>339122</v>
      </c>
      <c r="B888" t="s">
        <v>132</v>
      </c>
      <c r="G888" t="s">
        <v>136</v>
      </c>
      <c r="K888" t="s">
        <v>136</v>
      </c>
      <c r="O888" t="s">
        <v>136</v>
      </c>
      <c r="P888" t="s">
        <v>134</v>
      </c>
      <c r="Q888" t="s">
        <v>134</v>
      </c>
      <c r="R888" t="s">
        <v>134</v>
      </c>
      <c r="S888" t="s">
        <v>134</v>
      </c>
      <c r="T888" t="s">
        <v>134</v>
      </c>
      <c r="U888" t="s">
        <v>136</v>
      </c>
      <c r="V888" t="s">
        <v>134</v>
      </c>
      <c r="W888" t="s">
        <v>134</v>
      </c>
      <c r="X888" t="s">
        <v>134</v>
      </c>
      <c r="Y888" t="s">
        <v>134</v>
      </c>
      <c r="Z888" t="s">
        <v>134</v>
      </c>
      <c r="AA888" t="s">
        <v>134</v>
      </c>
      <c r="AB888" t="s">
        <v>134</v>
      </c>
      <c r="BF888">
        <v>0</v>
      </c>
    </row>
    <row r="889" spans="1:58" customFormat="1" x14ac:dyDescent="0.25">
      <c r="A889">
        <v>338553</v>
      </c>
      <c r="B889" t="s">
        <v>132</v>
      </c>
      <c r="F889" t="s">
        <v>137</v>
      </c>
      <c r="J889" t="s">
        <v>136</v>
      </c>
      <c r="L889" t="s">
        <v>136</v>
      </c>
      <c r="N889" t="s">
        <v>136</v>
      </c>
      <c r="O889" t="s">
        <v>136</v>
      </c>
      <c r="P889" t="s">
        <v>134</v>
      </c>
      <c r="Q889" t="s">
        <v>134</v>
      </c>
      <c r="R889" t="s">
        <v>134</v>
      </c>
      <c r="S889" t="s">
        <v>134</v>
      </c>
      <c r="T889" t="s">
        <v>134</v>
      </c>
      <c r="U889" t="s">
        <v>134</v>
      </c>
      <c r="V889" t="s">
        <v>134</v>
      </c>
      <c r="W889" t="s">
        <v>134</v>
      </c>
      <c r="X889" t="s">
        <v>134</v>
      </c>
      <c r="Y889" t="s">
        <v>134</v>
      </c>
      <c r="Z889" t="s">
        <v>134</v>
      </c>
      <c r="AA889" t="s">
        <v>134</v>
      </c>
      <c r="AB889" t="s">
        <v>134</v>
      </c>
      <c r="BF889">
        <v>0</v>
      </c>
    </row>
    <row r="890" spans="1:58" customFormat="1" x14ac:dyDescent="0.25">
      <c r="A890">
        <v>339530</v>
      </c>
      <c r="B890" t="s">
        <v>132</v>
      </c>
      <c r="E890" t="s">
        <v>137</v>
      </c>
      <c r="I890" t="s">
        <v>136</v>
      </c>
      <c r="K890" t="s">
        <v>136</v>
      </c>
      <c r="N890" t="s">
        <v>136</v>
      </c>
      <c r="O890" t="s">
        <v>136</v>
      </c>
      <c r="P890" t="s">
        <v>134</v>
      </c>
      <c r="Q890" t="s">
        <v>134</v>
      </c>
      <c r="R890" t="s">
        <v>134</v>
      </c>
      <c r="S890" t="s">
        <v>134</v>
      </c>
      <c r="T890" t="s">
        <v>134</v>
      </c>
      <c r="U890" t="s">
        <v>134</v>
      </c>
      <c r="V890" t="s">
        <v>134</v>
      </c>
      <c r="W890" t="s">
        <v>134</v>
      </c>
      <c r="X890" t="s">
        <v>134</v>
      </c>
      <c r="Y890" t="s">
        <v>134</v>
      </c>
      <c r="Z890" t="s">
        <v>134</v>
      </c>
      <c r="AA890" t="s">
        <v>134</v>
      </c>
      <c r="AB890" t="s">
        <v>134</v>
      </c>
      <c r="BF890">
        <v>0</v>
      </c>
    </row>
    <row r="891" spans="1:58" customFormat="1" x14ac:dyDescent="0.25">
      <c r="A891">
        <v>339066</v>
      </c>
      <c r="B891" t="s">
        <v>132</v>
      </c>
      <c r="J891" t="s">
        <v>136</v>
      </c>
      <c r="K891" t="s">
        <v>136</v>
      </c>
      <c r="M891" t="s">
        <v>136</v>
      </c>
      <c r="N891" t="s">
        <v>134</v>
      </c>
      <c r="O891" t="s">
        <v>136</v>
      </c>
      <c r="P891" t="s">
        <v>134</v>
      </c>
      <c r="Q891" t="s">
        <v>134</v>
      </c>
      <c r="R891" t="s">
        <v>134</v>
      </c>
      <c r="S891" t="s">
        <v>134</v>
      </c>
      <c r="T891" t="s">
        <v>134</v>
      </c>
      <c r="U891" t="s">
        <v>136</v>
      </c>
      <c r="V891" t="s">
        <v>136</v>
      </c>
      <c r="W891" t="s">
        <v>134</v>
      </c>
      <c r="X891" t="s">
        <v>134</v>
      </c>
      <c r="Y891" t="s">
        <v>134</v>
      </c>
      <c r="Z891" t="s">
        <v>134</v>
      </c>
      <c r="AA891" t="s">
        <v>134</v>
      </c>
      <c r="AB891" t="s">
        <v>134</v>
      </c>
      <c r="BF891">
        <v>0</v>
      </c>
    </row>
    <row r="892" spans="1:58" customFormat="1" x14ac:dyDescent="0.25">
      <c r="A892">
        <v>339081</v>
      </c>
      <c r="B892" t="s">
        <v>132</v>
      </c>
      <c r="C892" t="s">
        <v>136</v>
      </c>
      <c r="G892" t="s">
        <v>137</v>
      </c>
      <c r="H892" t="s">
        <v>137</v>
      </c>
      <c r="J892" t="s">
        <v>136</v>
      </c>
      <c r="K892" t="s">
        <v>136</v>
      </c>
      <c r="O892" t="s">
        <v>136</v>
      </c>
      <c r="P892" t="s">
        <v>134</v>
      </c>
      <c r="Q892" t="s">
        <v>134</v>
      </c>
      <c r="R892" t="s">
        <v>134</v>
      </c>
      <c r="S892" t="s">
        <v>134</v>
      </c>
      <c r="T892" t="s">
        <v>134</v>
      </c>
      <c r="U892" t="s">
        <v>134</v>
      </c>
      <c r="V892" t="s">
        <v>134</v>
      </c>
      <c r="W892" t="s">
        <v>134</v>
      </c>
      <c r="X892" t="s">
        <v>134</v>
      </c>
      <c r="Y892" t="s">
        <v>134</v>
      </c>
      <c r="Z892" t="s">
        <v>134</v>
      </c>
      <c r="AA892" t="s">
        <v>134</v>
      </c>
      <c r="AB892" t="s">
        <v>134</v>
      </c>
      <c r="BF892">
        <v>0</v>
      </c>
    </row>
    <row r="893" spans="1:58" customFormat="1" x14ac:dyDescent="0.25">
      <c r="A893">
        <v>335433</v>
      </c>
      <c r="B893" t="s">
        <v>132</v>
      </c>
      <c r="E893" t="s">
        <v>137</v>
      </c>
      <c r="G893" t="s">
        <v>137</v>
      </c>
      <c r="H893" t="s">
        <v>137</v>
      </c>
      <c r="O893" t="s">
        <v>136</v>
      </c>
      <c r="P893" t="s">
        <v>134</v>
      </c>
      <c r="Q893" t="s">
        <v>134</v>
      </c>
      <c r="R893" t="s">
        <v>134</v>
      </c>
      <c r="S893" t="s">
        <v>134</v>
      </c>
      <c r="T893" t="s">
        <v>136</v>
      </c>
      <c r="U893" t="s">
        <v>136</v>
      </c>
      <c r="V893" t="s">
        <v>134</v>
      </c>
      <c r="W893" t="s">
        <v>134</v>
      </c>
      <c r="X893" t="s">
        <v>134</v>
      </c>
      <c r="Y893" t="s">
        <v>134</v>
      </c>
      <c r="Z893" t="s">
        <v>134</v>
      </c>
      <c r="AA893" t="s">
        <v>134</v>
      </c>
      <c r="AB893" t="s">
        <v>134</v>
      </c>
      <c r="BF893">
        <v>0</v>
      </c>
    </row>
    <row r="894" spans="1:58" customFormat="1" x14ac:dyDescent="0.25">
      <c r="A894">
        <v>336872</v>
      </c>
      <c r="B894" t="s">
        <v>132</v>
      </c>
      <c r="H894" t="s">
        <v>137</v>
      </c>
      <c r="I894" t="s">
        <v>137</v>
      </c>
      <c r="M894" t="s">
        <v>137</v>
      </c>
      <c r="O894" t="s">
        <v>136</v>
      </c>
      <c r="P894" t="s">
        <v>134</v>
      </c>
      <c r="Q894" t="s">
        <v>134</v>
      </c>
      <c r="R894" t="s">
        <v>136</v>
      </c>
      <c r="S894" t="s">
        <v>134</v>
      </c>
      <c r="U894" t="s">
        <v>134</v>
      </c>
      <c r="V894" t="s">
        <v>134</v>
      </c>
      <c r="W894" t="s">
        <v>134</v>
      </c>
      <c r="X894" t="s">
        <v>134</v>
      </c>
      <c r="Y894" t="s">
        <v>136</v>
      </c>
      <c r="Z894" t="s">
        <v>134</v>
      </c>
      <c r="AA894" t="s">
        <v>134</v>
      </c>
      <c r="AB894" t="s">
        <v>134</v>
      </c>
      <c r="BF894">
        <v>0</v>
      </c>
    </row>
    <row r="895" spans="1:58" customFormat="1" x14ac:dyDescent="0.25">
      <c r="A895">
        <v>335413</v>
      </c>
      <c r="B895" t="s">
        <v>132</v>
      </c>
      <c r="O895" t="s">
        <v>136</v>
      </c>
      <c r="P895" t="s">
        <v>134</v>
      </c>
      <c r="Q895" t="s">
        <v>134</v>
      </c>
      <c r="R895" t="s">
        <v>134</v>
      </c>
      <c r="S895" t="s">
        <v>134</v>
      </c>
      <c r="T895" t="s">
        <v>134</v>
      </c>
      <c r="U895" t="s">
        <v>134</v>
      </c>
      <c r="V895" t="s">
        <v>134</v>
      </c>
      <c r="W895" t="s">
        <v>134</v>
      </c>
      <c r="X895" t="s">
        <v>134</v>
      </c>
      <c r="Y895" t="s">
        <v>134</v>
      </c>
      <c r="Z895" t="s">
        <v>134</v>
      </c>
      <c r="AA895" t="s">
        <v>134</v>
      </c>
      <c r="AB895" t="s">
        <v>134</v>
      </c>
      <c r="BF895">
        <v>0</v>
      </c>
    </row>
    <row r="896" spans="1:58" customFormat="1" x14ac:dyDescent="0.25">
      <c r="A896">
        <v>336151</v>
      </c>
      <c r="B896" t="s">
        <v>132</v>
      </c>
      <c r="M896" t="s">
        <v>137</v>
      </c>
      <c r="N896" t="s">
        <v>137</v>
      </c>
      <c r="O896" t="s">
        <v>136</v>
      </c>
      <c r="P896" t="s">
        <v>134</v>
      </c>
      <c r="Q896" t="s">
        <v>134</v>
      </c>
      <c r="R896" t="s">
        <v>134</v>
      </c>
      <c r="S896" t="s">
        <v>134</v>
      </c>
      <c r="T896" t="s">
        <v>134</v>
      </c>
      <c r="U896" t="s">
        <v>134</v>
      </c>
      <c r="V896" t="s">
        <v>134</v>
      </c>
      <c r="W896" t="s">
        <v>134</v>
      </c>
      <c r="X896" t="s">
        <v>134</v>
      </c>
      <c r="Y896" t="s">
        <v>134</v>
      </c>
      <c r="Z896" t="s">
        <v>134</v>
      </c>
      <c r="AA896" t="s">
        <v>134</v>
      </c>
      <c r="AB896" t="s">
        <v>134</v>
      </c>
      <c r="BF896">
        <v>0</v>
      </c>
    </row>
    <row r="897" spans="1:58" customFormat="1" x14ac:dyDescent="0.25">
      <c r="A897">
        <v>334641</v>
      </c>
      <c r="B897" t="s">
        <v>132</v>
      </c>
      <c r="G897" t="s">
        <v>137</v>
      </c>
      <c r="I897" t="s">
        <v>136</v>
      </c>
      <c r="O897" t="s">
        <v>136</v>
      </c>
      <c r="P897" t="s">
        <v>136</v>
      </c>
      <c r="Q897" t="s">
        <v>136</v>
      </c>
      <c r="R897" t="s">
        <v>136</v>
      </c>
      <c r="S897" t="s">
        <v>136</v>
      </c>
      <c r="T897" t="s">
        <v>134</v>
      </c>
      <c r="U897" t="s">
        <v>136</v>
      </c>
      <c r="V897" t="s">
        <v>134</v>
      </c>
      <c r="W897" t="s">
        <v>134</v>
      </c>
      <c r="X897" t="s">
        <v>134</v>
      </c>
      <c r="Y897" t="s">
        <v>134</v>
      </c>
      <c r="Z897" t="s">
        <v>134</v>
      </c>
      <c r="AA897" t="s">
        <v>134</v>
      </c>
      <c r="AB897" t="s">
        <v>134</v>
      </c>
      <c r="BF897">
        <v>0</v>
      </c>
    </row>
    <row r="898" spans="1:58" customFormat="1" x14ac:dyDescent="0.25">
      <c r="A898">
        <v>335214</v>
      </c>
      <c r="B898" t="s">
        <v>132</v>
      </c>
      <c r="J898" t="s">
        <v>137</v>
      </c>
      <c r="K898" t="s">
        <v>137</v>
      </c>
      <c r="N898" t="s">
        <v>137</v>
      </c>
      <c r="O898" t="s">
        <v>136</v>
      </c>
      <c r="P898" t="s">
        <v>137</v>
      </c>
      <c r="R898" t="s">
        <v>137</v>
      </c>
      <c r="S898" t="s">
        <v>136</v>
      </c>
      <c r="T898" t="s">
        <v>136</v>
      </c>
      <c r="U898" t="s">
        <v>137</v>
      </c>
      <c r="V898" t="s">
        <v>134</v>
      </c>
      <c r="W898" t="s">
        <v>136</v>
      </c>
      <c r="X898" t="s">
        <v>134</v>
      </c>
      <c r="Z898" t="s">
        <v>136</v>
      </c>
      <c r="AA898" t="s">
        <v>134</v>
      </c>
      <c r="AB898" t="s">
        <v>134</v>
      </c>
      <c r="BF898">
        <v>0</v>
      </c>
    </row>
    <row r="899" spans="1:58" customFormat="1" x14ac:dyDescent="0.25">
      <c r="A899">
        <v>336668</v>
      </c>
      <c r="B899" t="s">
        <v>132</v>
      </c>
      <c r="F899" t="s">
        <v>137</v>
      </c>
      <c r="H899" t="s">
        <v>137</v>
      </c>
      <c r="O899" t="s">
        <v>136</v>
      </c>
      <c r="P899" t="s">
        <v>134</v>
      </c>
      <c r="Q899" t="s">
        <v>134</v>
      </c>
      <c r="R899" t="s">
        <v>134</v>
      </c>
      <c r="S899" t="s">
        <v>134</v>
      </c>
      <c r="V899" t="s">
        <v>137</v>
      </c>
      <c r="W899" t="s">
        <v>134</v>
      </c>
      <c r="X899" t="s">
        <v>134</v>
      </c>
      <c r="Y899" t="s">
        <v>134</v>
      </c>
      <c r="Z899" t="s">
        <v>134</v>
      </c>
      <c r="AA899" t="s">
        <v>136</v>
      </c>
      <c r="AB899" t="s">
        <v>134</v>
      </c>
      <c r="BF899">
        <v>0</v>
      </c>
    </row>
    <row r="900" spans="1:58" customFormat="1" x14ac:dyDescent="0.25">
      <c r="A900">
        <v>338597</v>
      </c>
      <c r="B900" t="s">
        <v>132</v>
      </c>
      <c r="G900" t="s">
        <v>137</v>
      </c>
      <c r="L900" t="s">
        <v>136</v>
      </c>
      <c r="M900" t="s">
        <v>134</v>
      </c>
      <c r="O900" t="s">
        <v>136</v>
      </c>
      <c r="P900" t="s">
        <v>134</v>
      </c>
      <c r="Q900" t="s">
        <v>134</v>
      </c>
      <c r="R900" t="s">
        <v>134</v>
      </c>
      <c r="S900" t="s">
        <v>134</v>
      </c>
      <c r="T900" t="s">
        <v>134</v>
      </c>
      <c r="U900" t="s">
        <v>134</v>
      </c>
      <c r="V900" t="s">
        <v>134</v>
      </c>
      <c r="W900" t="s">
        <v>134</v>
      </c>
      <c r="X900" t="s">
        <v>134</v>
      </c>
      <c r="Y900" t="s">
        <v>134</v>
      </c>
      <c r="Z900" t="s">
        <v>134</v>
      </c>
      <c r="AA900" t="s">
        <v>134</v>
      </c>
      <c r="AB900" t="s">
        <v>134</v>
      </c>
      <c r="BF900">
        <v>0</v>
      </c>
    </row>
    <row r="901" spans="1:58" customFormat="1" x14ac:dyDescent="0.25">
      <c r="A901">
        <v>338661</v>
      </c>
      <c r="B901" t="s">
        <v>132</v>
      </c>
      <c r="H901" t="s">
        <v>136</v>
      </c>
      <c r="L901" t="s">
        <v>136</v>
      </c>
      <c r="N901" t="s">
        <v>134</v>
      </c>
      <c r="O901" t="s">
        <v>136</v>
      </c>
      <c r="P901" t="s">
        <v>136</v>
      </c>
      <c r="Q901" t="s">
        <v>134</v>
      </c>
      <c r="S901" t="s">
        <v>136</v>
      </c>
      <c r="V901" t="s">
        <v>134</v>
      </c>
      <c r="W901" t="s">
        <v>134</v>
      </c>
      <c r="X901" t="s">
        <v>134</v>
      </c>
      <c r="Y901" t="s">
        <v>134</v>
      </c>
      <c r="Z901" t="s">
        <v>134</v>
      </c>
      <c r="AA901" t="s">
        <v>134</v>
      </c>
      <c r="AB901" t="s">
        <v>134</v>
      </c>
      <c r="BF901">
        <v>0</v>
      </c>
    </row>
    <row r="902" spans="1:58" customFormat="1" x14ac:dyDescent="0.25">
      <c r="A902">
        <v>337898</v>
      </c>
      <c r="B902" t="s">
        <v>132</v>
      </c>
      <c r="K902" t="s">
        <v>134</v>
      </c>
      <c r="M902" t="s">
        <v>134</v>
      </c>
      <c r="O902" t="s">
        <v>136</v>
      </c>
      <c r="P902" t="s">
        <v>134</v>
      </c>
      <c r="Q902" t="s">
        <v>134</v>
      </c>
      <c r="R902" t="s">
        <v>134</v>
      </c>
      <c r="S902" t="s">
        <v>134</v>
      </c>
      <c r="T902" t="s">
        <v>134</v>
      </c>
      <c r="U902" t="s">
        <v>134</v>
      </c>
      <c r="V902" t="s">
        <v>134</v>
      </c>
      <c r="W902" t="s">
        <v>134</v>
      </c>
      <c r="X902" t="s">
        <v>134</v>
      </c>
      <c r="Y902" t="s">
        <v>134</v>
      </c>
      <c r="Z902" t="s">
        <v>134</v>
      </c>
      <c r="AA902" t="s">
        <v>134</v>
      </c>
      <c r="AB902" t="s">
        <v>134</v>
      </c>
      <c r="BF902">
        <v>0</v>
      </c>
    </row>
    <row r="903" spans="1:58" customFormat="1" x14ac:dyDescent="0.25">
      <c r="A903">
        <v>338705</v>
      </c>
      <c r="B903" t="s">
        <v>132</v>
      </c>
      <c r="I903" t="s">
        <v>137</v>
      </c>
      <c r="N903" t="s">
        <v>136</v>
      </c>
      <c r="O903" t="s">
        <v>136</v>
      </c>
      <c r="P903" t="s">
        <v>134</v>
      </c>
      <c r="Q903" t="s">
        <v>134</v>
      </c>
      <c r="R903" t="s">
        <v>134</v>
      </c>
      <c r="S903" t="s">
        <v>134</v>
      </c>
      <c r="T903" t="s">
        <v>134</v>
      </c>
      <c r="U903" t="s">
        <v>134</v>
      </c>
      <c r="V903" t="s">
        <v>134</v>
      </c>
      <c r="W903" t="s">
        <v>134</v>
      </c>
      <c r="X903" t="s">
        <v>134</v>
      </c>
      <c r="Y903" t="s">
        <v>134</v>
      </c>
      <c r="Z903" t="s">
        <v>134</v>
      </c>
      <c r="AA903" t="s">
        <v>134</v>
      </c>
      <c r="AB903" t="s">
        <v>134</v>
      </c>
      <c r="BF903">
        <v>0</v>
      </c>
    </row>
    <row r="904" spans="1:58" customFormat="1" x14ac:dyDescent="0.25">
      <c r="A904">
        <v>339550</v>
      </c>
      <c r="B904" t="s">
        <v>132</v>
      </c>
      <c r="K904" t="s">
        <v>136</v>
      </c>
      <c r="M904" t="s">
        <v>136</v>
      </c>
      <c r="N904" t="s">
        <v>136</v>
      </c>
      <c r="O904" t="s">
        <v>136</v>
      </c>
      <c r="P904" t="s">
        <v>134</v>
      </c>
      <c r="Q904" t="s">
        <v>134</v>
      </c>
      <c r="R904" t="s">
        <v>134</v>
      </c>
      <c r="S904" t="s">
        <v>134</v>
      </c>
      <c r="T904" t="s">
        <v>134</v>
      </c>
      <c r="U904" t="s">
        <v>134</v>
      </c>
      <c r="V904" t="s">
        <v>134</v>
      </c>
      <c r="W904" t="s">
        <v>134</v>
      </c>
      <c r="X904" t="s">
        <v>134</v>
      </c>
      <c r="Y904" t="s">
        <v>134</v>
      </c>
      <c r="Z904" t="s">
        <v>134</v>
      </c>
      <c r="AA904" t="s">
        <v>134</v>
      </c>
      <c r="AB904" t="s">
        <v>134</v>
      </c>
      <c r="BF904">
        <v>0</v>
      </c>
    </row>
    <row r="905" spans="1:58" customFormat="1" x14ac:dyDescent="0.25">
      <c r="A905">
        <v>336016</v>
      </c>
      <c r="B905" t="s">
        <v>132</v>
      </c>
      <c r="H905" t="s">
        <v>137</v>
      </c>
      <c r="N905" t="s">
        <v>136</v>
      </c>
      <c r="O905" t="s">
        <v>136</v>
      </c>
      <c r="P905" t="s">
        <v>134</v>
      </c>
      <c r="R905" t="s">
        <v>136</v>
      </c>
      <c r="S905" t="s">
        <v>136</v>
      </c>
      <c r="T905" t="s">
        <v>136</v>
      </c>
      <c r="U905" t="s">
        <v>136</v>
      </c>
      <c r="V905" t="s">
        <v>134</v>
      </c>
      <c r="W905" t="s">
        <v>134</v>
      </c>
      <c r="X905" t="s">
        <v>134</v>
      </c>
      <c r="Y905" t="s">
        <v>134</v>
      </c>
      <c r="Z905" t="s">
        <v>134</v>
      </c>
      <c r="AA905" t="s">
        <v>134</v>
      </c>
      <c r="AB905" t="s">
        <v>134</v>
      </c>
      <c r="BF905">
        <v>0</v>
      </c>
    </row>
    <row r="906" spans="1:58" customFormat="1" x14ac:dyDescent="0.25">
      <c r="A906">
        <v>336530</v>
      </c>
      <c r="B906" t="s">
        <v>132</v>
      </c>
      <c r="K906" t="s">
        <v>137</v>
      </c>
      <c r="O906" t="s">
        <v>136</v>
      </c>
      <c r="P906" t="s">
        <v>134</v>
      </c>
      <c r="W906" t="s">
        <v>134</v>
      </c>
      <c r="X906" t="s">
        <v>134</v>
      </c>
      <c r="Z906" t="s">
        <v>136</v>
      </c>
      <c r="AB906" t="s">
        <v>134</v>
      </c>
      <c r="BF906">
        <v>0</v>
      </c>
    </row>
    <row r="907" spans="1:58" customFormat="1" x14ac:dyDescent="0.25">
      <c r="A907">
        <v>338712</v>
      </c>
      <c r="B907" t="s">
        <v>132</v>
      </c>
      <c r="H907" t="s">
        <v>136</v>
      </c>
      <c r="O907" t="s">
        <v>136</v>
      </c>
      <c r="P907" t="s">
        <v>137</v>
      </c>
      <c r="W907" t="s">
        <v>134</v>
      </c>
      <c r="X907" t="s">
        <v>134</v>
      </c>
      <c r="Z907" t="s">
        <v>134</v>
      </c>
      <c r="AB907" t="s">
        <v>134</v>
      </c>
      <c r="BF907">
        <v>0</v>
      </c>
    </row>
    <row r="908" spans="1:58" customFormat="1" x14ac:dyDescent="0.25">
      <c r="A908">
        <v>339146</v>
      </c>
      <c r="B908" t="s">
        <v>132</v>
      </c>
      <c r="G908" t="s">
        <v>137</v>
      </c>
      <c r="M908" t="s">
        <v>136</v>
      </c>
      <c r="N908" t="s">
        <v>136</v>
      </c>
      <c r="O908" t="s">
        <v>136</v>
      </c>
      <c r="P908" t="s">
        <v>136</v>
      </c>
      <c r="Q908" t="s">
        <v>136</v>
      </c>
      <c r="R908" t="s">
        <v>136</v>
      </c>
      <c r="S908" t="s">
        <v>136</v>
      </c>
      <c r="T908" t="s">
        <v>136</v>
      </c>
      <c r="U908" t="s">
        <v>136</v>
      </c>
      <c r="V908" t="s">
        <v>136</v>
      </c>
      <c r="W908" t="s">
        <v>134</v>
      </c>
      <c r="X908" t="s">
        <v>134</v>
      </c>
      <c r="Y908" t="s">
        <v>134</v>
      </c>
      <c r="Z908" t="s">
        <v>134</v>
      </c>
      <c r="AA908" t="s">
        <v>134</v>
      </c>
      <c r="AB908" t="s">
        <v>134</v>
      </c>
      <c r="BF908">
        <v>0</v>
      </c>
    </row>
    <row r="909" spans="1:58" customFormat="1" x14ac:dyDescent="0.25">
      <c r="A909">
        <v>339305</v>
      </c>
      <c r="B909" t="s">
        <v>132</v>
      </c>
      <c r="J909" t="s">
        <v>136</v>
      </c>
      <c r="K909" t="s">
        <v>136</v>
      </c>
      <c r="N909" t="s">
        <v>136</v>
      </c>
      <c r="O909" t="s">
        <v>136</v>
      </c>
      <c r="P909" t="s">
        <v>134</v>
      </c>
      <c r="Q909" t="s">
        <v>134</v>
      </c>
      <c r="R909" t="s">
        <v>134</v>
      </c>
      <c r="S909" t="s">
        <v>134</v>
      </c>
      <c r="T909" t="s">
        <v>134</v>
      </c>
      <c r="U909" t="s">
        <v>134</v>
      </c>
      <c r="V909" t="s">
        <v>134</v>
      </c>
      <c r="W909" t="s">
        <v>134</v>
      </c>
      <c r="X909" t="s">
        <v>134</v>
      </c>
      <c r="Y909" t="s">
        <v>134</v>
      </c>
      <c r="Z909" t="s">
        <v>134</v>
      </c>
      <c r="AA909" t="s">
        <v>134</v>
      </c>
      <c r="AB909" t="s">
        <v>134</v>
      </c>
      <c r="BF909">
        <v>0</v>
      </c>
    </row>
    <row r="910" spans="1:58" customFormat="1" x14ac:dyDescent="0.25">
      <c r="A910">
        <v>339390</v>
      </c>
      <c r="B910" t="s">
        <v>132</v>
      </c>
      <c r="K910" t="s">
        <v>136</v>
      </c>
      <c r="M910" t="s">
        <v>136</v>
      </c>
      <c r="N910" t="s">
        <v>136</v>
      </c>
      <c r="O910" t="s">
        <v>136</v>
      </c>
      <c r="P910" t="s">
        <v>134</v>
      </c>
      <c r="Q910" t="s">
        <v>134</v>
      </c>
      <c r="R910" t="s">
        <v>134</v>
      </c>
      <c r="S910" t="s">
        <v>134</v>
      </c>
      <c r="T910" t="s">
        <v>134</v>
      </c>
      <c r="U910" t="s">
        <v>134</v>
      </c>
      <c r="V910" t="s">
        <v>134</v>
      </c>
      <c r="W910" t="s">
        <v>134</v>
      </c>
      <c r="X910" t="s">
        <v>134</v>
      </c>
      <c r="Y910" t="s">
        <v>134</v>
      </c>
      <c r="Z910" t="s">
        <v>134</v>
      </c>
      <c r="AA910" t="s">
        <v>134</v>
      </c>
      <c r="AB910" t="s">
        <v>134</v>
      </c>
      <c r="BF910">
        <v>0</v>
      </c>
    </row>
    <row r="911" spans="1:58" customFormat="1" x14ac:dyDescent="0.25">
      <c r="A911">
        <v>337484</v>
      </c>
      <c r="B911" t="s">
        <v>132</v>
      </c>
      <c r="O911" t="s">
        <v>137</v>
      </c>
      <c r="P911" t="s">
        <v>136</v>
      </c>
      <c r="S911" t="s">
        <v>137</v>
      </c>
      <c r="W911" t="s">
        <v>137</v>
      </c>
      <c r="X911" t="s">
        <v>137</v>
      </c>
      <c r="Z911" t="s">
        <v>137</v>
      </c>
      <c r="AB911" t="s">
        <v>134</v>
      </c>
      <c r="BF911">
        <v>0</v>
      </c>
    </row>
    <row r="912" spans="1:58" customFormat="1" x14ac:dyDescent="0.25">
      <c r="A912">
        <v>339103</v>
      </c>
      <c r="B912" t="s">
        <v>132</v>
      </c>
      <c r="F912" t="s">
        <v>137</v>
      </c>
      <c r="I912" t="s">
        <v>137</v>
      </c>
      <c r="K912" t="s">
        <v>136</v>
      </c>
      <c r="M912" t="s">
        <v>137</v>
      </c>
      <c r="N912" t="s">
        <v>137</v>
      </c>
      <c r="O912" t="s">
        <v>137</v>
      </c>
      <c r="P912" t="s">
        <v>134</v>
      </c>
      <c r="Q912" t="s">
        <v>137</v>
      </c>
      <c r="S912" t="s">
        <v>137</v>
      </c>
      <c r="V912" t="s">
        <v>134</v>
      </c>
      <c r="W912" t="s">
        <v>134</v>
      </c>
      <c r="X912" t="s">
        <v>134</v>
      </c>
      <c r="Y912" t="s">
        <v>134</v>
      </c>
      <c r="Z912" t="s">
        <v>134</v>
      </c>
      <c r="AA912" t="s">
        <v>134</v>
      </c>
      <c r="AB912" t="s">
        <v>134</v>
      </c>
      <c r="BF912">
        <v>0</v>
      </c>
    </row>
    <row r="913" spans="1:58" customFormat="1" x14ac:dyDescent="0.25">
      <c r="A913">
        <v>338832</v>
      </c>
      <c r="B913" t="s">
        <v>132</v>
      </c>
      <c r="K913" t="s">
        <v>137</v>
      </c>
      <c r="N913" t="s">
        <v>137</v>
      </c>
      <c r="O913" t="s">
        <v>137</v>
      </c>
      <c r="P913" t="s">
        <v>136</v>
      </c>
      <c r="Q913" t="s">
        <v>134</v>
      </c>
      <c r="R913" t="s">
        <v>134</v>
      </c>
      <c r="S913" t="s">
        <v>137</v>
      </c>
      <c r="T913" t="s">
        <v>136</v>
      </c>
      <c r="V913" t="s">
        <v>134</v>
      </c>
      <c r="W913" t="s">
        <v>134</v>
      </c>
      <c r="X913" t="s">
        <v>134</v>
      </c>
      <c r="Y913" t="s">
        <v>134</v>
      </c>
      <c r="Z913" t="s">
        <v>134</v>
      </c>
      <c r="AA913" t="s">
        <v>134</v>
      </c>
      <c r="AB913" t="s">
        <v>134</v>
      </c>
      <c r="BF913">
        <v>0</v>
      </c>
    </row>
    <row r="914" spans="1:58" customFormat="1" x14ac:dyDescent="0.25">
      <c r="A914">
        <v>337250</v>
      </c>
      <c r="B914" t="s">
        <v>132</v>
      </c>
      <c r="I914" t="s">
        <v>134</v>
      </c>
      <c r="K914" t="s">
        <v>137</v>
      </c>
      <c r="N914" t="s">
        <v>134</v>
      </c>
      <c r="O914" t="s">
        <v>137</v>
      </c>
      <c r="P914" t="s">
        <v>137</v>
      </c>
      <c r="Q914" t="s">
        <v>137</v>
      </c>
      <c r="R914" t="s">
        <v>136</v>
      </c>
      <c r="T914" t="s">
        <v>136</v>
      </c>
      <c r="U914" t="s">
        <v>136</v>
      </c>
      <c r="V914" t="s">
        <v>134</v>
      </c>
      <c r="W914" t="s">
        <v>137</v>
      </c>
      <c r="X914" t="s">
        <v>137</v>
      </c>
      <c r="Y914" t="s">
        <v>137</v>
      </c>
      <c r="Z914" t="s">
        <v>134</v>
      </c>
      <c r="AA914" t="s">
        <v>134</v>
      </c>
      <c r="AB914" t="s">
        <v>134</v>
      </c>
      <c r="BF914">
        <v>0</v>
      </c>
    </row>
    <row r="915" spans="1:58" customFormat="1" x14ac:dyDescent="0.25">
      <c r="A915">
        <v>338682</v>
      </c>
      <c r="B915" t="s">
        <v>132</v>
      </c>
      <c r="C915" t="s">
        <v>137</v>
      </c>
      <c r="I915" t="s">
        <v>137</v>
      </c>
      <c r="K915" t="s">
        <v>137</v>
      </c>
      <c r="L915" t="s">
        <v>137</v>
      </c>
      <c r="N915" t="s">
        <v>137</v>
      </c>
      <c r="O915" t="s">
        <v>137</v>
      </c>
      <c r="P915" t="s">
        <v>136</v>
      </c>
      <c r="Q915" t="s">
        <v>137</v>
      </c>
      <c r="R915" t="s">
        <v>136</v>
      </c>
      <c r="S915" t="s">
        <v>136</v>
      </c>
      <c r="T915" t="s">
        <v>137</v>
      </c>
      <c r="U915" t="s">
        <v>137</v>
      </c>
      <c r="V915" t="s">
        <v>136</v>
      </c>
      <c r="W915" t="s">
        <v>136</v>
      </c>
      <c r="X915" t="s">
        <v>136</v>
      </c>
      <c r="Y915" t="s">
        <v>134</v>
      </c>
      <c r="Z915" t="s">
        <v>136</v>
      </c>
      <c r="AA915" t="s">
        <v>134</v>
      </c>
      <c r="AB915" t="s">
        <v>134</v>
      </c>
      <c r="BF915">
        <v>0</v>
      </c>
    </row>
    <row r="916" spans="1:58" customFormat="1" x14ac:dyDescent="0.25">
      <c r="A916">
        <v>338737</v>
      </c>
      <c r="B916" t="s">
        <v>132</v>
      </c>
      <c r="I916" t="s">
        <v>137</v>
      </c>
      <c r="J916" t="s">
        <v>134</v>
      </c>
      <c r="K916" t="s">
        <v>134</v>
      </c>
      <c r="L916" t="s">
        <v>136</v>
      </c>
      <c r="O916" t="s">
        <v>137</v>
      </c>
      <c r="P916" t="s">
        <v>134</v>
      </c>
      <c r="T916" t="s">
        <v>134</v>
      </c>
      <c r="W916" t="s">
        <v>136</v>
      </c>
      <c r="X916" t="s">
        <v>136</v>
      </c>
      <c r="Z916" t="s">
        <v>136</v>
      </c>
      <c r="AB916" t="s">
        <v>134</v>
      </c>
      <c r="BF916">
        <v>0</v>
      </c>
    </row>
    <row r="917" spans="1:58" customFormat="1" x14ac:dyDescent="0.25">
      <c r="A917">
        <v>326516</v>
      </c>
      <c r="B917" t="s">
        <v>132</v>
      </c>
      <c r="D917" t="s">
        <v>137</v>
      </c>
      <c r="I917" t="s">
        <v>137</v>
      </c>
      <c r="M917" t="s">
        <v>136</v>
      </c>
      <c r="N917" t="s">
        <v>137</v>
      </c>
      <c r="O917" t="s">
        <v>137</v>
      </c>
      <c r="P917" t="s">
        <v>134</v>
      </c>
      <c r="Q917" t="s">
        <v>137</v>
      </c>
      <c r="R917" t="s">
        <v>134</v>
      </c>
      <c r="S917" t="s">
        <v>137</v>
      </c>
      <c r="V917" t="s">
        <v>136</v>
      </c>
      <c r="W917" t="s">
        <v>134</v>
      </c>
      <c r="X917" t="s">
        <v>134</v>
      </c>
      <c r="Y917" t="s">
        <v>134</v>
      </c>
      <c r="Z917" t="s">
        <v>134</v>
      </c>
      <c r="AA917" t="s">
        <v>134</v>
      </c>
      <c r="AB917" t="s">
        <v>134</v>
      </c>
      <c r="BF917">
        <v>0</v>
      </c>
    </row>
    <row r="918" spans="1:58" customFormat="1" x14ac:dyDescent="0.25">
      <c r="A918">
        <v>338702</v>
      </c>
      <c r="B918" t="s">
        <v>132</v>
      </c>
      <c r="O918" t="s">
        <v>137</v>
      </c>
      <c r="R918" t="s">
        <v>134</v>
      </c>
      <c r="S918" t="s">
        <v>136</v>
      </c>
      <c r="V918" t="s">
        <v>134</v>
      </c>
      <c r="W918" t="s">
        <v>134</v>
      </c>
      <c r="X918" t="s">
        <v>134</v>
      </c>
      <c r="Y918" t="s">
        <v>134</v>
      </c>
      <c r="Z918" t="s">
        <v>136</v>
      </c>
      <c r="AA918" t="s">
        <v>134</v>
      </c>
      <c r="AB918" t="s">
        <v>134</v>
      </c>
      <c r="BF918">
        <v>0</v>
      </c>
    </row>
    <row r="919" spans="1:58" customFormat="1" x14ac:dyDescent="0.25">
      <c r="A919">
        <v>339304</v>
      </c>
      <c r="B919" t="s">
        <v>132</v>
      </c>
      <c r="F919" t="s">
        <v>137</v>
      </c>
      <c r="K919" t="s">
        <v>137</v>
      </c>
      <c r="O919" t="s">
        <v>137</v>
      </c>
      <c r="P919" t="s">
        <v>137</v>
      </c>
      <c r="R919" t="s">
        <v>137</v>
      </c>
      <c r="S919" t="s">
        <v>137</v>
      </c>
      <c r="U919" t="s">
        <v>137</v>
      </c>
      <c r="W919" t="s">
        <v>136</v>
      </c>
      <c r="X919" t="s">
        <v>136</v>
      </c>
      <c r="Y919" t="s">
        <v>136</v>
      </c>
      <c r="Z919" t="s">
        <v>136</v>
      </c>
      <c r="AA919" t="s">
        <v>136</v>
      </c>
      <c r="AB919" t="s">
        <v>134</v>
      </c>
      <c r="BF919">
        <v>0</v>
      </c>
    </row>
    <row r="920" spans="1:58" customFormat="1" x14ac:dyDescent="0.25">
      <c r="A920">
        <v>336829</v>
      </c>
      <c r="B920" t="s">
        <v>132</v>
      </c>
      <c r="C920" t="s">
        <v>137</v>
      </c>
      <c r="G920" t="s">
        <v>137</v>
      </c>
      <c r="J920" t="s">
        <v>137</v>
      </c>
      <c r="O920" t="s">
        <v>137</v>
      </c>
      <c r="P920" t="s">
        <v>136</v>
      </c>
      <c r="Q920" t="s">
        <v>136</v>
      </c>
      <c r="R920" t="s">
        <v>136</v>
      </c>
      <c r="T920" t="s">
        <v>137</v>
      </c>
      <c r="V920" t="s">
        <v>137</v>
      </c>
      <c r="W920" t="s">
        <v>134</v>
      </c>
      <c r="X920" t="s">
        <v>134</v>
      </c>
      <c r="Y920" t="s">
        <v>134</v>
      </c>
      <c r="Z920" t="s">
        <v>134</v>
      </c>
      <c r="AA920" t="s">
        <v>134</v>
      </c>
      <c r="AB920" t="s">
        <v>134</v>
      </c>
      <c r="BF920">
        <v>0</v>
      </c>
    </row>
    <row r="921" spans="1:58" customFormat="1" x14ac:dyDescent="0.25">
      <c r="A921">
        <v>339473</v>
      </c>
      <c r="B921" t="s">
        <v>132</v>
      </c>
      <c r="F921" t="s">
        <v>136</v>
      </c>
      <c r="J921" t="s">
        <v>136</v>
      </c>
      <c r="K921" t="s">
        <v>134</v>
      </c>
      <c r="M921" t="s">
        <v>134</v>
      </c>
      <c r="O921" t="s">
        <v>137</v>
      </c>
      <c r="P921" t="s">
        <v>134</v>
      </c>
      <c r="Q921" t="s">
        <v>136</v>
      </c>
      <c r="R921" t="s">
        <v>134</v>
      </c>
      <c r="S921" t="s">
        <v>134</v>
      </c>
      <c r="T921" t="s">
        <v>134</v>
      </c>
      <c r="U921" t="s">
        <v>134</v>
      </c>
      <c r="V921" t="s">
        <v>134</v>
      </c>
      <c r="W921" t="s">
        <v>134</v>
      </c>
      <c r="X921" t="s">
        <v>134</v>
      </c>
      <c r="Y921" t="s">
        <v>134</v>
      </c>
      <c r="Z921" t="s">
        <v>134</v>
      </c>
      <c r="AA921" t="s">
        <v>134</v>
      </c>
      <c r="AB921" t="s">
        <v>134</v>
      </c>
      <c r="BF921">
        <v>0</v>
      </c>
    </row>
    <row r="922" spans="1:58" customFormat="1" x14ac:dyDescent="0.25">
      <c r="A922">
        <v>339535</v>
      </c>
      <c r="B922" t="s">
        <v>132</v>
      </c>
      <c r="D922" t="s">
        <v>137</v>
      </c>
      <c r="H922" t="s">
        <v>136</v>
      </c>
      <c r="J922" t="s">
        <v>136</v>
      </c>
      <c r="K922" t="s">
        <v>136</v>
      </c>
      <c r="O922" t="s">
        <v>137</v>
      </c>
      <c r="P922" t="s">
        <v>134</v>
      </c>
      <c r="Q922" t="s">
        <v>136</v>
      </c>
      <c r="R922" t="s">
        <v>134</v>
      </c>
      <c r="S922" t="s">
        <v>136</v>
      </c>
      <c r="T922" t="s">
        <v>136</v>
      </c>
      <c r="U922" t="s">
        <v>136</v>
      </c>
      <c r="V922" t="s">
        <v>136</v>
      </c>
      <c r="W922" t="s">
        <v>134</v>
      </c>
      <c r="X922" t="s">
        <v>134</v>
      </c>
      <c r="Y922" t="s">
        <v>134</v>
      </c>
      <c r="Z922" t="s">
        <v>134</v>
      </c>
      <c r="AA922" t="s">
        <v>134</v>
      </c>
      <c r="AB922" t="s">
        <v>134</v>
      </c>
      <c r="BF922">
        <v>0</v>
      </c>
    </row>
    <row r="923" spans="1:58" customFormat="1" x14ac:dyDescent="0.25">
      <c r="A923">
        <v>337755</v>
      </c>
      <c r="B923" t="s">
        <v>132</v>
      </c>
      <c r="C923" t="s">
        <v>137</v>
      </c>
      <c r="G923" t="s">
        <v>137</v>
      </c>
      <c r="H923" t="s">
        <v>137</v>
      </c>
      <c r="I923" t="s">
        <v>137</v>
      </c>
      <c r="K923" t="s">
        <v>137</v>
      </c>
      <c r="O923" t="s">
        <v>137</v>
      </c>
      <c r="P923" t="s">
        <v>136</v>
      </c>
      <c r="Q923" t="s">
        <v>134</v>
      </c>
      <c r="R923" t="s">
        <v>134</v>
      </c>
      <c r="S923" t="s">
        <v>134</v>
      </c>
      <c r="T923" t="s">
        <v>136</v>
      </c>
      <c r="U923" t="s">
        <v>134</v>
      </c>
      <c r="V923" t="s">
        <v>134</v>
      </c>
      <c r="W923" t="s">
        <v>134</v>
      </c>
      <c r="X923" t="s">
        <v>134</v>
      </c>
      <c r="Y923" t="s">
        <v>134</v>
      </c>
      <c r="Z923" t="s">
        <v>134</v>
      </c>
      <c r="AA923" t="s">
        <v>134</v>
      </c>
      <c r="AB923" t="s">
        <v>134</v>
      </c>
      <c r="BF923">
        <v>0</v>
      </c>
    </row>
    <row r="924" spans="1:58" customFormat="1" x14ac:dyDescent="0.25">
      <c r="A924">
        <v>338047</v>
      </c>
      <c r="B924" t="s">
        <v>132</v>
      </c>
      <c r="C924" t="s">
        <v>137</v>
      </c>
      <c r="F924" t="s">
        <v>137</v>
      </c>
      <c r="G924" t="s">
        <v>137</v>
      </c>
      <c r="K924" t="s">
        <v>137</v>
      </c>
      <c r="L924" t="s">
        <v>137</v>
      </c>
      <c r="O924" t="s">
        <v>137</v>
      </c>
      <c r="P924" t="s">
        <v>134</v>
      </c>
      <c r="Q924" t="s">
        <v>134</v>
      </c>
      <c r="R924" t="s">
        <v>134</v>
      </c>
      <c r="S924" t="s">
        <v>134</v>
      </c>
      <c r="T924" t="s">
        <v>134</v>
      </c>
      <c r="U924" t="s">
        <v>134</v>
      </c>
      <c r="V924" t="s">
        <v>134</v>
      </c>
      <c r="W924" t="s">
        <v>134</v>
      </c>
      <c r="X924" t="s">
        <v>134</v>
      </c>
      <c r="Y924" t="s">
        <v>134</v>
      </c>
      <c r="Z924" t="s">
        <v>134</v>
      </c>
      <c r="AA924" t="s">
        <v>134</v>
      </c>
      <c r="AB924" t="s">
        <v>134</v>
      </c>
      <c r="BF924">
        <v>0</v>
      </c>
    </row>
    <row r="925" spans="1:58" customFormat="1" x14ac:dyDescent="0.25">
      <c r="A925">
        <v>338755</v>
      </c>
      <c r="B925" t="s">
        <v>132</v>
      </c>
      <c r="C925" t="s">
        <v>137</v>
      </c>
      <c r="H925" t="s">
        <v>137</v>
      </c>
      <c r="I925" t="s">
        <v>137</v>
      </c>
      <c r="L925" t="s">
        <v>137</v>
      </c>
      <c r="N925" t="s">
        <v>137</v>
      </c>
      <c r="O925" t="s">
        <v>137</v>
      </c>
      <c r="P925" t="s">
        <v>134</v>
      </c>
      <c r="Q925" t="s">
        <v>134</v>
      </c>
      <c r="R925" t="s">
        <v>134</v>
      </c>
      <c r="S925" t="s">
        <v>134</v>
      </c>
      <c r="T925" t="s">
        <v>134</v>
      </c>
      <c r="U925" t="s">
        <v>134</v>
      </c>
      <c r="V925" t="s">
        <v>134</v>
      </c>
      <c r="W925" t="s">
        <v>134</v>
      </c>
      <c r="X925" t="s">
        <v>134</v>
      </c>
      <c r="Y925" t="s">
        <v>134</v>
      </c>
      <c r="Z925" t="s">
        <v>134</v>
      </c>
      <c r="AA925" t="s">
        <v>134</v>
      </c>
      <c r="AB925" t="s">
        <v>134</v>
      </c>
      <c r="BF925">
        <v>0</v>
      </c>
    </row>
    <row r="926" spans="1:58" customFormat="1" x14ac:dyDescent="0.25">
      <c r="A926">
        <v>338862</v>
      </c>
      <c r="B926" t="s">
        <v>132</v>
      </c>
      <c r="C926" t="s">
        <v>137</v>
      </c>
      <c r="F926" t="s">
        <v>137</v>
      </c>
      <c r="G926" t="s">
        <v>137</v>
      </c>
      <c r="I926" t="s">
        <v>137</v>
      </c>
      <c r="K926" t="s">
        <v>137</v>
      </c>
      <c r="O926" t="s">
        <v>137</v>
      </c>
      <c r="P926" t="s">
        <v>134</v>
      </c>
      <c r="Q926" t="s">
        <v>134</v>
      </c>
      <c r="R926" t="s">
        <v>134</v>
      </c>
      <c r="S926" t="s">
        <v>134</v>
      </c>
      <c r="T926" t="s">
        <v>134</v>
      </c>
      <c r="U926" t="s">
        <v>134</v>
      </c>
      <c r="V926" t="s">
        <v>134</v>
      </c>
      <c r="W926" t="s">
        <v>134</v>
      </c>
      <c r="X926" t="s">
        <v>134</v>
      </c>
      <c r="Y926" t="s">
        <v>134</v>
      </c>
      <c r="Z926" t="s">
        <v>134</v>
      </c>
      <c r="AA926" t="s">
        <v>134</v>
      </c>
      <c r="AB926" t="s">
        <v>134</v>
      </c>
      <c r="BF926">
        <v>0</v>
      </c>
    </row>
    <row r="927" spans="1:58" customFormat="1" x14ac:dyDescent="0.25">
      <c r="A927">
        <v>339134</v>
      </c>
      <c r="B927" t="s">
        <v>132</v>
      </c>
      <c r="G927" t="s">
        <v>137</v>
      </c>
      <c r="K927" t="s">
        <v>137</v>
      </c>
      <c r="L927" t="s">
        <v>137</v>
      </c>
      <c r="M927" t="s">
        <v>137</v>
      </c>
      <c r="N927" t="s">
        <v>137</v>
      </c>
      <c r="O927" t="s">
        <v>137</v>
      </c>
      <c r="P927" t="s">
        <v>136</v>
      </c>
      <c r="Q927" t="s">
        <v>136</v>
      </c>
      <c r="R927" t="s">
        <v>136</v>
      </c>
      <c r="S927" t="s">
        <v>136</v>
      </c>
      <c r="T927" t="s">
        <v>136</v>
      </c>
      <c r="U927" t="s">
        <v>136</v>
      </c>
      <c r="V927" t="s">
        <v>136</v>
      </c>
      <c r="W927" t="s">
        <v>134</v>
      </c>
      <c r="X927" t="s">
        <v>134</v>
      </c>
      <c r="Y927" t="s">
        <v>134</v>
      </c>
      <c r="Z927" t="s">
        <v>134</v>
      </c>
      <c r="AA927" t="s">
        <v>134</v>
      </c>
      <c r="AB927" t="s">
        <v>134</v>
      </c>
      <c r="BF927">
        <v>0</v>
      </c>
    </row>
    <row r="928" spans="1:58" customFormat="1" x14ac:dyDescent="0.25">
      <c r="A928">
        <v>338725</v>
      </c>
      <c r="B928" t="s">
        <v>132</v>
      </c>
      <c r="M928" t="s">
        <v>137</v>
      </c>
      <c r="O928" t="s">
        <v>137</v>
      </c>
      <c r="P928" t="s">
        <v>136</v>
      </c>
      <c r="Q928" t="s">
        <v>136</v>
      </c>
      <c r="S928" t="s">
        <v>136</v>
      </c>
      <c r="W928" t="s">
        <v>134</v>
      </c>
      <c r="X928" t="s">
        <v>134</v>
      </c>
      <c r="Y928" t="s">
        <v>134</v>
      </c>
      <c r="Z928" t="s">
        <v>134</v>
      </c>
      <c r="AA928" t="s">
        <v>134</v>
      </c>
      <c r="AB928" t="s">
        <v>134</v>
      </c>
      <c r="BF928">
        <v>0</v>
      </c>
    </row>
    <row r="929" spans="1:58" customFormat="1" x14ac:dyDescent="0.25">
      <c r="A929">
        <v>328712</v>
      </c>
      <c r="B929" t="s">
        <v>132</v>
      </c>
      <c r="G929" t="s">
        <v>134</v>
      </c>
      <c r="M929" t="s">
        <v>134</v>
      </c>
      <c r="O929" t="s">
        <v>137</v>
      </c>
      <c r="P929" t="s">
        <v>134</v>
      </c>
      <c r="Q929" t="s">
        <v>134</v>
      </c>
      <c r="R929" t="s">
        <v>134</v>
      </c>
      <c r="S929" t="s">
        <v>134</v>
      </c>
      <c r="T929" t="s">
        <v>136</v>
      </c>
      <c r="U929" t="s">
        <v>134</v>
      </c>
      <c r="V929" t="s">
        <v>134</v>
      </c>
      <c r="W929" t="s">
        <v>134</v>
      </c>
      <c r="X929" t="s">
        <v>134</v>
      </c>
      <c r="Y929" t="s">
        <v>134</v>
      </c>
      <c r="Z929" t="s">
        <v>134</v>
      </c>
      <c r="AA929" t="s">
        <v>134</v>
      </c>
      <c r="AB929" t="s">
        <v>134</v>
      </c>
      <c r="BF929">
        <v>0</v>
      </c>
    </row>
    <row r="930" spans="1:58" customFormat="1" x14ac:dyDescent="0.25">
      <c r="A930">
        <v>329301</v>
      </c>
      <c r="B930" t="s">
        <v>132</v>
      </c>
      <c r="I930" t="s">
        <v>136</v>
      </c>
      <c r="O930" t="s">
        <v>137</v>
      </c>
      <c r="P930" t="s">
        <v>137</v>
      </c>
      <c r="Q930" t="s">
        <v>137</v>
      </c>
      <c r="R930" t="s">
        <v>136</v>
      </c>
      <c r="S930" t="s">
        <v>136</v>
      </c>
      <c r="T930" t="s">
        <v>134</v>
      </c>
      <c r="U930" t="s">
        <v>137</v>
      </c>
      <c r="V930" t="s">
        <v>134</v>
      </c>
      <c r="W930" t="s">
        <v>136</v>
      </c>
      <c r="X930" t="s">
        <v>136</v>
      </c>
      <c r="Y930" t="s">
        <v>136</v>
      </c>
      <c r="Z930" t="s">
        <v>134</v>
      </c>
      <c r="AA930" t="s">
        <v>134</v>
      </c>
      <c r="AB930" t="s">
        <v>134</v>
      </c>
      <c r="BF930">
        <v>0</v>
      </c>
    </row>
    <row r="931" spans="1:58" customFormat="1" x14ac:dyDescent="0.25">
      <c r="A931">
        <v>330177</v>
      </c>
      <c r="B931" t="s">
        <v>132</v>
      </c>
      <c r="G931" t="s">
        <v>137</v>
      </c>
      <c r="K931" t="s">
        <v>137</v>
      </c>
      <c r="O931" t="s">
        <v>137</v>
      </c>
      <c r="P931" t="s">
        <v>137</v>
      </c>
      <c r="Q931" t="s">
        <v>137</v>
      </c>
      <c r="R931" t="s">
        <v>136</v>
      </c>
      <c r="S931" t="s">
        <v>137</v>
      </c>
      <c r="T931" t="s">
        <v>137</v>
      </c>
      <c r="U931" t="s">
        <v>136</v>
      </c>
      <c r="V931" t="s">
        <v>136</v>
      </c>
      <c r="W931" t="s">
        <v>134</v>
      </c>
      <c r="X931" t="s">
        <v>134</v>
      </c>
      <c r="Y931" t="s">
        <v>134</v>
      </c>
      <c r="Z931" t="s">
        <v>134</v>
      </c>
      <c r="AA931" t="s">
        <v>134</v>
      </c>
      <c r="AB931" t="s">
        <v>134</v>
      </c>
      <c r="BF931">
        <v>0</v>
      </c>
    </row>
    <row r="932" spans="1:58" customFormat="1" x14ac:dyDescent="0.25">
      <c r="A932">
        <v>335956</v>
      </c>
      <c r="B932" t="s">
        <v>132</v>
      </c>
      <c r="I932" t="s">
        <v>137</v>
      </c>
      <c r="M932" t="s">
        <v>137</v>
      </c>
      <c r="N932" t="s">
        <v>137</v>
      </c>
      <c r="O932" t="s">
        <v>137</v>
      </c>
      <c r="P932" t="s">
        <v>137</v>
      </c>
      <c r="Q932" t="s">
        <v>136</v>
      </c>
      <c r="R932" t="s">
        <v>137</v>
      </c>
      <c r="S932" t="s">
        <v>136</v>
      </c>
      <c r="T932" t="s">
        <v>136</v>
      </c>
      <c r="U932" t="s">
        <v>134</v>
      </c>
      <c r="V932" t="s">
        <v>136</v>
      </c>
      <c r="W932" t="s">
        <v>134</v>
      </c>
      <c r="X932" t="s">
        <v>136</v>
      </c>
      <c r="Y932" t="s">
        <v>134</v>
      </c>
      <c r="Z932" t="s">
        <v>134</v>
      </c>
      <c r="AA932" t="s">
        <v>136</v>
      </c>
      <c r="AB932" t="s">
        <v>134</v>
      </c>
      <c r="BF932">
        <v>0</v>
      </c>
    </row>
    <row r="933" spans="1:58" customFormat="1" x14ac:dyDescent="0.25">
      <c r="A933">
        <v>336689</v>
      </c>
      <c r="B933" t="s">
        <v>132</v>
      </c>
      <c r="F933" t="s">
        <v>136</v>
      </c>
      <c r="K933" t="s">
        <v>136</v>
      </c>
      <c r="O933" t="s">
        <v>137</v>
      </c>
      <c r="P933" t="s">
        <v>134</v>
      </c>
      <c r="Q933" t="s">
        <v>137</v>
      </c>
      <c r="V933" t="s">
        <v>136</v>
      </c>
      <c r="W933" t="s">
        <v>134</v>
      </c>
      <c r="Z933" t="s">
        <v>136</v>
      </c>
      <c r="AA933" t="s">
        <v>136</v>
      </c>
      <c r="AB933" t="s">
        <v>134</v>
      </c>
      <c r="BF933">
        <v>0</v>
      </c>
    </row>
    <row r="934" spans="1:58" customFormat="1" x14ac:dyDescent="0.25">
      <c r="A934">
        <v>338732</v>
      </c>
      <c r="B934" t="s">
        <v>132</v>
      </c>
      <c r="K934" t="s">
        <v>136</v>
      </c>
      <c r="L934" t="s">
        <v>136</v>
      </c>
      <c r="N934" t="s">
        <v>136</v>
      </c>
      <c r="O934" t="s">
        <v>137</v>
      </c>
      <c r="P934" t="s">
        <v>134</v>
      </c>
      <c r="Q934" t="s">
        <v>134</v>
      </c>
      <c r="R934" t="s">
        <v>134</v>
      </c>
      <c r="S934" t="s">
        <v>134</v>
      </c>
      <c r="T934" t="s">
        <v>134</v>
      </c>
      <c r="U934" t="s">
        <v>134</v>
      </c>
      <c r="V934" t="s">
        <v>134</v>
      </c>
      <c r="W934" t="s">
        <v>134</v>
      </c>
      <c r="X934" t="s">
        <v>134</v>
      </c>
      <c r="Y934" t="s">
        <v>134</v>
      </c>
      <c r="Z934" t="s">
        <v>134</v>
      </c>
      <c r="AA934" t="s">
        <v>134</v>
      </c>
      <c r="AB934" t="s">
        <v>134</v>
      </c>
      <c r="BF934">
        <v>0</v>
      </c>
    </row>
    <row r="935" spans="1:58" customFormat="1" x14ac:dyDescent="0.25">
      <c r="A935">
        <v>338759</v>
      </c>
      <c r="B935" t="s">
        <v>132</v>
      </c>
      <c r="I935" t="s">
        <v>137</v>
      </c>
      <c r="L935" t="s">
        <v>137</v>
      </c>
      <c r="N935" t="s">
        <v>137</v>
      </c>
      <c r="O935" t="s">
        <v>137</v>
      </c>
      <c r="P935" t="s">
        <v>136</v>
      </c>
      <c r="Q935" t="s">
        <v>136</v>
      </c>
      <c r="R935" t="s">
        <v>136</v>
      </c>
      <c r="S935" t="s">
        <v>136</v>
      </c>
      <c r="T935" t="s">
        <v>136</v>
      </c>
      <c r="U935" t="s">
        <v>136</v>
      </c>
      <c r="V935" t="s">
        <v>136</v>
      </c>
      <c r="W935" t="s">
        <v>134</v>
      </c>
      <c r="X935" t="s">
        <v>134</v>
      </c>
      <c r="Y935" t="s">
        <v>134</v>
      </c>
      <c r="Z935" t="s">
        <v>134</v>
      </c>
      <c r="AA935" t="s">
        <v>134</v>
      </c>
      <c r="AB935" t="s">
        <v>134</v>
      </c>
      <c r="BF935">
        <v>0</v>
      </c>
    </row>
    <row r="936" spans="1:58" customFormat="1" x14ac:dyDescent="0.25">
      <c r="A936">
        <v>338797</v>
      </c>
      <c r="B936" t="s">
        <v>132</v>
      </c>
      <c r="C936" t="s">
        <v>137</v>
      </c>
      <c r="L936" t="s">
        <v>137</v>
      </c>
      <c r="M936" t="s">
        <v>137</v>
      </c>
      <c r="O936" t="s">
        <v>137</v>
      </c>
      <c r="P936" t="s">
        <v>134</v>
      </c>
      <c r="Q936" t="s">
        <v>134</v>
      </c>
      <c r="R936" t="s">
        <v>134</v>
      </c>
      <c r="S936" t="s">
        <v>134</v>
      </c>
      <c r="T936" t="s">
        <v>134</v>
      </c>
      <c r="U936" t="s">
        <v>134</v>
      </c>
      <c r="V936" t="s">
        <v>134</v>
      </c>
      <c r="W936" t="s">
        <v>134</v>
      </c>
      <c r="X936" t="s">
        <v>134</v>
      </c>
      <c r="Y936" t="s">
        <v>134</v>
      </c>
      <c r="Z936" t="s">
        <v>134</v>
      </c>
      <c r="AA936" t="s">
        <v>134</v>
      </c>
      <c r="AB936" t="s">
        <v>134</v>
      </c>
      <c r="BF936">
        <v>0</v>
      </c>
    </row>
    <row r="937" spans="1:58" customFormat="1" x14ac:dyDescent="0.25">
      <c r="A937">
        <v>338945</v>
      </c>
      <c r="B937" t="s">
        <v>132</v>
      </c>
      <c r="O937" t="s">
        <v>137</v>
      </c>
      <c r="P937" t="s">
        <v>134</v>
      </c>
      <c r="R937" t="s">
        <v>136</v>
      </c>
      <c r="S937" t="s">
        <v>136</v>
      </c>
      <c r="W937" t="s">
        <v>134</v>
      </c>
      <c r="X937" t="s">
        <v>134</v>
      </c>
      <c r="Y937" t="s">
        <v>134</v>
      </c>
      <c r="Z937" t="s">
        <v>136</v>
      </c>
      <c r="AA937" t="s">
        <v>134</v>
      </c>
      <c r="AB937" t="s">
        <v>134</v>
      </c>
      <c r="BF937">
        <v>0</v>
      </c>
    </row>
    <row r="938" spans="1:58" customFormat="1" x14ac:dyDescent="0.25">
      <c r="A938">
        <v>333184</v>
      </c>
      <c r="B938" t="s">
        <v>132</v>
      </c>
      <c r="M938" t="s">
        <v>137</v>
      </c>
      <c r="O938" t="s">
        <v>137</v>
      </c>
      <c r="P938" t="s">
        <v>136</v>
      </c>
      <c r="R938" t="s">
        <v>134</v>
      </c>
      <c r="S938" t="s">
        <v>136</v>
      </c>
      <c r="T938" t="s">
        <v>136</v>
      </c>
      <c r="W938" t="s">
        <v>134</v>
      </c>
      <c r="X938" t="s">
        <v>134</v>
      </c>
      <c r="Y938" t="s">
        <v>134</v>
      </c>
      <c r="Z938" t="s">
        <v>134</v>
      </c>
      <c r="AA938" t="s">
        <v>134</v>
      </c>
      <c r="AB938" t="s">
        <v>134</v>
      </c>
      <c r="BF938">
        <v>0</v>
      </c>
    </row>
    <row r="939" spans="1:58" customFormat="1" x14ac:dyDescent="0.25">
      <c r="A939">
        <v>334764</v>
      </c>
      <c r="B939" t="s">
        <v>132</v>
      </c>
      <c r="N939" t="s">
        <v>137</v>
      </c>
      <c r="O939" t="s">
        <v>137</v>
      </c>
      <c r="P939" t="s">
        <v>136</v>
      </c>
      <c r="R939" t="s">
        <v>137</v>
      </c>
      <c r="T939" t="s">
        <v>137</v>
      </c>
      <c r="V939" t="s">
        <v>137</v>
      </c>
      <c r="W939" t="s">
        <v>134</v>
      </c>
      <c r="X939" t="s">
        <v>136</v>
      </c>
      <c r="Y939" t="s">
        <v>136</v>
      </c>
      <c r="Z939" t="s">
        <v>136</v>
      </c>
      <c r="AA939" t="s">
        <v>136</v>
      </c>
      <c r="AB939" t="s">
        <v>134</v>
      </c>
      <c r="BF939">
        <v>0</v>
      </c>
    </row>
    <row r="940" spans="1:58" customFormat="1" x14ac:dyDescent="0.25">
      <c r="A940">
        <v>335127</v>
      </c>
      <c r="B940" t="s">
        <v>132</v>
      </c>
      <c r="F940" t="s">
        <v>137</v>
      </c>
      <c r="H940" t="s">
        <v>137</v>
      </c>
      <c r="K940" t="s">
        <v>137</v>
      </c>
      <c r="O940" t="s">
        <v>137</v>
      </c>
      <c r="P940" t="s">
        <v>134</v>
      </c>
      <c r="Q940" t="s">
        <v>134</v>
      </c>
      <c r="R940" t="s">
        <v>134</v>
      </c>
      <c r="S940" t="s">
        <v>134</v>
      </c>
      <c r="T940" t="s">
        <v>134</v>
      </c>
      <c r="U940" t="s">
        <v>134</v>
      </c>
      <c r="V940" t="s">
        <v>134</v>
      </c>
      <c r="W940" t="s">
        <v>134</v>
      </c>
      <c r="X940" t="s">
        <v>134</v>
      </c>
      <c r="Y940" t="s">
        <v>134</v>
      </c>
      <c r="Z940" t="s">
        <v>134</v>
      </c>
      <c r="AA940" t="s">
        <v>134</v>
      </c>
      <c r="AB940" t="s">
        <v>134</v>
      </c>
      <c r="BF940">
        <v>0</v>
      </c>
    </row>
    <row r="941" spans="1:58" customFormat="1" x14ac:dyDescent="0.25">
      <c r="A941">
        <v>335285</v>
      </c>
      <c r="B941" t="s">
        <v>132</v>
      </c>
      <c r="H941" t="s">
        <v>137</v>
      </c>
      <c r="O941" t="s">
        <v>137</v>
      </c>
      <c r="P941" t="s">
        <v>136</v>
      </c>
      <c r="R941" t="s">
        <v>136</v>
      </c>
      <c r="S941" t="s">
        <v>136</v>
      </c>
      <c r="T941" t="s">
        <v>136</v>
      </c>
      <c r="U941" t="s">
        <v>136</v>
      </c>
      <c r="W941" t="s">
        <v>134</v>
      </c>
      <c r="X941" t="s">
        <v>134</v>
      </c>
      <c r="Y941" t="s">
        <v>134</v>
      </c>
      <c r="Z941" t="s">
        <v>134</v>
      </c>
      <c r="AA941" t="s">
        <v>134</v>
      </c>
      <c r="AB941" t="s">
        <v>134</v>
      </c>
      <c r="BF941">
        <v>0</v>
      </c>
    </row>
    <row r="942" spans="1:58" customFormat="1" x14ac:dyDescent="0.25">
      <c r="A942">
        <v>335765</v>
      </c>
      <c r="B942" t="s">
        <v>132</v>
      </c>
      <c r="I942" t="s">
        <v>137</v>
      </c>
      <c r="N942" t="s">
        <v>137</v>
      </c>
      <c r="O942" t="s">
        <v>137</v>
      </c>
      <c r="P942" t="s">
        <v>134</v>
      </c>
      <c r="Q942" t="s">
        <v>134</v>
      </c>
      <c r="R942" t="s">
        <v>134</v>
      </c>
      <c r="S942" t="s">
        <v>134</v>
      </c>
      <c r="T942" t="s">
        <v>134</v>
      </c>
      <c r="U942" t="s">
        <v>134</v>
      </c>
      <c r="V942" t="s">
        <v>134</v>
      </c>
      <c r="W942" t="s">
        <v>134</v>
      </c>
      <c r="X942" t="s">
        <v>134</v>
      </c>
      <c r="Y942" t="s">
        <v>134</v>
      </c>
      <c r="Z942" t="s">
        <v>134</v>
      </c>
      <c r="AA942" t="s">
        <v>134</v>
      </c>
      <c r="AB942" t="s">
        <v>134</v>
      </c>
      <c r="BF942">
        <v>0</v>
      </c>
    </row>
    <row r="943" spans="1:58" customFormat="1" x14ac:dyDescent="0.25">
      <c r="A943">
        <v>336410</v>
      </c>
      <c r="B943" t="s">
        <v>132</v>
      </c>
      <c r="E943" t="s">
        <v>137</v>
      </c>
      <c r="I943" t="s">
        <v>137</v>
      </c>
      <c r="N943" t="s">
        <v>136</v>
      </c>
      <c r="O943" t="s">
        <v>137</v>
      </c>
      <c r="P943" t="s">
        <v>134</v>
      </c>
      <c r="Q943" t="s">
        <v>134</v>
      </c>
      <c r="R943" t="s">
        <v>134</v>
      </c>
      <c r="S943" t="s">
        <v>134</v>
      </c>
      <c r="T943" t="s">
        <v>134</v>
      </c>
      <c r="U943" t="s">
        <v>134</v>
      </c>
      <c r="V943" t="s">
        <v>134</v>
      </c>
      <c r="W943" t="s">
        <v>134</v>
      </c>
      <c r="X943" t="s">
        <v>134</v>
      </c>
      <c r="Y943" t="s">
        <v>134</v>
      </c>
      <c r="Z943" t="s">
        <v>134</v>
      </c>
      <c r="AA943" t="s">
        <v>134</v>
      </c>
      <c r="AB943" t="s">
        <v>134</v>
      </c>
      <c r="BF943">
        <v>0</v>
      </c>
    </row>
    <row r="944" spans="1:58" customFormat="1" x14ac:dyDescent="0.25">
      <c r="A944">
        <v>338546</v>
      </c>
      <c r="B944" t="s">
        <v>132</v>
      </c>
      <c r="K944" t="s">
        <v>137</v>
      </c>
      <c r="L944" t="s">
        <v>136</v>
      </c>
      <c r="N944" t="s">
        <v>137</v>
      </c>
      <c r="O944" t="s">
        <v>137</v>
      </c>
      <c r="P944" t="s">
        <v>134</v>
      </c>
      <c r="Q944" t="s">
        <v>134</v>
      </c>
      <c r="R944" t="s">
        <v>134</v>
      </c>
      <c r="S944" t="s">
        <v>134</v>
      </c>
      <c r="T944" t="s">
        <v>134</v>
      </c>
      <c r="U944" t="s">
        <v>134</v>
      </c>
      <c r="V944" t="s">
        <v>134</v>
      </c>
      <c r="W944" t="s">
        <v>134</v>
      </c>
      <c r="X944" t="s">
        <v>134</v>
      </c>
      <c r="Y944" t="s">
        <v>134</v>
      </c>
      <c r="Z944" t="s">
        <v>134</v>
      </c>
      <c r="AA944" t="s">
        <v>134</v>
      </c>
      <c r="AB944" t="s">
        <v>134</v>
      </c>
      <c r="BF944">
        <v>0</v>
      </c>
    </row>
    <row r="945" spans="1:58" customFormat="1" x14ac:dyDescent="0.25">
      <c r="A945">
        <v>339520</v>
      </c>
      <c r="B945" t="s">
        <v>132</v>
      </c>
      <c r="K945" t="s">
        <v>137</v>
      </c>
      <c r="M945" t="s">
        <v>137</v>
      </c>
      <c r="O945" t="s">
        <v>137</v>
      </c>
      <c r="P945" t="s">
        <v>136</v>
      </c>
      <c r="Q945" t="s">
        <v>136</v>
      </c>
      <c r="R945" t="s">
        <v>136</v>
      </c>
      <c r="T945" t="s">
        <v>136</v>
      </c>
      <c r="W945" t="s">
        <v>134</v>
      </c>
      <c r="X945" t="s">
        <v>134</v>
      </c>
      <c r="Y945" t="s">
        <v>134</v>
      </c>
      <c r="Z945" t="s">
        <v>134</v>
      </c>
      <c r="AA945" t="s">
        <v>134</v>
      </c>
      <c r="AB945" t="s">
        <v>134</v>
      </c>
      <c r="BF945">
        <v>0</v>
      </c>
    </row>
    <row r="946" spans="1:58" customFormat="1" x14ac:dyDescent="0.25">
      <c r="A946">
        <v>337233</v>
      </c>
      <c r="B946" t="s">
        <v>132</v>
      </c>
      <c r="O946" t="s">
        <v>136</v>
      </c>
      <c r="P946" t="s">
        <v>137</v>
      </c>
      <c r="Q946" t="s">
        <v>136</v>
      </c>
      <c r="R946" t="s">
        <v>136</v>
      </c>
      <c r="T946" t="s">
        <v>137</v>
      </c>
      <c r="W946" t="s">
        <v>137</v>
      </c>
      <c r="X946" t="s">
        <v>136</v>
      </c>
      <c r="Y946" t="s">
        <v>137</v>
      </c>
      <c r="Z946" t="s">
        <v>136</v>
      </c>
      <c r="AB946" t="s">
        <v>134</v>
      </c>
      <c r="BF946">
        <v>0</v>
      </c>
    </row>
    <row r="947" spans="1:58" customFormat="1" x14ac:dyDescent="0.25">
      <c r="A947">
        <v>338156</v>
      </c>
      <c r="B947" t="s">
        <v>132</v>
      </c>
      <c r="G947" t="s">
        <v>137</v>
      </c>
      <c r="K947" t="s">
        <v>137</v>
      </c>
      <c r="O947" t="s">
        <v>137</v>
      </c>
      <c r="P947" t="s">
        <v>137</v>
      </c>
      <c r="T947" t="s">
        <v>137</v>
      </c>
      <c r="W947" t="s">
        <v>136</v>
      </c>
      <c r="X947" t="s">
        <v>136</v>
      </c>
      <c r="Y947" t="s">
        <v>136</v>
      </c>
      <c r="Z947" t="s">
        <v>136</v>
      </c>
      <c r="AA947" t="s">
        <v>136</v>
      </c>
      <c r="AB947" t="s">
        <v>134</v>
      </c>
      <c r="BF947">
        <v>0</v>
      </c>
    </row>
    <row r="948" spans="1:58" customFormat="1" x14ac:dyDescent="0.25">
      <c r="A948">
        <v>339143</v>
      </c>
      <c r="B948" t="s">
        <v>132</v>
      </c>
      <c r="F948" t="s">
        <v>137</v>
      </c>
      <c r="I948" t="s">
        <v>137</v>
      </c>
      <c r="O948" t="s">
        <v>137</v>
      </c>
      <c r="P948" t="s">
        <v>136</v>
      </c>
      <c r="S948" t="s">
        <v>136</v>
      </c>
      <c r="V948" t="s">
        <v>136</v>
      </c>
      <c r="W948" t="s">
        <v>134</v>
      </c>
      <c r="X948" t="s">
        <v>134</v>
      </c>
      <c r="Y948" t="s">
        <v>134</v>
      </c>
      <c r="Z948" t="s">
        <v>134</v>
      </c>
      <c r="AA948" t="s">
        <v>134</v>
      </c>
      <c r="AB948" t="s">
        <v>134</v>
      </c>
      <c r="BF948">
        <v>0</v>
      </c>
    </row>
    <row r="949" spans="1:58" customFormat="1" x14ac:dyDescent="0.25">
      <c r="A949">
        <v>339176</v>
      </c>
      <c r="B949" t="s">
        <v>132</v>
      </c>
      <c r="O949" t="s">
        <v>137</v>
      </c>
      <c r="P949" t="s">
        <v>134</v>
      </c>
      <c r="Q949" t="s">
        <v>134</v>
      </c>
      <c r="S949" t="s">
        <v>136</v>
      </c>
      <c r="W949" t="s">
        <v>134</v>
      </c>
      <c r="X949" t="s">
        <v>136</v>
      </c>
      <c r="Y949" t="s">
        <v>134</v>
      </c>
      <c r="Z949" t="s">
        <v>134</v>
      </c>
      <c r="AA949" t="s">
        <v>134</v>
      </c>
      <c r="AB949" t="s">
        <v>134</v>
      </c>
      <c r="BF949">
        <v>0</v>
      </c>
    </row>
    <row r="950" spans="1:58" customFormat="1" x14ac:dyDescent="0.25">
      <c r="A950">
        <v>339219</v>
      </c>
      <c r="B950" t="s">
        <v>132</v>
      </c>
      <c r="K950" t="s">
        <v>136</v>
      </c>
      <c r="O950" t="s">
        <v>136</v>
      </c>
      <c r="P950" t="s">
        <v>137</v>
      </c>
      <c r="S950" t="s">
        <v>137</v>
      </c>
      <c r="W950" t="s">
        <v>136</v>
      </c>
      <c r="X950" t="s">
        <v>136</v>
      </c>
      <c r="Y950" t="s">
        <v>136</v>
      </c>
      <c r="AB950" t="s">
        <v>134</v>
      </c>
      <c r="BF950">
        <v>0</v>
      </c>
    </row>
    <row r="951" spans="1:58" customFormat="1" x14ac:dyDescent="0.25">
      <c r="A951">
        <v>339240</v>
      </c>
      <c r="B951" t="s">
        <v>132</v>
      </c>
      <c r="G951" t="s">
        <v>137</v>
      </c>
      <c r="K951" t="s">
        <v>137</v>
      </c>
      <c r="N951" t="s">
        <v>137</v>
      </c>
      <c r="O951" t="s">
        <v>137</v>
      </c>
      <c r="P951" t="s">
        <v>134</v>
      </c>
      <c r="V951" t="s">
        <v>134</v>
      </c>
      <c r="W951" t="s">
        <v>134</v>
      </c>
      <c r="X951" t="s">
        <v>134</v>
      </c>
      <c r="Y951" t="s">
        <v>134</v>
      </c>
      <c r="Z951" t="s">
        <v>134</v>
      </c>
      <c r="AA951" t="s">
        <v>134</v>
      </c>
      <c r="AB951" t="s">
        <v>134</v>
      </c>
      <c r="BF951">
        <v>0</v>
      </c>
    </row>
    <row r="952" spans="1:58" customFormat="1" x14ac:dyDescent="0.25">
      <c r="A952">
        <v>339249</v>
      </c>
      <c r="B952" t="s">
        <v>132</v>
      </c>
      <c r="F952" t="s">
        <v>137</v>
      </c>
      <c r="K952" t="s">
        <v>137</v>
      </c>
      <c r="O952" t="s">
        <v>137</v>
      </c>
      <c r="P952" t="s">
        <v>134</v>
      </c>
      <c r="Q952" t="s">
        <v>136</v>
      </c>
      <c r="R952" t="s">
        <v>134</v>
      </c>
      <c r="S952" t="s">
        <v>134</v>
      </c>
      <c r="T952" t="s">
        <v>136</v>
      </c>
      <c r="W952" t="s">
        <v>134</v>
      </c>
      <c r="X952" t="s">
        <v>134</v>
      </c>
      <c r="Y952" t="s">
        <v>134</v>
      </c>
      <c r="Z952" t="s">
        <v>134</v>
      </c>
      <c r="AA952" t="s">
        <v>134</v>
      </c>
      <c r="AB952" t="s">
        <v>134</v>
      </c>
      <c r="BF952">
        <v>0</v>
      </c>
    </row>
    <row r="953" spans="1:58" customFormat="1" x14ac:dyDescent="0.25">
      <c r="A953">
        <v>339260</v>
      </c>
      <c r="B953" t="s">
        <v>132</v>
      </c>
      <c r="K953" t="s">
        <v>136</v>
      </c>
      <c r="O953" t="s">
        <v>136</v>
      </c>
      <c r="P953" t="s">
        <v>134</v>
      </c>
      <c r="R953" t="s">
        <v>134</v>
      </c>
      <c r="S953" t="s">
        <v>134</v>
      </c>
      <c r="V953" t="s">
        <v>134</v>
      </c>
      <c r="W953" t="s">
        <v>134</v>
      </c>
      <c r="X953" t="s">
        <v>134</v>
      </c>
      <c r="Y953" t="s">
        <v>134</v>
      </c>
      <c r="Z953" t="s">
        <v>134</v>
      </c>
      <c r="AA953" t="s">
        <v>134</v>
      </c>
      <c r="AB953" t="s">
        <v>134</v>
      </c>
      <c r="BF953">
        <v>0</v>
      </c>
    </row>
    <row r="954" spans="1:58" customFormat="1" x14ac:dyDescent="0.25">
      <c r="A954">
        <v>339300</v>
      </c>
      <c r="B954" t="s">
        <v>132</v>
      </c>
      <c r="I954" t="s">
        <v>137</v>
      </c>
      <c r="N954" t="s">
        <v>137</v>
      </c>
      <c r="O954" t="s">
        <v>137</v>
      </c>
      <c r="P954" t="s">
        <v>136</v>
      </c>
      <c r="Q954" t="s">
        <v>136</v>
      </c>
      <c r="R954" t="s">
        <v>136</v>
      </c>
      <c r="S954" t="s">
        <v>136</v>
      </c>
      <c r="T954" t="s">
        <v>136</v>
      </c>
      <c r="U954" t="s">
        <v>136</v>
      </c>
      <c r="V954" t="s">
        <v>136</v>
      </c>
      <c r="W954" t="s">
        <v>134</v>
      </c>
      <c r="X954" t="s">
        <v>134</v>
      </c>
      <c r="Y954" t="s">
        <v>134</v>
      </c>
      <c r="Z954" t="s">
        <v>134</v>
      </c>
      <c r="AA954" t="s">
        <v>134</v>
      </c>
      <c r="AB954" t="s">
        <v>134</v>
      </c>
      <c r="BF954">
        <v>0</v>
      </c>
    </row>
    <row r="955" spans="1:58" customFormat="1" x14ac:dyDescent="0.25">
      <c r="A955">
        <v>339332</v>
      </c>
      <c r="B955" t="s">
        <v>132</v>
      </c>
      <c r="G955" t="s">
        <v>137</v>
      </c>
      <c r="I955" t="s">
        <v>134</v>
      </c>
      <c r="N955" t="s">
        <v>134</v>
      </c>
      <c r="O955" t="s">
        <v>137</v>
      </c>
      <c r="P955" t="s">
        <v>134</v>
      </c>
      <c r="S955" t="s">
        <v>134</v>
      </c>
      <c r="V955" t="s">
        <v>134</v>
      </c>
      <c r="W955" t="s">
        <v>134</v>
      </c>
      <c r="X955" t="s">
        <v>134</v>
      </c>
      <c r="Y955" t="s">
        <v>134</v>
      </c>
      <c r="Z955" t="s">
        <v>134</v>
      </c>
      <c r="AA955" t="s">
        <v>134</v>
      </c>
      <c r="AB955" t="s">
        <v>134</v>
      </c>
      <c r="BF955">
        <v>0</v>
      </c>
    </row>
    <row r="956" spans="1:58" customFormat="1" x14ac:dyDescent="0.25">
      <c r="A956">
        <v>339340</v>
      </c>
      <c r="B956" t="s">
        <v>132</v>
      </c>
      <c r="K956" t="s">
        <v>137</v>
      </c>
      <c r="N956" t="s">
        <v>137</v>
      </c>
      <c r="O956" t="s">
        <v>136</v>
      </c>
      <c r="P956" t="s">
        <v>137</v>
      </c>
      <c r="R956" t="s">
        <v>136</v>
      </c>
      <c r="S956" t="s">
        <v>137</v>
      </c>
      <c r="W956" t="s">
        <v>136</v>
      </c>
      <c r="X956" t="s">
        <v>136</v>
      </c>
      <c r="Y956" t="s">
        <v>136</v>
      </c>
      <c r="Z956" t="s">
        <v>136</v>
      </c>
      <c r="AA956" t="s">
        <v>136</v>
      </c>
      <c r="AB956" t="s">
        <v>134</v>
      </c>
      <c r="BF956">
        <v>0</v>
      </c>
    </row>
    <row r="957" spans="1:58" customFormat="1" x14ac:dyDescent="0.25">
      <c r="A957">
        <v>339427</v>
      </c>
      <c r="B957" t="s">
        <v>132</v>
      </c>
      <c r="G957" t="s">
        <v>137</v>
      </c>
      <c r="O957" t="s">
        <v>137</v>
      </c>
      <c r="P957" t="s">
        <v>136</v>
      </c>
      <c r="Q957" t="s">
        <v>136</v>
      </c>
      <c r="W957" t="s">
        <v>134</v>
      </c>
      <c r="X957" t="s">
        <v>134</v>
      </c>
      <c r="Y957" t="s">
        <v>134</v>
      </c>
      <c r="Z957" t="s">
        <v>134</v>
      </c>
      <c r="AA957" t="s">
        <v>134</v>
      </c>
      <c r="AB957" t="s">
        <v>134</v>
      </c>
      <c r="BF957">
        <v>0</v>
      </c>
    </row>
    <row r="958" spans="1:58" customFormat="1" x14ac:dyDescent="0.25">
      <c r="A958">
        <v>339433</v>
      </c>
      <c r="B958" t="s">
        <v>132</v>
      </c>
      <c r="K958" t="s">
        <v>136</v>
      </c>
      <c r="O958" t="s">
        <v>137</v>
      </c>
      <c r="P958" t="s">
        <v>134</v>
      </c>
      <c r="R958" t="s">
        <v>134</v>
      </c>
      <c r="S958" t="s">
        <v>134</v>
      </c>
      <c r="V958" t="s">
        <v>134</v>
      </c>
      <c r="W958" t="s">
        <v>134</v>
      </c>
      <c r="X958" t="s">
        <v>134</v>
      </c>
      <c r="Y958" t="s">
        <v>134</v>
      </c>
      <c r="Z958" t="s">
        <v>134</v>
      </c>
      <c r="AA958" t="s">
        <v>134</v>
      </c>
      <c r="AB958" t="s">
        <v>134</v>
      </c>
      <c r="BF958">
        <v>0</v>
      </c>
    </row>
    <row r="959" spans="1:58" customFormat="1" x14ac:dyDescent="0.25">
      <c r="A959">
        <v>339439</v>
      </c>
      <c r="B959" t="s">
        <v>132</v>
      </c>
      <c r="I959" t="s">
        <v>134</v>
      </c>
      <c r="N959" t="s">
        <v>134</v>
      </c>
      <c r="O959" t="s">
        <v>136</v>
      </c>
      <c r="P959" t="s">
        <v>134</v>
      </c>
      <c r="Q959" t="s">
        <v>134</v>
      </c>
      <c r="R959" t="s">
        <v>134</v>
      </c>
      <c r="S959" t="s">
        <v>134</v>
      </c>
      <c r="T959" t="s">
        <v>134</v>
      </c>
      <c r="U959" t="s">
        <v>134</v>
      </c>
      <c r="V959" t="s">
        <v>134</v>
      </c>
      <c r="W959" t="s">
        <v>134</v>
      </c>
      <c r="X959" t="s">
        <v>134</v>
      </c>
      <c r="Y959" t="s">
        <v>134</v>
      </c>
      <c r="Z959" t="s">
        <v>134</v>
      </c>
      <c r="AA959" t="s">
        <v>134</v>
      </c>
      <c r="AB959" t="s">
        <v>134</v>
      </c>
      <c r="BF959">
        <v>0</v>
      </c>
    </row>
    <row r="960" spans="1:58" customFormat="1" x14ac:dyDescent="0.25">
      <c r="A960">
        <v>339479</v>
      </c>
      <c r="B960" t="s">
        <v>132</v>
      </c>
      <c r="K960" t="s">
        <v>137</v>
      </c>
      <c r="N960" t="s">
        <v>136</v>
      </c>
      <c r="O960" t="s">
        <v>136</v>
      </c>
      <c r="P960" t="s">
        <v>137</v>
      </c>
      <c r="T960" t="s">
        <v>137</v>
      </c>
      <c r="W960" t="s">
        <v>136</v>
      </c>
      <c r="X960" t="s">
        <v>136</v>
      </c>
      <c r="Y960" t="s">
        <v>136</v>
      </c>
      <c r="Z960" t="s">
        <v>136</v>
      </c>
      <c r="AB960" t="s">
        <v>134</v>
      </c>
      <c r="BF960">
        <v>0</v>
      </c>
    </row>
    <row r="961" spans="1:58" customFormat="1" x14ac:dyDescent="0.25">
      <c r="A961">
        <v>339588</v>
      </c>
      <c r="B961" t="s">
        <v>132</v>
      </c>
      <c r="I961" t="s">
        <v>137</v>
      </c>
      <c r="N961" t="s">
        <v>136</v>
      </c>
      <c r="O961" t="s">
        <v>137</v>
      </c>
      <c r="V961" t="s">
        <v>136</v>
      </c>
      <c r="X961" t="s">
        <v>136</v>
      </c>
      <c r="AA961" t="s">
        <v>136</v>
      </c>
      <c r="AB961" t="s">
        <v>134</v>
      </c>
      <c r="BF961">
        <v>0</v>
      </c>
    </row>
    <row r="962" spans="1:58" customFormat="1" x14ac:dyDescent="0.25">
      <c r="A962">
        <v>339616</v>
      </c>
      <c r="B962" t="s">
        <v>132</v>
      </c>
      <c r="J962" t="s">
        <v>136</v>
      </c>
      <c r="L962" t="s">
        <v>136</v>
      </c>
      <c r="N962" t="s">
        <v>134</v>
      </c>
      <c r="P962" t="s">
        <v>136</v>
      </c>
      <c r="Q962" t="s">
        <v>134</v>
      </c>
      <c r="U962" t="s">
        <v>134</v>
      </c>
      <c r="W962" t="s">
        <v>134</v>
      </c>
      <c r="AA962" t="s">
        <v>134</v>
      </c>
      <c r="AB962" t="s">
        <v>134</v>
      </c>
      <c r="BF962">
        <v>0</v>
      </c>
    </row>
    <row r="963" spans="1:58" customFormat="1" x14ac:dyDescent="0.25">
      <c r="A963">
        <v>335331</v>
      </c>
      <c r="B963" t="s">
        <v>132</v>
      </c>
      <c r="P963" t="s">
        <v>137</v>
      </c>
      <c r="R963" t="s">
        <v>137</v>
      </c>
      <c r="T963" t="s">
        <v>137</v>
      </c>
      <c r="V963" t="s">
        <v>137</v>
      </c>
      <c r="X963" t="s">
        <v>137</v>
      </c>
      <c r="Z963" t="s">
        <v>137</v>
      </c>
      <c r="AB963" t="s">
        <v>134</v>
      </c>
      <c r="BF963">
        <v>0</v>
      </c>
    </row>
    <row r="964" spans="1:58" customFormat="1" x14ac:dyDescent="0.25">
      <c r="A964">
        <v>339790</v>
      </c>
      <c r="B964" t="s">
        <v>132</v>
      </c>
      <c r="W964" t="s">
        <v>134</v>
      </c>
      <c r="X964" t="s">
        <v>134</v>
      </c>
      <c r="Y964" t="s">
        <v>134</v>
      </c>
      <c r="Z964" t="s">
        <v>134</v>
      </c>
      <c r="AA964" t="s">
        <v>134</v>
      </c>
      <c r="AB964" t="s">
        <v>134</v>
      </c>
      <c r="BF964">
        <v>0</v>
      </c>
    </row>
    <row r="965" spans="1:58" customFormat="1" x14ac:dyDescent="0.25">
      <c r="A965">
        <v>339220</v>
      </c>
      <c r="B965" t="s">
        <v>132</v>
      </c>
      <c r="P965" t="s">
        <v>134</v>
      </c>
      <c r="Q965" t="s">
        <v>134</v>
      </c>
      <c r="R965" t="s">
        <v>134</v>
      </c>
      <c r="S965" t="s">
        <v>136</v>
      </c>
      <c r="T965" t="s">
        <v>134</v>
      </c>
      <c r="W965" t="s">
        <v>134</v>
      </c>
      <c r="X965" t="s">
        <v>134</v>
      </c>
      <c r="Y965" t="s">
        <v>134</v>
      </c>
      <c r="Z965" t="s">
        <v>134</v>
      </c>
      <c r="AA965" t="s">
        <v>134</v>
      </c>
      <c r="AB965" t="s">
        <v>134</v>
      </c>
      <c r="BF965">
        <v>0</v>
      </c>
    </row>
    <row r="966" spans="1:58" customFormat="1" x14ac:dyDescent="0.25">
      <c r="A966">
        <v>337858</v>
      </c>
      <c r="B966" t="s">
        <v>132</v>
      </c>
      <c r="K966" t="s">
        <v>137</v>
      </c>
      <c r="L966" t="s">
        <v>137</v>
      </c>
      <c r="P966" t="s">
        <v>134</v>
      </c>
      <c r="Q966" t="s">
        <v>136</v>
      </c>
      <c r="R966" t="s">
        <v>137</v>
      </c>
      <c r="S966" t="s">
        <v>134</v>
      </c>
      <c r="U966" t="s">
        <v>137</v>
      </c>
      <c r="W966" t="s">
        <v>134</v>
      </c>
      <c r="X966" t="s">
        <v>136</v>
      </c>
      <c r="Y966" t="s">
        <v>137</v>
      </c>
      <c r="Z966" t="s">
        <v>137</v>
      </c>
      <c r="AB966" t="s">
        <v>134</v>
      </c>
      <c r="BF966">
        <v>0</v>
      </c>
    </row>
    <row r="967" spans="1:58" customFormat="1" x14ac:dyDescent="0.25">
      <c r="A967">
        <v>339488</v>
      </c>
      <c r="B967" t="s">
        <v>132</v>
      </c>
      <c r="K967" t="s">
        <v>137</v>
      </c>
      <c r="P967" t="s">
        <v>134</v>
      </c>
      <c r="Q967" t="s">
        <v>136</v>
      </c>
      <c r="S967" t="s">
        <v>136</v>
      </c>
      <c r="W967" t="s">
        <v>134</v>
      </c>
      <c r="X967" t="s">
        <v>134</v>
      </c>
      <c r="Y967" t="s">
        <v>134</v>
      </c>
      <c r="Z967" t="s">
        <v>134</v>
      </c>
      <c r="AA967" t="s">
        <v>134</v>
      </c>
      <c r="AB967" t="s">
        <v>134</v>
      </c>
      <c r="BF967">
        <v>0</v>
      </c>
    </row>
    <row r="968" spans="1:58" customFormat="1" x14ac:dyDescent="0.25">
      <c r="A968">
        <v>335474</v>
      </c>
      <c r="B968" t="s">
        <v>132</v>
      </c>
      <c r="J968" t="s">
        <v>137</v>
      </c>
      <c r="K968" t="s">
        <v>137</v>
      </c>
      <c r="M968" t="s">
        <v>137</v>
      </c>
      <c r="N968" t="s">
        <v>137</v>
      </c>
      <c r="P968" t="s">
        <v>134</v>
      </c>
      <c r="Q968" t="s">
        <v>136</v>
      </c>
      <c r="R968" t="s">
        <v>136</v>
      </c>
      <c r="S968" t="s">
        <v>137</v>
      </c>
      <c r="T968" t="s">
        <v>136</v>
      </c>
      <c r="U968" t="s">
        <v>137</v>
      </c>
      <c r="V968" t="s">
        <v>136</v>
      </c>
      <c r="W968" t="s">
        <v>134</v>
      </c>
      <c r="Y968" t="s">
        <v>136</v>
      </c>
      <c r="Z968" t="s">
        <v>134</v>
      </c>
      <c r="AA968" t="s">
        <v>136</v>
      </c>
      <c r="AB968" t="s">
        <v>134</v>
      </c>
      <c r="BF968">
        <v>0</v>
      </c>
    </row>
    <row r="969" spans="1:58" customFormat="1" x14ac:dyDescent="0.25">
      <c r="A969">
        <v>339168</v>
      </c>
      <c r="B969" t="s">
        <v>132</v>
      </c>
      <c r="P969" t="s">
        <v>136</v>
      </c>
      <c r="W969" t="s">
        <v>136</v>
      </c>
      <c r="X969" t="s">
        <v>136</v>
      </c>
      <c r="Y969" t="s">
        <v>136</v>
      </c>
      <c r="AB969" t="s">
        <v>134</v>
      </c>
      <c r="BF969">
        <v>0</v>
      </c>
    </row>
    <row r="970" spans="1:58" customFormat="1" x14ac:dyDescent="0.25">
      <c r="A970">
        <v>339880</v>
      </c>
      <c r="B970" t="s">
        <v>132</v>
      </c>
      <c r="D970" t="s">
        <v>137</v>
      </c>
      <c r="F970" t="s">
        <v>136</v>
      </c>
      <c r="K970" t="s">
        <v>136</v>
      </c>
      <c r="L970" t="s">
        <v>137</v>
      </c>
      <c r="P970" t="s">
        <v>136</v>
      </c>
      <c r="S970" t="s">
        <v>136</v>
      </c>
      <c r="T970" t="s">
        <v>136</v>
      </c>
      <c r="U970" t="s">
        <v>136</v>
      </c>
      <c r="V970" t="s">
        <v>136</v>
      </c>
      <c r="W970" t="s">
        <v>134</v>
      </c>
      <c r="X970" t="s">
        <v>134</v>
      </c>
      <c r="Y970" t="s">
        <v>134</v>
      </c>
      <c r="Z970" t="s">
        <v>134</v>
      </c>
      <c r="AA970" t="s">
        <v>134</v>
      </c>
      <c r="AB970" t="s">
        <v>134</v>
      </c>
      <c r="BF970">
        <v>0</v>
      </c>
    </row>
    <row r="971" spans="1:58" customFormat="1" x14ac:dyDescent="0.25">
      <c r="A971">
        <v>338753</v>
      </c>
      <c r="B971" t="s">
        <v>132</v>
      </c>
      <c r="G971" t="s">
        <v>137</v>
      </c>
      <c r="K971" t="s">
        <v>137</v>
      </c>
      <c r="M971" t="s">
        <v>137</v>
      </c>
      <c r="P971" t="s">
        <v>134</v>
      </c>
      <c r="Q971" t="s">
        <v>134</v>
      </c>
      <c r="R971" t="s">
        <v>134</v>
      </c>
      <c r="V971" t="s">
        <v>137</v>
      </c>
      <c r="W971" t="s">
        <v>134</v>
      </c>
      <c r="X971" t="s">
        <v>134</v>
      </c>
      <c r="Y971" t="s">
        <v>134</v>
      </c>
      <c r="Z971" t="s">
        <v>134</v>
      </c>
      <c r="AB971" t="s">
        <v>134</v>
      </c>
      <c r="BF971">
        <v>0</v>
      </c>
    </row>
    <row r="972" spans="1:58" customFormat="1" x14ac:dyDescent="0.25">
      <c r="A972">
        <v>337989</v>
      </c>
      <c r="B972" t="s">
        <v>132</v>
      </c>
      <c r="G972" t="s">
        <v>137</v>
      </c>
      <c r="I972" t="s">
        <v>137</v>
      </c>
      <c r="N972" t="s">
        <v>137</v>
      </c>
      <c r="P972" t="s">
        <v>137</v>
      </c>
      <c r="Q972" t="s">
        <v>137</v>
      </c>
      <c r="R972" t="s">
        <v>134</v>
      </c>
      <c r="T972" t="s">
        <v>137</v>
      </c>
      <c r="V972" t="s">
        <v>134</v>
      </c>
      <c r="W972" t="s">
        <v>134</v>
      </c>
      <c r="X972" t="s">
        <v>134</v>
      </c>
      <c r="Y972" t="s">
        <v>134</v>
      </c>
      <c r="Z972" t="s">
        <v>134</v>
      </c>
      <c r="AA972" t="s">
        <v>134</v>
      </c>
      <c r="AB972" t="s">
        <v>134</v>
      </c>
      <c r="BF972">
        <v>0</v>
      </c>
    </row>
    <row r="973" spans="1:58" customFormat="1" x14ac:dyDescent="0.25">
      <c r="A973">
        <v>337969</v>
      </c>
      <c r="B973" t="s">
        <v>132</v>
      </c>
      <c r="N973" t="s">
        <v>137</v>
      </c>
      <c r="P973" t="s">
        <v>136</v>
      </c>
      <c r="S973" t="s">
        <v>137</v>
      </c>
      <c r="U973" t="s">
        <v>136</v>
      </c>
      <c r="V973" t="s">
        <v>136</v>
      </c>
      <c r="X973" t="s">
        <v>136</v>
      </c>
      <c r="AA973" t="s">
        <v>134</v>
      </c>
      <c r="AB973" t="s">
        <v>134</v>
      </c>
      <c r="BF973">
        <v>0</v>
      </c>
    </row>
    <row r="974" spans="1:58" customFormat="1" x14ac:dyDescent="0.25">
      <c r="A974">
        <v>338660</v>
      </c>
      <c r="B974" t="s">
        <v>132</v>
      </c>
      <c r="M974" t="s">
        <v>137</v>
      </c>
      <c r="N974" t="s">
        <v>137</v>
      </c>
      <c r="P974" t="s">
        <v>137</v>
      </c>
      <c r="R974" t="s">
        <v>136</v>
      </c>
      <c r="S974" t="s">
        <v>137</v>
      </c>
      <c r="T974" t="s">
        <v>137</v>
      </c>
      <c r="W974" t="s">
        <v>136</v>
      </c>
      <c r="X974" t="s">
        <v>134</v>
      </c>
      <c r="Y974" t="s">
        <v>134</v>
      </c>
      <c r="AB974" t="s">
        <v>134</v>
      </c>
      <c r="BF974">
        <v>0</v>
      </c>
    </row>
    <row r="975" spans="1:58" customFormat="1" x14ac:dyDescent="0.25">
      <c r="A975">
        <v>320947</v>
      </c>
      <c r="B975" t="s">
        <v>132</v>
      </c>
      <c r="H975" t="s">
        <v>137</v>
      </c>
      <c r="I975" t="s">
        <v>137</v>
      </c>
      <c r="P975" t="s">
        <v>136</v>
      </c>
      <c r="Q975" t="s">
        <v>134</v>
      </c>
      <c r="S975" t="s">
        <v>134</v>
      </c>
      <c r="V975" t="s">
        <v>134</v>
      </c>
      <c r="W975" t="s">
        <v>134</v>
      </c>
      <c r="X975" t="s">
        <v>134</v>
      </c>
      <c r="Z975" t="s">
        <v>134</v>
      </c>
      <c r="AA975" t="s">
        <v>134</v>
      </c>
      <c r="AB975" t="s">
        <v>134</v>
      </c>
      <c r="BF975">
        <v>0</v>
      </c>
    </row>
    <row r="976" spans="1:58" customFormat="1" x14ac:dyDescent="0.25">
      <c r="A976">
        <v>339524</v>
      </c>
      <c r="B976" t="s">
        <v>132</v>
      </c>
      <c r="I976" t="s">
        <v>134</v>
      </c>
      <c r="N976" t="s">
        <v>134</v>
      </c>
      <c r="P976" t="s">
        <v>134</v>
      </c>
      <c r="R976" t="s">
        <v>134</v>
      </c>
      <c r="S976" t="s">
        <v>134</v>
      </c>
      <c r="V976" t="s">
        <v>134</v>
      </c>
      <c r="W976" t="s">
        <v>134</v>
      </c>
      <c r="X976" t="s">
        <v>134</v>
      </c>
      <c r="Y976" t="s">
        <v>134</v>
      </c>
      <c r="Z976" t="s">
        <v>134</v>
      </c>
      <c r="AA976" t="s">
        <v>134</v>
      </c>
      <c r="AB976" t="s">
        <v>134</v>
      </c>
      <c r="BF976">
        <v>0</v>
      </c>
    </row>
    <row r="977" spans="1:58" customFormat="1" x14ac:dyDescent="0.25">
      <c r="A977">
        <v>339387</v>
      </c>
      <c r="B977" t="s">
        <v>132</v>
      </c>
      <c r="P977" t="s">
        <v>136</v>
      </c>
      <c r="V977" t="s">
        <v>136</v>
      </c>
      <c r="W977" t="s">
        <v>134</v>
      </c>
      <c r="X977" t="s">
        <v>134</v>
      </c>
      <c r="Y977" t="s">
        <v>134</v>
      </c>
      <c r="Z977" t="s">
        <v>134</v>
      </c>
      <c r="AA977" t="s">
        <v>134</v>
      </c>
      <c r="AB977" t="s">
        <v>134</v>
      </c>
      <c r="BF977">
        <v>0</v>
      </c>
    </row>
    <row r="978" spans="1:58" customFormat="1" x14ac:dyDescent="0.25">
      <c r="A978">
        <v>338968</v>
      </c>
      <c r="B978" t="s">
        <v>132</v>
      </c>
      <c r="E978" t="s">
        <v>137</v>
      </c>
      <c r="N978" t="s">
        <v>136</v>
      </c>
      <c r="P978" t="s">
        <v>137</v>
      </c>
      <c r="Q978" t="s">
        <v>137</v>
      </c>
      <c r="V978" t="s">
        <v>136</v>
      </c>
      <c r="W978" t="s">
        <v>137</v>
      </c>
      <c r="X978" t="s">
        <v>136</v>
      </c>
      <c r="Z978" t="s">
        <v>137</v>
      </c>
      <c r="AA978" t="s">
        <v>134</v>
      </c>
      <c r="AB978" t="s">
        <v>134</v>
      </c>
      <c r="BF978">
        <v>0</v>
      </c>
    </row>
    <row r="979" spans="1:58" customFormat="1" x14ac:dyDescent="0.25">
      <c r="A979">
        <v>338794</v>
      </c>
      <c r="B979" t="s">
        <v>132</v>
      </c>
      <c r="I979" t="s">
        <v>137</v>
      </c>
      <c r="K979" t="s">
        <v>137</v>
      </c>
      <c r="P979" t="s">
        <v>136</v>
      </c>
      <c r="Q979" t="s">
        <v>136</v>
      </c>
      <c r="R979" t="s">
        <v>136</v>
      </c>
      <c r="S979" t="s">
        <v>136</v>
      </c>
      <c r="V979" t="s">
        <v>136</v>
      </c>
      <c r="W979" t="s">
        <v>136</v>
      </c>
      <c r="X979" t="s">
        <v>136</v>
      </c>
      <c r="Y979" t="s">
        <v>136</v>
      </c>
      <c r="Z979" t="s">
        <v>136</v>
      </c>
      <c r="AA979" t="s">
        <v>136</v>
      </c>
      <c r="AB979" t="s">
        <v>134</v>
      </c>
      <c r="BF979">
        <v>0</v>
      </c>
    </row>
    <row r="980" spans="1:58" customFormat="1" x14ac:dyDescent="0.25">
      <c r="A980">
        <v>340009</v>
      </c>
      <c r="B980" t="s">
        <v>132</v>
      </c>
      <c r="N980" t="s">
        <v>134</v>
      </c>
      <c r="Q980" t="s">
        <v>136</v>
      </c>
      <c r="R980" t="s">
        <v>134</v>
      </c>
      <c r="S980" t="s">
        <v>134</v>
      </c>
      <c r="V980" t="s">
        <v>136</v>
      </c>
      <c r="W980" t="s">
        <v>134</v>
      </c>
      <c r="X980" t="s">
        <v>134</v>
      </c>
      <c r="Y980" t="s">
        <v>134</v>
      </c>
      <c r="Z980" t="s">
        <v>134</v>
      </c>
      <c r="AA980" t="s">
        <v>134</v>
      </c>
      <c r="AB980" t="s">
        <v>134</v>
      </c>
      <c r="BF980">
        <v>0</v>
      </c>
    </row>
    <row r="981" spans="1:58" customFormat="1" x14ac:dyDescent="0.25">
      <c r="A981">
        <v>339253</v>
      </c>
      <c r="B981" t="s">
        <v>132</v>
      </c>
      <c r="K981" t="s">
        <v>137</v>
      </c>
      <c r="N981" t="s">
        <v>137</v>
      </c>
      <c r="P981" t="s">
        <v>136</v>
      </c>
      <c r="S981" t="s">
        <v>136</v>
      </c>
      <c r="W981" t="s">
        <v>134</v>
      </c>
      <c r="X981" t="s">
        <v>134</v>
      </c>
      <c r="Y981" t="s">
        <v>134</v>
      </c>
      <c r="Z981" t="s">
        <v>134</v>
      </c>
      <c r="AA981" t="s">
        <v>134</v>
      </c>
      <c r="AB981" t="s">
        <v>134</v>
      </c>
      <c r="BF981">
        <v>0</v>
      </c>
    </row>
    <row r="982" spans="1:58" customFormat="1" x14ac:dyDescent="0.25">
      <c r="A982">
        <v>339775</v>
      </c>
      <c r="B982" t="s">
        <v>132</v>
      </c>
      <c r="K982" t="s">
        <v>137</v>
      </c>
      <c r="L982" t="s">
        <v>136</v>
      </c>
      <c r="M982" t="s">
        <v>137</v>
      </c>
      <c r="Q982" t="s">
        <v>137</v>
      </c>
      <c r="S982" t="s">
        <v>134</v>
      </c>
      <c r="W982" t="s">
        <v>134</v>
      </c>
      <c r="Z982" t="s">
        <v>134</v>
      </c>
      <c r="AA982" t="s">
        <v>134</v>
      </c>
      <c r="AB982" t="s">
        <v>134</v>
      </c>
      <c r="BF982">
        <v>0</v>
      </c>
    </row>
    <row r="983" spans="1:58" customFormat="1" x14ac:dyDescent="0.25">
      <c r="A983">
        <v>338574</v>
      </c>
      <c r="B983" t="s">
        <v>132</v>
      </c>
      <c r="K983" t="s">
        <v>137</v>
      </c>
      <c r="N983" t="s">
        <v>137</v>
      </c>
      <c r="P983" t="s">
        <v>137</v>
      </c>
      <c r="S983" t="s">
        <v>136</v>
      </c>
      <c r="W983" t="s">
        <v>134</v>
      </c>
      <c r="X983" t="s">
        <v>134</v>
      </c>
      <c r="Y983" t="s">
        <v>136</v>
      </c>
      <c r="Z983" t="s">
        <v>134</v>
      </c>
      <c r="AA983" t="s">
        <v>136</v>
      </c>
      <c r="AB983" t="s">
        <v>134</v>
      </c>
      <c r="BF983">
        <v>0</v>
      </c>
    </row>
    <row r="984" spans="1:58" customFormat="1" x14ac:dyDescent="0.25">
      <c r="A984">
        <v>336545</v>
      </c>
      <c r="B984" t="s">
        <v>132</v>
      </c>
      <c r="H984" t="s">
        <v>137</v>
      </c>
      <c r="J984" t="s">
        <v>137</v>
      </c>
      <c r="P984" t="s">
        <v>137</v>
      </c>
      <c r="W984" t="s">
        <v>137</v>
      </c>
      <c r="AB984" t="s">
        <v>134</v>
      </c>
      <c r="BF984">
        <v>0</v>
      </c>
    </row>
    <row r="985" spans="1:58" customFormat="1" x14ac:dyDescent="0.25">
      <c r="A985">
        <v>338587</v>
      </c>
      <c r="B985" t="s">
        <v>132</v>
      </c>
      <c r="L985" t="s">
        <v>136</v>
      </c>
      <c r="P985" t="s">
        <v>134</v>
      </c>
      <c r="S985" t="s">
        <v>137</v>
      </c>
      <c r="U985" t="s">
        <v>137</v>
      </c>
      <c r="W985" t="s">
        <v>134</v>
      </c>
      <c r="X985" t="s">
        <v>134</v>
      </c>
      <c r="Y985" t="s">
        <v>134</v>
      </c>
      <c r="Z985" t="s">
        <v>134</v>
      </c>
      <c r="AA985" t="s">
        <v>134</v>
      </c>
      <c r="AB985" t="s">
        <v>134</v>
      </c>
      <c r="BF985">
        <v>0</v>
      </c>
    </row>
    <row r="986" spans="1:58" customFormat="1" x14ac:dyDescent="0.25">
      <c r="A986">
        <v>340066</v>
      </c>
      <c r="B986" t="s">
        <v>132</v>
      </c>
      <c r="F986" t="s">
        <v>137</v>
      </c>
      <c r="P986" t="s">
        <v>136</v>
      </c>
      <c r="S986" t="s">
        <v>136</v>
      </c>
      <c r="U986" t="s">
        <v>136</v>
      </c>
      <c r="W986" t="s">
        <v>134</v>
      </c>
      <c r="X986" t="s">
        <v>134</v>
      </c>
      <c r="Y986" t="s">
        <v>134</v>
      </c>
      <c r="Z986" t="s">
        <v>134</v>
      </c>
      <c r="AA986" t="s">
        <v>134</v>
      </c>
      <c r="AB986" t="s">
        <v>134</v>
      </c>
      <c r="BF986">
        <v>0</v>
      </c>
    </row>
    <row r="987" spans="1:58" customFormat="1" x14ac:dyDescent="0.25">
      <c r="A987">
        <v>338329</v>
      </c>
      <c r="B987" t="s">
        <v>132</v>
      </c>
      <c r="G987" t="s">
        <v>137</v>
      </c>
      <c r="H987" t="s">
        <v>137</v>
      </c>
      <c r="I987" t="s">
        <v>137</v>
      </c>
      <c r="K987" t="s">
        <v>137</v>
      </c>
      <c r="N987" t="s">
        <v>137</v>
      </c>
      <c r="P987" t="s">
        <v>137</v>
      </c>
      <c r="Q987" t="s">
        <v>137</v>
      </c>
      <c r="R987" t="s">
        <v>137</v>
      </c>
      <c r="S987" t="s">
        <v>137</v>
      </c>
      <c r="U987" t="s">
        <v>137</v>
      </c>
      <c r="V987" t="s">
        <v>134</v>
      </c>
      <c r="W987" t="s">
        <v>134</v>
      </c>
      <c r="X987" t="s">
        <v>134</v>
      </c>
      <c r="Y987" t="s">
        <v>134</v>
      </c>
      <c r="Z987" t="s">
        <v>134</v>
      </c>
      <c r="AA987" t="s">
        <v>134</v>
      </c>
      <c r="AB987" t="s">
        <v>134</v>
      </c>
      <c r="BF987">
        <v>0</v>
      </c>
    </row>
    <row r="988" spans="1:58" customFormat="1" x14ac:dyDescent="0.25">
      <c r="A988">
        <v>339276</v>
      </c>
      <c r="B988" t="s">
        <v>132</v>
      </c>
      <c r="F988" t="s">
        <v>137</v>
      </c>
      <c r="G988" t="s">
        <v>137</v>
      </c>
      <c r="K988" t="s">
        <v>136</v>
      </c>
      <c r="N988" t="s">
        <v>136</v>
      </c>
      <c r="P988" t="s">
        <v>136</v>
      </c>
      <c r="R988" t="s">
        <v>136</v>
      </c>
      <c r="S988" t="s">
        <v>136</v>
      </c>
      <c r="W988" t="s">
        <v>134</v>
      </c>
      <c r="X988" t="s">
        <v>134</v>
      </c>
      <c r="Y988" t="s">
        <v>134</v>
      </c>
      <c r="Z988" t="s">
        <v>134</v>
      </c>
      <c r="AA988" t="s">
        <v>134</v>
      </c>
      <c r="AB988" t="s">
        <v>134</v>
      </c>
      <c r="BF988">
        <v>0</v>
      </c>
    </row>
    <row r="989" spans="1:58" customFormat="1" x14ac:dyDescent="0.25">
      <c r="A989">
        <v>339221</v>
      </c>
      <c r="B989" t="s">
        <v>132</v>
      </c>
      <c r="K989" t="s">
        <v>134</v>
      </c>
      <c r="P989" t="s">
        <v>136</v>
      </c>
      <c r="V989" t="s">
        <v>136</v>
      </c>
      <c r="W989" t="s">
        <v>136</v>
      </c>
      <c r="X989" t="s">
        <v>136</v>
      </c>
      <c r="Y989" t="s">
        <v>136</v>
      </c>
      <c r="AB989" t="s">
        <v>134</v>
      </c>
      <c r="BF989">
        <v>0</v>
      </c>
    </row>
    <row r="990" spans="1:58" customFormat="1" x14ac:dyDescent="0.25">
      <c r="A990">
        <v>338311</v>
      </c>
      <c r="B990" t="s">
        <v>132</v>
      </c>
      <c r="I990" t="s">
        <v>137</v>
      </c>
      <c r="N990" t="s">
        <v>137</v>
      </c>
      <c r="P990" t="s">
        <v>137</v>
      </c>
      <c r="V990" t="s">
        <v>137</v>
      </c>
      <c r="W990" t="s">
        <v>136</v>
      </c>
      <c r="X990" t="s">
        <v>136</v>
      </c>
      <c r="Z990" t="s">
        <v>136</v>
      </c>
      <c r="AA990" t="s">
        <v>136</v>
      </c>
      <c r="AB990" t="s">
        <v>134</v>
      </c>
      <c r="BF990">
        <v>0</v>
      </c>
    </row>
    <row r="991" spans="1:58" customFormat="1" x14ac:dyDescent="0.25">
      <c r="A991">
        <v>339654</v>
      </c>
      <c r="B991" t="s">
        <v>132</v>
      </c>
      <c r="J991" t="s">
        <v>134</v>
      </c>
      <c r="M991" t="s">
        <v>134</v>
      </c>
      <c r="P991" t="s">
        <v>137</v>
      </c>
      <c r="Q991" t="s">
        <v>134</v>
      </c>
      <c r="R991" t="s">
        <v>134</v>
      </c>
      <c r="T991" t="s">
        <v>134</v>
      </c>
      <c r="AB991" t="s">
        <v>134</v>
      </c>
      <c r="BF991">
        <v>0</v>
      </c>
    </row>
    <row r="992" spans="1:58" customFormat="1" x14ac:dyDescent="0.25">
      <c r="A992">
        <v>336781</v>
      </c>
      <c r="B992" t="s">
        <v>132</v>
      </c>
      <c r="F992" t="s">
        <v>137</v>
      </c>
      <c r="K992" t="s">
        <v>137</v>
      </c>
      <c r="N992" t="s">
        <v>137</v>
      </c>
      <c r="P992" t="s">
        <v>137</v>
      </c>
      <c r="V992" t="s">
        <v>137</v>
      </c>
      <c r="W992" t="s">
        <v>137</v>
      </c>
      <c r="Y992" t="s">
        <v>137</v>
      </c>
      <c r="AA992" t="s">
        <v>137</v>
      </c>
      <c r="AB992" t="s">
        <v>134</v>
      </c>
      <c r="BF992">
        <v>0</v>
      </c>
    </row>
    <row r="993" spans="1:58" customFormat="1" x14ac:dyDescent="0.25">
      <c r="A993">
        <v>339336</v>
      </c>
      <c r="B993" t="s">
        <v>132</v>
      </c>
      <c r="K993" t="s">
        <v>137</v>
      </c>
      <c r="P993" t="s">
        <v>136</v>
      </c>
      <c r="Q993" t="s">
        <v>134</v>
      </c>
      <c r="R993" t="s">
        <v>136</v>
      </c>
      <c r="S993" t="s">
        <v>136</v>
      </c>
      <c r="T993" t="s">
        <v>134</v>
      </c>
      <c r="V993" t="s">
        <v>136</v>
      </c>
      <c r="W993" t="s">
        <v>134</v>
      </c>
      <c r="X993" t="s">
        <v>134</v>
      </c>
      <c r="Y993" t="s">
        <v>134</v>
      </c>
      <c r="Z993" t="s">
        <v>134</v>
      </c>
      <c r="AA993" t="s">
        <v>134</v>
      </c>
      <c r="AB993" t="s">
        <v>134</v>
      </c>
      <c r="BF993">
        <v>0</v>
      </c>
    </row>
    <row r="994" spans="1:58" customFormat="1" x14ac:dyDescent="0.25">
      <c r="A994">
        <v>339504</v>
      </c>
      <c r="B994" t="s">
        <v>132</v>
      </c>
      <c r="L994" t="s">
        <v>137</v>
      </c>
      <c r="P994" t="s">
        <v>137</v>
      </c>
      <c r="W994" t="s">
        <v>137</v>
      </c>
      <c r="Z994" t="s">
        <v>137</v>
      </c>
      <c r="AB994" t="s">
        <v>134</v>
      </c>
      <c r="BF994">
        <v>0</v>
      </c>
    </row>
    <row r="995" spans="1:58" customFormat="1" x14ac:dyDescent="0.25">
      <c r="A995">
        <v>339861</v>
      </c>
      <c r="B995" t="s">
        <v>132</v>
      </c>
      <c r="F995" t="s">
        <v>136</v>
      </c>
      <c r="G995" t="s">
        <v>136</v>
      </c>
      <c r="K995" t="s">
        <v>134</v>
      </c>
      <c r="P995" t="s">
        <v>136</v>
      </c>
      <c r="S995" t="s">
        <v>136</v>
      </c>
      <c r="W995" t="s">
        <v>134</v>
      </c>
      <c r="X995" t="s">
        <v>134</v>
      </c>
      <c r="Y995" t="s">
        <v>134</v>
      </c>
      <c r="Z995" t="s">
        <v>134</v>
      </c>
      <c r="AA995" t="s">
        <v>134</v>
      </c>
      <c r="AB995" t="s">
        <v>134</v>
      </c>
      <c r="BF995">
        <v>0</v>
      </c>
    </row>
    <row r="996" spans="1:58" customFormat="1" x14ac:dyDescent="0.25">
      <c r="A996">
        <v>339349</v>
      </c>
      <c r="B996" t="s">
        <v>132</v>
      </c>
      <c r="G996" t="s">
        <v>137</v>
      </c>
      <c r="H996" t="s">
        <v>134</v>
      </c>
      <c r="I996" t="s">
        <v>136</v>
      </c>
      <c r="N996" t="s">
        <v>136</v>
      </c>
      <c r="P996" t="s">
        <v>136</v>
      </c>
      <c r="S996" t="s">
        <v>136</v>
      </c>
      <c r="V996" t="s">
        <v>136</v>
      </c>
      <c r="W996" t="s">
        <v>134</v>
      </c>
      <c r="X996" t="s">
        <v>134</v>
      </c>
      <c r="Y996" t="s">
        <v>134</v>
      </c>
      <c r="Z996" t="s">
        <v>134</v>
      </c>
      <c r="AA996" t="s">
        <v>134</v>
      </c>
      <c r="AB996" t="s">
        <v>134</v>
      </c>
      <c r="BF996">
        <v>0</v>
      </c>
    </row>
    <row r="997" spans="1:58" customFormat="1" x14ac:dyDescent="0.25">
      <c r="A997">
        <v>339063</v>
      </c>
      <c r="B997" t="s">
        <v>132</v>
      </c>
      <c r="S997" t="s">
        <v>136</v>
      </c>
      <c r="V997" t="s">
        <v>134</v>
      </c>
      <c r="Y997" t="s">
        <v>134</v>
      </c>
      <c r="Z997" t="s">
        <v>136</v>
      </c>
      <c r="AA997" t="s">
        <v>134</v>
      </c>
      <c r="AB997" t="s">
        <v>134</v>
      </c>
      <c r="BF997">
        <v>0</v>
      </c>
    </row>
    <row r="998" spans="1:58" customFormat="1" x14ac:dyDescent="0.25">
      <c r="A998">
        <v>339720</v>
      </c>
      <c r="B998" t="s">
        <v>132</v>
      </c>
      <c r="J998" t="s">
        <v>137</v>
      </c>
      <c r="P998" t="s">
        <v>136</v>
      </c>
      <c r="S998" t="s">
        <v>136</v>
      </c>
      <c r="W998" t="s">
        <v>134</v>
      </c>
      <c r="X998" t="s">
        <v>136</v>
      </c>
      <c r="Y998" t="s">
        <v>136</v>
      </c>
      <c r="Z998" t="s">
        <v>136</v>
      </c>
      <c r="AB998" t="s">
        <v>134</v>
      </c>
      <c r="BF998">
        <v>0</v>
      </c>
    </row>
    <row r="999" spans="1:58" customFormat="1" x14ac:dyDescent="0.25">
      <c r="A999">
        <v>339381</v>
      </c>
      <c r="B999" t="s">
        <v>132</v>
      </c>
      <c r="P999" t="s">
        <v>134</v>
      </c>
      <c r="Q999" t="s">
        <v>134</v>
      </c>
      <c r="R999" t="s">
        <v>134</v>
      </c>
      <c r="S999" t="s">
        <v>134</v>
      </c>
      <c r="U999" t="s">
        <v>134</v>
      </c>
      <c r="W999" t="s">
        <v>134</v>
      </c>
      <c r="X999" t="s">
        <v>134</v>
      </c>
      <c r="Y999" t="s">
        <v>134</v>
      </c>
      <c r="Z999" t="s">
        <v>134</v>
      </c>
      <c r="AA999" t="s">
        <v>134</v>
      </c>
      <c r="AB999" t="s">
        <v>134</v>
      </c>
      <c r="BF999">
        <v>0</v>
      </c>
    </row>
    <row r="1000" spans="1:58" customFormat="1" x14ac:dyDescent="0.25">
      <c r="A1000">
        <v>339070</v>
      </c>
      <c r="B1000" t="s">
        <v>132</v>
      </c>
      <c r="F1000" t="s">
        <v>136</v>
      </c>
      <c r="G1000" t="s">
        <v>137</v>
      </c>
      <c r="N1000" t="s">
        <v>137</v>
      </c>
      <c r="P1000" t="s">
        <v>136</v>
      </c>
      <c r="Q1000" t="s">
        <v>136</v>
      </c>
      <c r="R1000" t="s">
        <v>136</v>
      </c>
      <c r="S1000" t="s">
        <v>136</v>
      </c>
      <c r="T1000" t="s">
        <v>136</v>
      </c>
      <c r="U1000" t="s">
        <v>136</v>
      </c>
      <c r="V1000" t="s">
        <v>136</v>
      </c>
      <c r="W1000" t="s">
        <v>134</v>
      </c>
      <c r="X1000" t="s">
        <v>134</v>
      </c>
      <c r="Y1000" t="s">
        <v>134</v>
      </c>
      <c r="Z1000" t="s">
        <v>134</v>
      </c>
      <c r="AA1000" t="s">
        <v>134</v>
      </c>
      <c r="AB1000" t="s">
        <v>134</v>
      </c>
      <c r="BF1000">
        <v>0</v>
      </c>
    </row>
    <row r="1001" spans="1:58" customFormat="1" x14ac:dyDescent="0.25">
      <c r="A1001">
        <v>340094</v>
      </c>
      <c r="B1001" t="s">
        <v>132</v>
      </c>
      <c r="J1001" t="s">
        <v>136</v>
      </c>
      <c r="K1001" t="s">
        <v>136</v>
      </c>
      <c r="L1001" t="s">
        <v>136</v>
      </c>
      <c r="M1001" t="s">
        <v>136</v>
      </c>
      <c r="P1001" t="s">
        <v>136</v>
      </c>
      <c r="Q1001" t="s">
        <v>136</v>
      </c>
      <c r="S1001" t="s">
        <v>136</v>
      </c>
      <c r="U1001" t="s">
        <v>136</v>
      </c>
      <c r="W1001" t="s">
        <v>134</v>
      </c>
      <c r="X1001" t="s">
        <v>134</v>
      </c>
      <c r="Y1001" t="s">
        <v>134</v>
      </c>
      <c r="Z1001" t="s">
        <v>134</v>
      </c>
      <c r="AA1001" t="s">
        <v>134</v>
      </c>
      <c r="AB1001" t="s">
        <v>134</v>
      </c>
      <c r="BF1001">
        <v>0</v>
      </c>
    </row>
    <row r="1002" spans="1:58" customFormat="1" x14ac:dyDescent="0.25">
      <c r="A1002">
        <v>339341</v>
      </c>
      <c r="B1002" t="s">
        <v>132</v>
      </c>
      <c r="G1002" t="s">
        <v>137</v>
      </c>
      <c r="K1002" t="s">
        <v>136</v>
      </c>
      <c r="N1002" t="s">
        <v>136</v>
      </c>
      <c r="P1002" t="s">
        <v>137</v>
      </c>
      <c r="S1002" t="s">
        <v>137</v>
      </c>
      <c r="W1002" t="s">
        <v>134</v>
      </c>
      <c r="X1002" t="s">
        <v>134</v>
      </c>
      <c r="Y1002" t="s">
        <v>134</v>
      </c>
      <c r="Z1002" t="s">
        <v>134</v>
      </c>
      <c r="AA1002" t="s">
        <v>134</v>
      </c>
      <c r="AB1002" t="s">
        <v>134</v>
      </c>
      <c r="BF1002">
        <v>0</v>
      </c>
    </row>
    <row r="1003" spans="1:58" customFormat="1" x14ac:dyDescent="0.25">
      <c r="A1003">
        <v>339416</v>
      </c>
      <c r="B1003" t="s">
        <v>132</v>
      </c>
      <c r="T1003" t="s">
        <v>136</v>
      </c>
      <c r="W1003" t="s">
        <v>134</v>
      </c>
      <c r="X1003" t="s">
        <v>134</v>
      </c>
      <c r="Y1003" t="s">
        <v>134</v>
      </c>
      <c r="Z1003" t="s">
        <v>134</v>
      </c>
      <c r="AA1003" t="s">
        <v>134</v>
      </c>
      <c r="AB1003" t="s">
        <v>134</v>
      </c>
      <c r="BF1003">
        <v>0</v>
      </c>
    </row>
    <row r="1004" spans="1:58" customFormat="1" x14ac:dyDescent="0.25">
      <c r="A1004">
        <v>335579</v>
      </c>
      <c r="B1004" t="s">
        <v>132</v>
      </c>
      <c r="P1004" t="s">
        <v>137</v>
      </c>
      <c r="Q1004" t="s">
        <v>134</v>
      </c>
      <c r="T1004" t="s">
        <v>134</v>
      </c>
      <c r="W1004" t="s">
        <v>136</v>
      </c>
      <c r="X1004" t="s">
        <v>134</v>
      </c>
      <c r="Z1004" t="s">
        <v>136</v>
      </c>
      <c r="AA1004" t="s">
        <v>136</v>
      </c>
      <c r="AB1004" t="s">
        <v>134</v>
      </c>
      <c r="BF1004">
        <v>0</v>
      </c>
    </row>
    <row r="1005" spans="1:58" customFormat="1" x14ac:dyDescent="0.25">
      <c r="A1005">
        <v>338896</v>
      </c>
      <c r="B1005" t="s">
        <v>132</v>
      </c>
      <c r="L1005" t="s">
        <v>137</v>
      </c>
      <c r="M1005" t="s">
        <v>134</v>
      </c>
      <c r="P1005" t="s">
        <v>134</v>
      </c>
      <c r="Q1005" t="s">
        <v>134</v>
      </c>
      <c r="W1005" t="s">
        <v>134</v>
      </c>
      <c r="X1005" t="s">
        <v>134</v>
      </c>
      <c r="AB1005" t="s">
        <v>134</v>
      </c>
      <c r="BF1005">
        <v>0</v>
      </c>
    </row>
    <row r="1006" spans="1:58" customFormat="1" x14ac:dyDescent="0.25">
      <c r="A1006">
        <v>338343</v>
      </c>
      <c r="B1006" t="s">
        <v>132</v>
      </c>
      <c r="H1006" t="s">
        <v>137</v>
      </c>
      <c r="J1006" t="s">
        <v>134</v>
      </c>
      <c r="K1006" t="s">
        <v>137</v>
      </c>
      <c r="M1006" t="s">
        <v>134</v>
      </c>
      <c r="N1006" t="s">
        <v>137</v>
      </c>
      <c r="P1006" t="s">
        <v>134</v>
      </c>
      <c r="Q1006" t="s">
        <v>134</v>
      </c>
      <c r="R1006" t="s">
        <v>134</v>
      </c>
      <c r="T1006" t="s">
        <v>134</v>
      </c>
      <c r="V1006" t="s">
        <v>134</v>
      </c>
      <c r="W1006" t="s">
        <v>134</v>
      </c>
      <c r="X1006" t="s">
        <v>134</v>
      </c>
      <c r="Y1006" t="s">
        <v>134</v>
      </c>
      <c r="Z1006" t="s">
        <v>134</v>
      </c>
      <c r="AA1006" t="s">
        <v>134</v>
      </c>
      <c r="AB1006" t="s">
        <v>134</v>
      </c>
      <c r="BF1006">
        <v>0</v>
      </c>
    </row>
    <row r="1007" spans="1:58" customFormat="1" x14ac:dyDescent="0.25">
      <c r="A1007">
        <v>338606</v>
      </c>
      <c r="B1007" t="s">
        <v>132</v>
      </c>
      <c r="I1007" t="s">
        <v>137</v>
      </c>
      <c r="K1007" t="s">
        <v>137</v>
      </c>
      <c r="L1007" t="s">
        <v>137</v>
      </c>
      <c r="M1007" t="s">
        <v>137</v>
      </c>
      <c r="N1007" t="s">
        <v>137</v>
      </c>
      <c r="P1007" t="s">
        <v>134</v>
      </c>
      <c r="Q1007" t="s">
        <v>134</v>
      </c>
      <c r="R1007" t="s">
        <v>134</v>
      </c>
      <c r="S1007" t="s">
        <v>134</v>
      </c>
      <c r="T1007" t="s">
        <v>134</v>
      </c>
      <c r="U1007" t="s">
        <v>134</v>
      </c>
      <c r="V1007" t="s">
        <v>134</v>
      </c>
      <c r="W1007" t="s">
        <v>134</v>
      </c>
      <c r="X1007" t="s">
        <v>134</v>
      </c>
      <c r="Y1007" t="s">
        <v>134</v>
      </c>
      <c r="Z1007" t="s">
        <v>134</v>
      </c>
      <c r="AA1007" t="s">
        <v>134</v>
      </c>
      <c r="AB1007" t="s">
        <v>134</v>
      </c>
      <c r="BF1007">
        <v>0</v>
      </c>
    </row>
    <row r="1008" spans="1:58" customFormat="1" x14ac:dyDescent="0.25">
      <c r="A1008">
        <v>338684</v>
      </c>
      <c r="B1008" t="s">
        <v>132</v>
      </c>
      <c r="I1008" t="s">
        <v>137</v>
      </c>
      <c r="K1008" t="s">
        <v>137</v>
      </c>
      <c r="L1008" t="s">
        <v>136</v>
      </c>
      <c r="M1008" t="s">
        <v>136</v>
      </c>
      <c r="N1008" t="s">
        <v>137</v>
      </c>
      <c r="P1008" t="s">
        <v>134</v>
      </c>
      <c r="Q1008" t="s">
        <v>136</v>
      </c>
      <c r="R1008" t="s">
        <v>134</v>
      </c>
      <c r="S1008" t="s">
        <v>136</v>
      </c>
      <c r="T1008" t="s">
        <v>136</v>
      </c>
      <c r="U1008" t="s">
        <v>134</v>
      </c>
      <c r="V1008" t="s">
        <v>136</v>
      </c>
      <c r="W1008" t="s">
        <v>134</v>
      </c>
      <c r="X1008" t="s">
        <v>134</v>
      </c>
      <c r="Y1008" t="s">
        <v>134</v>
      </c>
      <c r="Z1008" t="s">
        <v>134</v>
      </c>
      <c r="AA1008" t="s">
        <v>134</v>
      </c>
      <c r="AB1008" t="s">
        <v>134</v>
      </c>
      <c r="BF1008">
        <v>0</v>
      </c>
    </row>
    <row r="1009" spans="1:58" customFormat="1" x14ac:dyDescent="0.25">
      <c r="A1009">
        <v>338688</v>
      </c>
      <c r="B1009" t="s">
        <v>132</v>
      </c>
      <c r="H1009" t="s">
        <v>137</v>
      </c>
      <c r="I1009" t="s">
        <v>137</v>
      </c>
      <c r="L1009" t="s">
        <v>137</v>
      </c>
      <c r="M1009" t="s">
        <v>137</v>
      </c>
      <c r="N1009" t="s">
        <v>137</v>
      </c>
      <c r="P1009" t="s">
        <v>134</v>
      </c>
      <c r="Q1009" t="s">
        <v>134</v>
      </c>
      <c r="R1009" t="s">
        <v>134</v>
      </c>
      <c r="S1009" t="s">
        <v>134</v>
      </c>
      <c r="T1009" t="s">
        <v>134</v>
      </c>
      <c r="U1009" t="s">
        <v>134</v>
      </c>
      <c r="V1009" t="s">
        <v>134</v>
      </c>
      <c r="W1009" t="s">
        <v>134</v>
      </c>
      <c r="X1009" t="s">
        <v>134</v>
      </c>
      <c r="Y1009" t="s">
        <v>134</v>
      </c>
      <c r="Z1009" t="s">
        <v>134</v>
      </c>
      <c r="AA1009" t="s">
        <v>134</v>
      </c>
      <c r="AB1009" t="s">
        <v>134</v>
      </c>
      <c r="BF1009">
        <v>0</v>
      </c>
    </row>
    <row r="1010" spans="1:58" customFormat="1" x14ac:dyDescent="0.25">
      <c r="A1010">
        <v>339289</v>
      </c>
      <c r="B1010" t="s">
        <v>132</v>
      </c>
      <c r="F1010" t="s">
        <v>136</v>
      </c>
      <c r="I1010" t="s">
        <v>136</v>
      </c>
      <c r="K1010" t="s">
        <v>134</v>
      </c>
      <c r="L1010" t="s">
        <v>136</v>
      </c>
      <c r="M1010" t="s">
        <v>134</v>
      </c>
      <c r="N1010" t="s">
        <v>134</v>
      </c>
      <c r="P1010" t="s">
        <v>134</v>
      </c>
      <c r="Q1010" t="s">
        <v>134</v>
      </c>
      <c r="R1010" t="s">
        <v>134</v>
      </c>
      <c r="S1010" t="s">
        <v>134</v>
      </c>
      <c r="T1010" t="s">
        <v>134</v>
      </c>
      <c r="V1010" t="s">
        <v>134</v>
      </c>
      <c r="W1010" t="s">
        <v>134</v>
      </c>
      <c r="X1010" t="s">
        <v>134</v>
      </c>
      <c r="Y1010" t="s">
        <v>134</v>
      </c>
      <c r="Z1010" t="s">
        <v>134</v>
      </c>
      <c r="AA1010" t="s">
        <v>134</v>
      </c>
      <c r="AB1010" t="s">
        <v>134</v>
      </c>
      <c r="BF1010">
        <v>0</v>
      </c>
    </row>
    <row r="1011" spans="1:58" customFormat="1" x14ac:dyDescent="0.25">
      <c r="A1011">
        <v>333927</v>
      </c>
      <c r="B1011" t="s">
        <v>132</v>
      </c>
      <c r="L1011" t="s">
        <v>137</v>
      </c>
      <c r="N1011" t="s">
        <v>134</v>
      </c>
      <c r="P1011" t="s">
        <v>137</v>
      </c>
      <c r="Q1011" t="s">
        <v>134</v>
      </c>
      <c r="R1011" t="s">
        <v>134</v>
      </c>
      <c r="S1011" t="s">
        <v>137</v>
      </c>
      <c r="T1011" t="s">
        <v>136</v>
      </c>
      <c r="U1011" t="s">
        <v>137</v>
      </c>
      <c r="V1011" t="s">
        <v>134</v>
      </c>
      <c r="W1011" t="s">
        <v>134</v>
      </c>
      <c r="X1011" t="s">
        <v>134</v>
      </c>
      <c r="Y1011" t="s">
        <v>136</v>
      </c>
      <c r="Z1011" t="s">
        <v>134</v>
      </c>
      <c r="AA1011" t="s">
        <v>134</v>
      </c>
      <c r="AB1011" t="s">
        <v>134</v>
      </c>
      <c r="BF1011">
        <v>0</v>
      </c>
    </row>
    <row r="1012" spans="1:58" customFormat="1" x14ac:dyDescent="0.25">
      <c r="A1012">
        <v>338196</v>
      </c>
      <c r="B1012" t="s">
        <v>132</v>
      </c>
      <c r="I1012" t="s">
        <v>137</v>
      </c>
      <c r="K1012" t="s">
        <v>137</v>
      </c>
      <c r="N1012" t="s">
        <v>137</v>
      </c>
      <c r="P1012" t="s">
        <v>137</v>
      </c>
      <c r="W1012" t="s">
        <v>136</v>
      </c>
      <c r="X1012" t="s">
        <v>136</v>
      </c>
      <c r="Y1012" t="s">
        <v>137</v>
      </c>
      <c r="Z1012" t="s">
        <v>136</v>
      </c>
      <c r="AA1012" t="s">
        <v>136</v>
      </c>
      <c r="AB1012" t="s">
        <v>134</v>
      </c>
      <c r="BF1012">
        <v>0</v>
      </c>
    </row>
    <row r="1013" spans="1:58" customFormat="1" x14ac:dyDescent="0.25">
      <c r="A1013">
        <v>338943</v>
      </c>
      <c r="B1013" t="s">
        <v>132</v>
      </c>
      <c r="M1013" t="s">
        <v>137</v>
      </c>
      <c r="N1013" t="s">
        <v>137</v>
      </c>
      <c r="P1013" t="s">
        <v>136</v>
      </c>
      <c r="V1013" t="s">
        <v>136</v>
      </c>
      <c r="W1013" t="s">
        <v>134</v>
      </c>
      <c r="X1013" t="s">
        <v>134</v>
      </c>
      <c r="Y1013" t="s">
        <v>134</v>
      </c>
      <c r="Z1013" t="s">
        <v>134</v>
      </c>
      <c r="AA1013" t="s">
        <v>134</v>
      </c>
      <c r="AB1013" t="s">
        <v>134</v>
      </c>
      <c r="BF1013">
        <v>0</v>
      </c>
    </row>
    <row r="1014" spans="1:58" customFormat="1" x14ac:dyDescent="0.25">
      <c r="A1014">
        <v>335207</v>
      </c>
      <c r="B1014" t="s">
        <v>132</v>
      </c>
      <c r="C1014" t="s">
        <v>137</v>
      </c>
      <c r="I1014" t="s">
        <v>136</v>
      </c>
      <c r="M1014" t="s">
        <v>136</v>
      </c>
      <c r="N1014" t="s">
        <v>136</v>
      </c>
      <c r="P1014" t="s">
        <v>134</v>
      </c>
      <c r="Q1014" t="s">
        <v>134</v>
      </c>
      <c r="R1014" t="s">
        <v>134</v>
      </c>
      <c r="S1014" t="s">
        <v>134</v>
      </c>
      <c r="T1014" t="s">
        <v>134</v>
      </c>
      <c r="U1014" t="s">
        <v>134</v>
      </c>
      <c r="V1014" t="s">
        <v>134</v>
      </c>
      <c r="W1014" t="s">
        <v>134</v>
      </c>
      <c r="X1014" t="s">
        <v>134</v>
      </c>
      <c r="Y1014" t="s">
        <v>134</v>
      </c>
      <c r="Z1014" t="s">
        <v>134</v>
      </c>
      <c r="AA1014" t="s">
        <v>134</v>
      </c>
      <c r="AB1014" t="s">
        <v>134</v>
      </c>
      <c r="BF1014">
        <v>0</v>
      </c>
    </row>
    <row r="1015" spans="1:58" customFormat="1" x14ac:dyDescent="0.25">
      <c r="A1015">
        <v>332472</v>
      </c>
      <c r="B1015" t="s">
        <v>132</v>
      </c>
      <c r="I1015" t="s">
        <v>137</v>
      </c>
      <c r="M1015" t="s">
        <v>137</v>
      </c>
      <c r="N1015" t="s">
        <v>137</v>
      </c>
      <c r="P1015" t="s">
        <v>137</v>
      </c>
      <c r="Q1015" t="s">
        <v>137</v>
      </c>
      <c r="R1015" t="s">
        <v>137</v>
      </c>
      <c r="S1015" t="s">
        <v>134</v>
      </c>
      <c r="U1015" t="s">
        <v>136</v>
      </c>
      <c r="V1015" t="s">
        <v>134</v>
      </c>
      <c r="W1015" t="s">
        <v>136</v>
      </c>
      <c r="X1015" t="s">
        <v>134</v>
      </c>
      <c r="Y1015" t="s">
        <v>136</v>
      </c>
      <c r="Z1015" t="s">
        <v>136</v>
      </c>
      <c r="AA1015" t="s">
        <v>134</v>
      </c>
      <c r="AB1015" t="s">
        <v>134</v>
      </c>
      <c r="BF1015">
        <v>0</v>
      </c>
    </row>
    <row r="1016" spans="1:58" customFormat="1" x14ac:dyDescent="0.25">
      <c r="A1016">
        <v>336702</v>
      </c>
      <c r="B1016" t="s">
        <v>132</v>
      </c>
      <c r="C1016" t="s">
        <v>137</v>
      </c>
      <c r="M1016" t="s">
        <v>137</v>
      </c>
      <c r="N1016" t="s">
        <v>137</v>
      </c>
      <c r="P1016" t="s">
        <v>137</v>
      </c>
      <c r="Q1016" t="s">
        <v>136</v>
      </c>
      <c r="R1016" t="s">
        <v>137</v>
      </c>
      <c r="W1016" t="s">
        <v>136</v>
      </c>
      <c r="X1016" t="s">
        <v>134</v>
      </c>
      <c r="Y1016" t="s">
        <v>134</v>
      </c>
      <c r="Z1016" t="s">
        <v>134</v>
      </c>
      <c r="AB1016" t="s">
        <v>134</v>
      </c>
      <c r="BF1016">
        <v>0</v>
      </c>
    </row>
    <row r="1017" spans="1:58" customFormat="1" x14ac:dyDescent="0.25">
      <c r="A1017">
        <v>337565</v>
      </c>
      <c r="B1017" t="s">
        <v>132</v>
      </c>
      <c r="F1017" t="s">
        <v>137</v>
      </c>
      <c r="G1017" t="s">
        <v>137</v>
      </c>
      <c r="K1017" t="s">
        <v>137</v>
      </c>
      <c r="P1017" t="s">
        <v>136</v>
      </c>
      <c r="Q1017" t="s">
        <v>136</v>
      </c>
      <c r="R1017" t="s">
        <v>136</v>
      </c>
      <c r="W1017" t="s">
        <v>134</v>
      </c>
      <c r="X1017" t="s">
        <v>134</v>
      </c>
      <c r="Y1017" t="s">
        <v>134</v>
      </c>
      <c r="Z1017" t="s">
        <v>134</v>
      </c>
      <c r="AA1017" t="s">
        <v>134</v>
      </c>
      <c r="AB1017" t="s">
        <v>134</v>
      </c>
      <c r="BF1017">
        <v>0</v>
      </c>
    </row>
    <row r="1018" spans="1:58" customFormat="1" x14ac:dyDescent="0.25">
      <c r="A1018">
        <v>337748</v>
      </c>
      <c r="B1018" t="s">
        <v>132</v>
      </c>
      <c r="H1018" t="s">
        <v>137</v>
      </c>
      <c r="I1018" t="s">
        <v>136</v>
      </c>
      <c r="K1018" t="s">
        <v>137</v>
      </c>
      <c r="N1018" t="s">
        <v>136</v>
      </c>
      <c r="P1018" t="s">
        <v>136</v>
      </c>
      <c r="Q1018" t="s">
        <v>136</v>
      </c>
      <c r="S1018" t="s">
        <v>136</v>
      </c>
      <c r="T1018" t="s">
        <v>134</v>
      </c>
      <c r="V1018" t="s">
        <v>134</v>
      </c>
      <c r="W1018" t="s">
        <v>134</v>
      </c>
      <c r="X1018" t="s">
        <v>134</v>
      </c>
      <c r="Y1018" t="s">
        <v>134</v>
      </c>
      <c r="Z1018" t="s">
        <v>134</v>
      </c>
      <c r="AA1018" t="s">
        <v>134</v>
      </c>
      <c r="AB1018" t="s">
        <v>134</v>
      </c>
      <c r="BF1018">
        <v>0</v>
      </c>
    </row>
    <row r="1019" spans="1:58" customFormat="1" x14ac:dyDescent="0.25">
      <c r="A1019">
        <v>337800</v>
      </c>
      <c r="B1019" t="s">
        <v>132</v>
      </c>
      <c r="I1019" t="s">
        <v>137</v>
      </c>
      <c r="K1019" t="s">
        <v>137</v>
      </c>
      <c r="M1019" t="s">
        <v>137</v>
      </c>
      <c r="N1019" t="s">
        <v>137</v>
      </c>
      <c r="P1019" t="s">
        <v>136</v>
      </c>
      <c r="V1019" t="s">
        <v>134</v>
      </c>
      <c r="W1019" t="s">
        <v>136</v>
      </c>
      <c r="X1019" t="s">
        <v>136</v>
      </c>
      <c r="Y1019" t="s">
        <v>136</v>
      </c>
      <c r="Z1019" t="s">
        <v>136</v>
      </c>
      <c r="AA1019" t="s">
        <v>134</v>
      </c>
      <c r="AB1019" t="s">
        <v>134</v>
      </c>
      <c r="BF1019">
        <v>0</v>
      </c>
    </row>
    <row r="1020" spans="1:58" customFormat="1" x14ac:dyDescent="0.25">
      <c r="A1020">
        <v>337816</v>
      </c>
      <c r="B1020" t="s">
        <v>132</v>
      </c>
      <c r="C1020" t="s">
        <v>137</v>
      </c>
      <c r="G1020" t="s">
        <v>137</v>
      </c>
      <c r="H1020" t="s">
        <v>137</v>
      </c>
      <c r="K1020" t="s">
        <v>136</v>
      </c>
      <c r="P1020" t="s">
        <v>136</v>
      </c>
      <c r="Q1020" t="s">
        <v>136</v>
      </c>
      <c r="R1020" t="s">
        <v>136</v>
      </c>
      <c r="S1020" t="s">
        <v>134</v>
      </c>
      <c r="T1020" t="s">
        <v>134</v>
      </c>
      <c r="U1020" t="s">
        <v>134</v>
      </c>
      <c r="V1020" t="s">
        <v>134</v>
      </c>
      <c r="W1020" t="s">
        <v>134</v>
      </c>
      <c r="X1020" t="s">
        <v>134</v>
      </c>
      <c r="Y1020" t="s">
        <v>134</v>
      </c>
      <c r="Z1020" t="s">
        <v>134</v>
      </c>
      <c r="AA1020" t="s">
        <v>134</v>
      </c>
      <c r="AB1020" t="s">
        <v>134</v>
      </c>
      <c r="BF1020">
        <v>0</v>
      </c>
    </row>
    <row r="1021" spans="1:58" customFormat="1" x14ac:dyDescent="0.25">
      <c r="A1021">
        <v>337914</v>
      </c>
      <c r="B1021" t="s">
        <v>132</v>
      </c>
      <c r="C1021" t="s">
        <v>137</v>
      </c>
      <c r="K1021" t="s">
        <v>137</v>
      </c>
      <c r="N1021" t="s">
        <v>136</v>
      </c>
      <c r="P1021" t="s">
        <v>136</v>
      </c>
      <c r="Q1021" t="s">
        <v>137</v>
      </c>
      <c r="R1021" t="s">
        <v>136</v>
      </c>
      <c r="V1021" t="s">
        <v>134</v>
      </c>
      <c r="W1021" t="s">
        <v>136</v>
      </c>
      <c r="X1021" t="s">
        <v>134</v>
      </c>
      <c r="Y1021" t="s">
        <v>134</v>
      </c>
      <c r="Z1021" t="s">
        <v>134</v>
      </c>
      <c r="AA1021" t="s">
        <v>134</v>
      </c>
      <c r="AB1021" t="s">
        <v>134</v>
      </c>
      <c r="BF1021">
        <v>0</v>
      </c>
    </row>
    <row r="1022" spans="1:58" customFormat="1" x14ac:dyDescent="0.25">
      <c r="A1022">
        <v>338076</v>
      </c>
      <c r="B1022" t="s">
        <v>132</v>
      </c>
      <c r="G1022" t="s">
        <v>137</v>
      </c>
      <c r="I1022" t="s">
        <v>137</v>
      </c>
      <c r="J1022" t="s">
        <v>136</v>
      </c>
      <c r="K1022" t="s">
        <v>136</v>
      </c>
      <c r="P1022" t="s">
        <v>134</v>
      </c>
      <c r="Q1022" t="s">
        <v>134</v>
      </c>
      <c r="R1022" t="s">
        <v>134</v>
      </c>
      <c r="S1022" t="s">
        <v>134</v>
      </c>
      <c r="T1022" t="s">
        <v>134</v>
      </c>
      <c r="U1022" t="s">
        <v>134</v>
      </c>
      <c r="V1022" t="s">
        <v>134</v>
      </c>
      <c r="W1022" t="s">
        <v>134</v>
      </c>
      <c r="Y1022" t="s">
        <v>134</v>
      </c>
      <c r="Z1022" t="s">
        <v>134</v>
      </c>
      <c r="AA1022" t="s">
        <v>134</v>
      </c>
      <c r="AB1022" t="s">
        <v>134</v>
      </c>
      <c r="BF1022">
        <v>0</v>
      </c>
    </row>
    <row r="1023" spans="1:58" customFormat="1" x14ac:dyDescent="0.25">
      <c r="A1023">
        <v>338102</v>
      </c>
      <c r="B1023" t="s">
        <v>132</v>
      </c>
      <c r="J1023" t="s">
        <v>134</v>
      </c>
      <c r="L1023" t="s">
        <v>134</v>
      </c>
      <c r="N1023" t="s">
        <v>134</v>
      </c>
      <c r="P1023" t="s">
        <v>136</v>
      </c>
      <c r="Q1023" t="s">
        <v>134</v>
      </c>
      <c r="R1023" t="s">
        <v>134</v>
      </c>
      <c r="S1023" t="s">
        <v>134</v>
      </c>
      <c r="T1023" t="s">
        <v>134</v>
      </c>
      <c r="U1023" t="s">
        <v>136</v>
      </c>
      <c r="V1023" t="s">
        <v>134</v>
      </c>
      <c r="W1023" t="s">
        <v>134</v>
      </c>
      <c r="X1023" t="s">
        <v>134</v>
      </c>
      <c r="Y1023" t="s">
        <v>134</v>
      </c>
      <c r="Z1023" t="s">
        <v>134</v>
      </c>
      <c r="AA1023" t="s">
        <v>134</v>
      </c>
      <c r="AB1023" t="s">
        <v>134</v>
      </c>
      <c r="BF1023">
        <v>0</v>
      </c>
    </row>
    <row r="1024" spans="1:58" customFormat="1" x14ac:dyDescent="0.25">
      <c r="A1024">
        <v>338853</v>
      </c>
      <c r="B1024" t="s">
        <v>132</v>
      </c>
      <c r="I1024" t="s">
        <v>137</v>
      </c>
      <c r="K1024" t="s">
        <v>134</v>
      </c>
      <c r="L1024" t="s">
        <v>134</v>
      </c>
      <c r="N1024" t="s">
        <v>134</v>
      </c>
      <c r="P1024" t="s">
        <v>134</v>
      </c>
      <c r="Q1024" t="s">
        <v>134</v>
      </c>
      <c r="R1024" t="s">
        <v>134</v>
      </c>
      <c r="S1024" t="s">
        <v>134</v>
      </c>
      <c r="T1024" t="s">
        <v>134</v>
      </c>
      <c r="U1024" t="s">
        <v>134</v>
      </c>
      <c r="V1024" t="s">
        <v>134</v>
      </c>
      <c r="W1024" t="s">
        <v>134</v>
      </c>
      <c r="X1024" t="s">
        <v>134</v>
      </c>
      <c r="Y1024" t="s">
        <v>134</v>
      </c>
      <c r="Z1024" t="s">
        <v>134</v>
      </c>
      <c r="AA1024" t="s">
        <v>134</v>
      </c>
      <c r="AB1024" t="s">
        <v>134</v>
      </c>
      <c r="BF1024">
        <v>0</v>
      </c>
    </row>
    <row r="1025" spans="1:58" customFormat="1" x14ac:dyDescent="0.25">
      <c r="A1025">
        <v>336332</v>
      </c>
      <c r="B1025" t="s">
        <v>132</v>
      </c>
      <c r="I1025" t="s">
        <v>137</v>
      </c>
      <c r="K1025" t="s">
        <v>137</v>
      </c>
      <c r="N1025" t="s">
        <v>137</v>
      </c>
      <c r="P1025" t="s">
        <v>136</v>
      </c>
      <c r="R1025" t="s">
        <v>136</v>
      </c>
      <c r="S1025" t="s">
        <v>136</v>
      </c>
      <c r="T1025" t="s">
        <v>136</v>
      </c>
      <c r="U1025" t="s">
        <v>136</v>
      </c>
      <c r="V1025" t="s">
        <v>134</v>
      </c>
      <c r="W1025" t="s">
        <v>134</v>
      </c>
      <c r="X1025" t="s">
        <v>134</v>
      </c>
      <c r="Y1025" t="s">
        <v>134</v>
      </c>
      <c r="Z1025" t="s">
        <v>134</v>
      </c>
      <c r="AA1025" t="s">
        <v>134</v>
      </c>
      <c r="AB1025" t="s">
        <v>134</v>
      </c>
      <c r="BF1025">
        <v>0</v>
      </c>
    </row>
    <row r="1026" spans="1:58" customFormat="1" x14ac:dyDescent="0.25">
      <c r="A1026">
        <v>337617</v>
      </c>
      <c r="B1026" t="s">
        <v>132</v>
      </c>
      <c r="C1026" t="s">
        <v>137</v>
      </c>
      <c r="H1026" t="s">
        <v>137</v>
      </c>
      <c r="L1026" t="s">
        <v>137</v>
      </c>
      <c r="P1026" t="s">
        <v>134</v>
      </c>
      <c r="Q1026" t="s">
        <v>134</v>
      </c>
      <c r="R1026" t="s">
        <v>134</v>
      </c>
      <c r="S1026" t="s">
        <v>134</v>
      </c>
      <c r="T1026" t="s">
        <v>134</v>
      </c>
      <c r="U1026" t="s">
        <v>134</v>
      </c>
      <c r="V1026" t="s">
        <v>134</v>
      </c>
      <c r="W1026" t="s">
        <v>134</v>
      </c>
      <c r="X1026" t="s">
        <v>134</v>
      </c>
      <c r="Y1026" t="s">
        <v>134</v>
      </c>
      <c r="Z1026" t="s">
        <v>134</v>
      </c>
      <c r="AA1026" t="s">
        <v>134</v>
      </c>
      <c r="AB1026" t="s">
        <v>134</v>
      </c>
      <c r="BF1026">
        <v>0</v>
      </c>
    </row>
    <row r="1027" spans="1:58" customFormat="1" x14ac:dyDescent="0.25">
      <c r="A1027">
        <v>337733</v>
      </c>
      <c r="B1027" t="s">
        <v>132</v>
      </c>
      <c r="L1027" t="s">
        <v>136</v>
      </c>
      <c r="P1027" t="s">
        <v>134</v>
      </c>
      <c r="Q1027" t="s">
        <v>134</v>
      </c>
      <c r="R1027" t="s">
        <v>134</v>
      </c>
      <c r="S1027" t="s">
        <v>134</v>
      </c>
      <c r="T1027" t="s">
        <v>134</v>
      </c>
      <c r="U1027" t="s">
        <v>134</v>
      </c>
      <c r="V1027" t="s">
        <v>134</v>
      </c>
      <c r="W1027" t="s">
        <v>134</v>
      </c>
      <c r="X1027" t="s">
        <v>134</v>
      </c>
      <c r="Y1027" t="s">
        <v>134</v>
      </c>
      <c r="Z1027" t="s">
        <v>134</v>
      </c>
      <c r="AA1027" t="s">
        <v>134</v>
      </c>
      <c r="AB1027" t="s">
        <v>134</v>
      </c>
      <c r="BF1027">
        <v>0</v>
      </c>
    </row>
    <row r="1028" spans="1:58" customFormat="1" x14ac:dyDescent="0.25">
      <c r="A1028">
        <v>338197</v>
      </c>
      <c r="B1028" t="s">
        <v>132</v>
      </c>
      <c r="F1028" t="s">
        <v>134</v>
      </c>
      <c r="G1028" t="s">
        <v>134</v>
      </c>
      <c r="K1028" t="s">
        <v>134</v>
      </c>
      <c r="L1028" t="s">
        <v>134</v>
      </c>
      <c r="P1028" t="s">
        <v>134</v>
      </c>
      <c r="Q1028" t="s">
        <v>134</v>
      </c>
      <c r="R1028" t="s">
        <v>134</v>
      </c>
      <c r="S1028" t="s">
        <v>134</v>
      </c>
      <c r="T1028" t="s">
        <v>134</v>
      </c>
      <c r="U1028" t="s">
        <v>134</v>
      </c>
      <c r="V1028" t="s">
        <v>134</v>
      </c>
      <c r="W1028" t="s">
        <v>134</v>
      </c>
      <c r="X1028" t="s">
        <v>134</v>
      </c>
      <c r="Y1028" t="s">
        <v>134</v>
      </c>
      <c r="Z1028" t="s">
        <v>134</v>
      </c>
      <c r="AA1028" t="s">
        <v>134</v>
      </c>
      <c r="AB1028" t="s">
        <v>134</v>
      </c>
      <c r="BF1028">
        <v>0</v>
      </c>
    </row>
    <row r="1029" spans="1:58" customFormat="1" x14ac:dyDescent="0.25">
      <c r="A1029">
        <v>338534</v>
      </c>
      <c r="B1029" t="s">
        <v>132</v>
      </c>
      <c r="I1029" t="s">
        <v>137</v>
      </c>
      <c r="L1029" t="s">
        <v>136</v>
      </c>
      <c r="N1029" t="s">
        <v>136</v>
      </c>
      <c r="P1029" t="s">
        <v>136</v>
      </c>
      <c r="R1029" t="s">
        <v>136</v>
      </c>
      <c r="T1029" t="s">
        <v>136</v>
      </c>
      <c r="V1029" t="s">
        <v>134</v>
      </c>
      <c r="W1029" t="s">
        <v>134</v>
      </c>
      <c r="X1029" t="s">
        <v>134</v>
      </c>
      <c r="Y1029" t="s">
        <v>134</v>
      </c>
      <c r="Z1029" t="s">
        <v>134</v>
      </c>
      <c r="AA1029" t="s">
        <v>134</v>
      </c>
      <c r="AB1029" t="s">
        <v>134</v>
      </c>
      <c r="BF1029">
        <v>0</v>
      </c>
    </row>
    <row r="1030" spans="1:58" customFormat="1" x14ac:dyDescent="0.25">
      <c r="A1030">
        <v>338653</v>
      </c>
      <c r="B1030" t="s">
        <v>132</v>
      </c>
      <c r="P1030" t="s">
        <v>134</v>
      </c>
      <c r="Q1030" t="s">
        <v>134</v>
      </c>
      <c r="R1030" t="s">
        <v>134</v>
      </c>
      <c r="S1030" t="s">
        <v>134</v>
      </c>
      <c r="T1030" t="s">
        <v>134</v>
      </c>
      <c r="U1030" t="s">
        <v>134</v>
      </c>
      <c r="V1030" t="s">
        <v>134</v>
      </c>
      <c r="W1030" t="s">
        <v>134</v>
      </c>
      <c r="X1030" t="s">
        <v>134</v>
      </c>
      <c r="Y1030" t="s">
        <v>134</v>
      </c>
      <c r="Z1030" t="s">
        <v>134</v>
      </c>
      <c r="AA1030" t="s">
        <v>134</v>
      </c>
      <c r="AB1030" t="s">
        <v>134</v>
      </c>
      <c r="BF1030">
        <v>0</v>
      </c>
    </row>
    <row r="1031" spans="1:58" customFormat="1" x14ac:dyDescent="0.25">
      <c r="A1031">
        <v>338689</v>
      </c>
      <c r="B1031" t="s">
        <v>132</v>
      </c>
      <c r="L1031" t="s">
        <v>136</v>
      </c>
      <c r="P1031" t="s">
        <v>134</v>
      </c>
      <c r="Q1031" t="s">
        <v>136</v>
      </c>
      <c r="R1031" t="s">
        <v>134</v>
      </c>
      <c r="S1031" t="s">
        <v>136</v>
      </c>
      <c r="T1031" t="s">
        <v>136</v>
      </c>
      <c r="U1031" t="s">
        <v>136</v>
      </c>
      <c r="V1031" t="s">
        <v>134</v>
      </c>
      <c r="W1031" t="s">
        <v>134</v>
      </c>
      <c r="X1031" t="s">
        <v>134</v>
      </c>
      <c r="Y1031" t="s">
        <v>134</v>
      </c>
      <c r="Z1031" t="s">
        <v>134</v>
      </c>
      <c r="AA1031" t="s">
        <v>134</v>
      </c>
      <c r="AB1031" t="s">
        <v>134</v>
      </c>
      <c r="BF1031">
        <v>0</v>
      </c>
    </row>
    <row r="1032" spans="1:58" customFormat="1" x14ac:dyDescent="0.25">
      <c r="A1032">
        <v>338848</v>
      </c>
      <c r="B1032" t="s">
        <v>132</v>
      </c>
      <c r="R1032" t="s">
        <v>136</v>
      </c>
      <c r="S1032" t="s">
        <v>136</v>
      </c>
      <c r="T1032" t="s">
        <v>136</v>
      </c>
      <c r="U1032" t="s">
        <v>136</v>
      </c>
      <c r="W1032" t="s">
        <v>134</v>
      </c>
      <c r="X1032" t="s">
        <v>134</v>
      </c>
      <c r="Y1032" t="s">
        <v>134</v>
      </c>
      <c r="Z1032" t="s">
        <v>134</v>
      </c>
      <c r="AA1032" t="s">
        <v>134</v>
      </c>
      <c r="AB1032" t="s">
        <v>134</v>
      </c>
      <c r="BF1032">
        <v>0</v>
      </c>
    </row>
    <row r="1033" spans="1:58" customFormat="1" x14ac:dyDescent="0.25">
      <c r="A1033">
        <v>338950</v>
      </c>
      <c r="B1033" t="s">
        <v>132</v>
      </c>
      <c r="E1033" t="s">
        <v>137</v>
      </c>
      <c r="K1033" t="s">
        <v>137</v>
      </c>
      <c r="N1033" t="s">
        <v>137</v>
      </c>
      <c r="P1033" t="s">
        <v>137</v>
      </c>
      <c r="Q1033" t="s">
        <v>137</v>
      </c>
      <c r="R1033" t="s">
        <v>137</v>
      </c>
      <c r="S1033" t="s">
        <v>137</v>
      </c>
      <c r="T1033" t="s">
        <v>137</v>
      </c>
      <c r="U1033" t="s">
        <v>137</v>
      </c>
      <c r="V1033" t="s">
        <v>136</v>
      </c>
      <c r="W1033" t="s">
        <v>134</v>
      </c>
      <c r="X1033" t="s">
        <v>134</v>
      </c>
      <c r="Y1033" t="s">
        <v>134</v>
      </c>
      <c r="AA1033" t="s">
        <v>134</v>
      </c>
      <c r="AB1033" t="s">
        <v>134</v>
      </c>
      <c r="BF1033">
        <v>0</v>
      </c>
    </row>
    <row r="1034" spans="1:58" customFormat="1" x14ac:dyDescent="0.25">
      <c r="A1034">
        <v>339177</v>
      </c>
      <c r="B1034" t="s">
        <v>132</v>
      </c>
      <c r="F1034" t="s">
        <v>136</v>
      </c>
      <c r="K1034" t="s">
        <v>136</v>
      </c>
      <c r="L1034" t="s">
        <v>136</v>
      </c>
      <c r="N1034" t="s">
        <v>136</v>
      </c>
      <c r="P1034" t="s">
        <v>134</v>
      </c>
      <c r="Q1034" t="s">
        <v>136</v>
      </c>
      <c r="R1034" t="s">
        <v>134</v>
      </c>
      <c r="S1034" t="s">
        <v>134</v>
      </c>
      <c r="T1034" t="s">
        <v>136</v>
      </c>
      <c r="U1034" t="s">
        <v>134</v>
      </c>
      <c r="V1034" t="s">
        <v>134</v>
      </c>
      <c r="W1034" t="s">
        <v>134</v>
      </c>
      <c r="X1034" t="s">
        <v>134</v>
      </c>
      <c r="Y1034" t="s">
        <v>134</v>
      </c>
      <c r="Z1034" t="s">
        <v>134</v>
      </c>
      <c r="AA1034" t="s">
        <v>134</v>
      </c>
      <c r="AB1034" t="s">
        <v>134</v>
      </c>
      <c r="BF1034">
        <v>0</v>
      </c>
    </row>
    <row r="1035" spans="1:58" customFormat="1" x14ac:dyDescent="0.25">
      <c r="A1035">
        <v>338314</v>
      </c>
      <c r="B1035" t="s">
        <v>132</v>
      </c>
      <c r="C1035" t="s">
        <v>137</v>
      </c>
      <c r="K1035" t="s">
        <v>137</v>
      </c>
      <c r="N1035" t="s">
        <v>137</v>
      </c>
      <c r="Q1035" t="s">
        <v>134</v>
      </c>
      <c r="R1035" t="s">
        <v>134</v>
      </c>
      <c r="S1035" t="s">
        <v>134</v>
      </c>
      <c r="T1035" t="s">
        <v>134</v>
      </c>
      <c r="U1035" t="s">
        <v>134</v>
      </c>
      <c r="V1035" t="s">
        <v>134</v>
      </c>
      <c r="W1035" t="s">
        <v>134</v>
      </c>
      <c r="X1035" t="s">
        <v>134</v>
      </c>
      <c r="Y1035" t="s">
        <v>134</v>
      </c>
      <c r="Z1035" t="s">
        <v>134</v>
      </c>
      <c r="AA1035" t="s">
        <v>134</v>
      </c>
      <c r="AB1035" t="s">
        <v>134</v>
      </c>
      <c r="BF1035">
        <v>0</v>
      </c>
    </row>
    <row r="1036" spans="1:58" customFormat="1" x14ac:dyDescent="0.25">
      <c r="A1036">
        <v>338578</v>
      </c>
      <c r="B1036" t="s">
        <v>132</v>
      </c>
      <c r="I1036" t="s">
        <v>137</v>
      </c>
      <c r="J1036" t="s">
        <v>137</v>
      </c>
      <c r="N1036" t="s">
        <v>137</v>
      </c>
      <c r="P1036" t="s">
        <v>134</v>
      </c>
      <c r="Q1036" t="s">
        <v>134</v>
      </c>
      <c r="R1036" t="s">
        <v>134</v>
      </c>
      <c r="S1036" t="s">
        <v>134</v>
      </c>
      <c r="T1036" t="s">
        <v>134</v>
      </c>
      <c r="U1036" t="s">
        <v>134</v>
      </c>
      <c r="V1036" t="s">
        <v>134</v>
      </c>
      <c r="W1036" t="s">
        <v>134</v>
      </c>
      <c r="X1036" t="s">
        <v>134</v>
      </c>
      <c r="Y1036" t="s">
        <v>134</v>
      </c>
      <c r="Z1036" t="s">
        <v>134</v>
      </c>
      <c r="AA1036" t="s">
        <v>134</v>
      </c>
      <c r="AB1036" t="s">
        <v>134</v>
      </c>
      <c r="BF1036">
        <v>0</v>
      </c>
    </row>
    <row r="1037" spans="1:58" customFormat="1" x14ac:dyDescent="0.25">
      <c r="A1037">
        <v>335101</v>
      </c>
      <c r="B1037" t="s">
        <v>132</v>
      </c>
      <c r="H1037" t="s">
        <v>137</v>
      </c>
      <c r="I1037" t="s">
        <v>134</v>
      </c>
      <c r="N1037" t="s">
        <v>134</v>
      </c>
      <c r="P1037" t="s">
        <v>136</v>
      </c>
      <c r="S1037" t="s">
        <v>134</v>
      </c>
      <c r="V1037" t="s">
        <v>134</v>
      </c>
      <c r="W1037" t="s">
        <v>134</v>
      </c>
      <c r="X1037" t="s">
        <v>134</v>
      </c>
      <c r="Y1037" t="s">
        <v>134</v>
      </c>
      <c r="Z1037" t="s">
        <v>134</v>
      </c>
      <c r="AA1037" t="s">
        <v>134</v>
      </c>
      <c r="AB1037" t="s">
        <v>134</v>
      </c>
      <c r="BF1037">
        <v>0</v>
      </c>
    </row>
    <row r="1038" spans="1:58" customFormat="1" x14ac:dyDescent="0.25">
      <c r="A1038">
        <v>335421</v>
      </c>
      <c r="B1038" t="s">
        <v>132</v>
      </c>
      <c r="F1038" t="s">
        <v>137</v>
      </c>
      <c r="K1038" t="s">
        <v>137</v>
      </c>
      <c r="P1038" t="s">
        <v>136</v>
      </c>
      <c r="R1038" t="s">
        <v>136</v>
      </c>
      <c r="T1038" t="s">
        <v>137</v>
      </c>
      <c r="W1038" t="s">
        <v>134</v>
      </c>
      <c r="X1038" t="s">
        <v>136</v>
      </c>
      <c r="Y1038" t="s">
        <v>136</v>
      </c>
      <c r="Z1038" t="s">
        <v>134</v>
      </c>
      <c r="AB1038" t="s">
        <v>134</v>
      </c>
      <c r="BF1038">
        <v>0</v>
      </c>
    </row>
    <row r="1039" spans="1:58" customFormat="1" x14ac:dyDescent="0.25">
      <c r="A1039">
        <v>334454</v>
      </c>
      <c r="B1039" t="s">
        <v>132</v>
      </c>
      <c r="F1039" t="s">
        <v>137</v>
      </c>
      <c r="H1039" t="s">
        <v>137</v>
      </c>
      <c r="M1039" t="s">
        <v>137</v>
      </c>
      <c r="P1039" t="s">
        <v>137</v>
      </c>
      <c r="Q1039" t="s">
        <v>136</v>
      </c>
      <c r="T1039" t="s">
        <v>137</v>
      </c>
      <c r="V1039" t="s">
        <v>136</v>
      </c>
      <c r="W1039" t="s">
        <v>136</v>
      </c>
      <c r="X1039" t="s">
        <v>136</v>
      </c>
      <c r="Y1039" t="s">
        <v>137</v>
      </c>
      <c r="Z1039" t="s">
        <v>136</v>
      </c>
      <c r="AA1039" t="s">
        <v>136</v>
      </c>
      <c r="AB1039" t="s">
        <v>134</v>
      </c>
      <c r="BF1039">
        <v>0</v>
      </c>
    </row>
    <row r="1040" spans="1:58" customFormat="1" x14ac:dyDescent="0.25">
      <c r="A1040">
        <v>335807</v>
      </c>
      <c r="B1040" t="s">
        <v>132</v>
      </c>
      <c r="D1040" t="s">
        <v>137</v>
      </c>
      <c r="E1040" t="s">
        <v>137</v>
      </c>
      <c r="F1040" t="s">
        <v>137</v>
      </c>
      <c r="K1040" t="s">
        <v>137</v>
      </c>
      <c r="P1040" t="s">
        <v>134</v>
      </c>
      <c r="Q1040" t="s">
        <v>137</v>
      </c>
      <c r="R1040" t="s">
        <v>134</v>
      </c>
      <c r="S1040" t="s">
        <v>136</v>
      </c>
      <c r="T1040" t="s">
        <v>136</v>
      </c>
      <c r="U1040" t="s">
        <v>134</v>
      </c>
      <c r="W1040" t="s">
        <v>134</v>
      </c>
      <c r="X1040" t="s">
        <v>134</v>
      </c>
      <c r="Y1040" t="s">
        <v>134</v>
      </c>
      <c r="Z1040" t="s">
        <v>134</v>
      </c>
      <c r="AA1040" t="s">
        <v>134</v>
      </c>
      <c r="AB1040" t="s">
        <v>134</v>
      </c>
      <c r="BF1040">
        <v>0</v>
      </c>
    </row>
    <row r="1041" spans="1:58" customFormat="1" x14ac:dyDescent="0.25">
      <c r="A1041">
        <v>336929</v>
      </c>
      <c r="B1041" t="s">
        <v>132</v>
      </c>
      <c r="C1041" t="s">
        <v>137</v>
      </c>
      <c r="L1041" t="s">
        <v>137</v>
      </c>
      <c r="P1041" t="s">
        <v>137</v>
      </c>
      <c r="Q1041" t="s">
        <v>137</v>
      </c>
      <c r="R1041" t="s">
        <v>137</v>
      </c>
      <c r="S1041" t="s">
        <v>137</v>
      </c>
      <c r="T1041" t="s">
        <v>137</v>
      </c>
      <c r="U1041" t="s">
        <v>136</v>
      </c>
      <c r="V1041" t="s">
        <v>136</v>
      </c>
      <c r="W1041" t="s">
        <v>136</v>
      </c>
      <c r="X1041" t="s">
        <v>136</v>
      </c>
      <c r="Y1041" t="s">
        <v>134</v>
      </c>
      <c r="Z1041" t="s">
        <v>134</v>
      </c>
      <c r="AA1041" t="s">
        <v>134</v>
      </c>
      <c r="AB1041" t="s">
        <v>134</v>
      </c>
      <c r="BF1041">
        <v>0</v>
      </c>
    </row>
    <row r="1042" spans="1:58" customFormat="1" x14ac:dyDescent="0.25">
      <c r="A1042">
        <v>336982</v>
      </c>
      <c r="B1042" t="s">
        <v>132</v>
      </c>
      <c r="G1042" t="s">
        <v>137</v>
      </c>
      <c r="I1042" t="s">
        <v>137</v>
      </c>
      <c r="J1042" t="s">
        <v>137</v>
      </c>
      <c r="N1042" t="s">
        <v>137</v>
      </c>
      <c r="P1042" t="s">
        <v>136</v>
      </c>
      <c r="Q1042" t="s">
        <v>134</v>
      </c>
      <c r="R1042" t="s">
        <v>134</v>
      </c>
      <c r="S1042" t="s">
        <v>136</v>
      </c>
      <c r="T1042" t="s">
        <v>137</v>
      </c>
      <c r="U1042" t="s">
        <v>136</v>
      </c>
      <c r="V1042" t="s">
        <v>134</v>
      </c>
      <c r="W1042" t="s">
        <v>134</v>
      </c>
      <c r="X1042" t="s">
        <v>134</v>
      </c>
      <c r="Y1042" t="s">
        <v>137</v>
      </c>
      <c r="Z1042" t="s">
        <v>134</v>
      </c>
      <c r="AA1042" t="s">
        <v>134</v>
      </c>
      <c r="AB1042" t="s">
        <v>134</v>
      </c>
      <c r="BF1042">
        <v>0</v>
      </c>
    </row>
    <row r="1043" spans="1:58" customFormat="1" x14ac:dyDescent="0.25">
      <c r="A1043">
        <v>337200</v>
      </c>
      <c r="B1043" t="s">
        <v>132</v>
      </c>
      <c r="C1043" t="s">
        <v>137</v>
      </c>
      <c r="G1043" t="s">
        <v>137</v>
      </c>
      <c r="L1043" t="s">
        <v>137</v>
      </c>
      <c r="P1043" t="s">
        <v>134</v>
      </c>
      <c r="Q1043" t="s">
        <v>134</v>
      </c>
      <c r="R1043" t="s">
        <v>134</v>
      </c>
      <c r="S1043" t="s">
        <v>134</v>
      </c>
      <c r="W1043" t="s">
        <v>134</v>
      </c>
      <c r="X1043" t="s">
        <v>134</v>
      </c>
      <c r="Y1043" t="s">
        <v>134</v>
      </c>
      <c r="Z1043" t="s">
        <v>134</v>
      </c>
      <c r="AA1043" t="s">
        <v>134</v>
      </c>
      <c r="AB1043" t="s">
        <v>134</v>
      </c>
      <c r="BF1043">
        <v>0</v>
      </c>
    </row>
    <row r="1044" spans="1:58" customFormat="1" x14ac:dyDescent="0.25">
      <c r="A1044">
        <v>338758</v>
      </c>
      <c r="B1044" t="s">
        <v>132</v>
      </c>
      <c r="P1044" t="s">
        <v>134</v>
      </c>
      <c r="Q1044" t="s">
        <v>134</v>
      </c>
      <c r="R1044" t="s">
        <v>134</v>
      </c>
      <c r="S1044" t="s">
        <v>134</v>
      </c>
      <c r="T1044" t="s">
        <v>134</v>
      </c>
      <c r="U1044" t="s">
        <v>134</v>
      </c>
      <c r="V1044" t="s">
        <v>134</v>
      </c>
      <c r="W1044" t="s">
        <v>134</v>
      </c>
      <c r="X1044" t="s">
        <v>134</v>
      </c>
      <c r="Y1044" t="s">
        <v>134</v>
      </c>
      <c r="Z1044" t="s">
        <v>134</v>
      </c>
      <c r="AA1044" t="s">
        <v>134</v>
      </c>
      <c r="AB1044" t="s">
        <v>134</v>
      </c>
      <c r="BF1044">
        <v>0</v>
      </c>
    </row>
    <row r="1045" spans="1:58" customFormat="1" x14ac:dyDescent="0.25">
      <c r="A1045">
        <v>339048</v>
      </c>
      <c r="B1045" t="s">
        <v>132</v>
      </c>
      <c r="I1045" t="s">
        <v>137</v>
      </c>
      <c r="N1045" t="s">
        <v>134</v>
      </c>
      <c r="P1045" t="s">
        <v>134</v>
      </c>
      <c r="Q1045" t="s">
        <v>134</v>
      </c>
      <c r="R1045" t="s">
        <v>134</v>
      </c>
      <c r="S1045" t="s">
        <v>134</v>
      </c>
      <c r="T1045" t="s">
        <v>134</v>
      </c>
      <c r="U1045" t="s">
        <v>134</v>
      </c>
      <c r="V1045" t="s">
        <v>134</v>
      </c>
      <c r="W1045" t="s">
        <v>134</v>
      </c>
      <c r="X1045" t="s">
        <v>134</v>
      </c>
      <c r="Y1045" t="s">
        <v>134</v>
      </c>
      <c r="Z1045" t="s">
        <v>134</v>
      </c>
      <c r="AA1045" t="s">
        <v>134</v>
      </c>
      <c r="AB1045" t="s">
        <v>134</v>
      </c>
      <c r="BF1045">
        <v>0</v>
      </c>
    </row>
    <row r="1046" spans="1:58" customFormat="1" x14ac:dyDescent="0.25">
      <c r="A1046">
        <v>339393</v>
      </c>
      <c r="B1046" t="s">
        <v>132</v>
      </c>
      <c r="G1046" t="s">
        <v>137</v>
      </c>
      <c r="M1046" t="s">
        <v>136</v>
      </c>
      <c r="P1046" t="s">
        <v>134</v>
      </c>
      <c r="Q1046" t="s">
        <v>136</v>
      </c>
      <c r="R1046" t="s">
        <v>136</v>
      </c>
      <c r="S1046" t="s">
        <v>136</v>
      </c>
      <c r="T1046" t="s">
        <v>136</v>
      </c>
      <c r="U1046" t="s">
        <v>136</v>
      </c>
      <c r="V1046" t="s">
        <v>136</v>
      </c>
      <c r="W1046" t="s">
        <v>134</v>
      </c>
      <c r="X1046" t="s">
        <v>134</v>
      </c>
      <c r="Y1046" t="s">
        <v>134</v>
      </c>
      <c r="Z1046" t="s">
        <v>134</v>
      </c>
      <c r="AA1046" t="s">
        <v>134</v>
      </c>
      <c r="AB1046" t="s">
        <v>134</v>
      </c>
      <c r="BF1046">
        <v>0</v>
      </c>
    </row>
    <row r="1047" spans="1:58" customFormat="1" x14ac:dyDescent="0.25">
      <c r="A1047">
        <v>339435</v>
      </c>
      <c r="B1047" t="s">
        <v>132</v>
      </c>
      <c r="K1047" t="s">
        <v>136</v>
      </c>
      <c r="P1047" t="s">
        <v>136</v>
      </c>
      <c r="R1047" t="s">
        <v>136</v>
      </c>
      <c r="W1047" t="s">
        <v>134</v>
      </c>
      <c r="X1047" t="s">
        <v>134</v>
      </c>
      <c r="Y1047" t="s">
        <v>134</v>
      </c>
      <c r="Z1047" t="s">
        <v>134</v>
      </c>
      <c r="AA1047" t="s">
        <v>134</v>
      </c>
      <c r="AB1047" t="s">
        <v>134</v>
      </c>
      <c r="BF1047">
        <v>0</v>
      </c>
    </row>
    <row r="1048" spans="1:58" customFormat="1" x14ac:dyDescent="0.25">
      <c r="A1048">
        <v>339442</v>
      </c>
      <c r="B1048" t="s">
        <v>132</v>
      </c>
      <c r="P1048" t="s">
        <v>134</v>
      </c>
      <c r="Q1048" t="s">
        <v>134</v>
      </c>
      <c r="R1048" t="s">
        <v>134</v>
      </c>
      <c r="W1048" t="s">
        <v>134</v>
      </c>
      <c r="X1048" t="s">
        <v>134</v>
      </c>
      <c r="Y1048" t="s">
        <v>134</v>
      </c>
      <c r="Z1048" t="s">
        <v>134</v>
      </c>
      <c r="AA1048" t="s">
        <v>134</v>
      </c>
      <c r="AB1048" t="s">
        <v>134</v>
      </c>
      <c r="BF1048">
        <v>0</v>
      </c>
    </row>
    <row r="1049" spans="1:58" customFormat="1" x14ac:dyDescent="0.25">
      <c r="A1049">
        <v>339581</v>
      </c>
      <c r="B1049" t="s">
        <v>132</v>
      </c>
      <c r="U1049" t="s">
        <v>136</v>
      </c>
      <c r="V1049" t="s">
        <v>136</v>
      </c>
      <c r="W1049" t="s">
        <v>134</v>
      </c>
      <c r="X1049" t="s">
        <v>134</v>
      </c>
      <c r="Y1049" t="s">
        <v>134</v>
      </c>
      <c r="Z1049" t="s">
        <v>134</v>
      </c>
      <c r="AA1049" t="s">
        <v>134</v>
      </c>
      <c r="AB1049" t="s">
        <v>134</v>
      </c>
      <c r="BF1049">
        <v>0</v>
      </c>
    </row>
    <row r="1050" spans="1:58" customFormat="1" x14ac:dyDescent="0.25">
      <c r="A1050">
        <v>339944</v>
      </c>
      <c r="B1050" t="s">
        <v>132</v>
      </c>
      <c r="L1050" t="s">
        <v>134</v>
      </c>
      <c r="P1050" t="s">
        <v>136</v>
      </c>
      <c r="V1050" t="s">
        <v>134</v>
      </c>
      <c r="W1050" t="s">
        <v>136</v>
      </c>
      <c r="Z1050" t="s">
        <v>137</v>
      </c>
      <c r="AA1050" t="s">
        <v>134</v>
      </c>
      <c r="AB1050" t="s">
        <v>134</v>
      </c>
      <c r="BF1050">
        <v>0</v>
      </c>
    </row>
    <row r="1051" spans="1:58" customFormat="1" x14ac:dyDescent="0.25">
      <c r="A1051">
        <v>338948</v>
      </c>
      <c r="B1051" t="s">
        <v>132</v>
      </c>
      <c r="C1051" t="s">
        <v>137</v>
      </c>
      <c r="F1051" t="s">
        <v>136</v>
      </c>
      <c r="K1051" t="s">
        <v>136</v>
      </c>
      <c r="N1051" t="s">
        <v>134</v>
      </c>
      <c r="P1051" t="s">
        <v>137</v>
      </c>
      <c r="S1051" t="s">
        <v>136</v>
      </c>
      <c r="W1051" t="s">
        <v>136</v>
      </c>
      <c r="AA1051" t="s">
        <v>134</v>
      </c>
      <c r="AB1051" t="s">
        <v>134</v>
      </c>
      <c r="BF1051">
        <v>0</v>
      </c>
    </row>
    <row r="1052" spans="1:58" customFormat="1" x14ac:dyDescent="0.25">
      <c r="A1052">
        <v>339988</v>
      </c>
      <c r="B1052" t="s">
        <v>132</v>
      </c>
      <c r="N1052" t="s">
        <v>137</v>
      </c>
      <c r="P1052" t="s">
        <v>136</v>
      </c>
      <c r="Q1052" t="s">
        <v>136</v>
      </c>
      <c r="S1052" t="s">
        <v>136</v>
      </c>
      <c r="V1052" t="s">
        <v>136</v>
      </c>
      <c r="W1052" t="s">
        <v>134</v>
      </c>
      <c r="X1052" t="s">
        <v>134</v>
      </c>
      <c r="Y1052" t="s">
        <v>134</v>
      </c>
      <c r="Z1052" t="s">
        <v>134</v>
      </c>
      <c r="AA1052" t="s">
        <v>134</v>
      </c>
      <c r="AB1052" t="s">
        <v>134</v>
      </c>
      <c r="BF1052">
        <v>0</v>
      </c>
    </row>
    <row r="1053" spans="1:58" customFormat="1" x14ac:dyDescent="0.25">
      <c r="A1053">
        <v>339802</v>
      </c>
      <c r="B1053" t="s">
        <v>132</v>
      </c>
      <c r="N1053" t="s">
        <v>136</v>
      </c>
      <c r="S1053" t="s">
        <v>136</v>
      </c>
      <c r="V1053" t="s">
        <v>136</v>
      </c>
      <c r="X1053" t="s">
        <v>136</v>
      </c>
      <c r="Z1053" t="s">
        <v>136</v>
      </c>
      <c r="AB1053" t="s">
        <v>134</v>
      </c>
      <c r="BF1053">
        <v>0</v>
      </c>
    </row>
    <row r="1054" spans="1:58" customFormat="1" x14ac:dyDescent="0.25">
      <c r="A1054">
        <v>339798</v>
      </c>
      <c r="B1054" t="s">
        <v>132</v>
      </c>
      <c r="K1054" t="s">
        <v>137</v>
      </c>
      <c r="P1054" t="s">
        <v>136</v>
      </c>
      <c r="S1054" t="s">
        <v>136</v>
      </c>
      <c r="U1054" t="s">
        <v>136</v>
      </c>
      <c r="W1054" t="s">
        <v>134</v>
      </c>
      <c r="X1054" t="s">
        <v>134</v>
      </c>
      <c r="Y1054" t="s">
        <v>134</v>
      </c>
      <c r="Z1054" t="s">
        <v>134</v>
      </c>
      <c r="AA1054" t="s">
        <v>134</v>
      </c>
      <c r="AB1054" t="s">
        <v>134</v>
      </c>
      <c r="BF1054">
        <v>0</v>
      </c>
    </row>
    <row r="1055" spans="1:58" customFormat="1" x14ac:dyDescent="0.25">
      <c r="A1055">
        <v>339680</v>
      </c>
      <c r="B1055" t="s">
        <v>132</v>
      </c>
      <c r="N1055" t="s">
        <v>136</v>
      </c>
      <c r="P1055" t="s">
        <v>136</v>
      </c>
      <c r="Q1055" t="s">
        <v>136</v>
      </c>
      <c r="S1055" t="s">
        <v>136</v>
      </c>
      <c r="T1055" t="s">
        <v>136</v>
      </c>
      <c r="V1055" t="s">
        <v>136</v>
      </c>
      <c r="W1055" t="s">
        <v>134</v>
      </c>
      <c r="X1055" t="s">
        <v>134</v>
      </c>
      <c r="Y1055" t="s">
        <v>134</v>
      </c>
      <c r="Z1055" t="s">
        <v>134</v>
      </c>
      <c r="AA1055" t="s">
        <v>134</v>
      </c>
      <c r="AB1055" t="s">
        <v>134</v>
      </c>
      <c r="BF1055">
        <v>0</v>
      </c>
    </row>
    <row r="1056" spans="1:58" customFormat="1" x14ac:dyDescent="0.25">
      <c r="A1056">
        <v>339703</v>
      </c>
      <c r="B1056" t="s">
        <v>132</v>
      </c>
      <c r="K1056" t="s">
        <v>137</v>
      </c>
      <c r="L1056" t="s">
        <v>137</v>
      </c>
      <c r="P1056" t="s">
        <v>136</v>
      </c>
      <c r="W1056" t="s">
        <v>134</v>
      </c>
      <c r="X1056" t="s">
        <v>134</v>
      </c>
      <c r="Y1056" t="s">
        <v>134</v>
      </c>
      <c r="Z1056" t="s">
        <v>134</v>
      </c>
      <c r="AA1056" t="s">
        <v>134</v>
      </c>
      <c r="AB1056" t="s">
        <v>134</v>
      </c>
      <c r="BF1056">
        <v>0</v>
      </c>
    </row>
    <row r="1057" spans="1:58" customFormat="1" x14ac:dyDescent="0.25">
      <c r="A1057">
        <v>340125</v>
      </c>
      <c r="B1057" t="s">
        <v>132</v>
      </c>
      <c r="F1057" t="s">
        <v>136</v>
      </c>
      <c r="P1057" t="s">
        <v>136</v>
      </c>
      <c r="S1057" t="s">
        <v>136</v>
      </c>
      <c r="W1057" t="s">
        <v>134</v>
      </c>
      <c r="X1057" t="s">
        <v>134</v>
      </c>
      <c r="Y1057" t="s">
        <v>134</v>
      </c>
      <c r="Z1057" t="s">
        <v>134</v>
      </c>
      <c r="AA1057" t="s">
        <v>134</v>
      </c>
      <c r="AB1057" t="s">
        <v>134</v>
      </c>
      <c r="BF1057">
        <v>0</v>
      </c>
    </row>
    <row r="1058" spans="1:58" customFormat="1" x14ac:dyDescent="0.25">
      <c r="A1058">
        <v>339886</v>
      </c>
      <c r="B1058" t="s">
        <v>132</v>
      </c>
      <c r="D1058" t="s">
        <v>137</v>
      </c>
      <c r="F1058" t="s">
        <v>137</v>
      </c>
      <c r="K1058" t="s">
        <v>137</v>
      </c>
      <c r="P1058" t="s">
        <v>136</v>
      </c>
      <c r="S1058" t="s">
        <v>136</v>
      </c>
      <c r="V1058" t="s">
        <v>136</v>
      </c>
      <c r="W1058" t="s">
        <v>134</v>
      </c>
      <c r="X1058" t="s">
        <v>134</v>
      </c>
      <c r="Y1058" t="s">
        <v>134</v>
      </c>
      <c r="Z1058" t="s">
        <v>134</v>
      </c>
      <c r="AA1058" t="s">
        <v>134</v>
      </c>
      <c r="AB1058" t="s">
        <v>134</v>
      </c>
      <c r="BF1058">
        <v>0</v>
      </c>
    </row>
    <row r="1059" spans="1:58" customFormat="1" x14ac:dyDescent="0.25">
      <c r="A1059">
        <v>338883</v>
      </c>
      <c r="B1059" t="s">
        <v>132</v>
      </c>
      <c r="E1059" t="s">
        <v>137</v>
      </c>
      <c r="F1059" t="s">
        <v>137</v>
      </c>
      <c r="I1059" t="s">
        <v>134</v>
      </c>
      <c r="M1059" t="s">
        <v>136</v>
      </c>
      <c r="N1059" t="s">
        <v>134</v>
      </c>
      <c r="P1059" t="s">
        <v>134</v>
      </c>
      <c r="Q1059" t="s">
        <v>134</v>
      </c>
      <c r="R1059" t="s">
        <v>134</v>
      </c>
      <c r="S1059" t="s">
        <v>134</v>
      </c>
      <c r="T1059" t="s">
        <v>134</v>
      </c>
      <c r="U1059" t="s">
        <v>134</v>
      </c>
      <c r="V1059" t="s">
        <v>134</v>
      </c>
      <c r="W1059" t="s">
        <v>134</v>
      </c>
      <c r="X1059" t="s">
        <v>134</v>
      </c>
      <c r="Y1059" t="s">
        <v>134</v>
      </c>
      <c r="Z1059" t="s">
        <v>134</v>
      </c>
      <c r="AA1059" t="s">
        <v>134</v>
      </c>
      <c r="AB1059" t="s">
        <v>134</v>
      </c>
      <c r="BF1059">
        <v>0</v>
      </c>
    </row>
    <row r="1060" spans="1:58" customFormat="1" x14ac:dyDescent="0.25">
      <c r="A1060">
        <v>336912</v>
      </c>
      <c r="B1060" t="s">
        <v>132</v>
      </c>
      <c r="P1060" t="s">
        <v>137</v>
      </c>
      <c r="R1060" t="s">
        <v>137</v>
      </c>
      <c r="S1060" t="s">
        <v>137</v>
      </c>
      <c r="U1060" t="s">
        <v>137</v>
      </c>
      <c r="W1060" t="s">
        <v>134</v>
      </c>
      <c r="X1060" t="s">
        <v>137</v>
      </c>
      <c r="Y1060" t="s">
        <v>137</v>
      </c>
      <c r="Z1060" t="s">
        <v>136</v>
      </c>
      <c r="AA1060" t="s">
        <v>136</v>
      </c>
      <c r="AB1060" t="s">
        <v>134</v>
      </c>
      <c r="BF1060">
        <v>0</v>
      </c>
    </row>
    <row r="1061" spans="1:58" customFormat="1" x14ac:dyDescent="0.25">
      <c r="A1061">
        <v>339586</v>
      </c>
      <c r="B1061" t="s">
        <v>132</v>
      </c>
      <c r="L1061" t="s">
        <v>134</v>
      </c>
      <c r="M1061" t="s">
        <v>134</v>
      </c>
      <c r="N1061" t="s">
        <v>134</v>
      </c>
      <c r="Q1061" t="s">
        <v>134</v>
      </c>
      <c r="S1061" t="s">
        <v>137</v>
      </c>
      <c r="T1061" t="s">
        <v>137</v>
      </c>
      <c r="U1061" t="s">
        <v>137</v>
      </c>
      <c r="V1061" t="s">
        <v>134</v>
      </c>
      <c r="W1061" t="s">
        <v>134</v>
      </c>
      <c r="Z1061" t="s">
        <v>134</v>
      </c>
      <c r="AB1061" t="s">
        <v>134</v>
      </c>
      <c r="BF1061">
        <v>0</v>
      </c>
    </row>
    <row r="1062" spans="1:58" customFormat="1" x14ac:dyDescent="0.25">
      <c r="A1062">
        <v>339934</v>
      </c>
      <c r="B1062" t="s">
        <v>132</v>
      </c>
      <c r="N1062" t="s">
        <v>134</v>
      </c>
      <c r="P1062" t="s">
        <v>134</v>
      </c>
      <c r="Q1062" t="s">
        <v>134</v>
      </c>
      <c r="R1062" t="s">
        <v>134</v>
      </c>
      <c r="S1062" t="s">
        <v>134</v>
      </c>
      <c r="T1062" t="s">
        <v>134</v>
      </c>
      <c r="U1062" t="s">
        <v>134</v>
      </c>
      <c r="V1062" t="s">
        <v>134</v>
      </c>
      <c r="W1062" t="s">
        <v>134</v>
      </c>
      <c r="X1062" t="s">
        <v>134</v>
      </c>
      <c r="Y1062" t="s">
        <v>134</v>
      </c>
      <c r="Z1062" t="s">
        <v>134</v>
      </c>
      <c r="AA1062" t="s">
        <v>134</v>
      </c>
      <c r="AB1062" t="s">
        <v>134</v>
      </c>
      <c r="BF1062">
        <v>0</v>
      </c>
    </row>
    <row r="1063" spans="1:58" customFormat="1" x14ac:dyDescent="0.25">
      <c r="A1063">
        <v>339246</v>
      </c>
      <c r="B1063" t="s">
        <v>132</v>
      </c>
      <c r="H1063" t="s">
        <v>137</v>
      </c>
      <c r="K1063" t="s">
        <v>137</v>
      </c>
      <c r="O1063" t="s">
        <v>134</v>
      </c>
      <c r="P1063" t="s">
        <v>137</v>
      </c>
      <c r="S1063" t="s">
        <v>137</v>
      </c>
      <c r="W1063" t="s">
        <v>136</v>
      </c>
      <c r="Y1063" t="s">
        <v>136</v>
      </c>
      <c r="Z1063" t="s">
        <v>136</v>
      </c>
      <c r="AA1063" t="s">
        <v>136</v>
      </c>
      <c r="AB1063" t="s">
        <v>136</v>
      </c>
      <c r="BF1063">
        <v>0</v>
      </c>
    </row>
    <row r="1064" spans="1:58" customFormat="1" x14ac:dyDescent="0.25">
      <c r="A1064">
        <v>337523</v>
      </c>
      <c r="B1064" t="s">
        <v>132</v>
      </c>
      <c r="I1064" t="s">
        <v>137</v>
      </c>
      <c r="J1064" t="s">
        <v>137</v>
      </c>
      <c r="N1064" t="s">
        <v>137</v>
      </c>
      <c r="O1064" t="s">
        <v>134</v>
      </c>
      <c r="P1064" t="s">
        <v>136</v>
      </c>
      <c r="R1064" t="s">
        <v>136</v>
      </c>
      <c r="S1064" t="s">
        <v>137</v>
      </c>
      <c r="V1064" t="s">
        <v>134</v>
      </c>
      <c r="W1064" t="s">
        <v>136</v>
      </c>
      <c r="X1064" t="s">
        <v>134</v>
      </c>
      <c r="Y1064" t="s">
        <v>136</v>
      </c>
      <c r="AA1064" t="s">
        <v>134</v>
      </c>
      <c r="AB1064" t="s">
        <v>136</v>
      </c>
      <c r="BF1064">
        <v>0</v>
      </c>
    </row>
    <row r="1065" spans="1:58" customFormat="1" x14ac:dyDescent="0.25">
      <c r="A1065">
        <v>337685</v>
      </c>
      <c r="B1065" t="s">
        <v>132</v>
      </c>
      <c r="O1065" t="s">
        <v>136</v>
      </c>
      <c r="P1065" t="s">
        <v>137</v>
      </c>
      <c r="S1065" t="s">
        <v>137</v>
      </c>
      <c r="W1065" t="s">
        <v>136</v>
      </c>
      <c r="AB1065" t="s">
        <v>136</v>
      </c>
      <c r="BF1065">
        <v>0</v>
      </c>
    </row>
    <row r="1066" spans="1:58" customFormat="1" x14ac:dyDescent="0.25">
      <c r="A1066">
        <v>338510</v>
      </c>
      <c r="B1066" t="s">
        <v>132</v>
      </c>
      <c r="I1066" t="s">
        <v>136</v>
      </c>
      <c r="N1066" t="s">
        <v>134</v>
      </c>
      <c r="O1066" t="s">
        <v>136</v>
      </c>
      <c r="V1066" t="s">
        <v>136</v>
      </c>
      <c r="W1066" t="s">
        <v>137</v>
      </c>
      <c r="Z1066" t="s">
        <v>134</v>
      </c>
      <c r="AA1066" t="s">
        <v>134</v>
      </c>
      <c r="AB1066" t="s">
        <v>136</v>
      </c>
      <c r="BF1066">
        <v>0</v>
      </c>
    </row>
    <row r="1067" spans="1:58" customFormat="1" x14ac:dyDescent="0.25">
      <c r="A1067">
        <v>335040</v>
      </c>
      <c r="B1067" t="s">
        <v>132</v>
      </c>
      <c r="I1067" t="s">
        <v>136</v>
      </c>
      <c r="J1067" t="s">
        <v>136</v>
      </c>
      <c r="K1067" t="s">
        <v>134</v>
      </c>
      <c r="O1067" t="s">
        <v>136</v>
      </c>
      <c r="P1067" t="s">
        <v>137</v>
      </c>
      <c r="R1067" t="s">
        <v>137</v>
      </c>
      <c r="S1067" t="s">
        <v>134</v>
      </c>
      <c r="U1067" t="s">
        <v>134</v>
      </c>
      <c r="W1067" t="s">
        <v>134</v>
      </c>
      <c r="X1067" t="s">
        <v>134</v>
      </c>
      <c r="Y1067" t="s">
        <v>136</v>
      </c>
      <c r="Z1067" t="s">
        <v>134</v>
      </c>
      <c r="AB1067" t="s">
        <v>136</v>
      </c>
      <c r="BF1067">
        <v>0</v>
      </c>
    </row>
    <row r="1068" spans="1:58" customFormat="1" x14ac:dyDescent="0.25">
      <c r="A1068">
        <v>339421</v>
      </c>
      <c r="B1068" t="s">
        <v>132</v>
      </c>
      <c r="K1068" t="s">
        <v>137</v>
      </c>
      <c r="M1068" t="s">
        <v>137</v>
      </c>
      <c r="O1068" t="s">
        <v>137</v>
      </c>
      <c r="S1068" t="s">
        <v>137</v>
      </c>
      <c r="T1068" t="s">
        <v>137</v>
      </c>
      <c r="W1068" t="s">
        <v>136</v>
      </c>
      <c r="X1068" t="s">
        <v>136</v>
      </c>
      <c r="Y1068" t="s">
        <v>136</v>
      </c>
      <c r="Z1068" t="s">
        <v>136</v>
      </c>
      <c r="AA1068" t="s">
        <v>136</v>
      </c>
      <c r="AB1068" t="s">
        <v>136</v>
      </c>
      <c r="BF1068">
        <v>0</v>
      </c>
    </row>
    <row r="1069" spans="1:58" customFormat="1" x14ac:dyDescent="0.25">
      <c r="A1069">
        <v>339258</v>
      </c>
      <c r="B1069" t="s">
        <v>132</v>
      </c>
      <c r="M1069" t="s">
        <v>137</v>
      </c>
      <c r="O1069" t="s">
        <v>137</v>
      </c>
      <c r="P1069" t="s">
        <v>136</v>
      </c>
      <c r="R1069" t="s">
        <v>136</v>
      </c>
      <c r="W1069" t="s">
        <v>136</v>
      </c>
      <c r="AB1069" t="s">
        <v>136</v>
      </c>
      <c r="BF1069">
        <v>0</v>
      </c>
    </row>
    <row r="1070" spans="1:58" customFormat="1" x14ac:dyDescent="0.25">
      <c r="A1070">
        <v>338716</v>
      </c>
      <c r="B1070" t="s">
        <v>132</v>
      </c>
      <c r="I1070" t="s">
        <v>137</v>
      </c>
      <c r="M1070" t="s">
        <v>137</v>
      </c>
      <c r="N1070" t="s">
        <v>137</v>
      </c>
      <c r="O1070" t="s">
        <v>137</v>
      </c>
      <c r="P1070" t="s">
        <v>136</v>
      </c>
      <c r="R1070" t="s">
        <v>136</v>
      </c>
      <c r="S1070" t="s">
        <v>137</v>
      </c>
      <c r="T1070" t="s">
        <v>137</v>
      </c>
      <c r="V1070" t="s">
        <v>137</v>
      </c>
      <c r="W1070" t="s">
        <v>136</v>
      </c>
      <c r="X1070" t="s">
        <v>136</v>
      </c>
      <c r="Y1070" t="s">
        <v>136</v>
      </c>
      <c r="Z1070" t="s">
        <v>136</v>
      </c>
      <c r="AA1070" t="s">
        <v>136</v>
      </c>
      <c r="AB1070" t="s">
        <v>136</v>
      </c>
      <c r="BF1070">
        <v>0</v>
      </c>
    </row>
    <row r="1071" spans="1:58" customFormat="1" x14ac:dyDescent="0.25">
      <c r="A1071">
        <v>337957</v>
      </c>
      <c r="B1071" t="s">
        <v>132</v>
      </c>
      <c r="G1071" t="s">
        <v>137</v>
      </c>
      <c r="I1071" t="s">
        <v>137</v>
      </c>
      <c r="N1071" t="s">
        <v>137</v>
      </c>
      <c r="O1071" t="s">
        <v>137</v>
      </c>
      <c r="P1071" t="s">
        <v>137</v>
      </c>
      <c r="R1071" t="s">
        <v>137</v>
      </c>
      <c r="S1071" t="s">
        <v>137</v>
      </c>
      <c r="T1071" t="s">
        <v>137</v>
      </c>
      <c r="V1071" t="s">
        <v>137</v>
      </c>
      <c r="W1071" t="s">
        <v>136</v>
      </c>
      <c r="X1071" t="s">
        <v>136</v>
      </c>
      <c r="Y1071" t="s">
        <v>136</v>
      </c>
      <c r="Z1071" t="s">
        <v>136</v>
      </c>
      <c r="AA1071" t="s">
        <v>136</v>
      </c>
      <c r="AB1071" t="s">
        <v>136</v>
      </c>
      <c r="BF1071">
        <v>0</v>
      </c>
    </row>
    <row r="1072" spans="1:58" customFormat="1" x14ac:dyDescent="0.25">
      <c r="A1072">
        <v>337992</v>
      </c>
      <c r="B1072" t="s">
        <v>132</v>
      </c>
      <c r="K1072" t="s">
        <v>136</v>
      </c>
      <c r="O1072" t="s">
        <v>137</v>
      </c>
      <c r="P1072" t="s">
        <v>137</v>
      </c>
      <c r="R1072" t="s">
        <v>137</v>
      </c>
      <c r="S1072" t="s">
        <v>136</v>
      </c>
      <c r="U1072" t="s">
        <v>136</v>
      </c>
      <c r="V1072" t="s">
        <v>136</v>
      </c>
      <c r="W1072" t="s">
        <v>136</v>
      </c>
      <c r="X1072" t="s">
        <v>136</v>
      </c>
      <c r="Y1072" t="s">
        <v>136</v>
      </c>
      <c r="Z1072" t="s">
        <v>136</v>
      </c>
      <c r="AA1072" t="s">
        <v>136</v>
      </c>
      <c r="AB1072" t="s">
        <v>136</v>
      </c>
      <c r="BF1072">
        <v>0</v>
      </c>
    </row>
    <row r="1073" spans="1:58" customFormat="1" x14ac:dyDescent="0.25">
      <c r="A1073">
        <v>336989</v>
      </c>
      <c r="B1073" t="s">
        <v>132</v>
      </c>
      <c r="K1073" t="s">
        <v>137</v>
      </c>
      <c r="O1073" t="s">
        <v>137</v>
      </c>
      <c r="P1073" t="s">
        <v>137</v>
      </c>
      <c r="R1073" t="s">
        <v>137</v>
      </c>
      <c r="V1073" t="s">
        <v>137</v>
      </c>
      <c r="W1073" t="s">
        <v>137</v>
      </c>
      <c r="X1073" t="s">
        <v>137</v>
      </c>
      <c r="Y1073" t="s">
        <v>137</v>
      </c>
      <c r="Z1073" t="s">
        <v>137</v>
      </c>
      <c r="AA1073" t="s">
        <v>136</v>
      </c>
      <c r="AB1073" t="s">
        <v>136</v>
      </c>
      <c r="BF1073">
        <v>0</v>
      </c>
    </row>
    <row r="1074" spans="1:58" customFormat="1" x14ac:dyDescent="0.25">
      <c r="A1074">
        <v>338621</v>
      </c>
      <c r="B1074" t="s">
        <v>132</v>
      </c>
      <c r="H1074" t="s">
        <v>137</v>
      </c>
      <c r="K1074" t="s">
        <v>137</v>
      </c>
      <c r="O1074" t="s">
        <v>137</v>
      </c>
      <c r="P1074" t="s">
        <v>137</v>
      </c>
      <c r="Q1074" t="s">
        <v>137</v>
      </c>
      <c r="R1074" t="s">
        <v>137</v>
      </c>
      <c r="S1074" t="s">
        <v>137</v>
      </c>
      <c r="T1074" t="s">
        <v>137</v>
      </c>
      <c r="U1074" t="s">
        <v>137</v>
      </c>
      <c r="V1074" t="s">
        <v>137</v>
      </c>
      <c r="W1074" t="s">
        <v>136</v>
      </c>
      <c r="X1074" t="s">
        <v>136</v>
      </c>
      <c r="Y1074" t="s">
        <v>136</v>
      </c>
      <c r="Z1074" t="s">
        <v>136</v>
      </c>
      <c r="AA1074" t="s">
        <v>136</v>
      </c>
      <c r="AB1074" t="s">
        <v>136</v>
      </c>
      <c r="BF1074">
        <v>0</v>
      </c>
    </row>
    <row r="1075" spans="1:58" customFormat="1" x14ac:dyDescent="0.25">
      <c r="A1075">
        <v>335064</v>
      </c>
      <c r="B1075" t="s">
        <v>132</v>
      </c>
      <c r="N1075" t="s">
        <v>137</v>
      </c>
      <c r="O1075" t="s">
        <v>137</v>
      </c>
      <c r="V1075" t="s">
        <v>137</v>
      </c>
      <c r="Z1075" t="s">
        <v>137</v>
      </c>
      <c r="AB1075" t="s">
        <v>136</v>
      </c>
      <c r="BF1075">
        <v>0</v>
      </c>
    </row>
    <row r="1076" spans="1:58" customFormat="1" x14ac:dyDescent="0.25">
      <c r="A1076">
        <v>337328</v>
      </c>
      <c r="B1076" t="s">
        <v>132</v>
      </c>
      <c r="E1076" t="s">
        <v>137</v>
      </c>
      <c r="M1076" t="s">
        <v>137</v>
      </c>
      <c r="O1076" t="s">
        <v>137</v>
      </c>
      <c r="P1076" t="s">
        <v>137</v>
      </c>
      <c r="Q1076" t="s">
        <v>137</v>
      </c>
      <c r="R1076" t="s">
        <v>136</v>
      </c>
      <c r="S1076" t="s">
        <v>136</v>
      </c>
      <c r="T1076" t="s">
        <v>136</v>
      </c>
      <c r="W1076" t="s">
        <v>136</v>
      </c>
      <c r="X1076" t="s">
        <v>134</v>
      </c>
      <c r="Y1076" t="s">
        <v>136</v>
      </c>
      <c r="Z1076" t="s">
        <v>134</v>
      </c>
      <c r="AA1076" t="s">
        <v>137</v>
      </c>
      <c r="AB1076" t="s">
        <v>136</v>
      </c>
      <c r="BF1076">
        <v>0</v>
      </c>
    </row>
    <row r="1077" spans="1:58" customFormat="1" x14ac:dyDescent="0.25">
      <c r="A1077">
        <v>337421</v>
      </c>
      <c r="B1077" t="s">
        <v>132</v>
      </c>
      <c r="D1077" t="s">
        <v>137</v>
      </c>
      <c r="F1077" t="s">
        <v>137</v>
      </c>
      <c r="H1077" t="s">
        <v>137</v>
      </c>
      <c r="O1077" t="s">
        <v>137</v>
      </c>
      <c r="P1077" t="s">
        <v>137</v>
      </c>
      <c r="Q1077" t="s">
        <v>137</v>
      </c>
      <c r="R1077" t="s">
        <v>137</v>
      </c>
      <c r="S1077" t="s">
        <v>136</v>
      </c>
      <c r="T1077" t="s">
        <v>136</v>
      </c>
      <c r="U1077" t="s">
        <v>136</v>
      </c>
      <c r="W1077" t="s">
        <v>136</v>
      </c>
      <c r="X1077" t="s">
        <v>134</v>
      </c>
      <c r="Y1077" t="s">
        <v>136</v>
      </c>
      <c r="Z1077" t="s">
        <v>136</v>
      </c>
      <c r="AA1077" t="s">
        <v>136</v>
      </c>
      <c r="AB1077" t="s">
        <v>136</v>
      </c>
      <c r="BF1077">
        <v>0</v>
      </c>
    </row>
    <row r="1078" spans="1:58" customFormat="1" x14ac:dyDescent="0.25">
      <c r="A1078">
        <v>338065</v>
      </c>
      <c r="B1078" t="s">
        <v>132</v>
      </c>
      <c r="N1078" t="s">
        <v>137</v>
      </c>
      <c r="O1078" t="s">
        <v>137</v>
      </c>
      <c r="P1078" t="s">
        <v>137</v>
      </c>
      <c r="R1078" t="s">
        <v>137</v>
      </c>
      <c r="S1078" t="s">
        <v>137</v>
      </c>
      <c r="T1078" t="s">
        <v>137</v>
      </c>
      <c r="W1078" t="s">
        <v>137</v>
      </c>
      <c r="X1078" t="s">
        <v>137</v>
      </c>
      <c r="Y1078" t="s">
        <v>137</v>
      </c>
      <c r="Z1078" t="s">
        <v>137</v>
      </c>
      <c r="AA1078" t="s">
        <v>137</v>
      </c>
      <c r="AB1078" t="s">
        <v>136</v>
      </c>
      <c r="BF1078">
        <v>0</v>
      </c>
    </row>
    <row r="1079" spans="1:58" customFormat="1" x14ac:dyDescent="0.25">
      <c r="A1079">
        <v>338635</v>
      </c>
      <c r="B1079" t="s">
        <v>132</v>
      </c>
      <c r="N1079" t="s">
        <v>137</v>
      </c>
      <c r="O1079" t="s">
        <v>137</v>
      </c>
      <c r="W1079" t="s">
        <v>136</v>
      </c>
      <c r="X1079" t="s">
        <v>136</v>
      </c>
      <c r="AA1079" t="s">
        <v>136</v>
      </c>
      <c r="AB1079" t="s">
        <v>136</v>
      </c>
      <c r="BF1079">
        <v>0</v>
      </c>
    </row>
    <row r="1080" spans="1:58" customFormat="1" x14ac:dyDescent="0.25">
      <c r="A1080">
        <v>338844</v>
      </c>
      <c r="B1080" t="s">
        <v>132</v>
      </c>
      <c r="E1080" t="s">
        <v>137</v>
      </c>
      <c r="G1080" t="s">
        <v>137</v>
      </c>
      <c r="J1080" t="s">
        <v>137</v>
      </c>
      <c r="N1080" t="s">
        <v>137</v>
      </c>
      <c r="O1080" t="s">
        <v>137</v>
      </c>
      <c r="P1080" t="s">
        <v>137</v>
      </c>
      <c r="Q1080" t="s">
        <v>137</v>
      </c>
      <c r="S1080" t="s">
        <v>137</v>
      </c>
      <c r="T1080" t="s">
        <v>137</v>
      </c>
      <c r="V1080" t="s">
        <v>137</v>
      </c>
      <c r="W1080" t="s">
        <v>136</v>
      </c>
      <c r="X1080" t="s">
        <v>136</v>
      </c>
      <c r="Y1080" t="s">
        <v>136</v>
      </c>
      <c r="Z1080" t="s">
        <v>136</v>
      </c>
      <c r="AA1080" t="s">
        <v>136</v>
      </c>
      <c r="AB1080" t="s">
        <v>136</v>
      </c>
      <c r="BF1080">
        <v>0</v>
      </c>
    </row>
    <row r="1081" spans="1:58" customFormat="1" x14ac:dyDescent="0.25">
      <c r="A1081">
        <v>339298</v>
      </c>
      <c r="B1081" t="s">
        <v>132</v>
      </c>
      <c r="F1081" t="s">
        <v>137</v>
      </c>
      <c r="J1081" t="s">
        <v>137</v>
      </c>
      <c r="M1081" t="s">
        <v>137</v>
      </c>
      <c r="N1081" t="s">
        <v>137</v>
      </c>
      <c r="O1081" t="s">
        <v>137</v>
      </c>
      <c r="Q1081" t="s">
        <v>137</v>
      </c>
      <c r="R1081" t="s">
        <v>137</v>
      </c>
      <c r="S1081" t="s">
        <v>137</v>
      </c>
      <c r="W1081" t="s">
        <v>136</v>
      </c>
      <c r="X1081" t="s">
        <v>136</v>
      </c>
      <c r="Y1081" t="s">
        <v>136</v>
      </c>
      <c r="Z1081" t="s">
        <v>136</v>
      </c>
      <c r="AA1081" t="s">
        <v>136</v>
      </c>
      <c r="AB1081" t="s">
        <v>136</v>
      </c>
      <c r="BF1081">
        <v>0</v>
      </c>
    </row>
    <row r="1082" spans="1:58" customFormat="1" x14ac:dyDescent="0.25">
      <c r="A1082">
        <v>339478</v>
      </c>
      <c r="B1082" t="s">
        <v>132</v>
      </c>
      <c r="F1082" t="s">
        <v>136</v>
      </c>
      <c r="H1082" t="s">
        <v>137</v>
      </c>
      <c r="J1082" t="s">
        <v>136</v>
      </c>
      <c r="K1082" t="s">
        <v>134</v>
      </c>
      <c r="L1082" t="s">
        <v>136</v>
      </c>
      <c r="P1082" t="s">
        <v>136</v>
      </c>
      <c r="W1082" t="s">
        <v>136</v>
      </c>
      <c r="Y1082" t="s">
        <v>136</v>
      </c>
      <c r="Z1082" t="s">
        <v>136</v>
      </c>
      <c r="AA1082" t="s">
        <v>136</v>
      </c>
      <c r="AB1082" t="s">
        <v>136</v>
      </c>
      <c r="BF1082">
        <v>0</v>
      </c>
    </row>
    <row r="1083" spans="1:58" customFormat="1" x14ac:dyDescent="0.25">
      <c r="A1083">
        <v>339337</v>
      </c>
      <c r="B1083" t="s">
        <v>132</v>
      </c>
      <c r="N1083" t="s">
        <v>136</v>
      </c>
      <c r="W1083" t="s">
        <v>136</v>
      </c>
      <c r="X1083" t="s">
        <v>136</v>
      </c>
      <c r="Y1083" t="s">
        <v>136</v>
      </c>
      <c r="Z1083" t="s">
        <v>136</v>
      </c>
      <c r="AA1083" t="s">
        <v>136</v>
      </c>
      <c r="AB1083" t="s">
        <v>136</v>
      </c>
      <c r="BF1083">
        <v>0</v>
      </c>
    </row>
    <row r="1084" spans="1:58" customFormat="1" x14ac:dyDescent="0.25">
      <c r="A1084">
        <v>337932</v>
      </c>
      <c r="B1084" t="s">
        <v>132</v>
      </c>
      <c r="E1084" t="s">
        <v>137</v>
      </c>
      <c r="K1084" t="s">
        <v>137</v>
      </c>
      <c r="L1084" t="s">
        <v>137</v>
      </c>
      <c r="P1084" t="s">
        <v>136</v>
      </c>
      <c r="U1084" t="s">
        <v>136</v>
      </c>
      <c r="W1084" t="s">
        <v>136</v>
      </c>
      <c r="X1084" t="s">
        <v>136</v>
      </c>
      <c r="Y1084" t="s">
        <v>137</v>
      </c>
      <c r="Z1084" t="s">
        <v>136</v>
      </c>
      <c r="AA1084" t="s">
        <v>136</v>
      </c>
      <c r="AB1084" t="s">
        <v>136</v>
      </c>
      <c r="BF1084">
        <v>0</v>
      </c>
    </row>
    <row r="1085" spans="1:58" customFormat="1" x14ac:dyDescent="0.25">
      <c r="A1085">
        <v>339949</v>
      </c>
      <c r="B1085" t="s">
        <v>132</v>
      </c>
      <c r="C1085" t="s">
        <v>134</v>
      </c>
      <c r="E1085" t="s">
        <v>134</v>
      </c>
      <c r="G1085" t="s">
        <v>136</v>
      </c>
      <c r="K1085" t="s">
        <v>134</v>
      </c>
      <c r="L1085" t="s">
        <v>136</v>
      </c>
      <c r="M1085" t="s">
        <v>134</v>
      </c>
      <c r="P1085" t="s">
        <v>134</v>
      </c>
      <c r="Q1085" t="s">
        <v>134</v>
      </c>
      <c r="R1085" t="s">
        <v>136</v>
      </c>
      <c r="S1085" t="s">
        <v>137</v>
      </c>
      <c r="T1085" t="s">
        <v>136</v>
      </c>
      <c r="U1085" t="s">
        <v>137</v>
      </c>
      <c r="V1085" t="s">
        <v>137</v>
      </c>
      <c r="W1085" t="s">
        <v>134</v>
      </c>
      <c r="X1085" t="s">
        <v>134</v>
      </c>
      <c r="Y1085" t="s">
        <v>134</v>
      </c>
      <c r="Z1085" t="s">
        <v>134</v>
      </c>
      <c r="AA1085" t="s">
        <v>134</v>
      </c>
      <c r="AB1085" t="s">
        <v>136</v>
      </c>
      <c r="BF1085">
        <v>0</v>
      </c>
    </row>
    <row r="1086" spans="1:58" customFormat="1" x14ac:dyDescent="0.25">
      <c r="A1086">
        <v>339807</v>
      </c>
      <c r="B1086" t="s">
        <v>132</v>
      </c>
      <c r="D1086" t="s">
        <v>137</v>
      </c>
      <c r="F1086" t="s">
        <v>136</v>
      </c>
      <c r="K1086" t="s">
        <v>136</v>
      </c>
      <c r="P1086" t="s">
        <v>136</v>
      </c>
      <c r="W1086" t="s">
        <v>136</v>
      </c>
      <c r="X1086" t="s">
        <v>136</v>
      </c>
      <c r="Z1086" t="s">
        <v>136</v>
      </c>
      <c r="AA1086" t="s">
        <v>136</v>
      </c>
      <c r="AB1086" t="s">
        <v>136</v>
      </c>
      <c r="BF1086">
        <v>0</v>
      </c>
    </row>
    <row r="1087" spans="1:58" customFormat="1" x14ac:dyDescent="0.25">
      <c r="A1087">
        <v>327916</v>
      </c>
      <c r="B1087" t="s">
        <v>132</v>
      </c>
      <c r="H1087" t="s">
        <v>137</v>
      </c>
      <c r="I1087" t="s">
        <v>137</v>
      </c>
      <c r="M1087" t="s">
        <v>137</v>
      </c>
      <c r="N1087" t="s">
        <v>136</v>
      </c>
      <c r="P1087" t="s">
        <v>134</v>
      </c>
      <c r="Q1087" t="s">
        <v>134</v>
      </c>
      <c r="S1087" t="s">
        <v>137</v>
      </c>
      <c r="V1087" t="s">
        <v>134</v>
      </c>
      <c r="AA1087" t="s">
        <v>136</v>
      </c>
      <c r="AB1087" t="s">
        <v>136</v>
      </c>
      <c r="BF1087">
        <v>0</v>
      </c>
    </row>
    <row r="1088" spans="1:58" customFormat="1" x14ac:dyDescent="0.25">
      <c r="A1088">
        <v>338745</v>
      </c>
      <c r="B1088" t="s">
        <v>132</v>
      </c>
      <c r="H1088" t="s">
        <v>137</v>
      </c>
      <c r="N1088" t="s">
        <v>134</v>
      </c>
      <c r="P1088" t="s">
        <v>136</v>
      </c>
      <c r="S1088" t="s">
        <v>137</v>
      </c>
      <c r="V1088" t="s">
        <v>136</v>
      </c>
      <c r="W1088" t="s">
        <v>136</v>
      </c>
      <c r="X1088" t="s">
        <v>136</v>
      </c>
      <c r="Z1088" t="s">
        <v>136</v>
      </c>
      <c r="AA1088" t="s">
        <v>134</v>
      </c>
      <c r="AB1088" t="s">
        <v>136</v>
      </c>
      <c r="BF1088">
        <v>0</v>
      </c>
    </row>
    <row r="1089" spans="1:58" customFormat="1" x14ac:dyDescent="0.25">
      <c r="A1089">
        <v>336376</v>
      </c>
      <c r="B1089" t="s">
        <v>132</v>
      </c>
      <c r="F1089" t="s">
        <v>137</v>
      </c>
      <c r="I1089" t="s">
        <v>137</v>
      </c>
      <c r="K1089" t="s">
        <v>137</v>
      </c>
      <c r="P1089" t="s">
        <v>136</v>
      </c>
      <c r="R1089" t="s">
        <v>137</v>
      </c>
      <c r="T1089" t="s">
        <v>137</v>
      </c>
      <c r="U1089" t="s">
        <v>137</v>
      </c>
      <c r="V1089" t="s">
        <v>137</v>
      </c>
      <c r="W1089" t="s">
        <v>136</v>
      </c>
      <c r="X1089" t="s">
        <v>136</v>
      </c>
      <c r="Y1089" t="s">
        <v>136</v>
      </c>
      <c r="Z1089" t="s">
        <v>136</v>
      </c>
      <c r="AA1089" t="s">
        <v>136</v>
      </c>
      <c r="AB1089" t="s">
        <v>136</v>
      </c>
      <c r="BF1089">
        <v>0</v>
      </c>
    </row>
    <row r="1090" spans="1:58" customFormat="1" x14ac:dyDescent="0.25">
      <c r="A1090">
        <v>339178</v>
      </c>
      <c r="B1090" t="s">
        <v>132</v>
      </c>
      <c r="F1090" t="s">
        <v>137</v>
      </c>
      <c r="G1090" t="s">
        <v>137</v>
      </c>
      <c r="I1090" t="s">
        <v>137</v>
      </c>
      <c r="K1090" t="s">
        <v>136</v>
      </c>
      <c r="N1090" t="s">
        <v>134</v>
      </c>
      <c r="P1090" t="s">
        <v>136</v>
      </c>
      <c r="Q1090" t="s">
        <v>136</v>
      </c>
      <c r="S1090" t="s">
        <v>136</v>
      </c>
      <c r="V1090" t="s">
        <v>136</v>
      </c>
      <c r="W1090" t="s">
        <v>134</v>
      </c>
      <c r="X1090" t="s">
        <v>134</v>
      </c>
      <c r="Y1090" t="s">
        <v>136</v>
      </c>
      <c r="Z1090" t="s">
        <v>136</v>
      </c>
      <c r="AA1090" t="s">
        <v>134</v>
      </c>
      <c r="AB1090" t="s">
        <v>136</v>
      </c>
      <c r="BF1090">
        <v>0</v>
      </c>
    </row>
    <row r="1091" spans="1:58" customFormat="1" x14ac:dyDescent="0.25">
      <c r="A1091">
        <v>337805</v>
      </c>
      <c r="B1091" t="s">
        <v>132</v>
      </c>
      <c r="F1091" t="s">
        <v>136</v>
      </c>
      <c r="P1091" t="s">
        <v>136</v>
      </c>
      <c r="W1091" t="s">
        <v>136</v>
      </c>
      <c r="X1091" t="s">
        <v>136</v>
      </c>
      <c r="Y1091" t="s">
        <v>136</v>
      </c>
      <c r="Z1091" t="s">
        <v>136</v>
      </c>
      <c r="AA1091" t="s">
        <v>136</v>
      </c>
      <c r="AB1091" t="s">
        <v>136</v>
      </c>
      <c r="BF1091">
        <v>0</v>
      </c>
    </row>
    <row r="1092" spans="1:58" customFormat="1" x14ac:dyDescent="0.25">
      <c r="A1092">
        <v>333177</v>
      </c>
      <c r="B1092" t="s">
        <v>132</v>
      </c>
      <c r="H1092" t="s">
        <v>136</v>
      </c>
      <c r="N1092" t="s">
        <v>137</v>
      </c>
      <c r="P1092" t="s">
        <v>134</v>
      </c>
      <c r="R1092" t="s">
        <v>136</v>
      </c>
      <c r="S1092" t="s">
        <v>136</v>
      </c>
      <c r="W1092" t="s">
        <v>134</v>
      </c>
      <c r="X1092" t="s">
        <v>134</v>
      </c>
      <c r="Y1092" t="s">
        <v>136</v>
      </c>
      <c r="Z1092" t="s">
        <v>134</v>
      </c>
      <c r="AA1092" t="s">
        <v>134</v>
      </c>
      <c r="AB1092" t="s">
        <v>136</v>
      </c>
      <c r="BF1092">
        <v>0</v>
      </c>
    </row>
    <row r="1093" spans="1:58" customFormat="1" x14ac:dyDescent="0.25">
      <c r="A1093">
        <v>336291</v>
      </c>
      <c r="B1093" t="s">
        <v>132</v>
      </c>
      <c r="K1093" t="s">
        <v>137</v>
      </c>
      <c r="L1093" t="s">
        <v>137</v>
      </c>
      <c r="P1093" t="s">
        <v>137</v>
      </c>
      <c r="Q1093" t="s">
        <v>137</v>
      </c>
      <c r="R1093" t="s">
        <v>137</v>
      </c>
      <c r="S1093" t="s">
        <v>137</v>
      </c>
      <c r="W1093" t="s">
        <v>136</v>
      </c>
      <c r="X1093" t="s">
        <v>136</v>
      </c>
      <c r="Y1093" t="s">
        <v>136</v>
      </c>
      <c r="Z1093" t="s">
        <v>136</v>
      </c>
      <c r="AA1093" t="s">
        <v>136</v>
      </c>
      <c r="AB1093" t="s">
        <v>136</v>
      </c>
      <c r="BF1093">
        <v>0</v>
      </c>
    </row>
    <row r="1094" spans="1:58" customFormat="1" x14ac:dyDescent="0.25">
      <c r="A1094">
        <v>338637</v>
      </c>
      <c r="B1094" t="s">
        <v>132</v>
      </c>
      <c r="H1094" t="s">
        <v>136</v>
      </c>
      <c r="N1094" t="s">
        <v>137</v>
      </c>
      <c r="R1094" t="s">
        <v>137</v>
      </c>
      <c r="U1094" t="s">
        <v>137</v>
      </c>
      <c r="V1094" t="s">
        <v>137</v>
      </c>
      <c r="W1094" t="s">
        <v>136</v>
      </c>
      <c r="X1094" t="s">
        <v>136</v>
      </c>
      <c r="Y1094" t="s">
        <v>136</v>
      </c>
      <c r="Z1094" t="s">
        <v>136</v>
      </c>
      <c r="AA1094" t="s">
        <v>136</v>
      </c>
      <c r="AB1094" t="s">
        <v>136</v>
      </c>
      <c r="BF1094">
        <v>0</v>
      </c>
    </row>
    <row r="1095" spans="1:58" customFormat="1" x14ac:dyDescent="0.25">
      <c r="A1095">
        <v>338733</v>
      </c>
      <c r="B1095" t="s">
        <v>132</v>
      </c>
      <c r="I1095" t="s">
        <v>137</v>
      </c>
      <c r="K1095" t="s">
        <v>136</v>
      </c>
      <c r="L1095" t="s">
        <v>137</v>
      </c>
      <c r="N1095" t="s">
        <v>137</v>
      </c>
      <c r="P1095" t="s">
        <v>137</v>
      </c>
      <c r="R1095" t="s">
        <v>137</v>
      </c>
      <c r="S1095" t="s">
        <v>137</v>
      </c>
      <c r="W1095" t="s">
        <v>136</v>
      </c>
      <c r="Y1095" t="s">
        <v>136</v>
      </c>
      <c r="Z1095" t="s">
        <v>136</v>
      </c>
      <c r="AA1095" t="s">
        <v>136</v>
      </c>
      <c r="AB1095" t="s">
        <v>136</v>
      </c>
      <c r="BF1095">
        <v>0</v>
      </c>
    </row>
    <row r="1096" spans="1:58" customFormat="1" x14ac:dyDescent="0.25">
      <c r="A1096">
        <v>336078</v>
      </c>
      <c r="B1096" t="s">
        <v>132</v>
      </c>
      <c r="F1096" t="s">
        <v>136</v>
      </c>
      <c r="G1096" t="s">
        <v>137</v>
      </c>
      <c r="K1096" t="s">
        <v>137</v>
      </c>
      <c r="M1096" t="s">
        <v>137</v>
      </c>
      <c r="P1096" t="s">
        <v>134</v>
      </c>
      <c r="Q1096" t="s">
        <v>134</v>
      </c>
      <c r="R1096" t="s">
        <v>134</v>
      </c>
      <c r="S1096" t="s">
        <v>137</v>
      </c>
      <c r="W1096" t="s">
        <v>136</v>
      </c>
      <c r="X1096" t="s">
        <v>134</v>
      </c>
      <c r="Y1096" t="s">
        <v>134</v>
      </c>
      <c r="Z1096" t="s">
        <v>134</v>
      </c>
      <c r="AA1096" t="s">
        <v>136</v>
      </c>
      <c r="AB1096" t="s">
        <v>136</v>
      </c>
      <c r="BF1096">
        <v>0</v>
      </c>
    </row>
    <row r="1097" spans="1:58" customFormat="1" x14ac:dyDescent="0.25">
      <c r="A1097">
        <v>340112</v>
      </c>
      <c r="B1097" t="s">
        <v>132</v>
      </c>
      <c r="M1097" t="s">
        <v>136</v>
      </c>
      <c r="O1097" t="s">
        <v>137</v>
      </c>
      <c r="P1097" t="s">
        <v>137</v>
      </c>
      <c r="T1097" t="s">
        <v>137</v>
      </c>
      <c r="W1097" t="s">
        <v>137</v>
      </c>
      <c r="Z1097" t="s">
        <v>137</v>
      </c>
      <c r="AB1097" t="s">
        <v>137</v>
      </c>
      <c r="BF1097">
        <v>0</v>
      </c>
    </row>
    <row r="1098" spans="1:58" customFormat="1" x14ac:dyDescent="0.25">
      <c r="A1098">
        <v>336725</v>
      </c>
      <c r="B1098" t="s">
        <v>132</v>
      </c>
      <c r="H1098" t="s">
        <v>137</v>
      </c>
      <c r="O1098" t="s">
        <v>137</v>
      </c>
      <c r="P1098" t="s">
        <v>137</v>
      </c>
      <c r="U1098" t="s">
        <v>137</v>
      </c>
      <c r="V1098" t="s">
        <v>137</v>
      </c>
      <c r="W1098" t="s">
        <v>137</v>
      </c>
      <c r="AA1098" t="s">
        <v>137</v>
      </c>
      <c r="AB1098" t="s">
        <v>137</v>
      </c>
      <c r="BF1098">
        <v>0</v>
      </c>
    </row>
    <row r="1099" spans="1:58" customFormat="1" x14ac:dyDescent="0.25">
      <c r="A1099">
        <v>335707</v>
      </c>
      <c r="B1099" t="s">
        <v>132</v>
      </c>
      <c r="I1099" t="s">
        <v>137</v>
      </c>
      <c r="N1099" t="s">
        <v>137</v>
      </c>
      <c r="O1099" t="s">
        <v>137</v>
      </c>
      <c r="P1099" t="s">
        <v>137</v>
      </c>
      <c r="V1099" t="s">
        <v>137</v>
      </c>
      <c r="W1099" t="s">
        <v>137</v>
      </c>
      <c r="AA1099" t="s">
        <v>137</v>
      </c>
      <c r="AB1099" t="s">
        <v>137</v>
      </c>
      <c r="BF1099">
        <v>0</v>
      </c>
    </row>
    <row r="1100" spans="1:58" customFormat="1" x14ac:dyDescent="0.25">
      <c r="A1100">
        <v>330755</v>
      </c>
      <c r="B1100" t="s">
        <v>132</v>
      </c>
      <c r="K1100" t="s">
        <v>137</v>
      </c>
      <c r="M1100" t="s">
        <v>137</v>
      </c>
      <c r="P1100" t="s">
        <v>137</v>
      </c>
      <c r="X1100" t="s">
        <v>137</v>
      </c>
      <c r="Y1100" t="s">
        <v>137</v>
      </c>
      <c r="AA1100" t="s">
        <v>137</v>
      </c>
      <c r="AB1100" t="s">
        <v>137</v>
      </c>
      <c r="BF1100">
        <v>0</v>
      </c>
    </row>
    <row r="1101" spans="1:58" customFormat="1" x14ac:dyDescent="0.25">
      <c r="A1101">
        <v>332361</v>
      </c>
      <c r="B1101" t="s">
        <v>132</v>
      </c>
      <c r="O1101" t="s">
        <v>137</v>
      </c>
      <c r="P1101" t="s">
        <v>137</v>
      </c>
      <c r="W1101" t="s">
        <v>137</v>
      </c>
      <c r="Z1101" t="s">
        <v>137</v>
      </c>
      <c r="AB1101" t="s">
        <v>137</v>
      </c>
      <c r="BF1101">
        <v>0</v>
      </c>
    </row>
    <row r="1102" spans="1:58" customFormat="1" x14ac:dyDescent="0.25">
      <c r="A1102">
        <v>332833</v>
      </c>
      <c r="B1102" t="s">
        <v>132</v>
      </c>
      <c r="M1102" t="s">
        <v>136</v>
      </c>
      <c r="N1102" t="s">
        <v>136</v>
      </c>
      <c r="Q1102" t="s">
        <v>136</v>
      </c>
      <c r="S1102" t="s">
        <v>137</v>
      </c>
      <c r="T1102" t="s">
        <v>137</v>
      </c>
      <c r="V1102" t="s">
        <v>134</v>
      </c>
      <c r="W1102" t="s">
        <v>134</v>
      </c>
      <c r="Z1102" t="s">
        <v>136</v>
      </c>
      <c r="AA1102" t="s">
        <v>134</v>
      </c>
      <c r="AB1102" t="s">
        <v>136</v>
      </c>
      <c r="BF1102">
        <v>0</v>
      </c>
    </row>
    <row r="1103" spans="1:58" customFormat="1" x14ac:dyDescent="0.25">
      <c r="A1103">
        <v>335083</v>
      </c>
      <c r="B1103" t="s">
        <v>132</v>
      </c>
      <c r="H1103" t="s">
        <v>137</v>
      </c>
      <c r="N1103" t="s">
        <v>137</v>
      </c>
      <c r="P1103" t="s">
        <v>137</v>
      </c>
      <c r="W1103" t="s">
        <v>137</v>
      </c>
      <c r="AA1103" t="s">
        <v>137</v>
      </c>
      <c r="AB1103" t="s">
        <v>137</v>
      </c>
      <c r="BF1103">
        <v>0</v>
      </c>
    </row>
    <row r="1104" spans="1:58" customFormat="1" x14ac:dyDescent="0.25">
      <c r="A1104">
        <v>335152</v>
      </c>
      <c r="B1104" t="s">
        <v>132</v>
      </c>
      <c r="C1104" t="s">
        <v>137</v>
      </c>
      <c r="F1104" t="s">
        <v>137</v>
      </c>
      <c r="K1104" t="s">
        <v>137</v>
      </c>
      <c r="P1104" t="s">
        <v>137</v>
      </c>
      <c r="Q1104" t="s">
        <v>137</v>
      </c>
      <c r="R1104" t="s">
        <v>137</v>
      </c>
      <c r="S1104" t="s">
        <v>137</v>
      </c>
      <c r="T1104" t="s">
        <v>136</v>
      </c>
      <c r="V1104" t="s">
        <v>136</v>
      </c>
      <c r="W1104" t="s">
        <v>136</v>
      </c>
      <c r="X1104" t="s">
        <v>137</v>
      </c>
      <c r="Y1104" t="s">
        <v>134</v>
      </c>
      <c r="Z1104" t="s">
        <v>136</v>
      </c>
      <c r="AA1104" t="s">
        <v>136</v>
      </c>
      <c r="AB1104" t="s">
        <v>136</v>
      </c>
      <c r="BF1104">
        <v>0</v>
      </c>
    </row>
    <row r="1105" spans="1:58" customFormat="1" x14ac:dyDescent="0.25">
      <c r="A1105">
        <v>335323</v>
      </c>
      <c r="B1105" t="s">
        <v>132</v>
      </c>
      <c r="F1105" t="s">
        <v>137</v>
      </c>
      <c r="P1105" t="s">
        <v>137</v>
      </c>
      <c r="S1105" t="s">
        <v>137</v>
      </c>
      <c r="T1105" t="s">
        <v>137</v>
      </c>
      <c r="W1105" t="s">
        <v>136</v>
      </c>
      <c r="X1105" t="s">
        <v>136</v>
      </c>
      <c r="Y1105" t="s">
        <v>137</v>
      </c>
      <c r="Z1105" t="s">
        <v>137</v>
      </c>
      <c r="AB1105" t="s">
        <v>137</v>
      </c>
      <c r="BF1105">
        <v>0</v>
      </c>
    </row>
    <row r="1106" spans="1:58" customFormat="1" x14ac:dyDescent="0.25">
      <c r="A1106">
        <v>335430</v>
      </c>
      <c r="B1106" t="s">
        <v>132</v>
      </c>
      <c r="I1106" t="s">
        <v>137</v>
      </c>
      <c r="S1106" t="s">
        <v>137</v>
      </c>
      <c r="V1106" t="s">
        <v>136</v>
      </c>
      <c r="W1106" t="s">
        <v>136</v>
      </c>
      <c r="X1106" t="s">
        <v>136</v>
      </c>
      <c r="Z1106" t="s">
        <v>136</v>
      </c>
      <c r="AA1106" t="s">
        <v>136</v>
      </c>
      <c r="AB1106" t="s">
        <v>136</v>
      </c>
      <c r="BF1106">
        <v>0</v>
      </c>
    </row>
    <row r="1107" spans="1:58" customFormat="1" x14ac:dyDescent="0.25">
      <c r="A1107">
        <v>335855</v>
      </c>
      <c r="B1107" t="s">
        <v>132</v>
      </c>
      <c r="H1107" t="s">
        <v>137</v>
      </c>
      <c r="N1107" t="s">
        <v>136</v>
      </c>
      <c r="O1107" t="s">
        <v>136</v>
      </c>
      <c r="P1107" t="s">
        <v>137</v>
      </c>
      <c r="R1107" t="s">
        <v>137</v>
      </c>
      <c r="S1107" t="s">
        <v>137</v>
      </c>
      <c r="T1107" t="s">
        <v>137</v>
      </c>
      <c r="V1107" t="s">
        <v>137</v>
      </c>
      <c r="W1107" t="s">
        <v>137</v>
      </c>
      <c r="Y1107" t="s">
        <v>137</v>
      </c>
      <c r="AA1107" t="s">
        <v>136</v>
      </c>
      <c r="AB1107" t="s">
        <v>136</v>
      </c>
      <c r="BF1107">
        <v>0</v>
      </c>
    </row>
    <row r="1108" spans="1:58" customFormat="1" x14ac:dyDescent="0.25">
      <c r="A1108">
        <v>335894</v>
      </c>
      <c r="B1108" t="s">
        <v>132</v>
      </c>
      <c r="F1108" t="s">
        <v>137</v>
      </c>
      <c r="J1108" t="s">
        <v>137</v>
      </c>
      <c r="M1108" t="s">
        <v>137</v>
      </c>
      <c r="P1108" t="s">
        <v>137</v>
      </c>
      <c r="R1108" t="s">
        <v>137</v>
      </c>
      <c r="S1108" t="s">
        <v>137</v>
      </c>
      <c r="T1108" t="s">
        <v>137</v>
      </c>
      <c r="U1108" t="s">
        <v>137</v>
      </c>
      <c r="W1108" t="s">
        <v>136</v>
      </c>
      <c r="X1108" t="s">
        <v>136</v>
      </c>
      <c r="Y1108" t="s">
        <v>136</v>
      </c>
      <c r="Z1108" t="s">
        <v>136</v>
      </c>
      <c r="AA1108" t="s">
        <v>136</v>
      </c>
      <c r="AB1108" t="s">
        <v>136</v>
      </c>
      <c r="BF1108">
        <v>0</v>
      </c>
    </row>
    <row r="1109" spans="1:58" customFormat="1" x14ac:dyDescent="0.25">
      <c r="A1109">
        <v>335920</v>
      </c>
      <c r="B1109" t="s">
        <v>132</v>
      </c>
      <c r="I1109" t="s">
        <v>136</v>
      </c>
      <c r="K1109" t="s">
        <v>137</v>
      </c>
      <c r="N1109" t="s">
        <v>134</v>
      </c>
      <c r="O1109" t="s">
        <v>137</v>
      </c>
      <c r="P1109" t="s">
        <v>137</v>
      </c>
      <c r="V1109" t="s">
        <v>136</v>
      </c>
      <c r="W1109" t="s">
        <v>134</v>
      </c>
      <c r="X1109" t="s">
        <v>134</v>
      </c>
      <c r="Y1109" t="s">
        <v>136</v>
      </c>
      <c r="Z1109" t="s">
        <v>134</v>
      </c>
      <c r="AA1109" t="s">
        <v>134</v>
      </c>
      <c r="AB1109" t="s">
        <v>136</v>
      </c>
      <c r="BF1109">
        <v>0</v>
      </c>
    </row>
    <row r="1110" spans="1:58" customFormat="1" x14ac:dyDescent="0.25">
      <c r="A1110">
        <v>336671</v>
      </c>
      <c r="B1110" t="s">
        <v>132</v>
      </c>
      <c r="M1110" t="s">
        <v>137</v>
      </c>
      <c r="N1110" t="s">
        <v>137</v>
      </c>
      <c r="P1110" t="s">
        <v>137</v>
      </c>
      <c r="T1110" t="s">
        <v>136</v>
      </c>
      <c r="V1110" t="s">
        <v>137</v>
      </c>
      <c r="W1110" t="s">
        <v>137</v>
      </c>
      <c r="X1110" t="s">
        <v>137</v>
      </c>
      <c r="Z1110" t="s">
        <v>137</v>
      </c>
      <c r="AB1110" t="s">
        <v>137</v>
      </c>
      <c r="BF1110">
        <v>0</v>
      </c>
    </row>
    <row r="1111" spans="1:58" customFormat="1" x14ac:dyDescent="0.25">
      <c r="A1111">
        <v>336778</v>
      </c>
      <c r="B1111" t="s">
        <v>132</v>
      </c>
      <c r="G1111" t="s">
        <v>137</v>
      </c>
      <c r="K1111" t="s">
        <v>136</v>
      </c>
      <c r="P1111" t="s">
        <v>136</v>
      </c>
      <c r="R1111" t="s">
        <v>137</v>
      </c>
      <c r="V1111" t="s">
        <v>136</v>
      </c>
      <c r="W1111" t="s">
        <v>137</v>
      </c>
      <c r="Y1111" t="s">
        <v>137</v>
      </c>
      <c r="AA1111" t="s">
        <v>136</v>
      </c>
      <c r="AB1111" t="s">
        <v>136</v>
      </c>
      <c r="BF1111">
        <v>0</v>
      </c>
    </row>
    <row r="1112" spans="1:58" customFormat="1" x14ac:dyDescent="0.25">
      <c r="A1112">
        <v>336832</v>
      </c>
      <c r="B1112" t="s">
        <v>132</v>
      </c>
      <c r="I1112" t="s">
        <v>137</v>
      </c>
      <c r="N1112" t="s">
        <v>136</v>
      </c>
      <c r="P1112" t="s">
        <v>137</v>
      </c>
      <c r="V1112" t="s">
        <v>136</v>
      </c>
      <c r="W1112" t="s">
        <v>137</v>
      </c>
      <c r="X1112" t="s">
        <v>137</v>
      </c>
      <c r="AA1112" t="s">
        <v>134</v>
      </c>
      <c r="AB1112" t="s">
        <v>136</v>
      </c>
      <c r="BF1112">
        <v>0</v>
      </c>
    </row>
    <row r="1113" spans="1:58" customFormat="1" x14ac:dyDescent="0.25">
      <c r="A1113">
        <v>336963</v>
      </c>
      <c r="B1113" t="s">
        <v>132</v>
      </c>
      <c r="K1113" t="s">
        <v>137</v>
      </c>
      <c r="P1113" t="s">
        <v>137</v>
      </c>
      <c r="W1113" t="s">
        <v>137</v>
      </c>
      <c r="Y1113" t="s">
        <v>137</v>
      </c>
      <c r="Z1113" t="s">
        <v>137</v>
      </c>
      <c r="AB1113" t="s">
        <v>137</v>
      </c>
      <c r="BF1113">
        <v>0</v>
      </c>
    </row>
    <row r="1114" spans="1:58" customFormat="1" x14ac:dyDescent="0.25">
      <c r="A1114">
        <v>337019</v>
      </c>
      <c r="B1114" t="s">
        <v>132</v>
      </c>
      <c r="C1114" t="s">
        <v>137</v>
      </c>
      <c r="F1114" t="s">
        <v>137</v>
      </c>
      <c r="K1114" t="s">
        <v>137</v>
      </c>
      <c r="N1114" t="s">
        <v>137</v>
      </c>
      <c r="P1114" t="s">
        <v>137</v>
      </c>
      <c r="T1114" t="s">
        <v>137</v>
      </c>
      <c r="V1114" t="s">
        <v>137</v>
      </c>
      <c r="W1114" t="s">
        <v>137</v>
      </c>
      <c r="X1114" t="s">
        <v>137</v>
      </c>
      <c r="Z1114" t="s">
        <v>137</v>
      </c>
      <c r="AA1114" t="s">
        <v>136</v>
      </c>
      <c r="AB1114" t="s">
        <v>136</v>
      </c>
      <c r="BF1114">
        <v>0</v>
      </c>
    </row>
    <row r="1115" spans="1:58" customFormat="1" x14ac:dyDescent="0.25">
      <c r="A1115">
        <v>337343</v>
      </c>
      <c r="B1115" t="s">
        <v>132</v>
      </c>
      <c r="K1115" t="s">
        <v>137</v>
      </c>
      <c r="O1115" t="s">
        <v>136</v>
      </c>
      <c r="P1115" t="s">
        <v>137</v>
      </c>
      <c r="Q1115" t="s">
        <v>136</v>
      </c>
      <c r="U1115" t="s">
        <v>136</v>
      </c>
      <c r="W1115" t="s">
        <v>134</v>
      </c>
      <c r="X1115" t="s">
        <v>136</v>
      </c>
      <c r="Z1115" t="s">
        <v>136</v>
      </c>
      <c r="AB1115" t="s">
        <v>136</v>
      </c>
      <c r="BF1115">
        <v>0</v>
      </c>
    </row>
    <row r="1116" spans="1:58" customFormat="1" x14ac:dyDescent="0.25">
      <c r="A1116">
        <v>337371</v>
      </c>
      <c r="B1116" t="s">
        <v>132</v>
      </c>
      <c r="P1116" t="s">
        <v>137</v>
      </c>
      <c r="W1116" t="s">
        <v>137</v>
      </c>
      <c r="Y1116" t="s">
        <v>137</v>
      </c>
      <c r="Z1116" t="s">
        <v>137</v>
      </c>
      <c r="AB1116" t="s">
        <v>137</v>
      </c>
      <c r="BF1116">
        <v>0</v>
      </c>
    </row>
    <row r="1117" spans="1:58" customFormat="1" x14ac:dyDescent="0.25">
      <c r="A1117">
        <v>337470</v>
      </c>
      <c r="B1117" t="s">
        <v>132</v>
      </c>
      <c r="G1117" t="s">
        <v>137</v>
      </c>
      <c r="K1117" t="s">
        <v>137</v>
      </c>
      <c r="P1117" t="s">
        <v>137</v>
      </c>
      <c r="Y1117" t="s">
        <v>137</v>
      </c>
      <c r="AA1117" t="s">
        <v>137</v>
      </c>
      <c r="AB1117" t="s">
        <v>137</v>
      </c>
      <c r="BF1117">
        <v>0</v>
      </c>
    </row>
    <row r="1118" spans="1:58" customFormat="1" x14ac:dyDescent="0.25">
      <c r="A1118">
        <v>337661</v>
      </c>
      <c r="B1118" t="s">
        <v>132</v>
      </c>
      <c r="K1118" t="s">
        <v>137</v>
      </c>
      <c r="L1118" t="s">
        <v>137</v>
      </c>
      <c r="O1118" t="s">
        <v>134</v>
      </c>
      <c r="P1118" t="s">
        <v>137</v>
      </c>
      <c r="W1118" t="s">
        <v>137</v>
      </c>
      <c r="Z1118" t="s">
        <v>137</v>
      </c>
      <c r="AB1118" t="s">
        <v>137</v>
      </c>
      <c r="BF1118">
        <v>0</v>
      </c>
    </row>
    <row r="1119" spans="1:58" customFormat="1" x14ac:dyDescent="0.25">
      <c r="A1119">
        <v>337813</v>
      </c>
      <c r="B1119" t="s">
        <v>132</v>
      </c>
      <c r="I1119" t="s">
        <v>137</v>
      </c>
      <c r="N1119" t="s">
        <v>137</v>
      </c>
      <c r="P1119" t="s">
        <v>136</v>
      </c>
      <c r="R1119" t="s">
        <v>136</v>
      </c>
      <c r="V1119" t="s">
        <v>137</v>
      </c>
      <c r="W1119" t="s">
        <v>136</v>
      </c>
      <c r="X1119" t="s">
        <v>134</v>
      </c>
      <c r="AA1119" t="s">
        <v>136</v>
      </c>
      <c r="AB1119" t="s">
        <v>136</v>
      </c>
      <c r="BF1119">
        <v>0</v>
      </c>
    </row>
    <row r="1120" spans="1:58" customFormat="1" x14ac:dyDescent="0.25">
      <c r="A1120">
        <v>337832</v>
      </c>
      <c r="B1120" t="s">
        <v>132</v>
      </c>
      <c r="L1120" t="s">
        <v>137</v>
      </c>
      <c r="P1120" t="s">
        <v>137</v>
      </c>
      <c r="T1120" t="s">
        <v>137</v>
      </c>
      <c r="Y1120" t="s">
        <v>137</v>
      </c>
      <c r="AA1120" t="s">
        <v>137</v>
      </c>
      <c r="AB1120" t="s">
        <v>137</v>
      </c>
      <c r="BF1120">
        <v>0</v>
      </c>
    </row>
    <row r="1121" spans="1:58" customFormat="1" x14ac:dyDescent="0.25">
      <c r="A1121">
        <v>337967</v>
      </c>
      <c r="B1121" t="s">
        <v>132</v>
      </c>
      <c r="K1121" t="s">
        <v>137</v>
      </c>
      <c r="L1121" t="s">
        <v>137</v>
      </c>
      <c r="P1121" t="s">
        <v>137</v>
      </c>
      <c r="R1121" t="s">
        <v>137</v>
      </c>
      <c r="T1121" t="s">
        <v>137</v>
      </c>
      <c r="W1121" t="s">
        <v>136</v>
      </c>
      <c r="X1121" t="s">
        <v>136</v>
      </c>
      <c r="Z1121" t="s">
        <v>136</v>
      </c>
      <c r="AB1121" t="s">
        <v>137</v>
      </c>
      <c r="BF1121">
        <v>0</v>
      </c>
    </row>
    <row r="1122" spans="1:58" customFormat="1" x14ac:dyDescent="0.25">
      <c r="A1122">
        <v>338041</v>
      </c>
      <c r="B1122" t="s">
        <v>132</v>
      </c>
      <c r="K1122" t="s">
        <v>137</v>
      </c>
      <c r="P1122" t="s">
        <v>137</v>
      </c>
      <c r="R1122" t="s">
        <v>136</v>
      </c>
      <c r="W1122" t="s">
        <v>137</v>
      </c>
      <c r="X1122" t="s">
        <v>137</v>
      </c>
      <c r="Z1122" t="s">
        <v>137</v>
      </c>
      <c r="AA1122" t="s">
        <v>136</v>
      </c>
      <c r="AB1122" t="s">
        <v>136</v>
      </c>
      <c r="BF1122">
        <v>0</v>
      </c>
    </row>
    <row r="1123" spans="1:58" customFormat="1" x14ac:dyDescent="0.25">
      <c r="A1123">
        <v>338247</v>
      </c>
      <c r="B1123" t="s">
        <v>132</v>
      </c>
      <c r="H1123" t="s">
        <v>137</v>
      </c>
      <c r="N1123" t="s">
        <v>137</v>
      </c>
      <c r="P1123" t="s">
        <v>137</v>
      </c>
      <c r="R1123" t="s">
        <v>137</v>
      </c>
      <c r="V1123" t="s">
        <v>136</v>
      </c>
      <c r="Y1123" t="s">
        <v>137</v>
      </c>
      <c r="AA1123" t="s">
        <v>136</v>
      </c>
      <c r="AB1123" t="s">
        <v>137</v>
      </c>
      <c r="BF1123">
        <v>0</v>
      </c>
    </row>
    <row r="1124" spans="1:58" customFormat="1" x14ac:dyDescent="0.25">
      <c r="A1124">
        <v>338249</v>
      </c>
      <c r="B1124" t="s">
        <v>132</v>
      </c>
      <c r="I1124" t="s">
        <v>136</v>
      </c>
      <c r="L1124" t="s">
        <v>137</v>
      </c>
      <c r="N1124" t="s">
        <v>134</v>
      </c>
      <c r="P1124" t="s">
        <v>137</v>
      </c>
      <c r="S1124" t="s">
        <v>137</v>
      </c>
      <c r="T1124" t="s">
        <v>136</v>
      </c>
      <c r="U1124" t="s">
        <v>137</v>
      </c>
      <c r="V1124" t="s">
        <v>134</v>
      </c>
      <c r="W1124" t="s">
        <v>136</v>
      </c>
      <c r="X1124" t="s">
        <v>134</v>
      </c>
      <c r="Y1124" t="s">
        <v>134</v>
      </c>
      <c r="Z1124" t="s">
        <v>134</v>
      </c>
      <c r="AA1124" t="s">
        <v>134</v>
      </c>
      <c r="AB1124" t="s">
        <v>136</v>
      </c>
      <c r="BF1124">
        <v>0</v>
      </c>
    </row>
    <row r="1125" spans="1:58" customFormat="1" x14ac:dyDescent="0.25">
      <c r="A1125">
        <v>338555</v>
      </c>
      <c r="B1125" t="s">
        <v>132</v>
      </c>
      <c r="E1125" t="s">
        <v>137</v>
      </c>
      <c r="G1125" t="s">
        <v>137</v>
      </c>
      <c r="L1125" t="s">
        <v>136</v>
      </c>
      <c r="P1125" t="s">
        <v>137</v>
      </c>
      <c r="Y1125" t="s">
        <v>137</v>
      </c>
      <c r="AB1125" t="s">
        <v>137</v>
      </c>
      <c r="BF1125">
        <v>0</v>
      </c>
    </row>
    <row r="1126" spans="1:58" customFormat="1" x14ac:dyDescent="0.25">
      <c r="A1126">
        <v>338611</v>
      </c>
      <c r="B1126" t="s">
        <v>132</v>
      </c>
      <c r="F1126" t="s">
        <v>137</v>
      </c>
      <c r="G1126" t="s">
        <v>137</v>
      </c>
      <c r="K1126" t="s">
        <v>137</v>
      </c>
      <c r="N1126" t="s">
        <v>137</v>
      </c>
      <c r="P1126" t="s">
        <v>137</v>
      </c>
      <c r="T1126" t="s">
        <v>137</v>
      </c>
      <c r="U1126" t="s">
        <v>137</v>
      </c>
      <c r="V1126" t="s">
        <v>137</v>
      </c>
      <c r="W1126" t="s">
        <v>136</v>
      </c>
      <c r="X1126" t="s">
        <v>136</v>
      </c>
      <c r="Z1126" t="s">
        <v>136</v>
      </c>
      <c r="AA1126" t="s">
        <v>136</v>
      </c>
      <c r="AB1126" t="s">
        <v>136</v>
      </c>
      <c r="BF1126">
        <v>0</v>
      </c>
    </row>
    <row r="1127" spans="1:58" customFormat="1" x14ac:dyDescent="0.25">
      <c r="A1127">
        <v>338625</v>
      </c>
      <c r="B1127" t="s">
        <v>132</v>
      </c>
      <c r="I1127" t="s">
        <v>137</v>
      </c>
      <c r="N1127" t="s">
        <v>137</v>
      </c>
      <c r="O1127" t="s">
        <v>137</v>
      </c>
      <c r="S1127" t="s">
        <v>137</v>
      </c>
      <c r="T1127" t="s">
        <v>137</v>
      </c>
      <c r="U1127" t="s">
        <v>137</v>
      </c>
      <c r="V1127" t="s">
        <v>136</v>
      </c>
      <c r="X1127" t="s">
        <v>136</v>
      </c>
      <c r="Y1127" t="s">
        <v>136</v>
      </c>
      <c r="AA1127" t="s">
        <v>134</v>
      </c>
      <c r="AB1127" t="s">
        <v>136</v>
      </c>
      <c r="BF1127">
        <v>0</v>
      </c>
    </row>
    <row r="1128" spans="1:58" customFormat="1" x14ac:dyDescent="0.25">
      <c r="A1128">
        <v>338789</v>
      </c>
      <c r="B1128" t="s">
        <v>132</v>
      </c>
      <c r="G1128" t="s">
        <v>137</v>
      </c>
      <c r="O1128" t="s">
        <v>137</v>
      </c>
      <c r="W1128" t="s">
        <v>136</v>
      </c>
      <c r="X1128" t="s">
        <v>137</v>
      </c>
      <c r="AB1128" t="s">
        <v>137</v>
      </c>
      <c r="BF1128">
        <v>0</v>
      </c>
    </row>
    <row r="1129" spans="1:58" customFormat="1" x14ac:dyDescent="0.25">
      <c r="A1129">
        <v>338860</v>
      </c>
      <c r="B1129" t="s">
        <v>132</v>
      </c>
      <c r="I1129" t="s">
        <v>134</v>
      </c>
      <c r="N1129" t="s">
        <v>134</v>
      </c>
      <c r="P1129" t="s">
        <v>137</v>
      </c>
      <c r="V1129" t="s">
        <v>136</v>
      </c>
      <c r="X1129" t="s">
        <v>136</v>
      </c>
      <c r="Y1129" t="s">
        <v>136</v>
      </c>
      <c r="Z1129" t="s">
        <v>136</v>
      </c>
      <c r="AA1129" t="s">
        <v>136</v>
      </c>
      <c r="AB1129" t="s">
        <v>136</v>
      </c>
      <c r="BF1129">
        <v>0</v>
      </c>
    </row>
    <row r="1130" spans="1:58" customFormat="1" x14ac:dyDescent="0.25">
      <c r="A1130">
        <v>338969</v>
      </c>
      <c r="B1130" t="s">
        <v>132</v>
      </c>
      <c r="N1130" t="s">
        <v>137</v>
      </c>
      <c r="P1130" t="s">
        <v>137</v>
      </c>
      <c r="W1130" t="s">
        <v>137</v>
      </c>
      <c r="AA1130" t="s">
        <v>137</v>
      </c>
      <c r="AB1130" t="s">
        <v>137</v>
      </c>
      <c r="BF1130">
        <v>0</v>
      </c>
    </row>
    <row r="1131" spans="1:58" customFormat="1" x14ac:dyDescent="0.25">
      <c r="A1131">
        <v>339030</v>
      </c>
      <c r="B1131" t="s">
        <v>132</v>
      </c>
      <c r="K1131" t="s">
        <v>136</v>
      </c>
      <c r="N1131" t="s">
        <v>136</v>
      </c>
      <c r="O1131" t="s">
        <v>137</v>
      </c>
      <c r="P1131" t="s">
        <v>136</v>
      </c>
      <c r="T1131" t="s">
        <v>137</v>
      </c>
      <c r="W1131" t="s">
        <v>136</v>
      </c>
      <c r="X1131" t="s">
        <v>136</v>
      </c>
      <c r="Y1131" t="s">
        <v>136</v>
      </c>
      <c r="Z1131" t="s">
        <v>136</v>
      </c>
      <c r="AA1131" t="s">
        <v>136</v>
      </c>
      <c r="AB1131" t="s">
        <v>136</v>
      </c>
      <c r="BF1131">
        <v>0</v>
      </c>
    </row>
    <row r="1132" spans="1:58" customFormat="1" x14ac:dyDescent="0.25">
      <c r="A1132">
        <v>339073</v>
      </c>
      <c r="B1132" t="s">
        <v>132</v>
      </c>
      <c r="P1132" t="s">
        <v>137</v>
      </c>
      <c r="X1132" t="s">
        <v>136</v>
      </c>
      <c r="Y1132" t="s">
        <v>136</v>
      </c>
      <c r="Z1132" t="s">
        <v>136</v>
      </c>
      <c r="AB1132" t="s">
        <v>136</v>
      </c>
      <c r="BF1132">
        <v>0</v>
      </c>
    </row>
    <row r="1133" spans="1:58" customFormat="1" x14ac:dyDescent="0.25">
      <c r="A1133">
        <v>339104</v>
      </c>
      <c r="B1133" t="s">
        <v>132</v>
      </c>
      <c r="K1133" t="s">
        <v>137</v>
      </c>
      <c r="O1133" t="s">
        <v>136</v>
      </c>
      <c r="P1133" t="s">
        <v>137</v>
      </c>
      <c r="R1133" t="s">
        <v>137</v>
      </c>
      <c r="S1133" t="s">
        <v>137</v>
      </c>
      <c r="Y1133" t="s">
        <v>136</v>
      </c>
      <c r="Z1133" t="s">
        <v>136</v>
      </c>
      <c r="AA1133" t="s">
        <v>136</v>
      </c>
      <c r="AB1133" t="s">
        <v>136</v>
      </c>
      <c r="BF1133">
        <v>0</v>
      </c>
    </row>
    <row r="1134" spans="1:58" customFormat="1" x14ac:dyDescent="0.25">
      <c r="A1134">
        <v>339117</v>
      </c>
      <c r="B1134" t="s">
        <v>132</v>
      </c>
      <c r="N1134" t="s">
        <v>136</v>
      </c>
      <c r="O1134" t="s">
        <v>137</v>
      </c>
      <c r="P1134" t="s">
        <v>137</v>
      </c>
      <c r="R1134" t="s">
        <v>136</v>
      </c>
      <c r="S1134" t="s">
        <v>137</v>
      </c>
      <c r="T1134" t="s">
        <v>136</v>
      </c>
      <c r="W1134" t="s">
        <v>136</v>
      </c>
      <c r="X1134" t="s">
        <v>136</v>
      </c>
      <c r="Y1134" t="s">
        <v>136</v>
      </c>
      <c r="Z1134" t="s">
        <v>136</v>
      </c>
      <c r="AA1134" t="s">
        <v>136</v>
      </c>
      <c r="AB1134" t="s">
        <v>136</v>
      </c>
      <c r="BF1134">
        <v>0</v>
      </c>
    </row>
    <row r="1135" spans="1:58" customFormat="1" x14ac:dyDescent="0.25">
      <c r="A1135">
        <v>339201</v>
      </c>
      <c r="B1135" t="s">
        <v>132</v>
      </c>
      <c r="K1135" t="s">
        <v>136</v>
      </c>
      <c r="N1135" t="s">
        <v>136</v>
      </c>
      <c r="P1135" t="s">
        <v>134</v>
      </c>
      <c r="W1135" t="s">
        <v>136</v>
      </c>
      <c r="X1135" t="s">
        <v>136</v>
      </c>
      <c r="Y1135" t="s">
        <v>136</v>
      </c>
      <c r="AA1135" t="s">
        <v>136</v>
      </c>
      <c r="AB1135" t="s">
        <v>136</v>
      </c>
      <c r="BF1135">
        <v>0</v>
      </c>
    </row>
    <row r="1136" spans="1:58" customFormat="1" x14ac:dyDescent="0.25">
      <c r="A1136">
        <v>339267</v>
      </c>
      <c r="B1136" t="s">
        <v>132</v>
      </c>
      <c r="H1136" t="s">
        <v>202</v>
      </c>
      <c r="I1136" t="s">
        <v>202</v>
      </c>
      <c r="N1136" t="s">
        <v>202</v>
      </c>
      <c r="P1136" t="s">
        <v>202</v>
      </c>
      <c r="V1136" t="s">
        <v>202</v>
      </c>
      <c r="W1136" t="s">
        <v>202</v>
      </c>
      <c r="Z1136" t="s">
        <v>202</v>
      </c>
      <c r="AA1136" t="s">
        <v>202</v>
      </c>
      <c r="AB1136" t="s">
        <v>202</v>
      </c>
      <c r="BF1136">
        <v>0</v>
      </c>
    </row>
    <row r="1137" spans="1:58" customFormat="1" x14ac:dyDescent="0.25">
      <c r="A1137">
        <v>339282</v>
      </c>
      <c r="B1137" t="s">
        <v>132</v>
      </c>
      <c r="K1137" t="s">
        <v>137</v>
      </c>
      <c r="N1137" t="s">
        <v>134</v>
      </c>
      <c r="O1137" t="s">
        <v>136</v>
      </c>
      <c r="P1137" t="s">
        <v>137</v>
      </c>
      <c r="S1137" t="s">
        <v>137</v>
      </c>
      <c r="W1137" t="s">
        <v>136</v>
      </c>
      <c r="X1137" t="s">
        <v>134</v>
      </c>
      <c r="Y1137" t="s">
        <v>136</v>
      </c>
      <c r="Z1137" t="s">
        <v>134</v>
      </c>
      <c r="AA1137" t="s">
        <v>134</v>
      </c>
      <c r="AB1137" t="s">
        <v>136</v>
      </c>
      <c r="BF1137">
        <v>0</v>
      </c>
    </row>
    <row r="1138" spans="1:58" customFormat="1" x14ac:dyDescent="0.25">
      <c r="A1138">
        <v>339286</v>
      </c>
      <c r="B1138" t="s">
        <v>132</v>
      </c>
      <c r="K1138" t="s">
        <v>137</v>
      </c>
      <c r="O1138" t="s">
        <v>137</v>
      </c>
      <c r="P1138" t="s">
        <v>137</v>
      </c>
      <c r="R1138" t="s">
        <v>134</v>
      </c>
      <c r="S1138" t="s">
        <v>137</v>
      </c>
      <c r="W1138" t="s">
        <v>134</v>
      </c>
      <c r="Z1138" t="s">
        <v>136</v>
      </c>
      <c r="AB1138" t="s">
        <v>136</v>
      </c>
      <c r="BF1138">
        <v>0</v>
      </c>
    </row>
    <row r="1139" spans="1:58" customFormat="1" x14ac:dyDescent="0.25">
      <c r="A1139">
        <v>339360</v>
      </c>
      <c r="B1139" t="s">
        <v>132</v>
      </c>
      <c r="J1139" t="s">
        <v>137</v>
      </c>
      <c r="K1139" t="s">
        <v>137</v>
      </c>
      <c r="M1139" t="s">
        <v>137</v>
      </c>
      <c r="N1139" t="s">
        <v>137</v>
      </c>
      <c r="P1139" t="s">
        <v>137</v>
      </c>
      <c r="R1139" t="s">
        <v>137</v>
      </c>
      <c r="S1139" t="s">
        <v>137</v>
      </c>
      <c r="T1139" t="s">
        <v>137</v>
      </c>
      <c r="V1139" t="s">
        <v>137</v>
      </c>
      <c r="W1139" t="s">
        <v>136</v>
      </c>
      <c r="X1139" t="s">
        <v>136</v>
      </c>
      <c r="Y1139" t="s">
        <v>136</v>
      </c>
      <c r="Z1139" t="s">
        <v>136</v>
      </c>
      <c r="AA1139" t="s">
        <v>136</v>
      </c>
      <c r="AB1139" t="s">
        <v>136</v>
      </c>
      <c r="BF1139">
        <v>0</v>
      </c>
    </row>
    <row r="1140" spans="1:58" customFormat="1" x14ac:dyDescent="0.25">
      <c r="A1140">
        <v>339371</v>
      </c>
      <c r="B1140" t="s">
        <v>132</v>
      </c>
      <c r="O1140" t="s">
        <v>137</v>
      </c>
      <c r="W1140" t="s">
        <v>136</v>
      </c>
      <c r="X1140" t="s">
        <v>136</v>
      </c>
      <c r="Z1140" t="s">
        <v>136</v>
      </c>
      <c r="AB1140" t="s">
        <v>136</v>
      </c>
      <c r="BF1140">
        <v>0</v>
      </c>
    </row>
    <row r="1141" spans="1:58" customFormat="1" x14ac:dyDescent="0.25">
      <c r="A1141">
        <v>339385</v>
      </c>
      <c r="B1141" t="s">
        <v>132</v>
      </c>
      <c r="K1141" t="s">
        <v>136</v>
      </c>
      <c r="R1141" t="s">
        <v>136</v>
      </c>
      <c r="X1141" t="s">
        <v>136</v>
      </c>
      <c r="Z1141" t="s">
        <v>136</v>
      </c>
      <c r="AB1141" t="s">
        <v>136</v>
      </c>
      <c r="BF1141">
        <v>0</v>
      </c>
    </row>
    <row r="1142" spans="1:58" customFormat="1" x14ac:dyDescent="0.25">
      <c r="A1142">
        <v>339419</v>
      </c>
      <c r="B1142" t="s">
        <v>132</v>
      </c>
      <c r="F1142" t="s">
        <v>137</v>
      </c>
      <c r="H1142" t="s">
        <v>137</v>
      </c>
      <c r="K1142" t="s">
        <v>137</v>
      </c>
      <c r="N1142" t="s">
        <v>137</v>
      </c>
      <c r="P1142" t="s">
        <v>137</v>
      </c>
      <c r="W1142" t="s">
        <v>136</v>
      </c>
      <c r="X1142" t="s">
        <v>136</v>
      </c>
      <c r="Y1142" t="s">
        <v>136</v>
      </c>
      <c r="Z1142" t="s">
        <v>136</v>
      </c>
      <c r="AA1142" t="s">
        <v>136</v>
      </c>
      <c r="AB1142" t="s">
        <v>136</v>
      </c>
      <c r="BF1142">
        <v>0</v>
      </c>
    </row>
    <row r="1143" spans="1:58" customFormat="1" x14ac:dyDescent="0.25">
      <c r="A1143">
        <v>339424</v>
      </c>
      <c r="B1143" t="s">
        <v>132</v>
      </c>
      <c r="O1143" t="s">
        <v>137</v>
      </c>
      <c r="P1143" t="s">
        <v>137</v>
      </c>
      <c r="S1143" t="s">
        <v>137</v>
      </c>
      <c r="T1143" t="s">
        <v>137</v>
      </c>
      <c r="W1143" t="s">
        <v>136</v>
      </c>
      <c r="X1143" t="s">
        <v>136</v>
      </c>
      <c r="Z1143" t="s">
        <v>136</v>
      </c>
      <c r="AB1143" t="s">
        <v>136</v>
      </c>
      <c r="BF1143">
        <v>0</v>
      </c>
    </row>
    <row r="1144" spans="1:58" customFormat="1" x14ac:dyDescent="0.25">
      <c r="A1144">
        <v>339464</v>
      </c>
      <c r="B1144" t="s">
        <v>132</v>
      </c>
      <c r="K1144" t="s">
        <v>136</v>
      </c>
      <c r="N1144" t="s">
        <v>134</v>
      </c>
      <c r="P1144" t="s">
        <v>136</v>
      </c>
      <c r="W1144" t="s">
        <v>136</v>
      </c>
      <c r="X1144" t="s">
        <v>134</v>
      </c>
      <c r="AB1144" t="s">
        <v>136</v>
      </c>
      <c r="BF1144">
        <v>0</v>
      </c>
    </row>
    <row r="1145" spans="1:58" customFormat="1" x14ac:dyDescent="0.25">
      <c r="A1145">
        <v>339481</v>
      </c>
      <c r="B1145" t="s">
        <v>132</v>
      </c>
      <c r="N1145" t="s">
        <v>134</v>
      </c>
      <c r="S1145" t="s">
        <v>136</v>
      </c>
      <c r="X1145" t="s">
        <v>136</v>
      </c>
      <c r="AA1145" t="s">
        <v>136</v>
      </c>
      <c r="AB1145" t="s">
        <v>136</v>
      </c>
      <c r="BF1145">
        <v>0</v>
      </c>
    </row>
    <row r="1146" spans="1:58" customFormat="1" x14ac:dyDescent="0.25">
      <c r="A1146">
        <v>339502</v>
      </c>
      <c r="B1146" t="s">
        <v>132</v>
      </c>
      <c r="J1146" t="s">
        <v>136</v>
      </c>
      <c r="P1146" t="s">
        <v>137</v>
      </c>
      <c r="X1146" t="s">
        <v>136</v>
      </c>
      <c r="Z1146" t="s">
        <v>136</v>
      </c>
      <c r="AB1146" t="s">
        <v>136</v>
      </c>
      <c r="BF1146">
        <v>0</v>
      </c>
    </row>
    <row r="1147" spans="1:58" customFormat="1" x14ac:dyDescent="0.25">
      <c r="A1147">
        <v>339522</v>
      </c>
      <c r="B1147" t="s">
        <v>132</v>
      </c>
      <c r="G1147" t="s">
        <v>137</v>
      </c>
      <c r="K1147" t="s">
        <v>137</v>
      </c>
      <c r="O1147" t="s">
        <v>137</v>
      </c>
      <c r="P1147" t="s">
        <v>134</v>
      </c>
      <c r="R1147" t="s">
        <v>136</v>
      </c>
      <c r="S1147" t="s">
        <v>136</v>
      </c>
      <c r="W1147" t="s">
        <v>134</v>
      </c>
      <c r="X1147" t="s">
        <v>136</v>
      </c>
      <c r="Y1147" t="s">
        <v>136</v>
      </c>
      <c r="Z1147" t="s">
        <v>134</v>
      </c>
      <c r="AB1147" t="s">
        <v>136</v>
      </c>
      <c r="BF1147">
        <v>0</v>
      </c>
    </row>
    <row r="1148" spans="1:58" customFormat="1" x14ac:dyDescent="0.25">
      <c r="A1148">
        <v>339551</v>
      </c>
      <c r="B1148" t="s">
        <v>132</v>
      </c>
      <c r="N1148" t="s">
        <v>137</v>
      </c>
      <c r="R1148" t="s">
        <v>136</v>
      </c>
      <c r="Y1148" t="s">
        <v>136</v>
      </c>
      <c r="AA1148" t="s">
        <v>136</v>
      </c>
      <c r="AB1148" t="s">
        <v>136</v>
      </c>
      <c r="BF1148">
        <v>0</v>
      </c>
    </row>
    <row r="1149" spans="1:58" customFormat="1" x14ac:dyDescent="0.25">
      <c r="A1149">
        <v>339556</v>
      </c>
      <c r="B1149" t="s">
        <v>132</v>
      </c>
      <c r="K1149" t="s">
        <v>137</v>
      </c>
      <c r="N1149" t="s">
        <v>137</v>
      </c>
      <c r="O1149" t="s">
        <v>137</v>
      </c>
      <c r="W1149" t="s">
        <v>136</v>
      </c>
      <c r="Y1149" t="s">
        <v>136</v>
      </c>
      <c r="Z1149" t="s">
        <v>136</v>
      </c>
      <c r="AB1149" t="s">
        <v>136</v>
      </c>
      <c r="BF1149">
        <v>0</v>
      </c>
    </row>
    <row r="1150" spans="1:58" customFormat="1" x14ac:dyDescent="0.25">
      <c r="A1150">
        <v>339561</v>
      </c>
      <c r="B1150" t="s">
        <v>132</v>
      </c>
      <c r="D1150" t="s">
        <v>134</v>
      </c>
      <c r="I1150" t="s">
        <v>134</v>
      </c>
      <c r="L1150" t="s">
        <v>136</v>
      </c>
      <c r="N1150" t="s">
        <v>134</v>
      </c>
      <c r="O1150" t="s">
        <v>137</v>
      </c>
      <c r="S1150" t="s">
        <v>134</v>
      </c>
      <c r="V1150" t="s">
        <v>134</v>
      </c>
      <c r="W1150" t="s">
        <v>137</v>
      </c>
      <c r="Z1150" t="s">
        <v>137</v>
      </c>
      <c r="AB1150" t="s">
        <v>137</v>
      </c>
      <c r="BF1150">
        <v>0</v>
      </c>
    </row>
    <row r="1151" spans="1:58" customFormat="1" x14ac:dyDescent="0.25">
      <c r="A1151">
        <v>339573</v>
      </c>
      <c r="B1151" t="s">
        <v>132</v>
      </c>
      <c r="N1151" t="s">
        <v>137</v>
      </c>
      <c r="P1151" t="s">
        <v>137</v>
      </c>
      <c r="T1151" t="s">
        <v>137</v>
      </c>
      <c r="U1151" t="s">
        <v>137</v>
      </c>
      <c r="V1151" t="s">
        <v>137</v>
      </c>
      <c r="W1151" t="s">
        <v>137</v>
      </c>
      <c r="Y1151" t="s">
        <v>137</v>
      </c>
      <c r="Z1151" t="s">
        <v>137</v>
      </c>
      <c r="AA1151" t="s">
        <v>137</v>
      </c>
      <c r="AB1151" t="s">
        <v>137</v>
      </c>
      <c r="BF1151">
        <v>0</v>
      </c>
    </row>
    <row r="1152" spans="1:58" customFormat="1" x14ac:dyDescent="0.25">
      <c r="A1152">
        <v>339575</v>
      </c>
      <c r="B1152" t="s">
        <v>132</v>
      </c>
      <c r="G1152" t="s">
        <v>136</v>
      </c>
      <c r="N1152" t="s">
        <v>134</v>
      </c>
      <c r="P1152" t="s">
        <v>137</v>
      </c>
      <c r="T1152" t="s">
        <v>137</v>
      </c>
      <c r="W1152" t="s">
        <v>137</v>
      </c>
      <c r="X1152" t="s">
        <v>136</v>
      </c>
      <c r="Z1152" t="s">
        <v>137</v>
      </c>
      <c r="AA1152" t="s">
        <v>134</v>
      </c>
      <c r="AB1152" t="s">
        <v>137</v>
      </c>
      <c r="BF1152">
        <v>0</v>
      </c>
    </row>
    <row r="1153" spans="1:58" customFormat="1" x14ac:dyDescent="0.25">
      <c r="A1153">
        <v>339598</v>
      </c>
      <c r="B1153" t="s">
        <v>132</v>
      </c>
      <c r="K1153" t="s">
        <v>137</v>
      </c>
      <c r="O1153" t="s">
        <v>136</v>
      </c>
      <c r="P1153" t="s">
        <v>134</v>
      </c>
      <c r="S1153" t="s">
        <v>136</v>
      </c>
      <c r="W1153" t="s">
        <v>134</v>
      </c>
      <c r="X1153" t="s">
        <v>136</v>
      </c>
      <c r="Z1153" t="s">
        <v>134</v>
      </c>
      <c r="AB1153" t="s">
        <v>136</v>
      </c>
      <c r="BF1153">
        <v>0</v>
      </c>
    </row>
    <row r="1154" spans="1:58" customFormat="1" x14ac:dyDescent="0.25">
      <c r="A1154">
        <v>339633</v>
      </c>
      <c r="B1154" t="s">
        <v>132</v>
      </c>
      <c r="K1154" t="s">
        <v>202</v>
      </c>
      <c r="N1154" t="s">
        <v>202</v>
      </c>
      <c r="R1154" t="s">
        <v>202</v>
      </c>
      <c r="X1154" t="s">
        <v>202</v>
      </c>
      <c r="Y1154" t="s">
        <v>202</v>
      </c>
      <c r="Z1154" t="s">
        <v>202</v>
      </c>
      <c r="AB1154" t="s">
        <v>202</v>
      </c>
      <c r="BF1154">
        <v>0</v>
      </c>
    </row>
    <row r="1155" spans="1:58" customFormat="1" x14ac:dyDescent="0.25">
      <c r="A1155">
        <v>339668</v>
      </c>
      <c r="B1155" t="s">
        <v>132</v>
      </c>
      <c r="L1155" t="s">
        <v>137</v>
      </c>
      <c r="M1155" t="s">
        <v>137</v>
      </c>
      <c r="N1155" t="s">
        <v>136</v>
      </c>
      <c r="O1155" t="s">
        <v>137</v>
      </c>
      <c r="P1155" t="s">
        <v>137</v>
      </c>
      <c r="S1155" t="s">
        <v>137</v>
      </c>
      <c r="T1155" t="s">
        <v>137</v>
      </c>
      <c r="V1155" t="s">
        <v>134</v>
      </c>
      <c r="W1155" t="s">
        <v>136</v>
      </c>
      <c r="X1155" t="s">
        <v>136</v>
      </c>
      <c r="Y1155" t="s">
        <v>136</v>
      </c>
      <c r="Z1155" t="s">
        <v>136</v>
      </c>
      <c r="AA1155" t="s">
        <v>134</v>
      </c>
      <c r="AB1155" t="s">
        <v>136</v>
      </c>
      <c r="BF1155">
        <v>0</v>
      </c>
    </row>
    <row r="1156" spans="1:58" customFormat="1" x14ac:dyDescent="0.25">
      <c r="A1156">
        <v>339875</v>
      </c>
      <c r="B1156" t="s">
        <v>132</v>
      </c>
      <c r="N1156" t="s">
        <v>136</v>
      </c>
      <c r="P1156" t="s">
        <v>137</v>
      </c>
      <c r="T1156" t="s">
        <v>137</v>
      </c>
      <c r="X1156" t="s">
        <v>136</v>
      </c>
      <c r="Z1156" t="s">
        <v>136</v>
      </c>
      <c r="AA1156" t="s">
        <v>136</v>
      </c>
      <c r="AB1156" t="s">
        <v>136</v>
      </c>
      <c r="BF1156">
        <v>0</v>
      </c>
    </row>
    <row r="1157" spans="1:58" customFormat="1" x14ac:dyDescent="0.25">
      <c r="A1157">
        <v>339943</v>
      </c>
      <c r="B1157" t="s">
        <v>132</v>
      </c>
      <c r="H1157" t="s">
        <v>137</v>
      </c>
      <c r="O1157" t="s">
        <v>137</v>
      </c>
      <c r="P1157" t="s">
        <v>137</v>
      </c>
      <c r="S1157" t="s">
        <v>137</v>
      </c>
      <c r="V1157" t="s">
        <v>137</v>
      </c>
      <c r="AB1157" t="s">
        <v>136</v>
      </c>
      <c r="BF1157">
        <v>0</v>
      </c>
    </row>
    <row r="1158" spans="1:58" customFormat="1" x14ac:dyDescent="0.25">
      <c r="A1158">
        <v>340051</v>
      </c>
      <c r="B1158" t="s">
        <v>132</v>
      </c>
      <c r="N1158" t="s">
        <v>134</v>
      </c>
      <c r="W1158" t="s">
        <v>134</v>
      </c>
      <c r="Z1158" t="s">
        <v>134</v>
      </c>
      <c r="AA1158" t="s">
        <v>134</v>
      </c>
      <c r="AB1158" t="s">
        <v>136</v>
      </c>
      <c r="BF1158">
        <v>0</v>
      </c>
    </row>
    <row r="1159" spans="1:58" customFormat="1" x14ac:dyDescent="0.25">
      <c r="A1159">
        <v>339857</v>
      </c>
      <c r="B1159" t="s">
        <v>132</v>
      </c>
      <c r="I1159" t="s">
        <v>134</v>
      </c>
      <c r="L1159" t="s">
        <v>134</v>
      </c>
      <c r="M1159" t="s">
        <v>134</v>
      </c>
      <c r="N1159" t="s">
        <v>134</v>
      </c>
      <c r="O1159" t="s">
        <v>134</v>
      </c>
      <c r="T1159" t="s">
        <v>134</v>
      </c>
      <c r="W1159" t="s">
        <v>134</v>
      </c>
      <c r="Y1159" t="s">
        <v>134</v>
      </c>
      <c r="Z1159" t="s">
        <v>134</v>
      </c>
      <c r="AA1159" t="s">
        <v>134</v>
      </c>
      <c r="BF1159">
        <v>0</v>
      </c>
    </row>
    <row r="1160" spans="1:58" customFormat="1" x14ac:dyDescent="0.25">
      <c r="A1160">
        <v>339036</v>
      </c>
      <c r="B1160" t="s">
        <v>132</v>
      </c>
      <c r="I1160" t="s">
        <v>134</v>
      </c>
      <c r="K1160" t="s">
        <v>136</v>
      </c>
      <c r="N1160" t="s">
        <v>134</v>
      </c>
      <c r="O1160" t="s">
        <v>134</v>
      </c>
      <c r="P1160" t="s">
        <v>137</v>
      </c>
      <c r="S1160" t="s">
        <v>137</v>
      </c>
      <c r="T1160" t="s">
        <v>134</v>
      </c>
      <c r="V1160" t="s">
        <v>134</v>
      </c>
      <c r="W1160" t="s">
        <v>136</v>
      </c>
      <c r="X1160" t="s">
        <v>136</v>
      </c>
      <c r="Y1160" t="s">
        <v>136</v>
      </c>
      <c r="Z1160" t="s">
        <v>134</v>
      </c>
      <c r="AA1160" t="s">
        <v>134</v>
      </c>
      <c r="BF1160">
        <v>0</v>
      </c>
    </row>
    <row r="1161" spans="1:58" customFormat="1" x14ac:dyDescent="0.25">
      <c r="A1161">
        <v>339102</v>
      </c>
      <c r="B1161" t="s">
        <v>132</v>
      </c>
      <c r="N1161" t="s">
        <v>134</v>
      </c>
      <c r="O1161" t="s">
        <v>134</v>
      </c>
      <c r="P1161" t="s">
        <v>137</v>
      </c>
      <c r="V1161" t="s">
        <v>134</v>
      </c>
      <c r="X1161" t="s">
        <v>136</v>
      </c>
      <c r="AA1161" t="s">
        <v>136</v>
      </c>
      <c r="BF1161">
        <v>0</v>
      </c>
    </row>
    <row r="1162" spans="1:58" customFormat="1" x14ac:dyDescent="0.25">
      <c r="A1162">
        <v>340026</v>
      </c>
      <c r="B1162" t="s">
        <v>132</v>
      </c>
      <c r="C1162" t="s">
        <v>134</v>
      </c>
      <c r="D1162" t="s">
        <v>134</v>
      </c>
      <c r="E1162" t="s">
        <v>134</v>
      </c>
      <c r="G1162" t="s">
        <v>134</v>
      </c>
      <c r="H1162" t="s">
        <v>134</v>
      </c>
      <c r="I1162" t="s">
        <v>134</v>
      </c>
      <c r="J1162" t="s">
        <v>134</v>
      </c>
      <c r="N1162" t="s">
        <v>134</v>
      </c>
      <c r="O1162" t="s">
        <v>134</v>
      </c>
      <c r="BF1162">
        <v>0</v>
      </c>
    </row>
    <row r="1163" spans="1:58" customFormat="1" x14ac:dyDescent="0.25">
      <c r="A1163">
        <v>339129</v>
      </c>
      <c r="B1163" t="s">
        <v>132</v>
      </c>
      <c r="F1163" t="s">
        <v>137</v>
      </c>
      <c r="K1163" t="s">
        <v>134</v>
      </c>
      <c r="O1163" t="s">
        <v>136</v>
      </c>
      <c r="P1163" t="s">
        <v>136</v>
      </c>
      <c r="R1163" t="s">
        <v>136</v>
      </c>
      <c r="S1163" t="s">
        <v>136</v>
      </c>
      <c r="W1163" t="s">
        <v>136</v>
      </c>
      <c r="X1163" t="s">
        <v>134</v>
      </c>
      <c r="Y1163" t="s">
        <v>134</v>
      </c>
      <c r="Z1163" t="s">
        <v>136</v>
      </c>
      <c r="BF1163">
        <v>0</v>
      </c>
    </row>
    <row r="1164" spans="1:58" customFormat="1" x14ac:dyDescent="0.25">
      <c r="A1164">
        <v>339776</v>
      </c>
      <c r="B1164" t="s">
        <v>132</v>
      </c>
      <c r="D1164" t="s">
        <v>136</v>
      </c>
      <c r="K1164" t="s">
        <v>134</v>
      </c>
      <c r="L1164" t="s">
        <v>134</v>
      </c>
      <c r="M1164" t="s">
        <v>136</v>
      </c>
      <c r="O1164" t="s">
        <v>136</v>
      </c>
      <c r="P1164" t="s">
        <v>136</v>
      </c>
      <c r="R1164" t="s">
        <v>136</v>
      </c>
      <c r="S1164" t="s">
        <v>137</v>
      </c>
      <c r="T1164" t="s">
        <v>134</v>
      </c>
      <c r="V1164" t="s">
        <v>134</v>
      </c>
      <c r="W1164" t="s">
        <v>134</v>
      </c>
      <c r="X1164" t="s">
        <v>134</v>
      </c>
      <c r="Y1164" t="s">
        <v>134</v>
      </c>
      <c r="Z1164" t="s">
        <v>134</v>
      </c>
      <c r="AA1164" t="s">
        <v>134</v>
      </c>
      <c r="BF1164">
        <v>0</v>
      </c>
    </row>
    <row r="1165" spans="1:58" customFormat="1" x14ac:dyDescent="0.25">
      <c r="A1165">
        <v>338806</v>
      </c>
      <c r="B1165" t="s">
        <v>132</v>
      </c>
      <c r="G1165" t="s">
        <v>137</v>
      </c>
      <c r="I1165" t="s">
        <v>137</v>
      </c>
      <c r="K1165" t="s">
        <v>137</v>
      </c>
      <c r="M1165" t="s">
        <v>137</v>
      </c>
      <c r="N1165" t="s">
        <v>137</v>
      </c>
      <c r="O1165" t="s">
        <v>136</v>
      </c>
      <c r="P1165" t="s">
        <v>137</v>
      </c>
      <c r="Q1165" t="s">
        <v>137</v>
      </c>
      <c r="R1165" t="s">
        <v>134</v>
      </c>
      <c r="S1165" t="s">
        <v>136</v>
      </c>
      <c r="T1165" t="s">
        <v>137</v>
      </c>
      <c r="V1165" t="s">
        <v>137</v>
      </c>
      <c r="W1165" t="s">
        <v>134</v>
      </c>
      <c r="X1165" t="s">
        <v>136</v>
      </c>
      <c r="Y1165" t="s">
        <v>136</v>
      </c>
      <c r="Z1165" t="s">
        <v>134</v>
      </c>
      <c r="AA1165" t="s">
        <v>136</v>
      </c>
      <c r="BF1165">
        <v>0</v>
      </c>
    </row>
    <row r="1166" spans="1:58" customFormat="1" x14ac:dyDescent="0.25">
      <c r="A1166">
        <v>335846</v>
      </c>
      <c r="B1166" t="s">
        <v>132</v>
      </c>
      <c r="H1166" t="s">
        <v>137</v>
      </c>
      <c r="O1166" t="s">
        <v>136</v>
      </c>
      <c r="P1166" t="s">
        <v>137</v>
      </c>
      <c r="S1166" t="s">
        <v>137</v>
      </c>
      <c r="Y1166" t="s">
        <v>137</v>
      </c>
      <c r="BF1166">
        <v>0</v>
      </c>
    </row>
    <row r="1167" spans="1:58" customFormat="1" x14ac:dyDescent="0.25">
      <c r="A1167">
        <v>339420</v>
      </c>
      <c r="B1167" t="s">
        <v>132</v>
      </c>
      <c r="G1167" t="s">
        <v>137</v>
      </c>
      <c r="M1167" t="s">
        <v>134</v>
      </c>
      <c r="N1167" t="s">
        <v>136</v>
      </c>
      <c r="O1167" t="s">
        <v>136</v>
      </c>
      <c r="P1167" t="s">
        <v>136</v>
      </c>
      <c r="T1167" t="s">
        <v>136</v>
      </c>
      <c r="W1167" t="s">
        <v>136</v>
      </c>
      <c r="X1167" t="s">
        <v>136</v>
      </c>
      <c r="Y1167" t="s">
        <v>136</v>
      </c>
      <c r="Z1167" t="s">
        <v>136</v>
      </c>
      <c r="AA1167" t="s">
        <v>136</v>
      </c>
      <c r="BF1167">
        <v>0</v>
      </c>
    </row>
    <row r="1168" spans="1:58" customFormat="1" x14ac:dyDescent="0.25">
      <c r="A1168">
        <v>339092</v>
      </c>
      <c r="B1168" t="s">
        <v>132</v>
      </c>
      <c r="J1168" t="s">
        <v>137</v>
      </c>
      <c r="K1168" t="s">
        <v>136</v>
      </c>
      <c r="M1168" t="s">
        <v>136</v>
      </c>
      <c r="N1168" t="s">
        <v>136</v>
      </c>
      <c r="O1168" t="s">
        <v>136</v>
      </c>
      <c r="P1168" t="s">
        <v>137</v>
      </c>
      <c r="Q1168" t="s">
        <v>136</v>
      </c>
      <c r="T1168" t="s">
        <v>137</v>
      </c>
      <c r="W1168" t="s">
        <v>134</v>
      </c>
      <c r="X1168" t="s">
        <v>136</v>
      </c>
      <c r="Y1168" t="s">
        <v>136</v>
      </c>
      <c r="Z1168" t="s">
        <v>136</v>
      </c>
      <c r="AA1168" t="s">
        <v>136</v>
      </c>
      <c r="BF1168">
        <v>0</v>
      </c>
    </row>
    <row r="1169" spans="1:58" customFormat="1" x14ac:dyDescent="0.25">
      <c r="A1169">
        <v>340129</v>
      </c>
      <c r="B1169" t="s">
        <v>132</v>
      </c>
      <c r="E1169" t="s">
        <v>136</v>
      </c>
      <c r="L1169" t="s">
        <v>136</v>
      </c>
      <c r="M1169" t="s">
        <v>137</v>
      </c>
      <c r="O1169" t="s">
        <v>136</v>
      </c>
      <c r="T1169" t="s">
        <v>136</v>
      </c>
      <c r="W1169" t="s">
        <v>136</v>
      </c>
      <c r="X1169" t="s">
        <v>137</v>
      </c>
      <c r="Y1169" t="s">
        <v>136</v>
      </c>
      <c r="Z1169" t="s">
        <v>136</v>
      </c>
      <c r="AA1169" t="s">
        <v>136</v>
      </c>
      <c r="BF1169">
        <v>0</v>
      </c>
    </row>
    <row r="1170" spans="1:58" customFormat="1" x14ac:dyDescent="0.25">
      <c r="A1170">
        <v>338802</v>
      </c>
      <c r="B1170" t="s">
        <v>132</v>
      </c>
      <c r="H1170" t="s">
        <v>137</v>
      </c>
      <c r="I1170" t="s">
        <v>136</v>
      </c>
      <c r="N1170" t="s">
        <v>134</v>
      </c>
      <c r="O1170" t="s">
        <v>137</v>
      </c>
      <c r="P1170" t="s">
        <v>137</v>
      </c>
      <c r="V1170" t="s">
        <v>134</v>
      </c>
      <c r="W1170" t="s">
        <v>136</v>
      </c>
      <c r="X1170" t="s">
        <v>136</v>
      </c>
      <c r="Y1170" t="s">
        <v>136</v>
      </c>
      <c r="Z1170" t="s">
        <v>136</v>
      </c>
      <c r="AA1170" t="s">
        <v>136</v>
      </c>
      <c r="BF1170">
        <v>0</v>
      </c>
    </row>
    <row r="1171" spans="1:58" customFormat="1" x14ac:dyDescent="0.25">
      <c r="A1171">
        <v>339408</v>
      </c>
      <c r="B1171" t="s">
        <v>132</v>
      </c>
      <c r="K1171" t="s">
        <v>137</v>
      </c>
      <c r="M1171" t="s">
        <v>137</v>
      </c>
      <c r="N1171" t="s">
        <v>136</v>
      </c>
      <c r="O1171" t="s">
        <v>137</v>
      </c>
      <c r="P1171" t="s">
        <v>137</v>
      </c>
      <c r="Q1171" t="s">
        <v>136</v>
      </c>
      <c r="W1171" t="s">
        <v>136</v>
      </c>
      <c r="X1171" t="s">
        <v>136</v>
      </c>
      <c r="Y1171" t="s">
        <v>136</v>
      </c>
      <c r="Z1171" t="s">
        <v>136</v>
      </c>
      <c r="AA1171" t="s">
        <v>136</v>
      </c>
      <c r="BF1171">
        <v>0</v>
      </c>
    </row>
    <row r="1172" spans="1:58" customFormat="1" x14ac:dyDescent="0.25">
      <c r="A1172">
        <v>336184</v>
      </c>
      <c r="B1172" t="s">
        <v>132</v>
      </c>
      <c r="O1172" t="s">
        <v>137</v>
      </c>
      <c r="P1172" t="s">
        <v>136</v>
      </c>
      <c r="W1172" t="s">
        <v>136</v>
      </c>
      <c r="Y1172" t="s">
        <v>136</v>
      </c>
      <c r="Z1172" t="s">
        <v>137</v>
      </c>
      <c r="BF1172">
        <v>0</v>
      </c>
    </row>
    <row r="1173" spans="1:58" customFormat="1" x14ac:dyDescent="0.25">
      <c r="A1173">
        <v>338979</v>
      </c>
      <c r="B1173" t="s">
        <v>132</v>
      </c>
      <c r="G1173" t="s">
        <v>137</v>
      </c>
      <c r="H1173" t="s">
        <v>137</v>
      </c>
      <c r="I1173" t="s">
        <v>136</v>
      </c>
      <c r="L1173" t="s">
        <v>137</v>
      </c>
      <c r="O1173" t="s">
        <v>137</v>
      </c>
      <c r="P1173" t="s">
        <v>136</v>
      </c>
      <c r="R1173" t="s">
        <v>136</v>
      </c>
      <c r="S1173" t="s">
        <v>137</v>
      </c>
      <c r="V1173" t="s">
        <v>137</v>
      </c>
      <c r="W1173" t="s">
        <v>136</v>
      </c>
      <c r="X1173" t="s">
        <v>134</v>
      </c>
      <c r="Y1173" t="s">
        <v>136</v>
      </c>
      <c r="AA1173" t="s">
        <v>134</v>
      </c>
      <c r="BF1173">
        <v>0</v>
      </c>
    </row>
    <row r="1174" spans="1:58" customFormat="1" x14ac:dyDescent="0.25">
      <c r="A1174">
        <v>339076</v>
      </c>
      <c r="B1174" t="s">
        <v>132</v>
      </c>
      <c r="O1174" t="s">
        <v>137</v>
      </c>
      <c r="P1174" t="s">
        <v>137</v>
      </c>
      <c r="S1174" t="s">
        <v>137</v>
      </c>
      <c r="X1174" t="s">
        <v>136</v>
      </c>
      <c r="Y1174" t="s">
        <v>136</v>
      </c>
      <c r="Z1174" t="s">
        <v>136</v>
      </c>
      <c r="AA1174" t="s">
        <v>136</v>
      </c>
      <c r="BF1174">
        <v>0</v>
      </c>
    </row>
    <row r="1175" spans="1:58" customFormat="1" x14ac:dyDescent="0.25">
      <c r="A1175">
        <v>339426</v>
      </c>
      <c r="B1175" t="s">
        <v>132</v>
      </c>
      <c r="I1175" t="s">
        <v>137</v>
      </c>
      <c r="N1175" t="s">
        <v>137</v>
      </c>
      <c r="O1175" t="s">
        <v>137</v>
      </c>
      <c r="V1175" t="s">
        <v>136</v>
      </c>
      <c r="AA1175" t="s">
        <v>136</v>
      </c>
      <c r="BF1175">
        <v>0</v>
      </c>
    </row>
    <row r="1176" spans="1:58" customFormat="1" x14ac:dyDescent="0.25">
      <c r="A1176">
        <v>335764</v>
      </c>
      <c r="B1176" t="s">
        <v>132</v>
      </c>
      <c r="I1176" t="s">
        <v>134</v>
      </c>
      <c r="K1176" t="s">
        <v>137</v>
      </c>
      <c r="N1176" t="s">
        <v>136</v>
      </c>
      <c r="O1176" t="s">
        <v>137</v>
      </c>
      <c r="P1176" t="s">
        <v>136</v>
      </c>
      <c r="R1176" t="s">
        <v>136</v>
      </c>
      <c r="S1176" t="s">
        <v>136</v>
      </c>
      <c r="T1176" t="s">
        <v>137</v>
      </c>
      <c r="U1176" t="s">
        <v>136</v>
      </c>
      <c r="V1176" t="s">
        <v>134</v>
      </c>
      <c r="W1176" t="s">
        <v>134</v>
      </c>
      <c r="X1176" t="s">
        <v>134</v>
      </c>
      <c r="Y1176" t="s">
        <v>134</v>
      </c>
      <c r="Z1176" t="s">
        <v>134</v>
      </c>
      <c r="AA1176" t="s">
        <v>134</v>
      </c>
      <c r="BF1176">
        <v>0</v>
      </c>
    </row>
    <row r="1177" spans="1:58" customFormat="1" x14ac:dyDescent="0.25">
      <c r="A1177">
        <v>335356</v>
      </c>
      <c r="B1177" t="s">
        <v>132</v>
      </c>
      <c r="I1177" t="s">
        <v>137</v>
      </c>
      <c r="O1177" t="s">
        <v>137</v>
      </c>
      <c r="P1177" t="s">
        <v>137</v>
      </c>
      <c r="V1177" t="s">
        <v>137</v>
      </c>
      <c r="W1177" t="s">
        <v>136</v>
      </c>
      <c r="X1177" t="s">
        <v>134</v>
      </c>
      <c r="Y1177" t="s">
        <v>137</v>
      </c>
      <c r="Z1177" t="s">
        <v>136</v>
      </c>
      <c r="AA1177" t="s">
        <v>136</v>
      </c>
      <c r="BF1177">
        <v>0</v>
      </c>
    </row>
    <row r="1178" spans="1:58" customFormat="1" x14ac:dyDescent="0.25">
      <c r="A1178">
        <v>336631</v>
      </c>
      <c r="B1178" t="s">
        <v>132</v>
      </c>
      <c r="N1178" t="s">
        <v>134</v>
      </c>
      <c r="O1178" t="s">
        <v>137</v>
      </c>
      <c r="P1178" t="s">
        <v>137</v>
      </c>
      <c r="Q1178" t="s">
        <v>137</v>
      </c>
      <c r="V1178" t="s">
        <v>137</v>
      </c>
      <c r="W1178" t="s">
        <v>136</v>
      </c>
      <c r="Y1178" t="s">
        <v>137</v>
      </c>
      <c r="Z1178" t="s">
        <v>136</v>
      </c>
      <c r="AA1178" t="s">
        <v>134</v>
      </c>
      <c r="BF1178">
        <v>0</v>
      </c>
    </row>
    <row r="1179" spans="1:58" customFormat="1" x14ac:dyDescent="0.25">
      <c r="A1179">
        <v>336875</v>
      </c>
      <c r="B1179" t="s">
        <v>132</v>
      </c>
      <c r="H1179" t="s">
        <v>137</v>
      </c>
      <c r="I1179" t="s">
        <v>137</v>
      </c>
      <c r="N1179" t="s">
        <v>137</v>
      </c>
      <c r="O1179" t="s">
        <v>137</v>
      </c>
      <c r="P1179" t="s">
        <v>137</v>
      </c>
      <c r="W1179" t="s">
        <v>137</v>
      </c>
      <c r="Z1179" t="s">
        <v>137</v>
      </c>
      <c r="BF1179">
        <v>0</v>
      </c>
    </row>
    <row r="1180" spans="1:58" customFormat="1" x14ac:dyDescent="0.25">
      <c r="A1180">
        <v>337623</v>
      </c>
      <c r="B1180" t="s">
        <v>132</v>
      </c>
      <c r="C1180" t="s">
        <v>137</v>
      </c>
      <c r="L1180" t="s">
        <v>137</v>
      </c>
      <c r="O1180" t="s">
        <v>137</v>
      </c>
      <c r="P1180" t="s">
        <v>137</v>
      </c>
      <c r="W1180" t="s">
        <v>136</v>
      </c>
      <c r="Y1180" t="s">
        <v>136</v>
      </c>
      <c r="Z1180" t="s">
        <v>136</v>
      </c>
      <c r="BF1180">
        <v>0</v>
      </c>
    </row>
    <row r="1181" spans="1:58" customFormat="1" x14ac:dyDescent="0.25">
      <c r="A1181">
        <v>337973</v>
      </c>
      <c r="B1181" t="s">
        <v>132</v>
      </c>
      <c r="I1181" t="s">
        <v>137</v>
      </c>
      <c r="K1181" t="s">
        <v>137</v>
      </c>
      <c r="L1181" t="s">
        <v>137</v>
      </c>
      <c r="O1181" t="s">
        <v>137</v>
      </c>
      <c r="P1181" t="s">
        <v>136</v>
      </c>
      <c r="Q1181" t="s">
        <v>137</v>
      </c>
      <c r="S1181" t="s">
        <v>137</v>
      </c>
      <c r="U1181" t="s">
        <v>137</v>
      </c>
      <c r="X1181" t="s">
        <v>137</v>
      </c>
      <c r="Y1181" t="s">
        <v>137</v>
      </c>
      <c r="Z1181" t="s">
        <v>137</v>
      </c>
      <c r="AA1181" t="s">
        <v>137</v>
      </c>
      <c r="BF1181">
        <v>0</v>
      </c>
    </row>
    <row r="1182" spans="1:58" customFormat="1" x14ac:dyDescent="0.25">
      <c r="A1182">
        <v>339212</v>
      </c>
      <c r="B1182" t="s">
        <v>132</v>
      </c>
      <c r="K1182" t="s">
        <v>137</v>
      </c>
      <c r="M1182" t="s">
        <v>137</v>
      </c>
      <c r="O1182" t="s">
        <v>137</v>
      </c>
      <c r="P1182" t="s">
        <v>136</v>
      </c>
      <c r="Q1182" t="s">
        <v>136</v>
      </c>
      <c r="W1182" t="s">
        <v>136</v>
      </c>
      <c r="X1182" t="s">
        <v>136</v>
      </c>
      <c r="Y1182" t="s">
        <v>136</v>
      </c>
      <c r="Z1182" t="s">
        <v>136</v>
      </c>
      <c r="AA1182" t="s">
        <v>136</v>
      </c>
      <c r="BF1182">
        <v>0</v>
      </c>
    </row>
    <row r="1183" spans="1:58" customFormat="1" x14ac:dyDescent="0.25">
      <c r="A1183">
        <v>339227</v>
      </c>
      <c r="B1183" t="s">
        <v>132</v>
      </c>
      <c r="I1183" t="s">
        <v>134</v>
      </c>
      <c r="K1183" t="s">
        <v>136</v>
      </c>
      <c r="N1183" t="s">
        <v>134</v>
      </c>
      <c r="O1183" t="s">
        <v>136</v>
      </c>
      <c r="V1183" t="s">
        <v>136</v>
      </c>
      <c r="W1183" t="s">
        <v>136</v>
      </c>
      <c r="X1183" t="s">
        <v>136</v>
      </c>
      <c r="AA1183" t="s">
        <v>136</v>
      </c>
      <c r="BF1183">
        <v>0</v>
      </c>
    </row>
    <row r="1184" spans="1:58" customFormat="1" x14ac:dyDescent="0.25">
      <c r="A1184">
        <v>339259</v>
      </c>
      <c r="B1184" t="s">
        <v>132</v>
      </c>
      <c r="K1184" t="s">
        <v>136</v>
      </c>
      <c r="O1184" t="s">
        <v>137</v>
      </c>
      <c r="Q1184" t="s">
        <v>134</v>
      </c>
      <c r="W1184" t="s">
        <v>134</v>
      </c>
      <c r="X1184" t="s">
        <v>136</v>
      </c>
      <c r="BF1184">
        <v>0</v>
      </c>
    </row>
    <row r="1185" spans="1:58" customFormat="1" x14ac:dyDescent="0.25">
      <c r="A1185">
        <v>339275</v>
      </c>
      <c r="B1185" t="s">
        <v>132</v>
      </c>
      <c r="J1185" t="s">
        <v>137</v>
      </c>
      <c r="O1185" t="s">
        <v>137</v>
      </c>
      <c r="P1185" t="s">
        <v>137</v>
      </c>
      <c r="S1185" t="s">
        <v>137</v>
      </c>
      <c r="X1185" t="s">
        <v>136</v>
      </c>
      <c r="Z1185" t="s">
        <v>136</v>
      </c>
      <c r="BF1185">
        <v>0</v>
      </c>
    </row>
    <row r="1186" spans="1:58" customFormat="1" x14ac:dyDescent="0.25">
      <c r="A1186">
        <v>339279</v>
      </c>
      <c r="B1186" t="s">
        <v>132</v>
      </c>
      <c r="K1186" t="s">
        <v>137</v>
      </c>
      <c r="O1186" t="s">
        <v>137</v>
      </c>
      <c r="P1186" t="s">
        <v>137</v>
      </c>
      <c r="W1186" t="s">
        <v>134</v>
      </c>
      <c r="Y1186" t="s">
        <v>136</v>
      </c>
      <c r="Z1186" t="s">
        <v>136</v>
      </c>
      <c r="AA1186" t="s">
        <v>136</v>
      </c>
      <c r="BF1186">
        <v>0</v>
      </c>
    </row>
    <row r="1187" spans="1:58" customFormat="1" x14ac:dyDescent="0.25">
      <c r="A1187">
        <v>339303</v>
      </c>
      <c r="B1187" t="s">
        <v>132</v>
      </c>
      <c r="I1187" t="s">
        <v>134</v>
      </c>
      <c r="N1187" t="s">
        <v>134</v>
      </c>
      <c r="O1187" t="s">
        <v>137</v>
      </c>
      <c r="V1187" t="s">
        <v>134</v>
      </c>
      <c r="AA1187" t="s">
        <v>134</v>
      </c>
      <c r="BF1187">
        <v>0</v>
      </c>
    </row>
    <row r="1188" spans="1:58" customFormat="1" x14ac:dyDescent="0.25">
      <c r="A1188">
        <v>339475</v>
      </c>
      <c r="B1188" t="s">
        <v>132</v>
      </c>
      <c r="K1188" t="s">
        <v>137</v>
      </c>
      <c r="N1188" t="s">
        <v>137</v>
      </c>
      <c r="O1188" t="s">
        <v>137</v>
      </c>
      <c r="S1188" t="s">
        <v>137</v>
      </c>
      <c r="X1188" t="s">
        <v>136</v>
      </c>
      <c r="Z1188" t="s">
        <v>136</v>
      </c>
      <c r="BF1188">
        <v>0</v>
      </c>
    </row>
    <row r="1189" spans="1:58" customFormat="1" x14ac:dyDescent="0.25">
      <c r="A1189">
        <v>339294</v>
      </c>
      <c r="B1189" t="s">
        <v>132</v>
      </c>
      <c r="I1189" t="s">
        <v>202</v>
      </c>
      <c r="K1189" t="s">
        <v>202</v>
      </c>
      <c r="N1189" t="s">
        <v>202</v>
      </c>
      <c r="P1189" t="s">
        <v>202</v>
      </c>
      <c r="Q1189" t="s">
        <v>202</v>
      </c>
      <c r="S1189" t="s">
        <v>202</v>
      </c>
      <c r="T1189" t="s">
        <v>202</v>
      </c>
      <c r="U1189" t="s">
        <v>202</v>
      </c>
      <c r="V1189" t="s">
        <v>202</v>
      </c>
      <c r="W1189" t="s">
        <v>202</v>
      </c>
      <c r="X1189" t="s">
        <v>202</v>
      </c>
      <c r="AA1189" t="s">
        <v>202</v>
      </c>
      <c r="BF1189">
        <v>0</v>
      </c>
    </row>
    <row r="1190" spans="1:58" customFormat="1" x14ac:dyDescent="0.25">
      <c r="A1190">
        <v>340106</v>
      </c>
      <c r="B1190" t="s">
        <v>132</v>
      </c>
      <c r="K1190" t="s">
        <v>202</v>
      </c>
      <c r="M1190" t="s">
        <v>202</v>
      </c>
      <c r="N1190" t="s">
        <v>202</v>
      </c>
      <c r="P1190" t="s">
        <v>202</v>
      </c>
      <c r="Q1190" t="s">
        <v>202</v>
      </c>
      <c r="T1190" t="s">
        <v>202</v>
      </c>
      <c r="U1190" t="s">
        <v>202</v>
      </c>
      <c r="W1190" t="s">
        <v>202</v>
      </c>
      <c r="Y1190" t="s">
        <v>202</v>
      </c>
      <c r="Z1190" t="s">
        <v>202</v>
      </c>
      <c r="AA1190" t="s">
        <v>202</v>
      </c>
      <c r="BF1190">
        <v>0</v>
      </c>
    </row>
    <row r="1191" spans="1:58" customFormat="1" x14ac:dyDescent="0.25">
      <c r="A1191">
        <v>339773</v>
      </c>
      <c r="B1191" t="s">
        <v>132</v>
      </c>
      <c r="L1191" t="s">
        <v>137</v>
      </c>
      <c r="V1191" t="s">
        <v>134</v>
      </c>
      <c r="W1191" t="s">
        <v>136</v>
      </c>
      <c r="X1191" t="s">
        <v>137</v>
      </c>
      <c r="Y1191" t="s">
        <v>136</v>
      </c>
      <c r="Z1191" t="s">
        <v>136</v>
      </c>
      <c r="AA1191" t="s">
        <v>136</v>
      </c>
      <c r="BF1191">
        <v>0</v>
      </c>
    </row>
    <row r="1192" spans="1:58" customFormat="1" x14ac:dyDescent="0.25">
      <c r="A1192">
        <v>339839</v>
      </c>
      <c r="B1192" t="s">
        <v>132</v>
      </c>
      <c r="D1192" t="s">
        <v>136</v>
      </c>
      <c r="G1192" t="s">
        <v>136</v>
      </c>
      <c r="J1192" t="s">
        <v>136</v>
      </c>
      <c r="L1192" t="s">
        <v>137</v>
      </c>
      <c r="Q1192" t="s">
        <v>134</v>
      </c>
      <c r="R1192" t="s">
        <v>136</v>
      </c>
      <c r="T1192" t="s">
        <v>136</v>
      </c>
      <c r="V1192" t="s">
        <v>134</v>
      </c>
      <c r="W1192" t="s">
        <v>136</v>
      </c>
      <c r="X1192" t="s">
        <v>134</v>
      </c>
      <c r="Y1192" t="s">
        <v>136</v>
      </c>
      <c r="Z1192" t="s">
        <v>136</v>
      </c>
      <c r="AA1192" t="s">
        <v>136</v>
      </c>
      <c r="BF1192">
        <v>0</v>
      </c>
    </row>
    <row r="1193" spans="1:58" customFormat="1" x14ac:dyDescent="0.25">
      <c r="A1193">
        <v>339950</v>
      </c>
      <c r="B1193" t="s">
        <v>132</v>
      </c>
      <c r="D1193" t="s">
        <v>137</v>
      </c>
      <c r="R1193" t="s">
        <v>136</v>
      </c>
      <c r="T1193" t="s">
        <v>136</v>
      </c>
      <c r="W1193" t="s">
        <v>134</v>
      </c>
      <c r="X1193" t="s">
        <v>136</v>
      </c>
      <c r="Y1193" t="s">
        <v>136</v>
      </c>
      <c r="Z1193" t="s">
        <v>134</v>
      </c>
      <c r="BF1193">
        <v>0</v>
      </c>
    </row>
    <row r="1194" spans="1:58" customFormat="1" x14ac:dyDescent="0.25">
      <c r="A1194">
        <v>339737</v>
      </c>
      <c r="B1194" t="s">
        <v>132</v>
      </c>
      <c r="G1194" t="s">
        <v>137</v>
      </c>
      <c r="L1194" t="s">
        <v>137</v>
      </c>
      <c r="Q1194" t="s">
        <v>136</v>
      </c>
      <c r="T1194" t="s">
        <v>136</v>
      </c>
      <c r="W1194" t="s">
        <v>136</v>
      </c>
      <c r="X1194" t="s">
        <v>136</v>
      </c>
      <c r="Y1194" t="s">
        <v>136</v>
      </c>
      <c r="Z1194" t="s">
        <v>136</v>
      </c>
      <c r="AA1194" t="s">
        <v>136</v>
      </c>
      <c r="BF1194">
        <v>0</v>
      </c>
    </row>
    <row r="1195" spans="1:58" customFormat="1" x14ac:dyDescent="0.25">
      <c r="A1195">
        <v>339846</v>
      </c>
      <c r="B1195" t="s">
        <v>132</v>
      </c>
      <c r="D1195" t="s">
        <v>136</v>
      </c>
      <c r="G1195" t="s">
        <v>136</v>
      </c>
      <c r="L1195" t="s">
        <v>136</v>
      </c>
      <c r="Q1195" t="s">
        <v>137</v>
      </c>
      <c r="V1195" t="s">
        <v>136</v>
      </c>
      <c r="W1195" t="s">
        <v>136</v>
      </c>
      <c r="X1195" t="s">
        <v>136</v>
      </c>
      <c r="AA1195" t="s">
        <v>134</v>
      </c>
      <c r="BF1195">
        <v>0</v>
      </c>
    </row>
    <row r="1196" spans="1:58" customFormat="1" x14ac:dyDescent="0.25">
      <c r="A1196">
        <v>339928</v>
      </c>
      <c r="B1196" t="s">
        <v>132</v>
      </c>
      <c r="Q1196" t="s">
        <v>134</v>
      </c>
      <c r="T1196" t="s">
        <v>136</v>
      </c>
      <c r="V1196" t="s">
        <v>134</v>
      </c>
      <c r="W1196" t="s">
        <v>136</v>
      </c>
      <c r="X1196" t="s">
        <v>136</v>
      </c>
      <c r="Z1196" t="s">
        <v>136</v>
      </c>
      <c r="AA1196" t="s">
        <v>136</v>
      </c>
      <c r="BF1196">
        <v>0</v>
      </c>
    </row>
    <row r="1197" spans="1:58" customFormat="1" x14ac:dyDescent="0.25">
      <c r="A1197">
        <v>339815</v>
      </c>
      <c r="B1197" t="s">
        <v>132</v>
      </c>
      <c r="Q1197" t="s">
        <v>134</v>
      </c>
      <c r="R1197" t="s">
        <v>134</v>
      </c>
      <c r="V1197" t="s">
        <v>134</v>
      </c>
      <c r="W1197" t="s">
        <v>134</v>
      </c>
      <c r="X1197" t="s">
        <v>134</v>
      </c>
      <c r="Y1197" t="s">
        <v>134</v>
      </c>
      <c r="Z1197" t="s">
        <v>134</v>
      </c>
      <c r="BF1197">
        <v>0</v>
      </c>
    </row>
    <row r="1198" spans="1:58" customFormat="1" x14ac:dyDescent="0.25">
      <c r="A1198">
        <v>339123</v>
      </c>
      <c r="B1198" t="s">
        <v>132</v>
      </c>
      <c r="G1198" t="s">
        <v>136</v>
      </c>
      <c r="K1198" t="s">
        <v>136</v>
      </c>
      <c r="N1198" t="s">
        <v>134</v>
      </c>
      <c r="V1198" t="s">
        <v>137</v>
      </c>
      <c r="X1198" t="s">
        <v>136</v>
      </c>
      <c r="AA1198" t="s">
        <v>136</v>
      </c>
      <c r="BF1198">
        <v>0</v>
      </c>
    </row>
    <row r="1199" spans="1:58" customFormat="1" x14ac:dyDescent="0.25">
      <c r="A1199">
        <v>339836</v>
      </c>
      <c r="B1199" t="s">
        <v>132</v>
      </c>
      <c r="D1199" t="s">
        <v>136</v>
      </c>
      <c r="G1199" t="s">
        <v>136</v>
      </c>
      <c r="J1199" t="s">
        <v>136</v>
      </c>
      <c r="L1199" t="s">
        <v>137</v>
      </c>
      <c r="V1199" t="s">
        <v>134</v>
      </c>
      <c r="BF1199">
        <v>0</v>
      </c>
    </row>
    <row r="1200" spans="1:58" customFormat="1" x14ac:dyDescent="0.25">
      <c r="A1200">
        <v>339818</v>
      </c>
      <c r="B1200" t="s">
        <v>132</v>
      </c>
      <c r="D1200" t="s">
        <v>136</v>
      </c>
      <c r="G1200" t="s">
        <v>134</v>
      </c>
      <c r="J1200" t="s">
        <v>136</v>
      </c>
      <c r="L1200" t="s">
        <v>134</v>
      </c>
      <c r="Q1200" t="s">
        <v>134</v>
      </c>
      <c r="R1200" t="s">
        <v>134</v>
      </c>
      <c r="T1200" t="s">
        <v>134</v>
      </c>
      <c r="V1200" t="s">
        <v>134</v>
      </c>
      <c r="W1200" t="s">
        <v>134</v>
      </c>
      <c r="X1200" t="s">
        <v>134</v>
      </c>
      <c r="Y1200" t="s">
        <v>134</v>
      </c>
      <c r="Z1200" t="s">
        <v>134</v>
      </c>
      <c r="AA1200" t="s">
        <v>134</v>
      </c>
      <c r="BF1200">
        <v>0</v>
      </c>
    </row>
    <row r="1201" spans="1:58" customFormat="1" x14ac:dyDescent="0.25">
      <c r="A1201">
        <v>340017</v>
      </c>
      <c r="B1201" t="s">
        <v>132</v>
      </c>
      <c r="L1201" t="s">
        <v>136</v>
      </c>
      <c r="Q1201" t="s">
        <v>134</v>
      </c>
      <c r="R1201" t="s">
        <v>134</v>
      </c>
      <c r="T1201" t="s">
        <v>136</v>
      </c>
      <c r="V1201" t="s">
        <v>136</v>
      </c>
      <c r="W1201" t="s">
        <v>134</v>
      </c>
      <c r="X1201" t="s">
        <v>134</v>
      </c>
      <c r="Y1201" t="s">
        <v>134</v>
      </c>
      <c r="Z1201" t="s">
        <v>136</v>
      </c>
      <c r="AA1201" t="s">
        <v>134</v>
      </c>
      <c r="BF1201">
        <v>0</v>
      </c>
    </row>
    <row r="1202" spans="1:58" customFormat="1" x14ac:dyDescent="0.25">
      <c r="A1202">
        <v>339477</v>
      </c>
      <c r="B1202" t="s">
        <v>132</v>
      </c>
      <c r="G1202" t="s">
        <v>137</v>
      </c>
      <c r="W1202" t="s">
        <v>136</v>
      </c>
      <c r="X1202" t="s">
        <v>136</v>
      </c>
      <c r="Y1202" t="s">
        <v>136</v>
      </c>
      <c r="Z1202" t="s">
        <v>136</v>
      </c>
      <c r="BF1202">
        <v>0</v>
      </c>
    </row>
    <row r="1203" spans="1:58" customFormat="1" x14ac:dyDescent="0.25">
      <c r="A1203">
        <v>339163</v>
      </c>
      <c r="B1203" t="s">
        <v>132</v>
      </c>
      <c r="K1203" t="s">
        <v>137</v>
      </c>
      <c r="R1203" t="s">
        <v>136</v>
      </c>
      <c r="W1203" t="s">
        <v>134</v>
      </c>
      <c r="X1203" t="s">
        <v>136</v>
      </c>
      <c r="Y1203" t="s">
        <v>136</v>
      </c>
      <c r="Z1203" t="s">
        <v>136</v>
      </c>
      <c r="AA1203" t="s">
        <v>134</v>
      </c>
      <c r="BF1203">
        <v>0</v>
      </c>
    </row>
    <row r="1204" spans="1:58" customFormat="1" x14ac:dyDescent="0.25">
      <c r="A1204">
        <v>339410</v>
      </c>
      <c r="B1204" t="s">
        <v>132</v>
      </c>
      <c r="D1204" t="s">
        <v>137</v>
      </c>
      <c r="J1204" t="s">
        <v>137</v>
      </c>
      <c r="N1204" t="s">
        <v>137</v>
      </c>
      <c r="Q1204" t="s">
        <v>136</v>
      </c>
      <c r="R1204" t="s">
        <v>134</v>
      </c>
      <c r="T1204" t="s">
        <v>134</v>
      </c>
      <c r="W1204" t="s">
        <v>134</v>
      </c>
      <c r="X1204" t="s">
        <v>134</v>
      </c>
      <c r="Y1204" t="s">
        <v>134</v>
      </c>
      <c r="Z1204" t="s">
        <v>134</v>
      </c>
      <c r="AA1204" t="s">
        <v>134</v>
      </c>
      <c r="BF1204">
        <v>0</v>
      </c>
    </row>
    <row r="1205" spans="1:58" customFormat="1" x14ac:dyDescent="0.25">
      <c r="A1205">
        <v>339130</v>
      </c>
      <c r="B1205" t="s">
        <v>132</v>
      </c>
      <c r="Q1205" t="s">
        <v>137</v>
      </c>
      <c r="W1205" t="s">
        <v>137</v>
      </c>
      <c r="X1205" t="s">
        <v>137</v>
      </c>
      <c r="Y1205" t="s">
        <v>137</v>
      </c>
      <c r="Z1205" t="s">
        <v>137</v>
      </c>
      <c r="BF1205">
        <v>0</v>
      </c>
    </row>
    <row r="1206" spans="1:58" customFormat="1" x14ac:dyDescent="0.25">
      <c r="A1206">
        <v>339003</v>
      </c>
      <c r="B1206" t="s">
        <v>132</v>
      </c>
      <c r="D1206" t="s">
        <v>137</v>
      </c>
      <c r="G1206" t="s">
        <v>136</v>
      </c>
      <c r="J1206" t="s">
        <v>137</v>
      </c>
      <c r="K1206" t="s">
        <v>137</v>
      </c>
      <c r="L1206" t="s">
        <v>137</v>
      </c>
      <c r="N1206" t="s">
        <v>136</v>
      </c>
      <c r="Q1206" t="s">
        <v>136</v>
      </c>
      <c r="R1206" t="s">
        <v>134</v>
      </c>
      <c r="T1206" t="s">
        <v>134</v>
      </c>
      <c r="W1206" t="s">
        <v>134</v>
      </c>
      <c r="X1206" t="s">
        <v>134</v>
      </c>
      <c r="Y1206" t="s">
        <v>134</v>
      </c>
      <c r="Z1206" t="s">
        <v>134</v>
      </c>
      <c r="AA1206" t="s">
        <v>134</v>
      </c>
      <c r="BF1206">
        <v>0</v>
      </c>
    </row>
    <row r="1207" spans="1:58" customFormat="1" x14ac:dyDescent="0.25">
      <c r="A1207">
        <v>339311</v>
      </c>
      <c r="B1207" t="s">
        <v>132</v>
      </c>
      <c r="L1207" t="s">
        <v>137</v>
      </c>
      <c r="Q1207" t="s">
        <v>137</v>
      </c>
      <c r="W1207" t="s">
        <v>134</v>
      </c>
      <c r="X1207" t="s">
        <v>134</v>
      </c>
      <c r="Y1207" t="s">
        <v>134</v>
      </c>
      <c r="Z1207" t="s">
        <v>134</v>
      </c>
      <c r="AA1207" t="s">
        <v>134</v>
      </c>
      <c r="BF1207">
        <v>0</v>
      </c>
    </row>
    <row r="1208" spans="1:58" customFormat="1" x14ac:dyDescent="0.25">
      <c r="A1208">
        <v>339184</v>
      </c>
      <c r="B1208" t="s">
        <v>132</v>
      </c>
      <c r="D1208" t="s">
        <v>137</v>
      </c>
      <c r="G1208" t="s">
        <v>137</v>
      </c>
      <c r="J1208" t="s">
        <v>137</v>
      </c>
      <c r="K1208" t="s">
        <v>137</v>
      </c>
      <c r="L1208" t="s">
        <v>137</v>
      </c>
      <c r="N1208" t="s">
        <v>137</v>
      </c>
      <c r="R1208" t="s">
        <v>136</v>
      </c>
      <c r="T1208" t="s">
        <v>136</v>
      </c>
      <c r="W1208" t="s">
        <v>134</v>
      </c>
      <c r="X1208" t="s">
        <v>134</v>
      </c>
      <c r="Y1208" t="s">
        <v>134</v>
      </c>
      <c r="Z1208" t="s">
        <v>134</v>
      </c>
      <c r="AA1208" t="s">
        <v>134</v>
      </c>
      <c r="BF1208">
        <v>0</v>
      </c>
    </row>
    <row r="1209" spans="1:58" customFormat="1" x14ac:dyDescent="0.25">
      <c r="A1209">
        <v>339564</v>
      </c>
      <c r="B1209" t="s">
        <v>132</v>
      </c>
      <c r="D1209" t="s">
        <v>136</v>
      </c>
      <c r="G1209" t="s">
        <v>136</v>
      </c>
      <c r="K1209" t="s">
        <v>136</v>
      </c>
      <c r="L1209" t="s">
        <v>136</v>
      </c>
      <c r="N1209" t="s">
        <v>136</v>
      </c>
      <c r="Q1209" t="s">
        <v>134</v>
      </c>
      <c r="R1209" t="s">
        <v>134</v>
      </c>
      <c r="T1209" t="s">
        <v>134</v>
      </c>
      <c r="W1209" t="s">
        <v>134</v>
      </c>
      <c r="X1209" t="s">
        <v>134</v>
      </c>
      <c r="Y1209" t="s">
        <v>134</v>
      </c>
      <c r="Z1209" t="s">
        <v>134</v>
      </c>
      <c r="AA1209" t="s">
        <v>134</v>
      </c>
      <c r="BF1209">
        <v>0</v>
      </c>
    </row>
    <row r="1210" spans="1:58" customFormat="1" x14ac:dyDescent="0.25">
      <c r="A1210">
        <v>339110</v>
      </c>
      <c r="B1210" t="s">
        <v>132</v>
      </c>
      <c r="D1210" t="s">
        <v>134</v>
      </c>
      <c r="G1210" t="s">
        <v>134</v>
      </c>
      <c r="J1210" t="s">
        <v>134</v>
      </c>
      <c r="K1210" t="s">
        <v>134</v>
      </c>
      <c r="L1210" t="s">
        <v>134</v>
      </c>
      <c r="N1210" t="s">
        <v>134</v>
      </c>
      <c r="Q1210" t="s">
        <v>136</v>
      </c>
      <c r="R1210" t="s">
        <v>136</v>
      </c>
      <c r="T1210" t="s">
        <v>136</v>
      </c>
      <c r="W1210" t="s">
        <v>136</v>
      </c>
      <c r="X1210" t="s">
        <v>136</v>
      </c>
      <c r="Y1210" t="s">
        <v>136</v>
      </c>
      <c r="Z1210" t="s">
        <v>136</v>
      </c>
      <c r="AA1210" t="s">
        <v>136</v>
      </c>
      <c r="BF1210">
        <v>0</v>
      </c>
    </row>
    <row r="1211" spans="1:58" customFormat="1" x14ac:dyDescent="0.25">
      <c r="A1211">
        <v>339065</v>
      </c>
      <c r="B1211" t="s">
        <v>132</v>
      </c>
      <c r="D1211" t="s">
        <v>136</v>
      </c>
      <c r="G1211" t="s">
        <v>136</v>
      </c>
      <c r="J1211" t="s">
        <v>136</v>
      </c>
      <c r="K1211" t="s">
        <v>136</v>
      </c>
      <c r="L1211" t="s">
        <v>136</v>
      </c>
      <c r="N1211" t="s">
        <v>136</v>
      </c>
      <c r="Q1211" t="s">
        <v>134</v>
      </c>
      <c r="R1211" t="s">
        <v>134</v>
      </c>
      <c r="T1211" t="s">
        <v>134</v>
      </c>
      <c r="W1211" t="s">
        <v>134</v>
      </c>
      <c r="X1211" t="s">
        <v>134</v>
      </c>
      <c r="Y1211" t="s">
        <v>134</v>
      </c>
      <c r="Z1211" t="s">
        <v>134</v>
      </c>
      <c r="AA1211" t="s">
        <v>134</v>
      </c>
      <c r="BF1211">
        <v>0</v>
      </c>
    </row>
    <row r="1212" spans="1:58" customFormat="1" x14ac:dyDescent="0.25">
      <c r="A1212">
        <v>339159</v>
      </c>
      <c r="B1212" t="s">
        <v>132</v>
      </c>
      <c r="D1212" t="s">
        <v>136</v>
      </c>
      <c r="G1212" t="s">
        <v>136</v>
      </c>
      <c r="J1212" t="s">
        <v>136</v>
      </c>
      <c r="K1212" t="s">
        <v>136</v>
      </c>
      <c r="L1212" t="s">
        <v>136</v>
      </c>
      <c r="N1212" t="s">
        <v>136</v>
      </c>
      <c r="Q1212" t="s">
        <v>134</v>
      </c>
      <c r="R1212" t="s">
        <v>134</v>
      </c>
      <c r="T1212" t="s">
        <v>134</v>
      </c>
      <c r="W1212" t="s">
        <v>134</v>
      </c>
      <c r="X1212" t="s">
        <v>134</v>
      </c>
      <c r="Y1212" t="s">
        <v>134</v>
      </c>
      <c r="Z1212" t="s">
        <v>134</v>
      </c>
      <c r="AA1212" t="s">
        <v>134</v>
      </c>
      <c r="BF1212">
        <v>0</v>
      </c>
    </row>
    <row r="1213" spans="1:58" customFormat="1" x14ac:dyDescent="0.25">
      <c r="A1213">
        <v>339174</v>
      </c>
      <c r="B1213" t="s">
        <v>132</v>
      </c>
      <c r="K1213" t="s">
        <v>136</v>
      </c>
      <c r="L1213" t="s">
        <v>136</v>
      </c>
      <c r="N1213" t="s">
        <v>136</v>
      </c>
      <c r="Q1213" t="s">
        <v>134</v>
      </c>
      <c r="R1213" t="s">
        <v>134</v>
      </c>
      <c r="T1213" t="s">
        <v>134</v>
      </c>
      <c r="W1213" t="s">
        <v>134</v>
      </c>
      <c r="X1213" t="s">
        <v>134</v>
      </c>
      <c r="Y1213" t="s">
        <v>134</v>
      </c>
      <c r="Z1213" t="s">
        <v>134</v>
      </c>
      <c r="AA1213" t="s">
        <v>134</v>
      </c>
      <c r="BF1213">
        <v>0</v>
      </c>
    </row>
    <row r="1214" spans="1:58" customFormat="1" x14ac:dyDescent="0.25">
      <c r="A1214">
        <v>339617</v>
      </c>
      <c r="B1214" t="s">
        <v>132</v>
      </c>
      <c r="F1214" t="s">
        <v>134</v>
      </c>
      <c r="K1214" t="s">
        <v>134</v>
      </c>
      <c r="L1214" t="s">
        <v>134</v>
      </c>
      <c r="P1214" t="s">
        <v>136</v>
      </c>
      <c r="Q1214" t="s">
        <v>136</v>
      </c>
      <c r="R1214" t="s">
        <v>134</v>
      </c>
      <c r="S1214" t="s">
        <v>134</v>
      </c>
      <c r="U1214" t="s">
        <v>134</v>
      </c>
      <c r="V1214" t="s">
        <v>136</v>
      </c>
      <c r="W1214" t="s">
        <v>134</v>
      </c>
      <c r="X1214" t="s">
        <v>134</v>
      </c>
      <c r="Y1214" t="s">
        <v>136</v>
      </c>
      <c r="AA1214" t="s">
        <v>134</v>
      </c>
      <c r="BF1214">
        <v>0</v>
      </c>
    </row>
    <row r="1215" spans="1:58" customFormat="1" x14ac:dyDescent="0.25">
      <c r="A1215">
        <v>338600</v>
      </c>
      <c r="B1215" t="s">
        <v>132</v>
      </c>
      <c r="N1215" t="s">
        <v>137</v>
      </c>
      <c r="P1215" t="s">
        <v>134</v>
      </c>
      <c r="R1215" t="s">
        <v>134</v>
      </c>
      <c r="W1215" t="s">
        <v>136</v>
      </c>
      <c r="X1215" t="s">
        <v>136</v>
      </c>
      <c r="Y1215" t="s">
        <v>136</v>
      </c>
      <c r="Z1215" t="s">
        <v>137</v>
      </c>
      <c r="AA1215" t="s">
        <v>136</v>
      </c>
      <c r="BF1215">
        <v>0</v>
      </c>
    </row>
    <row r="1216" spans="1:58" customFormat="1" x14ac:dyDescent="0.25">
      <c r="A1216">
        <v>338601</v>
      </c>
      <c r="B1216" t="s">
        <v>132</v>
      </c>
      <c r="K1216" t="s">
        <v>137</v>
      </c>
      <c r="N1216" t="s">
        <v>137</v>
      </c>
      <c r="P1216" t="s">
        <v>137</v>
      </c>
      <c r="S1216" t="s">
        <v>137</v>
      </c>
      <c r="W1216" t="s">
        <v>136</v>
      </c>
      <c r="X1216" t="s">
        <v>136</v>
      </c>
      <c r="Y1216" t="s">
        <v>136</v>
      </c>
      <c r="AA1216" t="s">
        <v>136</v>
      </c>
      <c r="BF1216">
        <v>0</v>
      </c>
    </row>
    <row r="1217" spans="1:58" customFormat="1" x14ac:dyDescent="0.25">
      <c r="A1217">
        <v>337627</v>
      </c>
      <c r="B1217" t="s">
        <v>132</v>
      </c>
      <c r="K1217" t="s">
        <v>137</v>
      </c>
      <c r="P1217" t="s">
        <v>134</v>
      </c>
      <c r="T1217" t="s">
        <v>137</v>
      </c>
      <c r="W1217" t="s">
        <v>137</v>
      </c>
      <c r="Z1217" t="s">
        <v>137</v>
      </c>
      <c r="AA1217" t="s">
        <v>137</v>
      </c>
      <c r="BF1217">
        <v>0</v>
      </c>
    </row>
    <row r="1218" spans="1:58" customFormat="1" x14ac:dyDescent="0.25">
      <c r="A1218">
        <v>338613</v>
      </c>
      <c r="B1218" t="s">
        <v>132</v>
      </c>
      <c r="P1218" t="s">
        <v>137</v>
      </c>
      <c r="W1218" t="s">
        <v>137</v>
      </c>
      <c r="X1218" t="s">
        <v>137</v>
      </c>
      <c r="Y1218" t="s">
        <v>137</v>
      </c>
      <c r="Z1218" t="s">
        <v>136</v>
      </c>
      <c r="BF1218">
        <v>0</v>
      </c>
    </row>
    <row r="1219" spans="1:58" customFormat="1" x14ac:dyDescent="0.25">
      <c r="A1219">
        <v>338830</v>
      </c>
      <c r="B1219" t="s">
        <v>132</v>
      </c>
      <c r="G1219" t="s">
        <v>137</v>
      </c>
      <c r="L1219" t="s">
        <v>137</v>
      </c>
      <c r="P1219" t="s">
        <v>137</v>
      </c>
      <c r="S1219" t="s">
        <v>137</v>
      </c>
      <c r="V1219" t="s">
        <v>137</v>
      </c>
      <c r="X1219" t="s">
        <v>136</v>
      </c>
      <c r="Y1219" t="s">
        <v>136</v>
      </c>
      <c r="Z1219" t="s">
        <v>136</v>
      </c>
      <c r="AA1219" t="s">
        <v>136</v>
      </c>
      <c r="BF1219">
        <v>0</v>
      </c>
    </row>
    <row r="1220" spans="1:58" customFormat="1" x14ac:dyDescent="0.25">
      <c r="A1220">
        <v>338644</v>
      </c>
      <c r="B1220" t="s">
        <v>132</v>
      </c>
      <c r="I1220" t="s">
        <v>137</v>
      </c>
      <c r="K1220" t="s">
        <v>137</v>
      </c>
      <c r="N1220" t="s">
        <v>136</v>
      </c>
      <c r="P1220" t="s">
        <v>137</v>
      </c>
      <c r="V1220" t="s">
        <v>137</v>
      </c>
      <c r="W1220" t="s">
        <v>136</v>
      </c>
      <c r="X1220" t="s">
        <v>136</v>
      </c>
      <c r="Y1220" t="s">
        <v>136</v>
      </c>
      <c r="Z1220" t="s">
        <v>136</v>
      </c>
      <c r="AA1220" t="s">
        <v>136</v>
      </c>
      <c r="BF1220">
        <v>0</v>
      </c>
    </row>
    <row r="1221" spans="1:58" customFormat="1" x14ac:dyDescent="0.25">
      <c r="A1221">
        <v>331890</v>
      </c>
      <c r="B1221" t="s">
        <v>132</v>
      </c>
      <c r="H1221" t="s">
        <v>137</v>
      </c>
      <c r="N1221" t="s">
        <v>137</v>
      </c>
      <c r="P1221" t="s">
        <v>136</v>
      </c>
      <c r="S1221" t="s">
        <v>137</v>
      </c>
      <c r="X1221" t="s">
        <v>136</v>
      </c>
      <c r="Z1221" t="s">
        <v>136</v>
      </c>
      <c r="AA1221" t="s">
        <v>136</v>
      </c>
      <c r="BF1221">
        <v>0</v>
      </c>
    </row>
    <row r="1222" spans="1:58" customFormat="1" x14ac:dyDescent="0.25">
      <c r="A1222">
        <v>335688</v>
      </c>
      <c r="B1222" t="s">
        <v>132</v>
      </c>
      <c r="P1222" t="s">
        <v>137</v>
      </c>
      <c r="T1222" t="s">
        <v>137</v>
      </c>
      <c r="U1222" t="s">
        <v>137</v>
      </c>
      <c r="W1222" t="s">
        <v>137</v>
      </c>
      <c r="X1222" t="s">
        <v>137</v>
      </c>
      <c r="Z1222" t="s">
        <v>137</v>
      </c>
      <c r="BF1222">
        <v>0</v>
      </c>
    </row>
    <row r="1223" spans="1:58" customFormat="1" x14ac:dyDescent="0.25">
      <c r="A1223">
        <v>338951</v>
      </c>
      <c r="B1223" t="s">
        <v>132</v>
      </c>
      <c r="P1223" t="s">
        <v>134</v>
      </c>
      <c r="W1223" t="s">
        <v>134</v>
      </c>
      <c r="Y1223" t="s">
        <v>137</v>
      </c>
      <c r="Z1223" t="s">
        <v>136</v>
      </c>
      <c r="AA1223" t="s">
        <v>134</v>
      </c>
      <c r="BF1223">
        <v>0</v>
      </c>
    </row>
    <row r="1224" spans="1:58" customFormat="1" x14ac:dyDescent="0.25">
      <c r="A1224">
        <v>339989</v>
      </c>
      <c r="B1224" t="s">
        <v>132</v>
      </c>
      <c r="I1224" t="s">
        <v>134</v>
      </c>
      <c r="N1224" t="s">
        <v>134</v>
      </c>
      <c r="V1224" t="s">
        <v>134</v>
      </c>
      <c r="W1224" t="s">
        <v>137</v>
      </c>
      <c r="X1224" t="s">
        <v>137</v>
      </c>
      <c r="Z1224" t="s">
        <v>137</v>
      </c>
      <c r="AA1224" t="s">
        <v>134</v>
      </c>
      <c r="BF1224">
        <v>0</v>
      </c>
    </row>
    <row r="1225" spans="1:58" customFormat="1" x14ac:dyDescent="0.25">
      <c r="A1225">
        <v>338764</v>
      </c>
      <c r="B1225" t="s">
        <v>132</v>
      </c>
      <c r="G1225" t="s">
        <v>137</v>
      </c>
      <c r="K1225" t="s">
        <v>137</v>
      </c>
      <c r="P1225" t="s">
        <v>137</v>
      </c>
      <c r="Q1225" t="s">
        <v>137</v>
      </c>
      <c r="T1225" t="s">
        <v>137</v>
      </c>
      <c r="V1225" t="s">
        <v>137</v>
      </c>
      <c r="W1225" t="s">
        <v>137</v>
      </c>
      <c r="X1225" t="s">
        <v>137</v>
      </c>
      <c r="Y1225" t="s">
        <v>137</v>
      </c>
      <c r="Z1225" t="s">
        <v>137</v>
      </c>
      <c r="BF1225">
        <v>0</v>
      </c>
    </row>
    <row r="1226" spans="1:58" customFormat="1" x14ac:dyDescent="0.25">
      <c r="A1226">
        <v>339352</v>
      </c>
      <c r="B1226" t="s">
        <v>132</v>
      </c>
      <c r="F1226" t="s">
        <v>136</v>
      </c>
      <c r="K1226" t="s">
        <v>136</v>
      </c>
      <c r="P1226" t="s">
        <v>136</v>
      </c>
      <c r="W1226" t="s">
        <v>134</v>
      </c>
      <c r="X1226" t="s">
        <v>136</v>
      </c>
      <c r="Y1226" t="s">
        <v>136</v>
      </c>
      <c r="BF1226">
        <v>0</v>
      </c>
    </row>
    <row r="1227" spans="1:58" customFormat="1" x14ac:dyDescent="0.25">
      <c r="A1227">
        <v>338068</v>
      </c>
      <c r="B1227" t="s">
        <v>132</v>
      </c>
      <c r="I1227" t="s">
        <v>137</v>
      </c>
      <c r="K1227" t="s">
        <v>137</v>
      </c>
      <c r="P1227" t="s">
        <v>136</v>
      </c>
      <c r="R1227" t="s">
        <v>137</v>
      </c>
      <c r="V1227" t="s">
        <v>134</v>
      </c>
      <c r="W1227" t="s">
        <v>136</v>
      </c>
      <c r="X1227" t="s">
        <v>136</v>
      </c>
      <c r="Y1227" t="s">
        <v>136</v>
      </c>
      <c r="Z1227" t="s">
        <v>134</v>
      </c>
      <c r="AA1227" t="s">
        <v>134</v>
      </c>
      <c r="BF1227">
        <v>0</v>
      </c>
    </row>
    <row r="1228" spans="1:58" customFormat="1" x14ac:dyDescent="0.25">
      <c r="A1228">
        <v>337947</v>
      </c>
      <c r="B1228" t="s">
        <v>132</v>
      </c>
      <c r="K1228" t="s">
        <v>137</v>
      </c>
      <c r="P1228" t="s">
        <v>137</v>
      </c>
      <c r="R1228" t="s">
        <v>137</v>
      </c>
      <c r="W1228" t="s">
        <v>137</v>
      </c>
      <c r="X1228" t="s">
        <v>137</v>
      </c>
      <c r="Y1228" t="s">
        <v>137</v>
      </c>
      <c r="Z1228" t="s">
        <v>137</v>
      </c>
      <c r="BF1228">
        <v>0</v>
      </c>
    </row>
    <row r="1229" spans="1:58" customFormat="1" x14ac:dyDescent="0.25">
      <c r="A1229">
        <v>338535</v>
      </c>
      <c r="B1229" t="s">
        <v>132</v>
      </c>
      <c r="F1229" t="s">
        <v>137</v>
      </c>
      <c r="M1229" t="s">
        <v>136</v>
      </c>
      <c r="N1229" t="s">
        <v>136</v>
      </c>
      <c r="P1229" t="s">
        <v>134</v>
      </c>
      <c r="Q1229" t="s">
        <v>136</v>
      </c>
      <c r="R1229" t="s">
        <v>136</v>
      </c>
      <c r="T1229" t="s">
        <v>136</v>
      </c>
      <c r="W1229" t="s">
        <v>134</v>
      </c>
      <c r="X1229" t="s">
        <v>136</v>
      </c>
      <c r="Z1229" t="s">
        <v>134</v>
      </c>
      <c r="BF1229">
        <v>0</v>
      </c>
    </row>
    <row r="1230" spans="1:58" customFormat="1" x14ac:dyDescent="0.25">
      <c r="A1230">
        <v>339372</v>
      </c>
      <c r="B1230" t="s">
        <v>132</v>
      </c>
      <c r="F1230" t="s">
        <v>137</v>
      </c>
      <c r="H1230" t="s">
        <v>137</v>
      </c>
      <c r="K1230" t="s">
        <v>136</v>
      </c>
      <c r="N1230" t="s">
        <v>136</v>
      </c>
      <c r="P1230" t="s">
        <v>137</v>
      </c>
      <c r="X1230" t="s">
        <v>136</v>
      </c>
      <c r="Y1230" t="s">
        <v>136</v>
      </c>
      <c r="Z1230" t="s">
        <v>136</v>
      </c>
      <c r="AA1230" t="s">
        <v>136</v>
      </c>
      <c r="BF1230">
        <v>0</v>
      </c>
    </row>
    <row r="1231" spans="1:58" customFormat="1" x14ac:dyDescent="0.25">
      <c r="A1231">
        <v>338582</v>
      </c>
      <c r="B1231" t="s">
        <v>132</v>
      </c>
      <c r="N1231" t="s">
        <v>137</v>
      </c>
      <c r="P1231" t="s">
        <v>137</v>
      </c>
      <c r="R1231" t="s">
        <v>137</v>
      </c>
      <c r="T1231" t="s">
        <v>136</v>
      </c>
      <c r="X1231" t="s">
        <v>136</v>
      </c>
      <c r="Z1231" t="s">
        <v>136</v>
      </c>
      <c r="AA1231" t="s">
        <v>136</v>
      </c>
      <c r="BF1231">
        <v>0</v>
      </c>
    </row>
    <row r="1232" spans="1:58" customFormat="1" x14ac:dyDescent="0.25">
      <c r="A1232">
        <v>339248</v>
      </c>
      <c r="B1232" t="s">
        <v>132</v>
      </c>
      <c r="K1232" t="s">
        <v>137</v>
      </c>
      <c r="P1232" t="s">
        <v>137</v>
      </c>
      <c r="S1232" t="s">
        <v>137</v>
      </c>
      <c r="V1232" t="s">
        <v>134</v>
      </c>
      <c r="W1232" t="s">
        <v>136</v>
      </c>
      <c r="X1232" t="s">
        <v>136</v>
      </c>
      <c r="Y1232" t="s">
        <v>136</v>
      </c>
      <c r="AA1232" t="s">
        <v>134</v>
      </c>
      <c r="BF1232">
        <v>0</v>
      </c>
    </row>
    <row r="1233" spans="1:58" customFormat="1" x14ac:dyDescent="0.25">
      <c r="A1233">
        <v>338811</v>
      </c>
      <c r="B1233" t="s">
        <v>132</v>
      </c>
      <c r="M1233" t="s">
        <v>137</v>
      </c>
      <c r="X1233" t="s">
        <v>136</v>
      </c>
      <c r="Y1233" t="s">
        <v>136</v>
      </c>
      <c r="Z1233" t="s">
        <v>136</v>
      </c>
      <c r="AA1233" t="s">
        <v>136</v>
      </c>
      <c r="BF1233">
        <v>0</v>
      </c>
    </row>
    <row r="1234" spans="1:58" customFormat="1" x14ac:dyDescent="0.25">
      <c r="A1234">
        <v>339548</v>
      </c>
      <c r="B1234" t="s">
        <v>132</v>
      </c>
      <c r="D1234" t="s">
        <v>136</v>
      </c>
      <c r="K1234" t="s">
        <v>136</v>
      </c>
      <c r="M1234" t="s">
        <v>136</v>
      </c>
      <c r="P1234" t="s">
        <v>137</v>
      </c>
      <c r="R1234" t="s">
        <v>134</v>
      </c>
      <c r="W1234" t="s">
        <v>136</v>
      </c>
      <c r="X1234" t="s">
        <v>136</v>
      </c>
      <c r="Y1234" t="s">
        <v>136</v>
      </c>
      <c r="Z1234" t="s">
        <v>136</v>
      </c>
      <c r="BF1234">
        <v>0</v>
      </c>
    </row>
    <row r="1235" spans="1:58" customFormat="1" x14ac:dyDescent="0.25">
      <c r="A1235">
        <v>339242</v>
      </c>
      <c r="B1235" t="s">
        <v>132</v>
      </c>
      <c r="P1235" t="s">
        <v>136</v>
      </c>
      <c r="S1235" t="s">
        <v>136</v>
      </c>
      <c r="W1235" t="s">
        <v>136</v>
      </c>
      <c r="X1235" t="s">
        <v>136</v>
      </c>
      <c r="Z1235" t="s">
        <v>136</v>
      </c>
      <c r="AA1235" t="s">
        <v>136</v>
      </c>
      <c r="BF1235">
        <v>0</v>
      </c>
    </row>
    <row r="1236" spans="1:58" customFormat="1" x14ac:dyDescent="0.25">
      <c r="A1236">
        <v>338242</v>
      </c>
      <c r="B1236" t="s">
        <v>132</v>
      </c>
      <c r="G1236" t="s">
        <v>137</v>
      </c>
      <c r="I1236" t="s">
        <v>137</v>
      </c>
      <c r="M1236" t="s">
        <v>137</v>
      </c>
      <c r="N1236" t="s">
        <v>137</v>
      </c>
      <c r="P1236" t="s">
        <v>137</v>
      </c>
      <c r="S1236" t="s">
        <v>137</v>
      </c>
      <c r="W1236" t="s">
        <v>136</v>
      </c>
      <c r="X1236" t="s">
        <v>136</v>
      </c>
      <c r="Z1236" t="s">
        <v>136</v>
      </c>
      <c r="AA1236" t="s">
        <v>136</v>
      </c>
      <c r="BF1236">
        <v>0</v>
      </c>
    </row>
    <row r="1237" spans="1:58" customFormat="1" x14ac:dyDescent="0.25">
      <c r="A1237">
        <v>338006</v>
      </c>
      <c r="B1237" t="s">
        <v>132</v>
      </c>
      <c r="L1237" t="s">
        <v>137</v>
      </c>
      <c r="N1237" t="s">
        <v>137</v>
      </c>
      <c r="P1237" t="s">
        <v>137</v>
      </c>
      <c r="Y1237" t="s">
        <v>137</v>
      </c>
      <c r="Z1237" t="s">
        <v>137</v>
      </c>
      <c r="BF1237">
        <v>0</v>
      </c>
    </row>
    <row r="1238" spans="1:58" customFormat="1" x14ac:dyDescent="0.25">
      <c r="A1238">
        <v>339041</v>
      </c>
      <c r="B1238" t="s">
        <v>132</v>
      </c>
      <c r="P1238" t="s">
        <v>137</v>
      </c>
      <c r="S1238" t="s">
        <v>137</v>
      </c>
      <c r="W1238" t="s">
        <v>136</v>
      </c>
      <c r="X1238" t="s">
        <v>136</v>
      </c>
      <c r="Z1238" t="s">
        <v>136</v>
      </c>
      <c r="BF1238">
        <v>0</v>
      </c>
    </row>
    <row r="1239" spans="1:58" customFormat="1" x14ac:dyDescent="0.25">
      <c r="A1239">
        <v>338607</v>
      </c>
      <c r="B1239" t="s">
        <v>132</v>
      </c>
      <c r="G1239" t="s">
        <v>137</v>
      </c>
      <c r="K1239" t="s">
        <v>137</v>
      </c>
      <c r="P1239" t="s">
        <v>137</v>
      </c>
      <c r="S1239" t="s">
        <v>137</v>
      </c>
      <c r="T1239" t="s">
        <v>137</v>
      </c>
      <c r="Y1239" t="s">
        <v>136</v>
      </c>
      <c r="BF1239">
        <v>0</v>
      </c>
    </row>
    <row r="1240" spans="1:58" customFormat="1" x14ac:dyDescent="0.25">
      <c r="A1240">
        <v>336793</v>
      </c>
      <c r="B1240" t="s">
        <v>132</v>
      </c>
      <c r="P1240" t="s">
        <v>137</v>
      </c>
      <c r="S1240" t="s">
        <v>136</v>
      </c>
      <c r="U1240" t="s">
        <v>137</v>
      </c>
      <c r="W1240" t="s">
        <v>134</v>
      </c>
      <c r="Z1240" t="s">
        <v>134</v>
      </c>
      <c r="BF1240">
        <v>0</v>
      </c>
    </row>
    <row r="1241" spans="1:58" customFormat="1" x14ac:dyDescent="0.25">
      <c r="A1241">
        <v>338531</v>
      </c>
      <c r="B1241" t="s">
        <v>132</v>
      </c>
      <c r="N1241" t="s">
        <v>137</v>
      </c>
      <c r="P1241" t="s">
        <v>137</v>
      </c>
      <c r="X1241" t="s">
        <v>137</v>
      </c>
      <c r="Y1241" t="s">
        <v>137</v>
      </c>
      <c r="Z1241" t="s">
        <v>137</v>
      </c>
      <c r="BF1241">
        <v>0</v>
      </c>
    </row>
    <row r="1242" spans="1:58" customFormat="1" x14ac:dyDescent="0.25">
      <c r="A1242">
        <v>338145</v>
      </c>
      <c r="B1242" t="s">
        <v>132</v>
      </c>
      <c r="K1242" t="s">
        <v>137</v>
      </c>
      <c r="P1242" t="s">
        <v>137</v>
      </c>
      <c r="S1242" t="s">
        <v>137</v>
      </c>
      <c r="W1242" t="s">
        <v>137</v>
      </c>
      <c r="Z1242" t="s">
        <v>137</v>
      </c>
      <c r="BF1242">
        <v>0</v>
      </c>
    </row>
    <row r="1243" spans="1:58" customFormat="1" x14ac:dyDescent="0.25">
      <c r="A1243">
        <v>337594</v>
      </c>
      <c r="B1243" t="s">
        <v>132</v>
      </c>
      <c r="N1243" t="s">
        <v>137</v>
      </c>
      <c r="P1243" t="s">
        <v>137</v>
      </c>
      <c r="W1243" t="s">
        <v>137</v>
      </c>
      <c r="Y1243" t="s">
        <v>137</v>
      </c>
      <c r="Z1243" t="s">
        <v>137</v>
      </c>
      <c r="AA1243" t="s">
        <v>137</v>
      </c>
      <c r="BF1243">
        <v>0</v>
      </c>
    </row>
    <row r="1244" spans="1:58" customFormat="1" x14ac:dyDescent="0.25">
      <c r="A1244">
        <v>337319</v>
      </c>
      <c r="B1244" t="s">
        <v>132</v>
      </c>
      <c r="P1244" t="s">
        <v>136</v>
      </c>
      <c r="S1244" t="s">
        <v>136</v>
      </c>
      <c r="W1244" t="s">
        <v>134</v>
      </c>
      <c r="Y1244" t="s">
        <v>137</v>
      </c>
      <c r="AA1244" t="s">
        <v>134</v>
      </c>
      <c r="BF1244">
        <v>0</v>
      </c>
    </row>
    <row r="1245" spans="1:58" customFormat="1" x14ac:dyDescent="0.25">
      <c r="A1245">
        <v>337630</v>
      </c>
      <c r="B1245" t="s">
        <v>132</v>
      </c>
      <c r="H1245" t="s">
        <v>137</v>
      </c>
      <c r="K1245" t="s">
        <v>137</v>
      </c>
      <c r="P1245" t="s">
        <v>137</v>
      </c>
      <c r="R1245" t="s">
        <v>137</v>
      </c>
      <c r="S1245" t="s">
        <v>137</v>
      </c>
      <c r="T1245" t="s">
        <v>137</v>
      </c>
      <c r="U1245" t="s">
        <v>137</v>
      </c>
      <c r="W1245" t="s">
        <v>136</v>
      </c>
      <c r="X1245" t="s">
        <v>136</v>
      </c>
      <c r="Y1245" t="s">
        <v>136</v>
      </c>
      <c r="Z1245" t="s">
        <v>136</v>
      </c>
      <c r="BF1245">
        <v>0</v>
      </c>
    </row>
    <row r="1246" spans="1:58" customFormat="1" x14ac:dyDescent="0.25">
      <c r="A1246">
        <v>339001</v>
      </c>
      <c r="B1246" t="s">
        <v>132</v>
      </c>
      <c r="H1246" t="s">
        <v>134</v>
      </c>
      <c r="I1246" t="s">
        <v>136</v>
      </c>
      <c r="J1246" t="s">
        <v>134</v>
      </c>
      <c r="N1246" t="s">
        <v>134</v>
      </c>
      <c r="P1246" t="s">
        <v>134</v>
      </c>
      <c r="S1246" t="s">
        <v>137</v>
      </c>
      <c r="U1246" t="s">
        <v>137</v>
      </c>
      <c r="V1246" t="s">
        <v>134</v>
      </c>
      <c r="W1246" t="s">
        <v>137</v>
      </c>
      <c r="Z1246" t="s">
        <v>134</v>
      </c>
      <c r="AA1246" t="s">
        <v>136</v>
      </c>
      <c r="BF1246">
        <v>0</v>
      </c>
    </row>
    <row r="1247" spans="1:58" customFormat="1" x14ac:dyDescent="0.25">
      <c r="A1247">
        <v>339077</v>
      </c>
      <c r="B1247" t="s">
        <v>132</v>
      </c>
      <c r="D1247" t="s">
        <v>137</v>
      </c>
      <c r="P1247" t="s">
        <v>137</v>
      </c>
      <c r="S1247" t="s">
        <v>137</v>
      </c>
      <c r="X1247" t="s">
        <v>136</v>
      </c>
      <c r="Y1247" t="s">
        <v>136</v>
      </c>
      <c r="Z1247" t="s">
        <v>136</v>
      </c>
      <c r="AA1247" t="s">
        <v>136</v>
      </c>
      <c r="BF1247">
        <v>0</v>
      </c>
    </row>
    <row r="1248" spans="1:58" customFormat="1" x14ac:dyDescent="0.25">
      <c r="A1248">
        <v>339141</v>
      </c>
      <c r="B1248" t="s">
        <v>132</v>
      </c>
      <c r="P1248" t="s">
        <v>137</v>
      </c>
      <c r="S1248" t="s">
        <v>136</v>
      </c>
      <c r="W1248" t="s">
        <v>134</v>
      </c>
      <c r="X1248" t="s">
        <v>136</v>
      </c>
      <c r="Y1248" t="s">
        <v>134</v>
      </c>
      <c r="Z1248" t="s">
        <v>134</v>
      </c>
      <c r="AA1248" t="s">
        <v>134</v>
      </c>
      <c r="BF1248">
        <v>0</v>
      </c>
    </row>
    <row r="1249" spans="1:58" customFormat="1" x14ac:dyDescent="0.25">
      <c r="A1249">
        <v>339659</v>
      </c>
      <c r="B1249" t="s">
        <v>132</v>
      </c>
      <c r="F1249" t="s">
        <v>134</v>
      </c>
      <c r="P1249" t="s">
        <v>137</v>
      </c>
      <c r="R1249" t="s">
        <v>136</v>
      </c>
      <c r="W1249" t="s">
        <v>136</v>
      </c>
      <c r="X1249" t="s">
        <v>136</v>
      </c>
      <c r="Y1249" t="s">
        <v>136</v>
      </c>
      <c r="Z1249" t="s">
        <v>136</v>
      </c>
      <c r="BF1249">
        <v>0</v>
      </c>
    </row>
    <row r="1250" spans="1:58" customFormat="1" x14ac:dyDescent="0.25">
      <c r="A1250">
        <v>340081</v>
      </c>
      <c r="B1250" t="s">
        <v>132</v>
      </c>
      <c r="G1250" t="s">
        <v>136</v>
      </c>
      <c r="P1250" t="s">
        <v>134</v>
      </c>
      <c r="S1250" t="s">
        <v>137</v>
      </c>
      <c r="T1250" t="s">
        <v>136</v>
      </c>
      <c r="W1250" t="s">
        <v>134</v>
      </c>
      <c r="X1250" t="s">
        <v>134</v>
      </c>
      <c r="AA1250" t="s">
        <v>134</v>
      </c>
      <c r="BF1250">
        <v>0</v>
      </c>
    </row>
    <row r="1251" spans="1:58" customFormat="1" x14ac:dyDescent="0.25">
      <c r="A1251">
        <v>335954</v>
      </c>
      <c r="B1251" t="s">
        <v>132</v>
      </c>
      <c r="P1251" t="s">
        <v>137</v>
      </c>
      <c r="W1251" t="s">
        <v>137</v>
      </c>
      <c r="X1251" t="s">
        <v>137</v>
      </c>
      <c r="Y1251" t="s">
        <v>137</v>
      </c>
      <c r="AA1251" t="s">
        <v>137</v>
      </c>
      <c r="BF1251">
        <v>0</v>
      </c>
    </row>
    <row r="1252" spans="1:58" customFormat="1" x14ac:dyDescent="0.25">
      <c r="A1252">
        <v>338177</v>
      </c>
      <c r="B1252" t="s">
        <v>132</v>
      </c>
      <c r="K1252" t="s">
        <v>137</v>
      </c>
      <c r="P1252" t="s">
        <v>137</v>
      </c>
      <c r="Q1252" t="s">
        <v>137</v>
      </c>
      <c r="W1252" t="s">
        <v>137</v>
      </c>
      <c r="X1252" t="s">
        <v>137</v>
      </c>
      <c r="Y1252" t="s">
        <v>137</v>
      </c>
      <c r="Z1252" t="s">
        <v>137</v>
      </c>
      <c r="BF1252">
        <v>0</v>
      </c>
    </row>
    <row r="1253" spans="1:58" customFormat="1" x14ac:dyDescent="0.25">
      <c r="A1253">
        <v>338616</v>
      </c>
      <c r="B1253" t="s">
        <v>132</v>
      </c>
      <c r="F1253" t="s">
        <v>134</v>
      </c>
      <c r="P1253" t="s">
        <v>134</v>
      </c>
      <c r="S1253" t="s">
        <v>136</v>
      </c>
      <c r="W1253" t="s">
        <v>134</v>
      </c>
      <c r="Z1253" t="s">
        <v>134</v>
      </c>
      <c r="BF1253">
        <v>0</v>
      </c>
    </row>
    <row r="1254" spans="1:58" customFormat="1" x14ac:dyDescent="0.25">
      <c r="A1254">
        <v>337314</v>
      </c>
      <c r="B1254" t="s">
        <v>132</v>
      </c>
      <c r="N1254" t="s">
        <v>137</v>
      </c>
      <c r="W1254" t="s">
        <v>137</v>
      </c>
      <c r="X1254" t="s">
        <v>137</v>
      </c>
      <c r="Y1254" t="s">
        <v>137</v>
      </c>
      <c r="Z1254" t="s">
        <v>137</v>
      </c>
      <c r="AA1254" t="s">
        <v>137</v>
      </c>
      <c r="BF1254">
        <v>0</v>
      </c>
    </row>
    <row r="1255" spans="1:58" customFormat="1" x14ac:dyDescent="0.25">
      <c r="A1255">
        <v>335297</v>
      </c>
      <c r="B1255" t="s">
        <v>132</v>
      </c>
      <c r="F1255" t="s">
        <v>137</v>
      </c>
      <c r="I1255" t="s">
        <v>136</v>
      </c>
      <c r="K1255" t="s">
        <v>134</v>
      </c>
      <c r="N1255" t="s">
        <v>136</v>
      </c>
      <c r="P1255" t="s">
        <v>134</v>
      </c>
      <c r="R1255" t="s">
        <v>134</v>
      </c>
      <c r="S1255" t="s">
        <v>134</v>
      </c>
      <c r="T1255" t="s">
        <v>137</v>
      </c>
      <c r="U1255" t="s">
        <v>136</v>
      </c>
      <c r="V1255" t="s">
        <v>134</v>
      </c>
      <c r="W1255" t="s">
        <v>134</v>
      </c>
      <c r="X1255" t="s">
        <v>134</v>
      </c>
      <c r="Y1255" t="s">
        <v>137</v>
      </c>
      <c r="Z1255" t="s">
        <v>134</v>
      </c>
      <c r="AA1255" t="s">
        <v>134</v>
      </c>
      <c r="BF1255">
        <v>0</v>
      </c>
    </row>
    <row r="1256" spans="1:58" customFormat="1" x14ac:dyDescent="0.25">
      <c r="A1256">
        <v>337978</v>
      </c>
      <c r="B1256" t="s">
        <v>132</v>
      </c>
      <c r="H1256" t="s">
        <v>137</v>
      </c>
      <c r="K1256" t="s">
        <v>137</v>
      </c>
      <c r="R1256" t="s">
        <v>137</v>
      </c>
      <c r="S1256" t="s">
        <v>137</v>
      </c>
      <c r="W1256" t="s">
        <v>134</v>
      </c>
      <c r="X1256" t="s">
        <v>134</v>
      </c>
      <c r="Z1256" t="s">
        <v>134</v>
      </c>
      <c r="AA1256" t="s">
        <v>136</v>
      </c>
      <c r="BF1256">
        <v>0</v>
      </c>
    </row>
    <row r="1257" spans="1:58" customFormat="1" x14ac:dyDescent="0.25">
      <c r="A1257">
        <v>336709</v>
      </c>
      <c r="B1257" t="s">
        <v>132</v>
      </c>
      <c r="L1257" t="s">
        <v>137</v>
      </c>
      <c r="P1257" t="s">
        <v>137</v>
      </c>
      <c r="S1257" t="s">
        <v>137</v>
      </c>
      <c r="T1257" t="s">
        <v>137</v>
      </c>
      <c r="W1257" t="s">
        <v>137</v>
      </c>
      <c r="BF1257">
        <v>0</v>
      </c>
    </row>
    <row r="1258" spans="1:58" customFormat="1" x14ac:dyDescent="0.25">
      <c r="A1258">
        <v>339019</v>
      </c>
      <c r="B1258" t="s">
        <v>132</v>
      </c>
      <c r="F1258" t="s">
        <v>134</v>
      </c>
      <c r="K1258" t="s">
        <v>136</v>
      </c>
      <c r="P1258" t="s">
        <v>136</v>
      </c>
      <c r="V1258" t="s">
        <v>136</v>
      </c>
      <c r="W1258" t="s">
        <v>134</v>
      </c>
      <c r="X1258" t="s">
        <v>136</v>
      </c>
      <c r="Y1258" t="s">
        <v>136</v>
      </c>
      <c r="AA1258" t="s">
        <v>134</v>
      </c>
      <c r="BF1258">
        <v>0</v>
      </c>
    </row>
    <row r="1259" spans="1:58" customFormat="1" x14ac:dyDescent="0.25">
      <c r="A1259">
        <v>339447</v>
      </c>
      <c r="B1259" t="s">
        <v>132</v>
      </c>
      <c r="N1259" t="s">
        <v>136</v>
      </c>
      <c r="P1259" t="s">
        <v>137</v>
      </c>
      <c r="W1259" t="s">
        <v>136</v>
      </c>
      <c r="X1259" t="s">
        <v>136</v>
      </c>
      <c r="Z1259" t="s">
        <v>136</v>
      </c>
      <c r="AA1259" t="s">
        <v>134</v>
      </c>
      <c r="BF1259">
        <v>0</v>
      </c>
    </row>
    <row r="1260" spans="1:58" customFormat="1" x14ac:dyDescent="0.25">
      <c r="A1260">
        <v>335776</v>
      </c>
      <c r="B1260" t="s">
        <v>132</v>
      </c>
      <c r="H1260" t="s">
        <v>137</v>
      </c>
      <c r="P1260" t="s">
        <v>137</v>
      </c>
      <c r="W1260" t="s">
        <v>137</v>
      </c>
      <c r="X1260" t="s">
        <v>137</v>
      </c>
      <c r="Y1260" t="s">
        <v>137</v>
      </c>
      <c r="BF1260">
        <v>0</v>
      </c>
    </row>
    <row r="1261" spans="1:58" customFormat="1" x14ac:dyDescent="0.25">
      <c r="A1261">
        <v>337359</v>
      </c>
      <c r="B1261" t="s">
        <v>132</v>
      </c>
      <c r="M1261" t="s">
        <v>137</v>
      </c>
      <c r="Q1261" t="s">
        <v>137</v>
      </c>
      <c r="W1261" t="s">
        <v>137</v>
      </c>
      <c r="Y1261" t="s">
        <v>137</v>
      </c>
      <c r="Z1261" t="s">
        <v>137</v>
      </c>
      <c r="BF1261">
        <v>0</v>
      </c>
    </row>
    <row r="1262" spans="1:58" customFormat="1" x14ac:dyDescent="0.25">
      <c r="A1262">
        <v>333232</v>
      </c>
      <c r="B1262" t="s">
        <v>132</v>
      </c>
      <c r="K1262" t="s">
        <v>137</v>
      </c>
      <c r="L1262" t="s">
        <v>134</v>
      </c>
      <c r="N1262" t="s">
        <v>137</v>
      </c>
      <c r="W1262" t="s">
        <v>137</v>
      </c>
      <c r="Y1262" t="s">
        <v>137</v>
      </c>
      <c r="BF1262">
        <v>0</v>
      </c>
    </row>
    <row r="1263" spans="1:58" customFormat="1" x14ac:dyDescent="0.25">
      <c r="A1263">
        <v>338599</v>
      </c>
      <c r="B1263" t="s">
        <v>132</v>
      </c>
      <c r="I1263" t="s">
        <v>137</v>
      </c>
      <c r="N1263" t="s">
        <v>137</v>
      </c>
      <c r="Q1263" t="s">
        <v>137</v>
      </c>
      <c r="T1263" t="s">
        <v>136</v>
      </c>
      <c r="V1263" t="s">
        <v>134</v>
      </c>
      <c r="X1263" t="s">
        <v>136</v>
      </c>
      <c r="Y1263" t="s">
        <v>136</v>
      </c>
      <c r="AA1263" t="s">
        <v>134</v>
      </c>
      <c r="BF1263">
        <v>0</v>
      </c>
    </row>
    <row r="1264" spans="1:58" customFormat="1" x14ac:dyDescent="0.25">
      <c r="A1264">
        <v>338846</v>
      </c>
      <c r="B1264" t="s">
        <v>132</v>
      </c>
      <c r="F1264" t="s">
        <v>137</v>
      </c>
      <c r="K1264" t="s">
        <v>137</v>
      </c>
      <c r="P1264" t="s">
        <v>137</v>
      </c>
      <c r="R1264" t="s">
        <v>137</v>
      </c>
      <c r="W1264" t="s">
        <v>136</v>
      </c>
      <c r="X1264" t="s">
        <v>136</v>
      </c>
      <c r="Y1264" t="s">
        <v>136</v>
      </c>
      <c r="Z1264" t="s">
        <v>136</v>
      </c>
      <c r="BF1264">
        <v>0</v>
      </c>
    </row>
    <row r="1265" spans="1:58" customFormat="1" x14ac:dyDescent="0.25">
      <c r="A1265">
        <v>338580</v>
      </c>
      <c r="B1265" t="s">
        <v>132</v>
      </c>
      <c r="G1265" t="s">
        <v>137</v>
      </c>
      <c r="P1265" t="s">
        <v>137</v>
      </c>
      <c r="V1265" t="s">
        <v>137</v>
      </c>
      <c r="W1265" t="s">
        <v>136</v>
      </c>
      <c r="Y1265" t="s">
        <v>136</v>
      </c>
      <c r="Z1265" t="s">
        <v>136</v>
      </c>
      <c r="AA1265" t="s">
        <v>136</v>
      </c>
      <c r="BF1265">
        <v>0</v>
      </c>
    </row>
    <row r="1266" spans="1:58" customFormat="1" x14ac:dyDescent="0.25">
      <c r="A1266">
        <v>338508</v>
      </c>
      <c r="B1266" t="s">
        <v>132</v>
      </c>
      <c r="F1266" t="s">
        <v>137</v>
      </c>
      <c r="K1266" t="s">
        <v>136</v>
      </c>
      <c r="P1266" t="s">
        <v>136</v>
      </c>
      <c r="W1266" t="s">
        <v>136</v>
      </c>
      <c r="X1266" t="s">
        <v>136</v>
      </c>
      <c r="Y1266" t="s">
        <v>136</v>
      </c>
      <c r="BF1266">
        <v>0</v>
      </c>
    </row>
    <row r="1267" spans="1:58" customFormat="1" x14ac:dyDescent="0.25">
      <c r="A1267">
        <v>338670</v>
      </c>
      <c r="B1267" t="s">
        <v>132</v>
      </c>
      <c r="C1267" t="s">
        <v>137</v>
      </c>
      <c r="P1267" t="s">
        <v>136</v>
      </c>
      <c r="R1267" t="s">
        <v>134</v>
      </c>
      <c r="S1267" t="s">
        <v>136</v>
      </c>
      <c r="W1267" t="s">
        <v>134</v>
      </c>
      <c r="X1267" t="s">
        <v>136</v>
      </c>
      <c r="Z1267" t="s">
        <v>136</v>
      </c>
      <c r="AA1267" t="s">
        <v>136</v>
      </c>
      <c r="BF1267">
        <v>0</v>
      </c>
    </row>
    <row r="1268" spans="1:58" customFormat="1" x14ac:dyDescent="0.25">
      <c r="A1268">
        <v>339165</v>
      </c>
      <c r="B1268" t="s">
        <v>132</v>
      </c>
      <c r="G1268" t="s">
        <v>137</v>
      </c>
      <c r="N1268" t="s">
        <v>136</v>
      </c>
      <c r="P1268" t="s">
        <v>136</v>
      </c>
      <c r="S1268" t="s">
        <v>137</v>
      </c>
      <c r="W1268" t="s">
        <v>136</v>
      </c>
      <c r="X1268" t="s">
        <v>136</v>
      </c>
      <c r="Y1268" t="s">
        <v>136</v>
      </c>
      <c r="Z1268" t="s">
        <v>136</v>
      </c>
      <c r="AA1268" t="s">
        <v>134</v>
      </c>
      <c r="BF1268">
        <v>0</v>
      </c>
    </row>
    <row r="1269" spans="1:58" customFormat="1" x14ac:dyDescent="0.25">
      <c r="A1269">
        <v>337514</v>
      </c>
      <c r="B1269" t="s">
        <v>132</v>
      </c>
      <c r="K1269" t="s">
        <v>137</v>
      </c>
      <c r="N1269" t="s">
        <v>137</v>
      </c>
      <c r="W1269" t="s">
        <v>136</v>
      </c>
      <c r="X1269" t="s">
        <v>136</v>
      </c>
      <c r="Z1269" t="s">
        <v>136</v>
      </c>
      <c r="BF1269">
        <v>0</v>
      </c>
    </row>
    <row r="1270" spans="1:58" customFormat="1" x14ac:dyDescent="0.25">
      <c r="A1270">
        <v>335832</v>
      </c>
      <c r="B1270" t="s">
        <v>132</v>
      </c>
      <c r="H1270" t="s">
        <v>137</v>
      </c>
      <c r="I1270" t="s">
        <v>137</v>
      </c>
      <c r="N1270" t="s">
        <v>137</v>
      </c>
      <c r="P1270" t="s">
        <v>137</v>
      </c>
      <c r="V1270" t="s">
        <v>137</v>
      </c>
      <c r="Z1270" t="s">
        <v>137</v>
      </c>
      <c r="AA1270" t="s">
        <v>137</v>
      </c>
      <c r="BF1270">
        <v>0</v>
      </c>
    </row>
    <row r="1271" spans="1:58" customFormat="1" x14ac:dyDescent="0.25">
      <c r="A1271">
        <v>338122</v>
      </c>
      <c r="B1271" t="s">
        <v>132</v>
      </c>
      <c r="K1271" t="s">
        <v>134</v>
      </c>
      <c r="N1271" t="s">
        <v>137</v>
      </c>
      <c r="P1271" t="s">
        <v>137</v>
      </c>
      <c r="S1271" t="s">
        <v>137</v>
      </c>
      <c r="W1271" t="s">
        <v>136</v>
      </c>
      <c r="X1271" t="s">
        <v>136</v>
      </c>
      <c r="BF1271">
        <v>0</v>
      </c>
    </row>
    <row r="1272" spans="1:58" customFormat="1" x14ac:dyDescent="0.25">
      <c r="A1272">
        <v>335258</v>
      </c>
      <c r="B1272" t="s">
        <v>132</v>
      </c>
      <c r="J1272" t="s">
        <v>137</v>
      </c>
      <c r="N1272" t="s">
        <v>137</v>
      </c>
      <c r="P1272" t="s">
        <v>137</v>
      </c>
      <c r="Z1272" t="s">
        <v>136</v>
      </c>
      <c r="AA1272" t="s">
        <v>137</v>
      </c>
      <c r="BF1272">
        <v>0</v>
      </c>
    </row>
    <row r="1273" spans="1:58" customFormat="1" x14ac:dyDescent="0.25">
      <c r="A1273">
        <v>339187</v>
      </c>
      <c r="B1273" t="s">
        <v>132</v>
      </c>
      <c r="P1273" t="s">
        <v>137</v>
      </c>
      <c r="W1273" t="s">
        <v>136</v>
      </c>
      <c r="X1273" t="s">
        <v>136</v>
      </c>
      <c r="Y1273" t="s">
        <v>136</v>
      </c>
      <c r="Z1273" t="s">
        <v>136</v>
      </c>
      <c r="AA1273" t="s">
        <v>136</v>
      </c>
      <c r="BF1273">
        <v>0</v>
      </c>
    </row>
    <row r="1274" spans="1:58" customFormat="1" x14ac:dyDescent="0.25">
      <c r="A1274">
        <v>338563</v>
      </c>
      <c r="B1274" t="s">
        <v>132</v>
      </c>
      <c r="G1274" t="s">
        <v>137</v>
      </c>
      <c r="K1274" t="s">
        <v>137</v>
      </c>
      <c r="L1274" t="s">
        <v>137</v>
      </c>
      <c r="P1274" t="s">
        <v>137</v>
      </c>
      <c r="S1274" t="s">
        <v>137</v>
      </c>
      <c r="W1274" t="s">
        <v>137</v>
      </c>
      <c r="Y1274" t="s">
        <v>136</v>
      </c>
      <c r="Z1274" t="s">
        <v>136</v>
      </c>
      <c r="AA1274" t="s">
        <v>136</v>
      </c>
      <c r="BF1274">
        <v>0</v>
      </c>
    </row>
    <row r="1275" spans="1:58" customFormat="1" x14ac:dyDescent="0.25">
      <c r="A1275">
        <v>339534</v>
      </c>
      <c r="B1275" t="s">
        <v>132</v>
      </c>
      <c r="N1275" t="s">
        <v>136</v>
      </c>
      <c r="P1275" t="s">
        <v>136</v>
      </c>
      <c r="S1275" t="s">
        <v>137</v>
      </c>
      <c r="W1275" t="s">
        <v>136</v>
      </c>
      <c r="Z1275" t="s">
        <v>136</v>
      </c>
      <c r="AA1275" t="s">
        <v>134</v>
      </c>
      <c r="BF1275">
        <v>0</v>
      </c>
    </row>
    <row r="1276" spans="1:58" customFormat="1" x14ac:dyDescent="0.25">
      <c r="A1276">
        <v>339317</v>
      </c>
      <c r="B1276" t="s">
        <v>132</v>
      </c>
      <c r="H1276" t="s">
        <v>137</v>
      </c>
      <c r="N1276" t="s">
        <v>137</v>
      </c>
      <c r="V1276" t="s">
        <v>137</v>
      </c>
      <c r="X1276" t="s">
        <v>136</v>
      </c>
      <c r="Z1276" t="s">
        <v>136</v>
      </c>
      <c r="AA1276" t="s">
        <v>136</v>
      </c>
      <c r="BF1276">
        <v>0</v>
      </c>
    </row>
    <row r="1277" spans="1:58" customFormat="1" x14ac:dyDescent="0.25">
      <c r="A1277">
        <v>339085</v>
      </c>
      <c r="B1277" t="s">
        <v>132</v>
      </c>
      <c r="G1277" t="s">
        <v>137</v>
      </c>
      <c r="K1277" t="s">
        <v>137</v>
      </c>
      <c r="L1277" t="s">
        <v>137</v>
      </c>
      <c r="P1277" t="s">
        <v>137</v>
      </c>
      <c r="S1277" t="s">
        <v>137</v>
      </c>
      <c r="W1277" t="s">
        <v>136</v>
      </c>
      <c r="X1277" t="s">
        <v>136</v>
      </c>
      <c r="Y1277" t="s">
        <v>136</v>
      </c>
      <c r="Z1277" t="s">
        <v>136</v>
      </c>
      <c r="BF1277">
        <v>0</v>
      </c>
    </row>
    <row r="1278" spans="1:58" customFormat="1" x14ac:dyDescent="0.25">
      <c r="A1278">
        <v>339448</v>
      </c>
      <c r="B1278" t="s">
        <v>132</v>
      </c>
      <c r="K1278" t="s">
        <v>137</v>
      </c>
      <c r="N1278" t="s">
        <v>136</v>
      </c>
      <c r="P1278" t="s">
        <v>137</v>
      </c>
      <c r="V1278" t="s">
        <v>137</v>
      </c>
      <c r="W1278" t="s">
        <v>136</v>
      </c>
      <c r="X1278" t="s">
        <v>136</v>
      </c>
      <c r="Y1278" t="s">
        <v>136</v>
      </c>
      <c r="Z1278" t="s">
        <v>136</v>
      </c>
      <c r="AA1278" t="s">
        <v>136</v>
      </c>
      <c r="BF1278">
        <v>0</v>
      </c>
    </row>
    <row r="1279" spans="1:58" customFormat="1" x14ac:dyDescent="0.25">
      <c r="A1279">
        <v>339926</v>
      </c>
      <c r="B1279" t="s">
        <v>132</v>
      </c>
      <c r="G1279" t="s">
        <v>136</v>
      </c>
      <c r="I1279" t="s">
        <v>134</v>
      </c>
      <c r="N1279" t="s">
        <v>134</v>
      </c>
      <c r="X1279" t="s">
        <v>136</v>
      </c>
      <c r="AA1279" t="s">
        <v>134</v>
      </c>
      <c r="BF1279">
        <v>0</v>
      </c>
    </row>
    <row r="1280" spans="1:58" customFormat="1" x14ac:dyDescent="0.25">
      <c r="A1280">
        <v>339536</v>
      </c>
      <c r="B1280" t="s">
        <v>132</v>
      </c>
      <c r="G1280" t="s">
        <v>137</v>
      </c>
      <c r="N1280" t="s">
        <v>136</v>
      </c>
      <c r="Q1280" t="s">
        <v>136</v>
      </c>
      <c r="S1280" t="s">
        <v>136</v>
      </c>
      <c r="X1280" t="s">
        <v>136</v>
      </c>
      <c r="Y1280" t="s">
        <v>136</v>
      </c>
      <c r="Z1280" t="s">
        <v>136</v>
      </c>
      <c r="BF1280">
        <v>0</v>
      </c>
    </row>
    <row r="1281" spans="1:58" customFormat="1" x14ac:dyDescent="0.25">
      <c r="A1281">
        <v>339445</v>
      </c>
      <c r="B1281" t="s">
        <v>132</v>
      </c>
      <c r="N1281" t="s">
        <v>137</v>
      </c>
      <c r="P1281" t="s">
        <v>137</v>
      </c>
      <c r="V1281" t="s">
        <v>134</v>
      </c>
      <c r="X1281" t="s">
        <v>136</v>
      </c>
      <c r="AA1281" t="s">
        <v>136</v>
      </c>
      <c r="BF1281">
        <v>0</v>
      </c>
    </row>
    <row r="1282" spans="1:58" customFormat="1" x14ac:dyDescent="0.25">
      <c r="A1282">
        <v>339384</v>
      </c>
      <c r="B1282" t="s">
        <v>132</v>
      </c>
      <c r="J1282" t="s">
        <v>137</v>
      </c>
      <c r="N1282" t="s">
        <v>137</v>
      </c>
      <c r="P1282" t="s">
        <v>136</v>
      </c>
      <c r="W1282" t="s">
        <v>136</v>
      </c>
      <c r="Y1282" t="s">
        <v>136</v>
      </c>
      <c r="AA1282" t="s">
        <v>136</v>
      </c>
      <c r="BF1282">
        <v>0</v>
      </c>
    </row>
    <row r="1283" spans="1:58" customFormat="1" x14ac:dyDescent="0.25">
      <c r="A1283">
        <v>336664</v>
      </c>
      <c r="B1283" t="s">
        <v>132</v>
      </c>
      <c r="I1283" t="s">
        <v>134</v>
      </c>
      <c r="N1283" t="s">
        <v>134</v>
      </c>
      <c r="P1283" t="s">
        <v>137</v>
      </c>
      <c r="S1283" t="s">
        <v>137</v>
      </c>
      <c r="V1283" t="s">
        <v>134</v>
      </c>
      <c r="AA1283" t="s">
        <v>136</v>
      </c>
      <c r="BF1283">
        <v>0</v>
      </c>
    </row>
    <row r="1284" spans="1:58" customFormat="1" x14ac:dyDescent="0.25">
      <c r="A1284">
        <v>339039</v>
      </c>
      <c r="B1284" t="s">
        <v>132</v>
      </c>
      <c r="I1284" t="s">
        <v>137</v>
      </c>
      <c r="N1284" t="s">
        <v>136</v>
      </c>
      <c r="W1284" t="s">
        <v>136</v>
      </c>
      <c r="Y1284" t="s">
        <v>136</v>
      </c>
      <c r="Z1284" t="s">
        <v>136</v>
      </c>
      <c r="AA1284" t="s">
        <v>136</v>
      </c>
      <c r="BF1284">
        <v>0</v>
      </c>
    </row>
    <row r="1285" spans="1:58" customFormat="1" x14ac:dyDescent="0.25">
      <c r="A1285">
        <v>337377</v>
      </c>
      <c r="B1285" t="s">
        <v>132</v>
      </c>
      <c r="P1285" t="s">
        <v>137</v>
      </c>
      <c r="R1285" t="s">
        <v>137</v>
      </c>
      <c r="S1285" t="s">
        <v>137</v>
      </c>
      <c r="W1285" t="s">
        <v>137</v>
      </c>
      <c r="X1285" t="s">
        <v>136</v>
      </c>
      <c r="AA1285" t="s">
        <v>137</v>
      </c>
      <c r="BF1285">
        <v>0</v>
      </c>
    </row>
    <row r="1286" spans="1:58" customFormat="1" x14ac:dyDescent="0.25">
      <c r="A1286">
        <v>338903</v>
      </c>
      <c r="B1286" t="s">
        <v>132</v>
      </c>
      <c r="K1286" t="s">
        <v>137</v>
      </c>
      <c r="N1286" t="s">
        <v>137</v>
      </c>
      <c r="P1286" t="s">
        <v>136</v>
      </c>
      <c r="W1286" t="s">
        <v>136</v>
      </c>
      <c r="Z1286" t="s">
        <v>136</v>
      </c>
      <c r="BF1286">
        <v>0</v>
      </c>
    </row>
    <row r="1287" spans="1:58" customFormat="1" x14ac:dyDescent="0.25">
      <c r="A1287">
        <v>339607</v>
      </c>
      <c r="B1287" t="s">
        <v>132</v>
      </c>
      <c r="I1287" t="s">
        <v>137</v>
      </c>
      <c r="J1287" t="s">
        <v>134</v>
      </c>
      <c r="N1287" t="s">
        <v>134</v>
      </c>
      <c r="T1287" t="s">
        <v>134</v>
      </c>
      <c r="U1287" t="s">
        <v>134</v>
      </c>
      <c r="V1287" t="s">
        <v>134</v>
      </c>
      <c r="AA1287" t="s">
        <v>134</v>
      </c>
      <c r="BF1287">
        <v>0</v>
      </c>
    </row>
    <row r="1288" spans="1:58" customFormat="1" x14ac:dyDescent="0.25">
      <c r="A1288">
        <v>339601</v>
      </c>
      <c r="B1288" t="s">
        <v>132</v>
      </c>
      <c r="F1288" t="s">
        <v>136</v>
      </c>
      <c r="K1288" t="s">
        <v>137</v>
      </c>
      <c r="N1288" t="s">
        <v>134</v>
      </c>
      <c r="P1288" t="s">
        <v>137</v>
      </c>
      <c r="Q1288" t="s">
        <v>134</v>
      </c>
      <c r="R1288" t="s">
        <v>134</v>
      </c>
      <c r="V1288" t="s">
        <v>136</v>
      </c>
      <c r="W1288" t="s">
        <v>134</v>
      </c>
      <c r="Z1288" t="s">
        <v>134</v>
      </c>
      <c r="AA1288" t="s">
        <v>134</v>
      </c>
      <c r="BF1288">
        <v>0</v>
      </c>
    </row>
    <row r="1289" spans="1:58" customFormat="1" x14ac:dyDescent="0.25">
      <c r="A1289">
        <v>339650</v>
      </c>
      <c r="B1289" t="s">
        <v>132</v>
      </c>
      <c r="N1289" t="s">
        <v>136</v>
      </c>
      <c r="P1289" t="s">
        <v>137</v>
      </c>
      <c r="V1289" t="s">
        <v>134</v>
      </c>
      <c r="W1289" t="s">
        <v>136</v>
      </c>
      <c r="Z1289" t="s">
        <v>136</v>
      </c>
      <c r="AA1289" t="s">
        <v>136</v>
      </c>
      <c r="BF1289">
        <v>0</v>
      </c>
    </row>
    <row r="1290" spans="1:58" customFormat="1" x14ac:dyDescent="0.25">
      <c r="A1290">
        <v>339699</v>
      </c>
      <c r="B1290" t="s">
        <v>132</v>
      </c>
      <c r="K1290" t="s">
        <v>134</v>
      </c>
      <c r="P1290" t="s">
        <v>136</v>
      </c>
      <c r="V1290" t="s">
        <v>134</v>
      </c>
      <c r="W1290" t="s">
        <v>136</v>
      </c>
      <c r="Z1290" t="s">
        <v>136</v>
      </c>
      <c r="AA1290" t="s">
        <v>136</v>
      </c>
      <c r="BF1290">
        <v>0</v>
      </c>
    </row>
    <row r="1291" spans="1:58" customFormat="1" x14ac:dyDescent="0.25">
      <c r="A1291">
        <v>338248</v>
      </c>
      <c r="B1291" t="s">
        <v>132</v>
      </c>
      <c r="I1291" t="s">
        <v>137</v>
      </c>
      <c r="J1291" t="s">
        <v>137</v>
      </c>
      <c r="M1291" t="s">
        <v>137</v>
      </c>
      <c r="Q1291" t="s">
        <v>137</v>
      </c>
      <c r="S1291" t="s">
        <v>137</v>
      </c>
      <c r="T1291" t="s">
        <v>137</v>
      </c>
      <c r="W1291" t="s">
        <v>136</v>
      </c>
      <c r="X1291" t="s">
        <v>136</v>
      </c>
      <c r="AA1291" t="s">
        <v>136</v>
      </c>
      <c r="BF1291">
        <v>0</v>
      </c>
    </row>
    <row r="1292" spans="1:58" customFormat="1" x14ac:dyDescent="0.25">
      <c r="A1292">
        <v>335750</v>
      </c>
      <c r="B1292" t="s">
        <v>132</v>
      </c>
      <c r="I1292" t="s">
        <v>136</v>
      </c>
      <c r="P1292" t="s">
        <v>137</v>
      </c>
      <c r="V1292" t="s">
        <v>136</v>
      </c>
      <c r="W1292" t="s">
        <v>137</v>
      </c>
      <c r="Y1292" t="s">
        <v>137</v>
      </c>
      <c r="Z1292" t="s">
        <v>136</v>
      </c>
      <c r="AA1292" t="s">
        <v>136</v>
      </c>
      <c r="BF1292">
        <v>0</v>
      </c>
    </row>
    <row r="1293" spans="1:58" customFormat="1" x14ac:dyDescent="0.25">
      <c r="A1293">
        <v>338673</v>
      </c>
      <c r="B1293" t="s">
        <v>132</v>
      </c>
      <c r="I1293" t="s">
        <v>137</v>
      </c>
      <c r="N1293" t="s">
        <v>137</v>
      </c>
      <c r="P1293" t="s">
        <v>137</v>
      </c>
      <c r="V1293" t="s">
        <v>137</v>
      </c>
      <c r="W1293" t="s">
        <v>136</v>
      </c>
      <c r="Y1293" t="s">
        <v>136</v>
      </c>
      <c r="Z1293" t="s">
        <v>136</v>
      </c>
      <c r="AA1293" t="s">
        <v>136</v>
      </c>
      <c r="BF1293">
        <v>0</v>
      </c>
    </row>
    <row r="1294" spans="1:58" customFormat="1" x14ac:dyDescent="0.25">
      <c r="A1294">
        <v>337925</v>
      </c>
      <c r="B1294" t="s">
        <v>132</v>
      </c>
      <c r="I1294" t="s">
        <v>137</v>
      </c>
      <c r="N1294" t="s">
        <v>134</v>
      </c>
      <c r="V1294" t="s">
        <v>134</v>
      </c>
      <c r="X1294" t="s">
        <v>136</v>
      </c>
      <c r="AA1294" t="s">
        <v>134</v>
      </c>
      <c r="BF1294">
        <v>0</v>
      </c>
    </row>
    <row r="1295" spans="1:58" customFormat="1" x14ac:dyDescent="0.25">
      <c r="A1295">
        <v>338528</v>
      </c>
      <c r="B1295" t="s">
        <v>132</v>
      </c>
      <c r="G1295" t="s">
        <v>137</v>
      </c>
      <c r="K1295" t="s">
        <v>137</v>
      </c>
      <c r="L1295" t="s">
        <v>136</v>
      </c>
      <c r="O1295" t="s">
        <v>136</v>
      </c>
      <c r="P1295" t="s">
        <v>134</v>
      </c>
      <c r="Q1295" t="s">
        <v>134</v>
      </c>
      <c r="R1295" t="s">
        <v>134</v>
      </c>
      <c r="S1295" t="s">
        <v>134</v>
      </c>
      <c r="T1295" t="s">
        <v>134</v>
      </c>
      <c r="U1295" t="s">
        <v>134</v>
      </c>
      <c r="V1295" t="s">
        <v>134</v>
      </c>
      <c r="W1295" t="s">
        <v>134</v>
      </c>
      <c r="X1295" t="s">
        <v>134</v>
      </c>
      <c r="Y1295" t="s">
        <v>134</v>
      </c>
      <c r="Z1295" t="s">
        <v>134</v>
      </c>
      <c r="AA1295" t="s">
        <v>134</v>
      </c>
      <c r="AB1295" t="s">
        <v>134</v>
      </c>
      <c r="BF1295">
        <v>0</v>
      </c>
    </row>
    <row r="1296" spans="1:58" customFormat="1" x14ac:dyDescent="0.25">
      <c r="A1296">
        <v>320596</v>
      </c>
      <c r="B1296" t="s">
        <v>132</v>
      </c>
      <c r="C1296" t="s">
        <v>202</v>
      </c>
      <c r="D1296" t="s">
        <v>202</v>
      </c>
      <c r="G1296" t="s">
        <v>202</v>
      </c>
      <c r="N1296" t="s">
        <v>202</v>
      </c>
      <c r="O1296" t="s">
        <v>202</v>
      </c>
      <c r="P1296" t="s">
        <v>202</v>
      </c>
      <c r="Q1296" t="s">
        <v>202</v>
      </c>
      <c r="S1296" t="s">
        <v>202</v>
      </c>
      <c r="V1296" t="s">
        <v>202</v>
      </c>
      <c r="W1296" t="s">
        <v>202</v>
      </c>
      <c r="X1296" t="s">
        <v>202</v>
      </c>
      <c r="Z1296" t="s">
        <v>202</v>
      </c>
      <c r="AA1296" t="s">
        <v>202</v>
      </c>
      <c r="AB1296" t="s">
        <v>202</v>
      </c>
      <c r="BF1296" t="e">
        <v>#N/A</v>
      </c>
    </row>
    <row r="1297" spans="1:58" customFormat="1" x14ac:dyDescent="0.25">
      <c r="A1297">
        <v>322271</v>
      </c>
      <c r="B1297" t="s">
        <v>132</v>
      </c>
      <c r="F1297" t="s">
        <v>202</v>
      </c>
      <c r="M1297" t="s">
        <v>202</v>
      </c>
      <c r="O1297" t="s">
        <v>202</v>
      </c>
      <c r="T1297" t="s">
        <v>202</v>
      </c>
      <c r="W1297" t="s">
        <v>202</v>
      </c>
      <c r="X1297" t="s">
        <v>202</v>
      </c>
      <c r="Y1297" t="s">
        <v>202</v>
      </c>
      <c r="Z1297" t="s">
        <v>202</v>
      </c>
      <c r="AA1297" t="s">
        <v>202</v>
      </c>
      <c r="AB1297" t="s">
        <v>202</v>
      </c>
      <c r="BF1297" t="e">
        <v>#N/A</v>
      </c>
    </row>
    <row r="1298" spans="1:58" customFormat="1" x14ac:dyDescent="0.25">
      <c r="A1298">
        <v>304591</v>
      </c>
      <c r="B1298" t="s">
        <v>132</v>
      </c>
      <c r="C1298" t="s">
        <v>202</v>
      </c>
      <c r="M1298" t="s">
        <v>202</v>
      </c>
      <c r="P1298" t="s">
        <v>202</v>
      </c>
      <c r="W1298" t="s">
        <v>202</v>
      </c>
      <c r="Z1298" t="s">
        <v>202</v>
      </c>
      <c r="AB1298" t="s">
        <v>202</v>
      </c>
      <c r="BF1298" t="e">
        <v>#N/A</v>
      </c>
    </row>
    <row r="1299" spans="1:58" customFormat="1" x14ac:dyDescent="0.25">
      <c r="A1299">
        <v>327043</v>
      </c>
      <c r="B1299" t="s">
        <v>203</v>
      </c>
      <c r="F1299" t="s">
        <v>202</v>
      </c>
      <c r="H1299" t="s">
        <v>202</v>
      </c>
      <c r="L1299" t="s">
        <v>202</v>
      </c>
      <c r="N1299" t="s">
        <v>202</v>
      </c>
      <c r="P1299" t="s">
        <v>202</v>
      </c>
      <c r="Q1299" t="s">
        <v>202</v>
      </c>
      <c r="R1299" t="s">
        <v>202</v>
      </c>
      <c r="S1299" t="s">
        <v>202</v>
      </c>
      <c r="T1299" t="s">
        <v>202</v>
      </c>
      <c r="U1299" t="s">
        <v>202</v>
      </c>
      <c r="V1299" t="s">
        <v>202</v>
      </c>
      <c r="BF1299" t="e">
        <v>#N/A</v>
      </c>
    </row>
    <row r="1300" spans="1:58" customFormat="1" x14ac:dyDescent="0.25">
      <c r="A1300">
        <v>337721</v>
      </c>
      <c r="B1300" t="s">
        <v>203</v>
      </c>
      <c r="F1300" t="s">
        <v>202</v>
      </c>
      <c r="K1300" t="s">
        <v>202</v>
      </c>
      <c r="O1300" t="s">
        <v>202</v>
      </c>
      <c r="P1300" t="s">
        <v>202</v>
      </c>
      <c r="Q1300" t="s">
        <v>202</v>
      </c>
      <c r="R1300" t="s">
        <v>202</v>
      </c>
      <c r="S1300" t="s">
        <v>202</v>
      </c>
      <c r="T1300" t="s">
        <v>202</v>
      </c>
      <c r="U1300" t="s">
        <v>202</v>
      </c>
      <c r="V1300" t="s">
        <v>202</v>
      </c>
      <c r="BF1300" t="s">
        <v>3529</v>
      </c>
    </row>
    <row r="1301" spans="1:58" customFormat="1" x14ac:dyDescent="0.25">
      <c r="A1301">
        <v>338071</v>
      </c>
      <c r="B1301" t="s">
        <v>203</v>
      </c>
      <c r="F1301" t="s">
        <v>202</v>
      </c>
      <c r="G1301" t="s">
        <v>202</v>
      </c>
      <c r="H1301" t="s">
        <v>202</v>
      </c>
      <c r="O1301" t="s">
        <v>202</v>
      </c>
      <c r="P1301" t="s">
        <v>202</v>
      </c>
      <c r="Q1301" t="s">
        <v>202</v>
      </c>
      <c r="R1301" t="s">
        <v>202</v>
      </c>
      <c r="S1301" t="s">
        <v>202</v>
      </c>
      <c r="T1301" t="s">
        <v>202</v>
      </c>
      <c r="U1301" t="s">
        <v>202</v>
      </c>
      <c r="V1301" t="s">
        <v>202</v>
      </c>
      <c r="BF1301" t="s">
        <v>3529</v>
      </c>
    </row>
    <row r="1302" spans="1:58" customFormat="1" x14ac:dyDescent="0.25">
      <c r="A1302">
        <v>336553</v>
      </c>
      <c r="B1302" t="s">
        <v>203</v>
      </c>
      <c r="F1302" t="s">
        <v>202</v>
      </c>
      <c r="K1302" t="s">
        <v>202</v>
      </c>
      <c r="P1302" t="s">
        <v>202</v>
      </c>
      <c r="Q1302" t="s">
        <v>202</v>
      </c>
      <c r="R1302" t="s">
        <v>202</v>
      </c>
      <c r="S1302" t="s">
        <v>202</v>
      </c>
      <c r="T1302" t="s">
        <v>202</v>
      </c>
      <c r="U1302" t="s">
        <v>202</v>
      </c>
      <c r="V1302" t="s">
        <v>202</v>
      </c>
      <c r="BF1302" t="s">
        <v>3529</v>
      </c>
    </row>
    <row r="1303" spans="1:58" customFormat="1" x14ac:dyDescent="0.25">
      <c r="A1303">
        <v>337831</v>
      </c>
      <c r="B1303" t="s">
        <v>203</v>
      </c>
      <c r="E1303" t="s">
        <v>202</v>
      </c>
      <c r="L1303" t="s">
        <v>202</v>
      </c>
      <c r="O1303" t="s">
        <v>202</v>
      </c>
      <c r="P1303" t="s">
        <v>202</v>
      </c>
      <c r="Q1303" t="s">
        <v>202</v>
      </c>
      <c r="R1303" t="s">
        <v>202</v>
      </c>
      <c r="S1303" t="s">
        <v>202</v>
      </c>
      <c r="T1303" t="s">
        <v>202</v>
      </c>
      <c r="U1303" t="s">
        <v>202</v>
      </c>
      <c r="V1303" t="s">
        <v>202</v>
      </c>
      <c r="BF1303" t="s">
        <v>3176</v>
      </c>
    </row>
    <row r="1304" spans="1:58" customFormat="1" x14ac:dyDescent="0.25">
      <c r="A1304">
        <v>337334</v>
      </c>
      <c r="B1304" t="s">
        <v>203</v>
      </c>
      <c r="F1304" t="s">
        <v>202</v>
      </c>
      <c r="H1304" t="s">
        <v>202</v>
      </c>
      <c r="I1304" t="s">
        <v>202</v>
      </c>
      <c r="N1304" t="s">
        <v>202</v>
      </c>
      <c r="P1304" t="s">
        <v>202</v>
      </c>
      <c r="Q1304" t="s">
        <v>202</v>
      </c>
      <c r="R1304" t="s">
        <v>202</v>
      </c>
      <c r="S1304" t="s">
        <v>202</v>
      </c>
      <c r="T1304" t="s">
        <v>202</v>
      </c>
      <c r="U1304" t="s">
        <v>202</v>
      </c>
      <c r="V1304" t="s">
        <v>202</v>
      </c>
      <c r="BF1304" t="s">
        <v>3176</v>
      </c>
    </row>
    <row r="1305" spans="1:58" customFormat="1" x14ac:dyDescent="0.25">
      <c r="A1305">
        <v>336115</v>
      </c>
      <c r="B1305" t="s">
        <v>203</v>
      </c>
      <c r="D1305" t="s">
        <v>202</v>
      </c>
      <c r="K1305" t="s">
        <v>202</v>
      </c>
      <c r="N1305" t="s">
        <v>202</v>
      </c>
      <c r="O1305" t="s">
        <v>202</v>
      </c>
      <c r="P1305" t="s">
        <v>202</v>
      </c>
      <c r="Q1305" t="s">
        <v>202</v>
      </c>
      <c r="R1305" t="s">
        <v>202</v>
      </c>
      <c r="S1305" t="s">
        <v>202</v>
      </c>
      <c r="T1305" t="s">
        <v>202</v>
      </c>
      <c r="U1305" t="s">
        <v>202</v>
      </c>
      <c r="V1305" t="s">
        <v>202</v>
      </c>
      <c r="BF1305" t="s">
        <v>3183</v>
      </c>
    </row>
    <row r="1306" spans="1:58" customFormat="1" x14ac:dyDescent="0.25">
      <c r="A1306">
        <v>336666</v>
      </c>
      <c r="B1306" t="s">
        <v>203</v>
      </c>
      <c r="P1306" t="s">
        <v>134</v>
      </c>
      <c r="Q1306" t="s">
        <v>134</v>
      </c>
      <c r="R1306" t="s">
        <v>134</v>
      </c>
      <c r="S1306" t="s">
        <v>134</v>
      </c>
      <c r="T1306" t="s">
        <v>134</v>
      </c>
      <c r="U1306" t="s">
        <v>134</v>
      </c>
      <c r="V1306" t="s">
        <v>134</v>
      </c>
      <c r="BF1306" t="s">
        <v>3183</v>
      </c>
    </row>
    <row r="1307" spans="1:58" customFormat="1" x14ac:dyDescent="0.25">
      <c r="A1307">
        <v>334304</v>
      </c>
      <c r="B1307" t="s">
        <v>203</v>
      </c>
      <c r="D1307" t="s">
        <v>202</v>
      </c>
      <c r="H1307" t="s">
        <v>202</v>
      </c>
      <c r="N1307" t="s">
        <v>202</v>
      </c>
      <c r="O1307" t="s">
        <v>202</v>
      </c>
      <c r="P1307" t="s">
        <v>202</v>
      </c>
      <c r="Q1307" t="s">
        <v>202</v>
      </c>
      <c r="R1307" t="s">
        <v>202</v>
      </c>
      <c r="S1307" t="s">
        <v>202</v>
      </c>
      <c r="T1307" t="s">
        <v>202</v>
      </c>
      <c r="U1307" t="s">
        <v>202</v>
      </c>
      <c r="V1307" t="s">
        <v>202</v>
      </c>
      <c r="BF1307" t="s">
        <v>3180</v>
      </c>
    </row>
    <row r="1308" spans="1:58" customFormat="1" x14ac:dyDescent="0.25">
      <c r="A1308">
        <v>308178</v>
      </c>
      <c r="B1308" t="s">
        <v>203</v>
      </c>
      <c r="P1308" t="s">
        <v>134</v>
      </c>
      <c r="Q1308" t="s">
        <v>134</v>
      </c>
      <c r="R1308" t="s">
        <v>134</v>
      </c>
      <c r="S1308" t="s">
        <v>134</v>
      </c>
      <c r="T1308" t="s">
        <v>134</v>
      </c>
      <c r="U1308" t="s">
        <v>134</v>
      </c>
      <c r="BF1308" t="s">
        <v>3180</v>
      </c>
    </row>
    <row r="1309" spans="1:58" customFormat="1" x14ac:dyDescent="0.25">
      <c r="A1309">
        <v>335130</v>
      </c>
      <c r="B1309" t="s">
        <v>203</v>
      </c>
      <c r="K1309" t="s">
        <v>202</v>
      </c>
      <c r="L1309" t="s">
        <v>202</v>
      </c>
      <c r="P1309" t="s">
        <v>202</v>
      </c>
      <c r="Q1309" t="s">
        <v>202</v>
      </c>
      <c r="R1309" t="s">
        <v>202</v>
      </c>
      <c r="S1309" t="s">
        <v>202</v>
      </c>
      <c r="T1309" t="s">
        <v>202</v>
      </c>
      <c r="U1309" t="s">
        <v>202</v>
      </c>
      <c r="V1309" t="s">
        <v>202</v>
      </c>
      <c r="BF1309" t="s">
        <v>3182</v>
      </c>
    </row>
    <row r="1310" spans="1:58" customFormat="1" x14ac:dyDescent="0.25">
      <c r="A1310">
        <v>326302</v>
      </c>
      <c r="B1310" t="s">
        <v>203</v>
      </c>
      <c r="H1310" t="s">
        <v>202</v>
      </c>
      <c r="I1310" t="s">
        <v>202</v>
      </c>
      <c r="N1310" t="s">
        <v>202</v>
      </c>
      <c r="O1310" t="s">
        <v>202</v>
      </c>
      <c r="P1310" t="s">
        <v>202</v>
      </c>
      <c r="Q1310" t="s">
        <v>202</v>
      </c>
      <c r="R1310" t="s">
        <v>202</v>
      </c>
      <c r="S1310" t="s">
        <v>202</v>
      </c>
      <c r="T1310" t="s">
        <v>202</v>
      </c>
      <c r="U1310" t="s">
        <v>202</v>
      </c>
      <c r="V1310" t="s">
        <v>202</v>
      </c>
      <c r="BF1310" t="s">
        <v>3181</v>
      </c>
    </row>
    <row r="1311" spans="1:58" customFormat="1" x14ac:dyDescent="0.25">
      <c r="A1311">
        <v>333885</v>
      </c>
      <c r="B1311" t="s">
        <v>203</v>
      </c>
      <c r="F1311" t="s">
        <v>202</v>
      </c>
      <c r="I1311" t="s">
        <v>202</v>
      </c>
      <c r="N1311" t="s">
        <v>202</v>
      </c>
      <c r="O1311" t="s">
        <v>202</v>
      </c>
      <c r="P1311" t="s">
        <v>202</v>
      </c>
      <c r="Q1311" t="s">
        <v>202</v>
      </c>
      <c r="R1311" t="s">
        <v>202</v>
      </c>
      <c r="S1311" t="s">
        <v>202</v>
      </c>
      <c r="T1311" t="s">
        <v>202</v>
      </c>
      <c r="U1311" t="s">
        <v>202</v>
      </c>
      <c r="V1311" t="s">
        <v>202</v>
      </c>
      <c r="BF1311" t="s">
        <v>3181</v>
      </c>
    </row>
    <row r="1312" spans="1:58" customFormat="1" x14ac:dyDescent="0.25">
      <c r="A1312">
        <v>328126</v>
      </c>
      <c r="B1312" t="s">
        <v>203</v>
      </c>
      <c r="H1312" t="s">
        <v>202</v>
      </c>
      <c r="J1312" t="s">
        <v>202</v>
      </c>
      <c r="K1312" t="s">
        <v>202</v>
      </c>
      <c r="L1312" t="s">
        <v>202</v>
      </c>
      <c r="P1312" t="s">
        <v>202</v>
      </c>
      <c r="Q1312" t="s">
        <v>202</v>
      </c>
      <c r="R1312" t="s">
        <v>202</v>
      </c>
      <c r="S1312" t="s">
        <v>202</v>
      </c>
      <c r="T1312" t="s">
        <v>202</v>
      </c>
      <c r="U1312" t="s">
        <v>202</v>
      </c>
      <c r="V1312" t="s">
        <v>202</v>
      </c>
      <c r="BF1312" t="s">
        <v>3181</v>
      </c>
    </row>
    <row r="1313" spans="1:58" customFormat="1" x14ac:dyDescent="0.25">
      <c r="A1313">
        <v>333970</v>
      </c>
      <c r="B1313" t="s">
        <v>203</v>
      </c>
      <c r="I1313" t="s">
        <v>202</v>
      </c>
      <c r="N1313" t="s">
        <v>202</v>
      </c>
      <c r="P1313" t="s">
        <v>202</v>
      </c>
      <c r="Q1313" t="s">
        <v>202</v>
      </c>
      <c r="R1313" t="s">
        <v>202</v>
      </c>
      <c r="S1313" t="s">
        <v>202</v>
      </c>
      <c r="T1313" t="s">
        <v>202</v>
      </c>
      <c r="U1313" t="s">
        <v>202</v>
      </c>
      <c r="V1313" t="s">
        <v>202</v>
      </c>
      <c r="BF1313" t="s">
        <v>3181</v>
      </c>
    </row>
    <row r="1314" spans="1:58" customFormat="1" x14ac:dyDescent="0.25">
      <c r="A1314">
        <v>334027</v>
      </c>
      <c r="B1314" t="s">
        <v>203</v>
      </c>
      <c r="K1314" t="s">
        <v>202</v>
      </c>
      <c r="P1314" t="s">
        <v>202</v>
      </c>
      <c r="Q1314" t="s">
        <v>202</v>
      </c>
      <c r="R1314" t="s">
        <v>202</v>
      </c>
      <c r="S1314" t="s">
        <v>202</v>
      </c>
      <c r="T1314" t="s">
        <v>202</v>
      </c>
      <c r="U1314" t="s">
        <v>202</v>
      </c>
      <c r="V1314" t="s">
        <v>202</v>
      </c>
      <c r="BF1314" t="s">
        <v>3181</v>
      </c>
    </row>
    <row r="1315" spans="1:58" customFormat="1" x14ac:dyDescent="0.25">
      <c r="A1315">
        <v>338735</v>
      </c>
      <c r="B1315" t="s">
        <v>203</v>
      </c>
      <c r="L1315" t="s">
        <v>137</v>
      </c>
      <c r="P1315" t="s">
        <v>134</v>
      </c>
      <c r="Q1315" t="s">
        <v>134</v>
      </c>
      <c r="R1315" t="s">
        <v>134</v>
      </c>
      <c r="S1315" t="s">
        <v>134</v>
      </c>
      <c r="T1315" t="s">
        <v>134</v>
      </c>
      <c r="U1315" t="s">
        <v>134</v>
      </c>
      <c r="V1315" t="s">
        <v>134</v>
      </c>
      <c r="BF1315" t="s">
        <v>3525</v>
      </c>
    </row>
    <row r="1316" spans="1:58" customFormat="1" x14ac:dyDescent="0.25">
      <c r="A1316">
        <v>328284</v>
      </c>
      <c r="B1316" t="s">
        <v>203</v>
      </c>
      <c r="L1316" t="s">
        <v>202</v>
      </c>
      <c r="O1316" t="s">
        <v>202</v>
      </c>
      <c r="P1316" t="s">
        <v>202</v>
      </c>
      <c r="Q1316" t="s">
        <v>202</v>
      </c>
      <c r="R1316" t="s">
        <v>202</v>
      </c>
      <c r="S1316" t="s">
        <v>202</v>
      </c>
      <c r="T1316" t="s">
        <v>202</v>
      </c>
      <c r="U1316" t="s">
        <v>202</v>
      </c>
      <c r="V1316" t="s">
        <v>202</v>
      </c>
      <c r="BF1316" t="s">
        <v>3185</v>
      </c>
    </row>
    <row r="1317" spans="1:58" customFormat="1" x14ac:dyDescent="0.25">
      <c r="A1317">
        <v>323112</v>
      </c>
      <c r="B1317" t="s">
        <v>203</v>
      </c>
      <c r="J1317" t="s">
        <v>202</v>
      </c>
      <c r="N1317" t="s">
        <v>202</v>
      </c>
      <c r="P1317" t="s">
        <v>202</v>
      </c>
      <c r="Q1317" t="s">
        <v>202</v>
      </c>
      <c r="R1317" t="s">
        <v>202</v>
      </c>
      <c r="S1317" t="s">
        <v>202</v>
      </c>
      <c r="T1317" t="s">
        <v>202</v>
      </c>
      <c r="U1317" t="s">
        <v>202</v>
      </c>
      <c r="V1317" t="s">
        <v>202</v>
      </c>
      <c r="BF1317" t="s">
        <v>3185</v>
      </c>
    </row>
    <row r="1318" spans="1:58" customFormat="1" x14ac:dyDescent="0.25">
      <c r="A1318">
        <v>332079</v>
      </c>
      <c r="B1318" t="s">
        <v>203</v>
      </c>
      <c r="C1318" t="s">
        <v>202</v>
      </c>
      <c r="P1318" t="s">
        <v>202</v>
      </c>
      <c r="Q1318" t="s">
        <v>202</v>
      </c>
      <c r="R1318" t="s">
        <v>202</v>
      </c>
      <c r="S1318" t="s">
        <v>202</v>
      </c>
      <c r="T1318" t="s">
        <v>202</v>
      </c>
      <c r="U1318" t="s">
        <v>202</v>
      </c>
      <c r="V1318" t="s">
        <v>202</v>
      </c>
      <c r="BF1318" t="s">
        <v>3184</v>
      </c>
    </row>
    <row r="1319" spans="1:58" customFormat="1" x14ac:dyDescent="0.25">
      <c r="A1319">
        <v>328129</v>
      </c>
      <c r="B1319" t="s">
        <v>203</v>
      </c>
      <c r="K1319" t="s">
        <v>202</v>
      </c>
      <c r="P1319" t="s">
        <v>202</v>
      </c>
      <c r="Q1319" t="s">
        <v>202</v>
      </c>
      <c r="R1319" t="s">
        <v>202</v>
      </c>
      <c r="S1319" t="s">
        <v>202</v>
      </c>
      <c r="T1319" t="s">
        <v>202</v>
      </c>
      <c r="U1319" t="s">
        <v>202</v>
      </c>
      <c r="V1319" t="s">
        <v>202</v>
      </c>
      <c r="BF1319" t="s">
        <v>3184</v>
      </c>
    </row>
    <row r="1320" spans="1:58" customFormat="1" x14ac:dyDescent="0.25">
      <c r="A1320">
        <v>317595</v>
      </c>
      <c r="B1320" t="s">
        <v>203</v>
      </c>
      <c r="P1320" t="s">
        <v>134</v>
      </c>
      <c r="Q1320" t="s">
        <v>134</v>
      </c>
      <c r="R1320" t="s">
        <v>134</v>
      </c>
      <c r="S1320" t="s">
        <v>134</v>
      </c>
      <c r="T1320" t="s">
        <v>134</v>
      </c>
      <c r="U1320" t="s">
        <v>134</v>
      </c>
      <c r="V1320" t="s">
        <v>134</v>
      </c>
      <c r="BF1320" t="s">
        <v>3184</v>
      </c>
    </row>
    <row r="1321" spans="1:58" customFormat="1" x14ac:dyDescent="0.25">
      <c r="A1321">
        <v>325207</v>
      </c>
      <c r="B1321" t="s">
        <v>203</v>
      </c>
      <c r="P1321" t="s">
        <v>134</v>
      </c>
      <c r="Q1321" t="s">
        <v>134</v>
      </c>
      <c r="R1321" t="s">
        <v>134</v>
      </c>
      <c r="S1321" t="s">
        <v>134</v>
      </c>
      <c r="T1321" t="s">
        <v>134</v>
      </c>
      <c r="U1321" t="s">
        <v>134</v>
      </c>
      <c r="V1321" t="s">
        <v>134</v>
      </c>
      <c r="BF1321" t="s">
        <v>3184</v>
      </c>
    </row>
    <row r="1322" spans="1:58" customFormat="1" x14ac:dyDescent="0.25">
      <c r="A1322">
        <v>339651</v>
      </c>
      <c r="B1322" t="s">
        <v>203</v>
      </c>
      <c r="H1322" t="s">
        <v>136</v>
      </c>
      <c r="N1322" t="s">
        <v>134</v>
      </c>
      <c r="O1322" t="s">
        <v>134</v>
      </c>
      <c r="P1322" t="s">
        <v>134</v>
      </c>
      <c r="Q1322" t="s">
        <v>134</v>
      </c>
      <c r="R1322" t="s">
        <v>134</v>
      </c>
      <c r="S1322" t="s">
        <v>134</v>
      </c>
      <c r="T1322" t="s">
        <v>134</v>
      </c>
      <c r="U1322" t="s">
        <v>134</v>
      </c>
      <c r="V1322" t="s">
        <v>134</v>
      </c>
      <c r="BF1322">
        <v>0</v>
      </c>
    </row>
    <row r="1323" spans="1:58" customFormat="1" x14ac:dyDescent="0.25">
      <c r="A1323">
        <v>339151</v>
      </c>
      <c r="B1323" t="s">
        <v>203</v>
      </c>
      <c r="F1323" t="s">
        <v>137</v>
      </c>
      <c r="K1323" t="s">
        <v>134</v>
      </c>
      <c r="O1323" t="s">
        <v>134</v>
      </c>
      <c r="P1323" t="s">
        <v>134</v>
      </c>
      <c r="Q1323" t="s">
        <v>134</v>
      </c>
      <c r="R1323" t="s">
        <v>134</v>
      </c>
      <c r="S1323" t="s">
        <v>134</v>
      </c>
      <c r="T1323" t="s">
        <v>134</v>
      </c>
      <c r="U1323" t="s">
        <v>134</v>
      </c>
      <c r="V1323" t="s">
        <v>134</v>
      </c>
      <c r="BF1323">
        <v>0</v>
      </c>
    </row>
    <row r="1324" spans="1:58" customFormat="1" x14ac:dyDescent="0.25">
      <c r="A1324">
        <v>339850</v>
      </c>
      <c r="B1324" t="s">
        <v>203</v>
      </c>
      <c r="K1324" t="s">
        <v>136</v>
      </c>
      <c r="N1324" t="s">
        <v>136</v>
      </c>
      <c r="O1324" t="s">
        <v>134</v>
      </c>
      <c r="P1324" t="s">
        <v>134</v>
      </c>
      <c r="Q1324" t="s">
        <v>134</v>
      </c>
      <c r="R1324" t="s">
        <v>134</v>
      </c>
      <c r="S1324" t="s">
        <v>134</v>
      </c>
      <c r="T1324" t="s">
        <v>134</v>
      </c>
      <c r="U1324" t="s">
        <v>134</v>
      </c>
      <c r="V1324" t="s">
        <v>134</v>
      </c>
      <c r="BF1324">
        <v>0</v>
      </c>
    </row>
    <row r="1325" spans="1:58" customFormat="1" x14ac:dyDescent="0.25">
      <c r="A1325">
        <v>339057</v>
      </c>
      <c r="B1325" t="s">
        <v>203</v>
      </c>
      <c r="D1325" t="s">
        <v>137</v>
      </c>
      <c r="K1325" t="s">
        <v>137</v>
      </c>
      <c r="N1325" t="s">
        <v>136</v>
      </c>
      <c r="O1325" t="s">
        <v>134</v>
      </c>
      <c r="P1325" t="s">
        <v>134</v>
      </c>
      <c r="Q1325" t="s">
        <v>134</v>
      </c>
      <c r="R1325" t="s">
        <v>134</v>
      </c>
      <c r="S1325" t="s">
        <v>134</v>
      </c>
      <c r="T1325" t="s">
        <v>134</v>
      </c>
      <c r="U1325" t="s">
        <v>134</v>
      </c>
      <c r="V1325" t="s">
        <v>134</v>
      </c>
      <c r="BF1325">
        <v>0</v>
      </c>
    </row>
    <row r="1326" spans="1:58" customFormat="1" x14ac:dyDescent="0.25">
      <c r="A1326">
        <v>339960</v>
      </c>
      <c r="B1326" t="s">
        <v>203</v>
      </c>
      <c r="G1326" t="s">
        <v>136</v>
      </c>
      <c r="O1326" t="s">
        <v>134</v>
      </c>
      <c r="P1326" t="s">
        <v>134</v>
      </c>
      <c r="Q1326" t="s">
        <v>134</v>
      </c>
      <c r="R1326" t="s">
        <v>134</v>
      </c>
      <c r="S1326" t="s">
        <v>134</v>
      </c>
      <c r="T1326" t="s">
        <v>134</v>
      </c>
      <c r="U1326" t="s">
        <v>134</v>
      </c>
      <c r="V1326" t="s">
        <v>134</v>
      </c>
      <c r="BF1326">
        <v>0</v>
      </c>
    </row>
    <row r="1327" spans="1:58" customFormat="1" x14ac:dyDescent="0.25">
      <c r="A1327">
        <v>339856</v>
      </c>
      <c r="B1327" t="s">
        <v>203</v>
      </c>
      <c r="F1327" t="s">
        <v>136</v>
      </c>
      <c r="M1327" t="s">
        <v>134</v>
      </c>
      <c r="N1327" t="s">
        <v>136</v>
      </c>
      <c r="O1327" t="s">
        <v>134</v>
      </c>
      <c r="P1327" t="s">
        <v>134</v>
      </c>
      <c r="Q1327" t="s">
        <v>134</v>
      </c>
      <c r="R1327" t="s">
        <v>134</v>
      </c>
      <c r="S1327" t="s">
        <v>134</v>
      </c>
      <c r="T1327" t="s">
        <v>134</v>
      </c>
      <c r="U1327" t="s">
        <v>134</v>
      </c>
      <c r="V1327" t="s">
        <v>134</v>
      </c>
      <c r="BF1327">
        <v>0</v>
      </c>
    </row>
    <row r="1328" spans="1:58" customFormat="1" x14ac:dyDescent="0.25">
      <c r="A1328">
        <v>339952</v>
      </c>
      <c r="B1328" t="s">
        <v>203</v>
      </c>
      <c r="H1328" t="s">
        <v>136</v>
      </c>
      <c r="J1328" t="s">
        <v>134</v>
      </c>
      <c r="K1328" t="s">
        <v>134</v>
      </c>
      <c r="O1328" t="s">
        <v>134</v>
      </c>
      <c r="P1328" t="s">
        <v>134</v>
      </c>
      <c r="Q1328" t="s">
        <v>134</v>
      </c>
      <c r="R1328" t="s">
        <v>134</v>
      </c>
      <c r="S1328" t="s">
        <v>134</v>
      </c>
      <c r="T1328" t="s">
        <v>134</v>
      </c>
      <c r="U1328" t="s">
        <v>134</v>
      </c>
      <c r="V1328" t="s">
        <v>134</v>
      </c>
      <c r="BF1328">
        <v>0</v>
      </c>
    </row>
    <row r="1329" spans="1:58" customFormat="1" x14ac:dyDescent="0.25">
      <c r="A1329">
        <v>339401</v>
      </c>
      <c r="B1329" t="s">
        <v>203</v>
      </c>
      <c r="K1329" t="s">
        <v>134</v>
      </c>
      <c r="N1329" t="s">
        <v>136</v>
      </c>
      <c r="O1329" t="s">
        <v>134</v>
      </c>
      <c r="P1329" t="s">
        <v>134</v>
      </c>
      <c r="Q1329" t="s">
        <v>134</v>
      </c>
      <c r="R1329" t="s">
        <v>134</v>
      </c>
      <c r="S1329" t="s">
        <v>134</v>
      </c>
      <c r="T1329" t="s">
        <v>134</v>
      </c>
      <c r="U1329" t="s">
        <v>134</v>
      </c>
      <c r="V1329" t="s">
        <v>134</v>
      </c>
      <c r="BF1329">
        <v>0</v>
      </c>
    </row>
    <row r="1330" spans="1:58" customFormat="1" x14ac:dyDescent="0.25">
      <c r="A1330">
        <v>339793</v>
      </c>
      <c r="B1330" t="s">
        <v>203</v>
      </c>
      <c r="J1330" t="s">
        <v>136</v>
      </c>
      <c r="K1330" t="s">
        <v>136</v>
      </c>
      <c r="O1330" t="s">
        <v>134</v>
      </c>
      <c r="P1330" t="s">
        <v>134</v>
      </c>
      <c r="Q1330" t="s">
        <v>134</v>
      </c>
      <c r="R1330" t="s">
        <v>134</v>
      </c>
      <c r="S1330" t="s">
        <v>134</v>
      </c>
      <c r="T1330" t="s">
        <v>134</v>
      </c>
      <c r="U1330" t="s">
        <v>134</v>
      </c>
      <c r="V1330" t="s">
        <v>134</v>
      </c>
      <c r="BF1330">
        <v>0</v>
      </c>
    </row>
    <row r="1331" spans="1:58" customFormat="1" x14ac:dyDescent="0.25">
      <c r="A1331">
        <v>339947</v>
      </c>
      <c r="B1331" t="s">
        <v>203</v>
      </c>
      <c r="K1331" t="s">
        <v>136</v>
      </c>
      <c r="O1331" t="s">
        <v>134</v>
      </c>
      <c r="P1331" t="s">
        <v>134</v>
      </c>
      <c r="Q1331" t="s">
        <v>134</v>
      </c>
      <c r="R1331" t="s">
        <v>134</v>
      </c>
      <c r="S1331" t="s">
        <v>134</v>
      </c>
      <c r="T1331" t="s">
        <v>134</v>
      </c>
      <c r="U1331" t="s">
        <v>134</v>
      </c>
      <c r="V1331" t="s">
        <v>134</v>
      </c>
      <c r="BF1331">
        <v>0</v>
      </c>
    </row>
    <row r="1332" spans="1:58" customFormat="1" x14ac:dyDescent="0.25">
      <c r="A1332">
        <v>339957</v>
      </c>
      <c r="B1332" t="s">
        <v>203</v>
      </c>
      <c r="F1332" t="s">
        <v>136</v>
      </c>
      <c r="K1332" t="s">
        <v>134</v>
      </c>
      <c r="O1332" t="s">
        <v>134</v>
      </c>
      <c r="P1332" t="s">
        <v>134</v>
      </c>
      <c r="Q1332" t="s">
        <v>134</v>
      </c>
      <c r="R1332" t="s">
        <v>134</v>
      </c>
      <c r="S1332" t="s">
        <v>134</v>
      </c>
      <c r="T1332" t="s">
        <v>134</v>
      </c>
      <c r="U1332" t="s">
        <v>134</v>
      </c>
      <c r="V1332" t="s">
        <v>134</v>
      </c>
      <c r="BF1332">
        <v>0</v>
      </c>
    </row>
    <row r="1333" spans="1:58" customFormat="1" x14ac:dyDescent="0.25">
      <c r="A1333">
        <v>339762</v>
      </c>
      <c r="B1333" t="s">
        <v>203</v>
      </c>
      <c r="K1333" t="s">
        <v>134</v>
      </c>
      <c r="M1333" t="s">
        <v>134</v>
      </c>
      <c r="N1333" t="s">
        <v>136</v>
      </c>
      <c r="O1333" t="s">
        <v>134</v>
      </c>
      <c r="P1333" t="s">
        <v>134</v>
      </c>
      <c r="Q1333" t="s">
        <v>134</v>
      </c>
      <c r="R1333" t="s">
        <v>134</v>
      </c>
      <c r="S1333" t="s">
        <v>134</v>
      </c>
      <c r="T1333" t="s">
        <v>134</v>
      </c>
      <c r="U1333" t="s">
        <v>134</v>
      </c>
      <c r="V1333" t="s">
        <v>134</v>
      </c>
      <c r="BF1333">
        <v>0</v>
      </c>
    </row>
    <row r="1334" spans="1:58" customFormat="1" x14ac:dyDescent="0.25">
      <c r="A1334">
        <v>339946</v>
      </c>
      <c r="B1334" t="s">
        <v>203</v>
      </c>
      <c r="K1334" t="s">
        <v>134</v>
      </c>
      <c r="M1334" t="s">
        <v>134</v>
      </c>
      <c r="N1334" t="s">
        <v>136</v>
      </c>
      <c r="O1334" t="s">
        <v>136</v>
      </c>
      <c r="P1334" t="s">
        <v>134</v>
      </c>
      <c r="Q1334" t="s">
        <v>134</v>
      </c>
      <c r="R1334" t="s">
        <v>134</v>
      </c>
      <c r="S1334" t="s">
        <v>134</v>
      </c>
      <c r="T1334" t="s">
        <v>134</v>
      </c>
      <c r="U1334" t="s">
        <v>134</v>
      </c>
      <c r="V1334" t="s">
        <v>134</v>
      </c>
      <c r="BF1334">
        <v>0</v>
      </c>
    </row>
    <row r="1335" spans="1:58" customFormat="1" x14ac:dyDescent="0.25">
      <c r="A1335">
        <v>340052</v>
      </c>
      <c r="B1335" t="s">
        <v>203</v>
      </c>
      <c r="K1335" t="s">
        <v>136</v>
      </c>
      <c r="N1335" t="s">
        <v>134</v>
      </c>
      <c r="O1335" t="s">
        <v>136</v>
      </c>
      <c r="P1335" t="s">
        <v>134</v>
      </c>
      <c r="Q1335" t="s">
        <v>134</v>
      </c>
      <c r="R1335" t="s">
        <v>134</v>
      </c>
      <c r="S1335" t="s">
        <v>134</v>
      </c>
      <c r="T1335" t="s">
        <v>134</v>
      </c>
      <c r="U1335" t="s">
        <v>134</v>
      </c>
      <c r="V1335" t="s">
        <v>134</v>
      </c>
      <c r="BF1335">
        <v>0</v>
      </c>
    </row>
    <row r="1336" spans="1:58" customFormat="1" x14ac:dyDescent="0.25">
      <c r="A1336">
        <v>340022</v>
      </c>
      <c r="B1336" t="s">
        <v>203</v>
      </c>
      <c r="G1336" t="s">
        <v>137</v>
      </c>
      <c r="J1336" t="s">
        <v>136</v>
      </c>
      <c r="N1336" t="s">
        <v>136</v>
      </c>
      <c r="O1336" t="s">
        <v>136</v>
      </c>
      <c r="P1336" t="s">
        <v>134</v>
      </c>
      <c r="Q1336" t="s">
        <v>134</v>
      </c>
      <c r="R1336" t="s">
        <v>134</v>
      </c>
      <c r="S1336" t="s">
        <v>134</v>
      </c>
      <c r="T1336" t="s">
        <v>134</v>
      </c>
      <c r="U1336" t="s">
        <v>134</v>
      </c>
      <c r="V1336" t="s">
        <v>134</v>
      </c>
      <c r="BF1336">
        <v>0</v>
      </c>
    </row>
    <row r="1337" spans="1:58" customFormat="1" x14ac:dyDescent="0.25">
      <c r="A1337">
        <v>339977</v>
      </c>
      <c r="B1337" t="s">
        <v>203</v>
      </c>
      <c r="O1337" t="s">
        <v>136</v>
      </c>
      <c r="P1337" t="s">
        <v>134</v>
      </c>
      <c r="Q1337" t="s">
        <v>134</v>
      </c>
      <c r="R1337" t="s">
        <v>134</v>
      </c>
      <c r="S1337" t="s">
        <v>134</v>
      </c>
      <c r="T1337" t="s">
        <v>134</v>
      </c>
      <c r="U1337" t="s">
        <v>134</v>
      </c>
      <c r="V1337" t="s">
        <v>134</v>
      </c>
      <c r="BF1337">
        <v>0</v>
      </c>
    </row>
    <row r="1338" spans="1:58" customFormat="1" x14ac:dyDescent="0.25">
      <c r="A1338">
        <v>339698</v>
      </c>
      <c r="B1338" t="s">
        <v>203</v>
      </c>
      <c r="F1338" t="s">
        <v>137</v>
      </c>
      <c r="K1338" t="s">
        <v>136</v>
      </c>
      <c r="N1338" t="s">
        <v>136</v>
      </c>
      <c r="O1338" t="s">
        <v>136</v>
      </c>
      <c r="P1338" t="s">
        <v>134</v>
      </c>
      <c r="Q1338" t="s">
        <v>134</v>
      </c>
      <c r="R1338" t="s">
        <v>134</v>
      </c>
      <c r="S1338" t="s">
        <v>134</v>
      </c>
      <c r="T1338" t="s">
        <v>134</v>
      </c>
      <c r="U1338" t="s">
        <v>134</v>
      </c>
      <c r="V1338" t="s">
        <v>134</v>
      </c>
      <c r="BF1338">
        <v>0</v>
      </c>
    </row>
    <row r="1339" spans="1:58" customFormat="1" x14ac:dyDescent="0.25">
      <c r="A1339">
        <v>339394</v>
      </c>
      <c r="B1339" t="s">
        <v>203</v>
      </c>
      <c r="H1339" t="s">
        <v>137</v>
      </c>
      <c r="J1339" t="s">
        <v>137</v>
      </c>
      <c r="N1339" t="s">
        <v>137</v>
      </c>
      <c r="O1339" t="s">
        <v>136</v>
      </c>
      <c r="P1339" t="s">
        <v>134</v>
      </c>
      <c r="Q1339" t="s">
        <v>134</v>
      </c>
      <c r="R1339" t="s">
        <v>134</v>
      </c>
      <c r="S1339" t="s">
        <v>134</v>
      </c>
      <c r="T1339" t="s">
        <v>134</v>
      </c>
      <c r="U1339" t="s">
        <v>134</v>
      </c>
      <c r="V1339" t="s">
        <v>134</v>
      </c>
      <c r="BF1339">
        <v>0</v>
      </c>
    </row>
    <row r="1340" spans="1:58" customFormat="1" x14ac:dyDescent="0.25">
      <c r="A1340">
        <v>339672</v>
      </c>
      <c r="B1340" t="s">
        <v>203</v>
      </c>
      <c r="J1340" t="s">
        <v>134</v>
      </c>
      <c r="K1340" t="s">
        <v>134</v>
      </c>
      <c r="L1340" t="s">
        <v>134</v>
      </c>
      <c r="O1340" t="s">
        <v>136</v>
      </c>
      <c r="P1340" t="s">
        <v>134</v>
      </c>
      <c r="Q1340" t="s">
        <v>134</v>
      </c>
      <c r="R1340" t="s">
        <v>134</v>
      </c>
      <c r="S1340" t="s">
        <v>134</v>
      </c>
      <c r="T1340" t="s">
        <v>134</v>
      </c>
      <c r="U1340" t="s">
        <v>134</v>
      </c>
      <c r="V1340" t="s">
        <v>134</v>
      </c>
      <c r="BF1340">
        <v>0</v>
      </c>
    </row>
    <row r="1341" spans="1:58" customFormat="1" x14ac:dyDescent="0.25">
      <c r="A1341">
        <v>340069</v>
      </c>
      <c r="B1341" t="s">
        <v>203</v>
      </c>
      <c r="O1341" t="s">
        <v>136</v>
      </c>
      <c r="P1341" t="s">
        <v>134</v>
      </c>
      <c r="Q1341" t="s">
        <v>134</v>
      </c>
      <c r="R1341" t="s">
        <v>134</v>
      </c>
      <c r="S1341" t="s">
        <v>134</v>
      </c>
      <c r="T1341" t="s">
        <v>134</v>
      </c>
      <c r="U1341" t="s">
        <v>134</v>
      </c>
      <c r="V1341" t="s">
        <v>134</v>
      </c>
      <c r="BF1341">
        <v>0</v>
      </c>
    </row>
    <row r="1342" spans="1:58" customFormat="1" x14ac:dyDescent="0.25">
      <c r="A1342">
        <v>338634</v>
      </c>
      <c r="B1342" t="s">
        <v>203</v>
      </c>
      <c r="J1342" t="s">
        <v>137</v>
      </c>
      <c r="K1342" t="s">
        <v>137</v>
      </c>
      <c r="N1342" t="s">
        <v>137</v>
      </c>
      <c r="O1342" t="s">
        <v>137</v>
      </c>
      <c r="P1342" t="s">
        <v>134</v>
      </c>
      <c r="Q1342" t="s">
        <v>134</v>
      </c>
      <c r="R1342" t="s">
        <v>134</v>
      </c>
      <c r="S1342" t="s">
        <v>134</v>
      </c>
      <c r="T1342" t="s">
        <v>134</v>
      </c>
      <c r="U1342" t="s">
        <v>134</v>
      </c>
      <c r="V1342" t="s">
        <v>134</v>
      </c>
      <c r="BF1342">
        <v>0</v>
      </c>
    </row>
    <row r="1343" spans="1:58" customFormat="1" x14ac:dyDescent="0.25">
      <c r="A1343">
        <v>339251</v>
      </c>
      <c r="B1343" t="s">
        <v>203</v>
      </c>
      <c r="I1343" t="s">
        <v>137</v>
      </c>
      <c r="K1343" t="s">
        <v>137</v>
      </c>
      <c r="N1343" t="s">
        <v>137</v>
      </c>
      <c r="O1343" t="s">
        <v>137</v>
      </c>
      <c r="P1343" t="s">
        <v>134</v>
      </c>
      <c r="Q1343" t="s">
        <v>134</v>
      </c>
      <c r="R1343" t="s">
        <v>134</v>
      </c>
      <c r="S1343" t="s">
        <v>134</v>
      </c>
      <c r="T1343" t="s">
        <v>134</v>
      </c>
      <c r="U1343" t="s">
        <v>134</v>
      </c>
      <c r="V1343" t="s">
        <v>134</v>
      </c>
      <c r="BF1343">
        <v>0</v>
      </c>
    </row>
    <row r="1344" spans="1:58" customFormat="1" x14ac:dyDescent="0.25">
      <c r="A1344">
        <v>339465</v>
      </c>
      <c r="B1344" t="s">
        <v>203</v>
      </c>
      <c r="C1344" t="s">
        <v>137</v>
      </c>
      <c r="J1344" t="s">
        <v>137</v>
      </c>
      <c r="K1344" t="s">
        <v>137</v>
      </c>
      <c r="O1344" t="s">
        <v>137</v>
      </c>
      <c r="P1344" t="s">
        <v>134</v>
      </c>
      <c r="Q1344" t="s">
        <v>134</v>
      </c>
      <c r="R1344" t="s">
        <v>134</v>
      </c>
      <c r="S1344" t="s">
        <v>134</v>
      </c>
      <c r="T1344" t="s">
        <v>134</v>
      </c>
      <c r="U1344" t="s">
        <v>134</v>
      </c>
      <c r="V1344" t="s">
        <v>134</v>
      </c>
      <c r="BF1344">
        <v>0</v>
      </c>
    </row>
    <row r="1345" spans="1:58" customFormat="1" x14ac:dyDescent="0.25">
      <c r="A1345">
        <v>338779</v>
      </c>
      <c r="B1345" t="s">
        <v>203</v>
      </c>
      <c r="I1345" t="s">
        <v>137</v>
      </c>
      <c r="K1345" t="s">
        <v>137</v>
      </c>
      <c r="N1345" t="s">
        <v>137</v>
      </c>
      <c r="O1345" t="s">
        <v>137</v>
      </c>
      <c r="P1345" t="s">
        <v>134</v>
      </c>
      <c r="R1345" t="s">
        <v>134</v>
      </c>
      <c r="S1345" t="s">
        <v>134</v>
      </c>
      <c r="T1345" t="s">
        <v>134</v>
      </c>
      <c r="U1345" t="s">
        <v>134</v>
      </c>
      <c r="V1345" t="s">
        <v>134</v>
      </c>
      <c r="BF1345">
        <v>0</v>
      </c>
    </row>
    <row r="1346" spans="1:58" customFormat="1" x14ac:dyDescent="0.25">
      <c r="A1346">
        <v>339038</v>
      </c>
      <c r="B1346" t="s">
        <v>203</v>
      </c>
      <c r="G1346" t="s">
        <v>137</v>
      </c>
      <c r="I1346" t="s">
        <v>137</v>
      </c>
      <c r="K1346" t="s">
        <v>136</v>
      </c>
      <c r="O1346" t="s">
        <v>137</v>
      </c>
      <c r="P1346" t="s">
        <v>134</v>
      </c>
      <c r="Q1346" t="s">
        <v>134</v>
      </c>
      <c r="R1346" t="s">
        <v>134</v>
      </c>
      <c r="S1346" t="s">
        <v>134</v>
      </c>
      <c r="T1346" t="s">
        <v>134</v>
      </c>
      <c r="U1346" t="s">
        <v>134</v>
      </c>
      <c r="V1346" t="s">
        <v>134</v>
      </c>
      <c r="BF1346">
        <v>0</v>
      </c>
    </row>
    <row r="1347" spans="1:58" customFormat="1" x14ac:dyDescent="0.25">
      <c r="A1347">
        <v>339056</v>
      </c>
      <c r="B1347" t="s">
        <v>203</v>
      </c>
      <c r="I1347" t="s">
        <v>137</v>
      </c>
      <c r="J1347" t="s">
        <v>137</v>
      </c>
      <c r="N1347" t="s">
        <v>136</v>
      </c>
      <c r="O1347" t="s">
        <v>136</v>
      </c>
      <c r="P1347" t="s">
        <v>134</v>
      </c>
      <c r="Q1347" t="s">
        <v>134</v>
      </c>
      <c r="R1347" t="s">
        <v>134</v>
      </c>
      <c r="S1347" t="s">
        <v>134</v>
      </c>
      <c r="T1347" t="s">
        <v>134</v>
      </c>
      <c r="U1347" t="s">
        <v>134</v>
      </c>
      <c r="V1347" t="s">
        <v>134</v>
      </c>
      <c r="BF1347">
        <v>0</v>
      </c>
    </row>
    <row r="1348" spans="1:58" customFormat="1" x14ac:dyDescent="0.25">
      <c r="A1348">
        <v>339060</v>
      </c>
      <c r="B1348" t="s">
        <v>203</v>
      </c>
      <c r="F1348" t="s">
        <v>137</v>
      </c>
      <c r="J1348" t="s">
        <v>137</v>
      </c>
      <c r="K1348" t="s">
        <v>137</v>
      </c>
      <c r="O1348" t="s">
        <v>136</v>
      </c>
      <c r="P1348" t="s">
        <v>134</v>
      </c>
      <c r="Q1348" t="s">
        <v>134</v>
      </c>
      <c r="R1348" t="s">
        <v>134</v>
      </c>
      <c r="S1348" t="s">
        <v>134</v>
      </c>
      <c r="T1348" t="s">
        <v>134</v>
      </c>
      <c r="U1348" t="s">
        <v>134</v>
      </c>
      <c r="V1348" t="s">
        <v>134</v>
      </c>
      <c r="BF1348">
        <v>0</v>
      </c>
    </row>
    <row r="1349" spans="1:58" customFormat="1" x14ac:dyDescent="0.25">
      <c r="A1349">
        <v>339088</v>
      </c>
      <c r="B1349" t="s">
        <v>203</v>
      </c>
      <c r="F1349" t="s">
        <v>136</v>
      </c>
      <c r="I1349" t="s">
        <v>136</v>
      </c>
      <c r="N1349" t="s">
        <v>136</v>
      </c>
      <c r="O1349" t="s">
        <v>136</v>
      </c>
      <c r="P1349" t="s">
        <v>134</v>
      </c>
      <c r="Q1349" t="s">
        <v>134</v>
      </c>
      <c r="R1349" t="s">
        <v>134</v>
      </c>
      <c r="S1349" t="s">
        <v>134</v>
      </c>
      <c r="T1349" t="s">
        <v>134</v>
      </c>
      <c r="U1349" t="s">
        <v>134</v>
      </c>
      <c r="V1349" t="s">
        <v>134</v>
      </c>
      <c r="BF1349">
        <v>0</v>
      </c>
    </row>
    <row r="1350" spans="1:58" customFormat="1" x14ac:dyDescent="0.25">
      <c r="A1350">
        <v>339148</v>
      </c>
      <c r="B1350" t="s">
        <v>203</v>
      </c>
      <c r="J1350" t="s">
        <v>137</v>
      </c>
      <c r="K1350" t="s">
        <v>137</v>
      </c>
      <c r="N1350" t="s">
        <v>134</v>
      </c>
      <c r="O1350" t="s">
        <v>137</v>
      </c>
      <c r="P1350" t="s">
        <v>134</v>
      </c>
      <c r="Q1350" t="s">
        <v>134</v>
      </c>
      <c r="R1350" t="s">
        <v>134</v>
      </c>
      <c r="S1350" t="s">
        <v>134</v>
      </c>
      <c r="T1350" t="s">
        <v>134</v>
      </c>
      <c r="U1350" t="s">
        <v>134</v>
      </c>
      <c r="V1350" t="s">
        <v>134</v>
      </c>
      <c r="BF1350">
        <v>0</v>
      </c>
    </row>
    <row r="1351" spans="1:58" customFormat="1" x14ac:dyDescent="0.25">
      <c r="A1351">
        <v>339263</v>
      </c>
      <c r="B1351" t="s">
        <v>203</v>
      </c>
      <c r="I1351" t="s">
        <v>137</v>
      </c>
      <c r="K1351" t="s">
        <v>137</v>
      </c>
      <c r="N1351" t="s">
        <v>137</v>
      </c>
      <c r="O1351" t="s">
        <v>137</v>
      </c>
      <c r="P1351" t="s">
        <v>134</v>
      </c>
      <c r="Q1351" t="s">
        <v>134</v>
      </c>
      <c r="R1351" t="s">
        <v>134</v>
      </c>
      <c r="S1351" t="s">
        <v>134</v>
      </c>
      <c r="T1351" t="s">
        <v>134</v>
      </c>
      <c r="U1351" t="s">
        <v>134</v>
      </c>
      <c r="V1351" t="s">
        <v>134</v>
      </c>
      <c r="BF1351">
        <v>0</v>
      </c>
    </row>
    <row r="1352" spans="1:58" customFormat="1" x14ac:dyDescent="0.25">
      <c r="A1352">
        <v>339283</v>
      </c>
      <c r="B1352" t="s">
        <v>203</v>
      </c>
      <c r="F1352" t="s">
        <v>137</v>
      </c>
      <c r="O1352" t="s">
        <v>136</v>
      </c>
      <c r="P1352" t="s">
        <v>134</v>
      </c>
      <c r="Q1352" t="s">
        <v>134</v>
      </c>
      <c r="R1352" t="s">
        <v>134</v>
      </c>
      <c r="S1352" t="s">
        <v>134</v>
      </c>
      <c r="T1352" t="s">
        <v>134</v>
      </c>
      <c r="U1352" t="s">
        <v>134</v>
      </c>
      <c r="V1352" t="s">
        <v>134</v>
      </c>
      <c r="BF1352">
        <v>0</v>
      </c>
    </row>
    <row r="1353" spans="1:58" customFormat="1" x14ac:dyDescent="0.25">
      <c r="A1353">
        <v>339366</v>
      </c>
      <c r="B1353" t="s">
        <v>203</v>
      </c>
      <c r="D1353" t="s">
        <v>137</v>
      </c>
      <c r="F1353" t="s">
        <v>137</v>
      </c>
      <c r="N1353" t="s">
        <v>137</v>
      </c>
      <c r="O1353" t="s">
        <v>137</v>
      </c>
      <c r="P1353" t="s">
        <v>134</v>
      </c>
      <c r="Q1353" t="s">
        <v>134</v>
      </c>
      <c r="R1353" t="s">
        <v>134</v>
      </c>
      <c r="S1353" t="s">
        <v>134</v>
      </c>
      <c r="T1353" t="s">
        <v>134</v>
      </c>
      <c r="U1353" t="s">
        <v>134</v>
      </c>
      <c r="V1353" t="s">
        <v>134</v>
      </c>
      <c r="BF1353">
        <v>0</v>
      </c>
    </row>
    <row r="1354" spans="1:58" customFormat="1" x14ac:dyDescent="0.25">
      <c r="A1354">
        <v>339632</v>
      </c>
      <c r="B1354" t="s">
        <v>203</v>
      </c>
      <c r="G1354" t="s">
        <v>137</v>
      </c>
      <c r="J1354" t="s">
        <v>136</v>
      </c>
      <c r="K1354" t="s">
        <v>136</v>
      </c>
      <c r="O1354" t="s">
        <v>136</v>
      </c>
      <c r="P1354" t="s">
        <v>134</v>
      </c>
      <c r="Q1354" t="s">
        <v>134</v>
      </c>
      <c r="R1354" t="s">
        <v>134</v>
      </c>
      <c r="S1354" t="s">
        <v>134</v>
      </c>
      <c r="T1354" t="s">
        <v>134</v>
      </c>
      <c r="U1354" t="s">
        <v>134</v>
      </c>
      <c r="V1354" t="s">
        <v>134</v>
      </c>
      <c r="BF1354">
        <v>0</v>
      </c>
    </row>
    <row r="1355" spans="1:58" customFormat="1" x14ac:dyDescent="0.25">
      <c r="A1355">
        <v>339648</v>
      </c>
      <c r="B1355" t="s">
        <v>203</v>
      </c>
      <c r="F1355" t="s">
        <v>137</v>
      </c>
      <c r="K1355" t="s">
        <v>136</v>
      </c>
      <c r="N1355" t="s">
        <v>136</v>
      </c>
      <c r="O1355" t="s">
        <v>136</v>
      </c>
      <c r="P1355" t="s">
        <v>134</v>
      </c>
      <c r="Q1355" t="s">
        <v>134</v>
      </c>
      <c r="R1355" t="s">
        <v>134</v>
      </c>
      <c r="S1355" t="s">
        <v>134</v>
      </c>
      <c r="T1355" t="s">
        <v>134</v>
      </c>
      <c r="U1355" t="s">
        <v>134</v>
      </c>
      <c r="V1355" t="s">
        <v>134</v>
      </c>
      <c r="BF1355">
        <v>0</v>
      </c>
    </row>
    <row r="1356" spans="1:58" customFormat="1" x14ac:dyDescent="0.25">
      <c r="A1356">
        <v>339662</v>
      </c>
      <c r="B1356" t="s">
        <v>203</v>
      </c>
      <c r="O1356" t="s">
        <v>136</v>
      </c>
      <c r="P1356" t="s">
        <v>134</v>
      </c>
      <c r="Q1356" t="s">
        <v>134</v>
      </c>
      <c r="R1356" t="s">
        <v>134</v>
      </c>
      <c r="S1356" t="s">
        <v>134</v>
      </c>
      <c r="T1356" t="s">
        <v>134</v>
      </c>
      <c r="U1356" t="s">
        <v>134</v>
      </c>
      <c r="V1356" t="s">
        <v>134</v>
      </c>
      <c r="BF1356">
        <v>0</v>
      </c>
    </row>
    <row r="1357" spans="1:58" customFormat="1" x14ac:dyDescent="0.25">
      <c r="A1357">
        <v>339686</v>
      </c>
      <c r="B1357" t="s">
        <v>203</v>
      </c>
      <c r="K1357" t="s">
        <v>136</v>
      </c>
      <c r="O1357" t="s">
        <v>136</v>
      </c>
      <c r="P1357" t="s">
        <v>134</v>
      </c>
      <c r="Q1357" t="s">
        <v>134</v>
      </c>
      <c r="R1357" t="s">
        <v>134</v>
      </c>
      <c r="S1357" t="s">
        <v>134</v>
      </c>
      <c r="T1357" t="s">
        <v>134</v>
      </c>
      <c r="U1357" t="s">
        <v>134</v>
      </c>
      <c r="V1357" t="s">
        <v>134</v>
      </c>
      <c r="BF1357">
        <v>0</v>
      </c>
    </row>
    <row r="1358" spans="1:58" customFormat="1" x14ac:dyDescent="0.25">
      <c r="A1358">
        <v>339692</v>
      </c>
      <c r="B1358" t="s">
        <v>203</v>
      </c>
      <c r="F1358" t="s">
        <v>137</v>
      </c>
      <c r="J1358" t="s">
        <v>136</v>
      </c>
      <c r="K1358" t="s">
        <v>136</v>
      </c>
      <c r="O1358" t="s">
        <v>136</v>
      </c>
      <c r="P1358" t="s">
        <v>134</v>
      </c>
      <c r="Q1358" t="s">
        <v>134</v>
      </c>
      <c r="R1358" t="s">
        <v>134</v>
      </c>
      <c r="S1358" t="s">
        <v>134</v>
      </c>
      <c r="T1358" t="s">
        <v>134</v>
      </c>
      <c r="U1358" t="s">
        <v>134</v>
      </c>
      <c r="V1358" t="s">
        <v>134</v>
      </c>
      <c r="BF1358">
        <v>0</v>
      </c>
    </row>
    <row r="1359" spans="1:58" customFormat="1" x14ac:dyDescent="0.25">
      <c r="A1359">
        <v>339722</v>
      </c>
      <c r="B1359" t="s">
        <v>203</v>
      </c>
      <c r="I1359" t="s">
        <v>137</v>
      </c>
      <c r="J1359" t="s">
        <v>136</v>
      </c>
      <c r="N1359" t="s">
        <v>136</v>
      </c>
      <c r="O1359" t="s">
        <v>136</v>
      </c>
      <c r="P1359" t="s">
        <v>134</v>
      </c>
      <c r="Q1359" t="s">
        <v>134</v>
      </c>
      <c r="R1359" t="s">
        <v>134</v>
      </c>
      <c r="S1359" t="s">
        <v>134</v>
      </c>
      <c r="T1359" t="s">
        <v>134</v>
      </c>
      <c r="U1359" t="s">
        <v>134</v>
      </c>
      <c r="V1359" t="s">
        <v>134</v>
      </c>
      <c r="BF1359">
        <v>0</v>
      </c>
    </row>
    <row r="1360" spans="1:58" customFormat="1" x14ac:dyDescent="0.25">
      <c r="A1360">
        <v>339766</v>
      </c>
      <c r="B1360" t="s">
        <v>203</v>
      </c>
      <c r="J1360" t="s">
        <v>136</v>
      </c>
      <c r="K1360" t="s">
        <v>136</v>
      </c>
      <c r="O1360" t="s">
        <v>136</v>
      </c>
      <c r="P1360" t="s">
        <v>134</v>
      </c>
      <c r="Q1360" t="s">
        <v>134</v>
      </c>
      <c r="R1360" t="s">
        <v>134</v>
      </c>
      <c r="S1360" t="s">
        <v>134</v>
      </c>
      <c r="T1360" t="s">
        <v>134</v>
      </c>
      <c r="U1360" t="s">
        <v>134</v>
      </c>
      <c r="V1360" t="s">
        <v>134</v>
      </c>
      <c r="BF1360">
        <v>0</v>
      </c>
    </row>
    <row r="1361" spans="1:58" customFormat="1" x14ac:dyDescent="0.25">
      <c r="A1361">
        <v>339811</v>
      </c>
      <c r="B1361" t="s">
        <v>203</v>
      </c>
      <c r="F1361" t="s">
        <v>137</v>
      </c>
      <c r="K1361" t="s">
        <v>136</v>
      </c>
      <c r="L1361" t="s">
        <v>136</v>
      </c>
      <c r="O1361" t="s">
        <v>136</v>
      </c>
      <c r="P1361" t="s">
        <v>134</v>
      </c>
      <c r="Q1361" t="s">
        <v>134</v>
      </c>
      <c r="R1361" t="s">
        <v>134</v>
      </c>
      <c r="S1361" t="s">
        <v>134</v>
      </c>
      <c r="T1361" t="s">
        <v>134</v>
      </c>
      <c r="U1361" t="s">
        <v>134</v>
      </c>
      <c r="V1361" t="s">
        <v>134</v>
      </c>
      <c r="BF1361">
        <v>0</v>
      </c>
    </row>
    <row r="1362" spans="1:58" customFormat="1" x14ac:dyDescent="0.25">
      <c r="A1362">
        <v>339823</v>
      </c>
      <c r="B1362" t="s">
        <v>203</v>
      </c>
      <c r="F1362" t="s">
        <v>137</v>
      </c>
      <c r="I1362" t="s">
        <v>136</v>
      </c>
      <c r="J1362" t="s">
        <v>136</v>
      </c>
      <c r="O1362" t="s">
        <v>136</v>
      </c>
      <c r="P1362" t="s">
        <v>134</v>
      </c>
      <c r="Q1362" t="s">
        <v>134</v>
      </c>
      <c r="R1362" t="s">
        <v>134</v>
      </c>
      <c r="S1362" t="s">
        <v>134</v>
      </c>
      <c r="T1362" t="s">
        <v>134</v>
      </c>
      <c r="U1362" t="s">
        <v>134</v>
      </c>
      <c r="V1362" t="s">
        <v>134</v>
      </c>
      <c r="BF1362">
        <v>0</v>
      </c>
    </row>
    <row r="1363" spans="1:58" customFormat="1" x14ac:dyDescent="0.25">
      <c r="A1363">
        <v>339824</v>
      </c>
      <c r="B1363" t="s">
        <v>203</v>
      </c>
      <c r="O1363" t="s">
        <v>136</v>
      </c>
      <c r="P1363" t="s">
        <v>134</v>
      </c>
      <c r="Q1363" t="s">
        <v>134</v>
      </c>
      <c r="R1363" t="s">
        <v>134</v>
      </c>
      <c r="S1363" t="s">
        <v>134</v>
      </c>
      <c r="T1363" t="s">
        <v>134</v>
      </c>
      <c r="U1363" t="s">
        <v>134</v>
      </c>
      <c r="V1363" t="s">
        <v>134</v>
      </c>
      <c r="BF1363">
        <v>0</v>
      </c>
    </row>
    <row r="1364" spans="1:58" customFormat="1" x14ac:dyDescent="0.25">
      <c r="A1364">
        <v>339829</v>
      </c>
      <c r="B1364" t="s">
        <v>203</v>
      </c>
      <c r="J1364" t="s">
        <v>136</v>
      </c>
      <c r="K1364" t="s">
        <v>136</v>
      </c>
      <c r="O1364" t="s">
        <v>136</v>
      </c>
      <c r="P1364" t="s">
        <v>134</v>
      </c>
      <c r="Q1364" t="s">
        <v>134</v>
      </c>
      <c r="R1364" t="s">
        <v>134</v>
      </c>
      <c r="S1364" t="s">
        <v>134</v>
      </c>
      <c r="T1364" t="s">
        <v>134</v>
      </c>
      <c r="U1364" t="s">
        <v>134</v>
      </c>
      <c r="V1364" t="s">
        <v>134</v>
      </c>
      <c r="BF1364">
        <v>0</v>
      </c>
    </row>
    <row r="1365" spans="1:58" customFormat="1" x14ac:dyDescent="0.25">
      <c r="A1365">
        <v>339866</v>
      </c>
      <c r="B1365" t="s">
        <v>203</v>
      </c>
      <c r="J1365" t="s">
        <v>136</v>
      </c>
      <c r="K1365" t="s">
        <v>136</v>
      </c>
      <c r="N1365" t="s">
        <v>136</v>
      </c>
      <c r="O1365" t="s">
        <v>136</v>
      </c>
      <c r="P1365" t="s">
        <v>134</v>
      </c>
      <c r="Q1365" t="s">
        <v>134</v>
      </c>
      <c r="R1365" t="s">
        <v>134</v>
      </c>
      <c r="S1365" t="s">
        <v>134</v>
      </c>
      <c r="T1365" t="s">
        <v>134</v>
      </c>
      <c r="U1365" t="s">
        <v>134</v>
      </c>
      <c r="V1365" t="s">
        <v>134</v>
      </c>
      <c r="BF1365">
        <v>0</v>
      </c>
    </row>
    <row r="1366" spans="1:58" customFormat="1" x14ac:dyDescent="0.25">
      <c r="A1366">
        <v>339898</v>
      </c>
      <c r="B1366" t="s">
        <v>203</v>
      </c>
      <c r="O1366" t="s">
        <v>134</v>
      </c>
      <c r="P1366" t="s">
        <v>134</v>
      </c>
      <c r="Q1366" t="s">
        <v>134</v>
      </c>
      <c r="R1366" t="s">
        <v>134</v>
      </c>
      <c r="S1366" t="s">
        <v>134</v>
      </c>
      <c r="T1366" t="s">
        <v>134</v>
      </c>
      <c r="U1366" t="s">
        <v>134</v>
      </c>
      <c r="V1366" t="s">
        <v>134</v>
      </c>
      <c r="BF1366">
        <v>0</v>
      </c>
    </row>
    <row r="1367" spans="1:58" customFormat="1" x14ac:dyDescent="0.25">
      <c r="A1367">
        <v>339905</v>
      </c>
      <c r="B1367" t="s">
        <v>203</v>
      </c>
      <c r="J1367" t="s">
        <v>136</v>
      </c>
      <c r="O1367" t="s">
        <v>136</v>
      </c>
      <c r="P1367" t="s">
        <v>134</v>
      </c>
      <c r="Q1367" t="s">
        <v>134</v>
      </c>
      <c r="R1367" t="s">
        <v>134</v>
      </c>
      <c r="S1367" t="s">
        <v>134</v>
      </c>
      <c r="T1367" t="s">
        <v>134</v>
      </c>
      <c r="U1367" t="s">
        <v>134</v>
      </c>
      <c r="V1367" t="s">
        <v>134</v>
      </c>
      <c r="BF1367">
        <v>0</v>
      </c>
    </row>
    <row r="1368" spans="1:58" customFormat="1" x14ac:dyDescent="0.25">
      <c r="A1368">
        <v>339962</v>
      </c>
      <c r="B1368" t="s">
        <v>203</v>
      </c>
      <c r="F1368" t="s">
        <v>137</v>
      </c>
      <c r="K1368" t="s">
        <v>136</v>
      </c>
      <c r="O1368" t="s">
        <v>136</v>
      </c>
      <c r="P1368" t="s">
        <v>134</v>
      </c>
      <c r="Q1368" t="s">
        <v>134</v>
      </c>
      <c r="R1368" t="s">
        <v>134</v>
      </c>
      <c r="S1368" t="s">
        <v>134</v>
      </c>
      <c r="T1368" t="s">
        <v>134</v>
      </c>
      <c r="U1368" t="s">
        <v>134</v>
      </c>
      <c r="V1368" t="s">
        <v>134</v>
      </c>
      <c r="BF1368">
        <v>0</v>
      </c>
    </row>
    <row r="1369" spans="1:58" customFormat="1" x14ac:dyDescent="0.25">
      <c r="A1369">
        <v>339970</v>
      </c>
      <c r="B1369" t="s">
        <v>203</v>
      </c>
      <c r="K1369" t="s">
        <v>136</v>
      </c>
      <c r="O1369" t="s">
        <v>136</v>
      </c>
      <c r="P1369" t="s">
        <v>134</v>
      </c>
      <c r="Q1369" t="s">
        <v>134</v>
      </c>
      <c r="R1369" t="s">
        <v>134</v>
      </c>
      <c r="S1369" t="s">
        <v>134</v>
      </c>
      <c r="T1369" t="s">
        <v>134</v>
      </c>
      <c r="U1369" t="s">
        <v>134</v>
      </c>
      <c r="V1369" t="s">
        <v>134</v>
      </c>
      <c r="BF1369">
        <v>0</v>
      </c>
    </row>
    <row r="1370" spans="1:58" customFormat="1" x14ac:dyDescent="0.25">
      <c r="A1370">
        <v>339981</v>
      </c>
      <c r="B1370" t="s">
        <v>203</v>
      </c>
      <c r="I1370" t="s">
        <v>137</v>
      </c>
      <c r="K1370" t="s">
        <v>136</v>
      </c>
      <c r="N1370" t="s">
        <v>136</v>
      </c>
      <c r="O1370" t="s">
        <v>136</v>
      </c>
      <c r="P1370" t="s">
        <v>134</v>
      </c>
      <c r="Q1370" t="s">
        <v>134</v>
      </c>
      <c r="R1370" t="s">
        <v>134</v>
      </c>
      <c r="S1370" t="s">
        <v>134</v>
      </c>
      <c r="T1370" t="s">
        <v>134</v>
      </c>
      <c r="U1370" t="s">
        <v>134</v>
      </c>
      <c r="V1370" t="s">
        <v>134</v>
      </c>
      <c r="BF1370">
        <v>0</v>
      </c>
    </row>
    <row r="1371" spans="1:58" customFormat="1" x14ac:dyDescent="0.25">
      <c r="A1371">
        <v>339998</v>
      </c>
      <c r="B1371" t="s">
        <v>203</v>
      </c>
      <c r="F1371" t="s">
        <v>137</v>
      </c>
      <c r="K1371" t="s">
        <v>136</v>
      </c>
      <c r="N1371" t="s">
        <v>136</v>
      </c>
      <c r="O1371" t="s">
        <v>136</v>
      </c>
      <c r="P1371" t="s">
        <v>134</v>
      </c>
      <c r="Q1371" t="s">
        <v>134</v>
      </c>
      <c r="R1371" t="s">
        <v>134</v>
      </c>
      <c r="S1371" t="s">
        <v>134</v>
      </c>
      <c r="T1371" t="s">
        <v>134</v>
      </c>
      <c r="U1371" t="s">
        <v>134</v>
      </c>
      <c r="V1371" t="s">
        <v>134</v>
      </c>
      <c r="BF1371">
        <v>0</v>
      </c>
    </row>
    <row r="1372" spans="1:58" customFormat="1" x14ac:dyDescent="0.25">
      <c r="A1372">
        <v>340018</v>
      </c>
      <c r="B1372" t="s">
        <v>203</v>
      </c>
      <c r="K1372" t="s">
        <v>136</v>
      </c>
      <c r="O1372" t="s">
        <v>136</v>
      </c>
      <c r="P1372" t="s">
        <v>134</v>
      </c>
      <c r="Q1372" t="s">
        <v>134</v>
      </c>
      <c r="R1372" t="s">
        <v>134</v>
      </c>
      <c r="S1372" t="s">
        <v>134</v>
      </c>
      <c r="T1372" t="s">
        <v>134</v>
      </c>
      <c r="U1372" t="s">
        <v>134</v>
      </c>
      <c r="V1372" t="s">
        <v>134</v>
      </c>
      <c r="BF1372">
        <v>0</v>
      </c>
    </row>
    <row r="1373" spans="1:58" customFormat="1" x14ac:dyDescent="0.25">
      <c r="A1373">
        <v>340025</v>
      </c>
      <c r="B1373" t="s">
        <v>203</v>
      </c>
      <c r="F1373" t="s">
        <v>136</v>
      </c>
      <c r="O1373" t="s">
        <v>136</v>
      </c>
      <c r="P1373" t="s">
        <v>134</v>
      </c>
      <c r="Q1373" t="s">
        <v>134</v>
      </c>
      <c r="R1373" t="s">
        <v>134</v>
      </c>
      <c r="S1373" t="s">
        <v>134</v>
      </c>
      <c r="T1373" t="s">
        <v>134</v>
      </c>
      <c r="U1373" t="s">
        <v>134</v>
      </c>
      <c r="V1373" t="s">
        <v>134</v>
      </c>
      <c r="BF1373">
        <v>0</v>
      </c>
    </row>
    <row r="1374" spans="1:58" customFormat="1" x14ac:dyDescent="0.25">
      <c r="A1374">
        <v>340064</v>
      </c>
      <c r="B1374" t="s">
        <v>203</v>
      </c>
      <c r="J1374" t="s">
        <v>136</v>
      </c>
      <c r="O1374" t="s">
        <v>136</v>
      </c>
      <c r="P1374" t="s">
        <v>134</v>
      </c>
      <c r="Q1374" t="s">
        <v>134</v>
      </c>
      <c r="R1374" t="s">
        <v>134</v>
      </c>
      <c r="S1374" t="s">
        <v>134</v>
      </c>
      <c r="T1374" t="s">
        <v>134</v>
      </c>
      <c r="U1374" t="s">
        <v>134</v>
      </c>
      <c r="V1374" t="s">
        <v>134</v>
      </c>
      <c r="BF1374">
        <v>0</v>
      </c>
    </row>
    <row r="1375" spans="1:58" customFormat="1" x14ac:dyDescent="0.25">
      <c r="A1375">
        <v>340095</v>
      </c>
      <c r="B1375" t="s">
        <v>203</v>
      </c>
      <c r="O1375" t="s">
        <v>136</v>
      </c>
      <c r="P1375" t="s">
        <v>134</v>
      </c>
      <c r="Q1375" t="s">
        <v>134</v>
      </c>
      <c r="R1375" t="s">
        <v>134</v>
      </c>
      <c r="S1375" t="s">
        <v>134</v>
      </c>
      <c r="T1375" t="s">
        <v>134</v>
      </c>
      <c r="U1375" t="s">
        <v>134</v>
      </c>
      <c r="V1375" t="s">
        <v>134</v>
      </c>
      <c r="BF1375">
        <v>0</v>
      </c>
    </row>
    <row r="1376" spans="1:58" customFormat="1" x14ac:dyDescent="0.25">
      <c r="A1376">
        <v>327631</v>
      </c>
      <c r="B1376" t="s">
        <v>203</v>
      </c>
      <c r="H1376" t="s">
        <v>202</v>
      </c>
      <c r="I1376" t="s">
        <v>202</v>
      </c>
      <c r="K1376" t="s">
        <v>202</v>
      </c>
      <c r="N1376" t="s">
        <v>202</v>
      </c>
      <c r="P1376" t="s">
        <v>202</v>
      </c>
      <c r="Q1376" t="s">
        <v>202</v>
      </c>
      <c r="R1376" t="s">
        <v>202</v>
      </c>
      <c r="S1376" t="s">
        <v>202</v>
      </c>
      <c r="T1376" t="s">
        <v>202</v>
      </c>
      <c r="V1376" t="s">
        <v>202</v>
      </c>
      <c r="BF1376">
        <v>0</v>
      </c>
    </row>
    <row r="1377" spans="1:58" customFormat="1" x14ac:dyDescent="0.25">
      <c r="A1377">
        <v>340080</v>
      </c>
      <c r="B1377" t="s">
        <v>203</v>
      </c>
      <c r="F1377" t="s">
        <v>137</v>
      </c>
      <c r="P1377" t="s">
        <v>134</v>
      </c>
      <c r="Q1377" t="s">
        <v>134</v>
      </c>
      <c r="R1377" t="s">
        <v>134</v>
      </c>
      <c r="S1377" t="s">
        <v>134</v>
      </c>
      <c r="T1377" t="s">
        <v>134</v>
      </c>
      <c r="U1377" t="s">
        <v>134</v>
      </c>
      <c r="V1377" t="s">
        <v>134</v>
      </c>
      <c r="BF1377">
        <v>0</v>
      </c>
    </row>
    <row r="1378" spans="1:58" customFormat="1" x14ac:dyDescent="0.25">
      <c r="A1378">
        <v>339715</v>
      </c>
      <c r="B1378" t="s">
        <v>203</v>
      </c>
      <c r="K1378" t="s">
        <v>136</v>
      </c>
      <c r="P1378" t="s">
        <v>134</v>
      </c>
      <c r="Q1378" t="s">
        <v>134</v>
      </c>
      <c r="R1378" t="s">
        <v>134</v>
      </c>
      <c r="S1378" t="s">
        <v>134</v>
      </c>
      <c r="T1378" t="s">
        <v>134</v>
      </c>
      <c r="U1378" t="s">
        <v>134</v>
      </c>
      <c r="V1378" t="s">
        <v>134</v>
      </c>
      <c r="BF1378">
        <v>0</v>
      </c>
    </row>
    <row r="1379" spans="1:58" customFormat="1" x14ac:dyDescent="0.25">
      <c r="A1379">
        <v>340031</v>
      </c>
      <c r="B1379" t="s">
        <v>203</v>
      </c>
      <c r="F1379" t="s">
        <v>136</v>
      </c>
      <c r="G1379" t="s">
        <v>137</v>
      </c>
      <c r="K1379" t="s">
        <v>134</v>
      </c>
      <c r="P1379" t="s">
        <v>134</v>
      </c>
      <c r="Q1379" t="s">
        <v>134</v>
      </c>
      <c r="R1379" t="s">
        <v>134</v>
      </c>
      <c r="S1379" t="s">
        <v>134</v>
      </c>
      <c r="T1379" t="s">
        <v>134</v>
      </c>
      <c r="U1379" t="s">
        <v>134</v>
      </c>
      <c r="V1379" t="s">
        <v>134</v>
      </c>
      <c r="BF1379">
        <v>0</v>
      </c>
    </row>
    <row r="1380" spans="1:58" customFormat="1" x14ac:dyDescent="0.25">
      <c r="A1380">
        <v>340097</v>
      </c>
      <c r="B1380" t="s">
        <v>203</v>
      </c>
      <c r="I1380" t="s">
        <v>136</v>
      </c>
      <c r="J1380" t="s">
        <v>134</v>
      </c>
      <c r="N1380" t="s">
        <v>134</v>
      </c>
      <c r="P1380" t="s">
        <v>134</v>
      </c>
      <c r="Q1380" t="s">
        <v>134</v>
      </c>
      <c r="R1380" t="s">
        <v>134</v>
      </c>
      <c r="S1380" t="s">
        <v>134</v>
      </c>
      <c r="T1380" t="s">
        <v>134</v>
      </c>
      <c r="U1380" t="s">
        <v>134</v>
      </c>
      <c r="V1380" t="s">
        <v>134</v>
      </c>
      <c r="BF1380">
        <v>0</v>
      </c>
    </row>
    <row r="1381" spans="1:58" customFormat="1" x14ac:dyDescent="0.25">
      <c r="A1381">
        <v>339995</v>
      </c>
      <c r="B1381" t="s">
        <v>203</v>
      </c>
      <c r="D1381" t="s">
        <v>137</v>
      </c>
      <c r="J1381" t="s">
        <v>136</v>
      </c>
      <c r="P1381" t="s">
        <v>134</v>
      </c>
      <c r="Q1381" t="s">
        <v>134</v>
      </c>
      <c r="R1381" t="s">
        <v>134</v>
      </c>
      <c r="S1381" t="s">
        <v>134</v>
      </c>
      <c r="T1381" t="s">
        <v>134</v>
      </c>
      <c r="U1381" t="s">
        <v>134</v>
      </c>
      <c r="V1381" t="s">
        <v>134</v>
      </c>
      <c r="BF1381">
        <v>0</v>
      </c>
    </row>
    <row r="1382" spans="1:58" customFormat="1" x14ac:dyDescent="0.25">
      <c r="A1382">
        <v>339864</v>
      </c>
      <c r="B1382" t="s">
        <v>203</v>
      </c>
      <c r="H1382" t="s">
        <v>136</v>
      </c>
      <c r="J1382" t="s">
        <v>136</v>
      </c>
      <c r="K1382" t="s">
        <v>136</v>
      </c>
      <c r="N1382" t="s">
        <v>136</v>
      </c>
      <c r="P1382" t="s">
        <v>134</v>
      </c>
      <c r="Q1382" t="s">
        <v>134</v>
      </c>
      <c r="R1382" t="s">
        <v>134</v>
      </c>
      <c r="S1382" t="s">
        <v>134</v>
      </c>
      <c r="T1382" t="s">
        <v>134</v>
      </c>
      <c r="U1382" t="s">
        <v>134</v>
      </c>
      <c r="V1382" t="s">
        <v>134</v>
      </c>
      <c r="BF1382">
        <v>0</v>
      </c>
    </row>
    <row r="1383" spans="1:58" customFormat="1" x14ac:dyDescent="0.25">
      <c r="A1383">
        <v>339750</v>
      </c>
      <c r="B1383" t="s">
        <v>203</v>
      </c>
      <c r="D1383" t="s">
        <v>136</v>
      </c>
      <c r="G1383" t="s">
        <v>137</v>
      </c>
      <c r="J1383" t="s">
        <v>136</v>
      </c>
      <c r="K1383" t="s">
        <v>136</v>
      </c>
      <c r="P1383" t="s">
        <v>134</v>
      </c>
      <c r="Q1383" t="s">
        <v>134</v>
      </c>
      <c r="R1383" t="s">
        <v>134</v>
      </c>
      <c r="S1383" t="s">
        <v>134</v>
      </c>
      <c r="T1383" t="s">
        <v>134</v>
      </c>
      <c r="U1383" t="s">
        <v>134</v>
      </c>
      <c r="V1383" t="s">
        <v>134</v>
      </c>
      <c r="BF1383">
        <v>0</v>
      </c>
    </row>
    <row r="1384" spans="1:58" customFormat="1" x14ac:dyDescent="0.25">
      <c r="A1384">
        <v>339819</v>
      </c>
      <c r="B1384" t="s">
        <v>203</v>
      </c>
      <c r="F1384" t="s">
        <v>137</v>
      </c>
      <c r="G1384" t="s">
        <v>136</v>
      </c>
      <c r="I1384" t="s">
        <v>136</v>
      </c>
      <c r="K1384" t="s">
        <v>136</v>
      </c>
      <c r="P1384" t="s">
        <v>134</v>
      </c>
      <c r="Q1384" t="s">
        <v>134</v>
      </c>
      <c r="R1384" t="s">
        <v>134</v>
      </c>
      <c r="S1384" t="s">
        <v>134</v>
      </c>
      <c r="T1384" t="s">
        <v>134</v>
      </c>
      <c r="U1384" t="s">
        <v>134</v>
      </c>
      <c r="V1384" t="s">
        <v>134</v>
      </c>
      <c r="BF1384">
        <v>0</v>
      </c>
    </row>
    <row r="1385" spans="1:58" customFormat="1" x14ac:dyDescent="0.25">
      <c r="A1385">
        <v>340033</v>
      </c>
      <c r="B1385" t="s">
        <v>203</v>
      </c>
      <c r="F1385" t="s">
        <v>136</v>
      </c>
      <c r="K1385" t="s">
        <v>136</v>
      </c>
      <c r="N1385" t="s">
        <v>136</v>
      </c>
      <c r="P1385" t="s">
        <v>134</v>
      </c>
      <c r="Q1385" t="s">
        <v>134</v>
      </c>
      <c r="R1385" t="s">
        <v>134</v>
      </c>
      <c r="S1385" t="s">
        <v>134</v>
      </c>
      <c r="T1385" t="s">
        <v>134</v>
      </c>
      <c r="U1385" t="s">
        <v>134</v>
      </c>
      <c r="V1385" t="s">
        <v>134</v>
      </c>
      <c r="BF1385">
        <v>0</v>
      </c>
    </row>
    <row r="1386" spans="1:58" customFormat="1" x14ac:dyDescent="0.25">
      <c r="A1386">
        <v>339965</v>
      </c>
      <c r="B1386" t="s">
        <v>203</v>
      </c>
      <c r="K1386" t="s">
        <v>136</v>
      </c>
      <c r="P1386" t="s">
        <v>134</v>
      </c>
      <c r="Q1386" t="s">
        <v>134</v>
      </c>
      <c r="R1386" t="s">
        <v>134</v>
      </c>
      <c r="S1386" t="s">
        <v>134</v>
      </c>
      <c r="T1386" t="s">
        <v>134</v>
      </c>
      <c r="U1386" t="s">
        <v>134</v>
      </c>
      <c r="V1386" t="s">
        <v>134</v>
      </c>
      <c r="BF1386">
        <v>0</v>
      </c>
    </row>
    <row r="1387" spans="1:58" customFormat="1" x14ac:dyDescent="0.25">
      <c r="A1387">
        <v>340079</v>
      </c>
      <c r="B1387" t="s">
        <v>203</v>
      </c>
      <c r="P1387" t="s">
        <v>134</v>
      </c>
      <c r="Q1387" t="s">
        <v>134</v>
      </c>
      <c r="R1387" t="s">
        <v>134</v>
      </c>
      <c r="S1387" t="s">
        <v>134</v>
      </c>
      <c r="T1387" t="s">
        <v>134</v>
      </c>
      <c r="U1387" t="s">
        <v>134</v>
      </c>
      <c r="V1387" t="s">
        <v>134</v>
      </c>
      <c r="BF1387">
        <v>0</v>
      </c>
    </row>
    <row r="1388" spans="1:58" customFormat="1" x14ac:dyDescent="0.25">
      <c r="A1388">
        <v>339724</v>
      </c>
      <c r="B1388" t="s">
        <v>203</v>
      </c>
      <c r="F1388" t="s">
        <v>137</v>
      </c>
      <c r="K1388" t="s">
        <v>136</v>
      </c>
      <c r="P1388" t="s">
        <v>134</v>
      </c>
      <c r="Q1388" t="s">
        <v>134</v>
      </c>
      <c r="R1388" t="s">
        <v>134</v>
      </c>
      <c r="S1388" t="s">
        <v>134</v>
      </c>
      <c r="T1388" t="s">
        <v>134</v>
      </c>
      <c r="U1388" t="s">
        <v>134</v>
      </c>
      <c r="V1388" t="s">
        <v>134</v>
      </c>
      <c r="BF1388">
        <v>0</v>
      </c>
    </row>
    <row r="1389" spans="1:58" customFormat="1" x14ac:dyDescent="0.25">
      <c r="A1389">
        <v>339683</v>
      </c>
      <c r="B1389" t="s">
        <v>203</v>
      </c>
      <c r="C1389" t="s">
        <v>136</v>
      </c>
      <c r="K1389" t="s">
        <v>136</v>
      </c>
      <c r="L1389" t="s">
        <v>136</v>
      </c>
      <c r="P1389" t="s">
        <v>134</v>
      </c>
      <c r="Q1389" t="s">
        <v>134</v>
      </c>
      <c r="R1389" t="s">
        <v>134</v>
      </c>
      <c r="S1389" t="s">
        <v>134</v>
      </c>
      <c r="T1389" t="s">
        <v>134</v>
      </c>
      <c r="U1389" t="s">
        <v>134</v>
      </c>
      <c r="V1389" t="s">
        <v>134</v>
      </c>
      <c r="BF1389">
        <v>0</v>
      </c>
    </row>
    <row r="1390" spans="1:58" customFormat="1" x14ac:dyDescent="0.25">
      <c r="A1390">
        <v>339984</v>
      </c>
      <c r="B1390" t="s">
        <v>203</v>
      </c>
      <c r="F1390" t="s">
        <v>137</v>
      </c>
      <c r="J1390" t="s">
        <v>136</v>
      </c>
      <c r="K1390" t="s">
        <v>136</v>
      </c>
      <c r="P1390" t="s">
        <v>134</v>
      </c>
      <c r="Q1390" t="s">
        <v>134</v>
      </c>
      <c r="R1390" t="s">
        <v>134</v>
      </c>
      <c r="S1390" t="s">
        <v>134</v>
      </c>
      <c r="T1390" t="s">
        <v>134</v>
      </c>
      <c r="U1390" t="s">
        <v>134</v>
      </c>
      <c r="V1390" t="s">
        <v>134</v>
      </c>
      <c r="BF1390">
        <v>0</v>
      </c>
    </row>
    <row r="1391" spans="1:58" customFormat="1" x14ac:dyDescent="0.25">
      <c r="A1391">
        <v>339792</v>
      </c>
      <c r="B1391" t="s">
        <v>203</v>
      </c>
      <c r="K1391" t="s">
        <v>136</v>
      </c>
      <c r="P1391" t="s">
        <v>134</v>
      </c>
      <c r="Q1391" t="s">
        <v>134</v>
      </c>
      <c r="R1391" t="s">
        <v>134</v>
      </c>
      <c r="S1391" t="s">
        <v>134</v>
      </c>
      <c r="T1391" t="s">
        <v>134</v>
      </c>
      <c r="U1391" t="s">
        <v>134</v>
      </c>
      <c r="V1391" t="s">
        <v>134</v>
      </c>
      <c r="BF1391">
        <v>0</v>
      </c>
    </row>
    <row r="1392" spans="1:58" customFormat="1" x14ac:dyDescent="0.25">
      <c r="A1392">
        <v>339744</v>
      </c>
      <c r="B1392" t="s">
        <v>203</v>
      </c>
      <c r="P1392" t="s">
        <v>134</v>
      </c>
      <c r="Q1392" t="s">
        <v>134</v>
      </c>
      <c r="R1392" t="s">
        <v>134</v>
      </c>
      <c r="S1392" t="s">
        <v>134</v>
      </c>
      <c r="T1392" t="s">
        <v>134</v>
      </c>
      <c r="U1392" t="s">
        <v>134</v>
      </c>
      <c r="V1392" t="s">
        <v>134</v>
      </c>
      <c r="BF1392">
        <v>0</v>
      </c>
    </row>
    <row r="1393" spans="1:58" customFormat="1" x14ac:dyDescent="0.25">
      <c r="A1393">
        <v>340037</v>
      </c>
      <c r="B1393" t="s">
        <v>203</v>
      </c>
      <c r="F1393" t="s">
        <v>137</v>
      </c>
      <c r="M1393" t="s">
        <v>136</v>
      </c>
      <c r="P1393" t="s">
        <v>134</v>
      </c>
      <c r="Q1393" t="s">
        <v>134</v>
      </c>
      <c r="R1393" t="s">
        <v>134</v>
      </c>
      <c r="S1393" t="s">
        <v>134</v>
      </c>
      <c r="T1393" t="s">
        <v>134</v>
      </c>
      <c r="U1393" t="s">
        <v>134</v>
      </c>
      <c r="V1393" t="s">
        <v>134</v>
      </c>
      <c r="BF1393">
        <v>0</v>
      </c>
    </row>
    <row r="1394" spans="1:58" customFormat="1" x14ac:dyDescent="0.25">
      <c r="A1394">
        <v>339774</v>
      </c>
      <c r="B1394" t="s">
        <v>203</v>
      </c>
      <c r="P1394" t="s">
        <v>134</v>
      </c>
      <c r="Q1394" t="s">
        <v>134</v>
      </c>
      <c r="R1394" t="s">
        <v>134</v>
      </c>
      <c r="S1394" t="s">
        <v>134</v>
      </c>
      <c r="T1394" t="s">
        <v>134</v>
      </c>
      <c r="U1394" t="s">
        <v>134</v>
      </c>
      <c r="V1394" t="s">
        <v>134</v>
      </c>
      <c r="BF1394">
        <v>0</v>
      </c>
    </row>
    <row r="1395" spans="1:58" customFormat="1" x14ac:dyDescent="0.25">
      <c r="A1395">
        <v>339307</v>
      </c>
      <c r="B1395" t="s">
        <v>203</v>
      </c>
      <c r="P1395" t="s">
        <v>134</v>
      </c>
      <c r="Q1395" t="s">
        <v>134</v>
      </c>
      <c r="R1395" t="s">
        <v>134</v>
      </c>
      <c r="S1395" t="s">
        <v>134</v>
      </c>
      <c r="T1395" t="s">
        <v>134</v>
      </c>
      <c r="U1395" t="s">
        <v>134</v>
      </c>
      <c r="V1395" t="s">
        <v>134</v>
      </c>
      <c r="BF1395">
        <v>0</v>
      </c>
    </row>
    <row r="1396" spans="1:58" customFormat="1" x14ac:dyDescent="0.25">
      <c r="A1396">
        <v>339911</v>
      </c>
      <c r="B1396" t="s">
        <v>203</v>
      </c>
      <c r="P1396" t="s">
        <v>134</v>
      </c>
      <c r="Q1396" t="s">
        <v>134</v>
      </c>
      <c r="R1396" t="s">
        <v>134</v>
      </c>
      <c r="S1396" t="s">
        <v>134</v>
      </c>
      <c r="T1396" t="s">
        <v>134</v>
      </c>
      <c r="U1396" t="s">
        <v>134</v>
      </c>
      <c r="V1396" t="s">
        <v>134</v>
      </c>
      <c r="BF1396">
        <v>0</v>
      </c>
    </row>
    <row r="1397" spans="1:58" customFormat="1" x14ac:dyDescent="0.25">
      <c r="A1397">
        <v>339709</v>
      </c>
      <c r="B1397" t="s">
        <v>203</v>
      </c>
      <c r="P1397" t="s">
        <v>134</v>
      </c>
      <c r="Q1397" t="s">
        <v>134</v>
      </c>
      <c r="R1397" t="s">
        <v>134</v>
      </c>
      <c r="S1397" t="s">
        <v>134</v>
      </c>
      <c r="T1397" t="s">
        <v>134</v>
      </c>
      <c r="U1397" t="s">
        <v>134</v>
      </c>
      <c r="V1397" t="s">
        <v>134</v>
      </c>
      <c r="BF1397">
        <v>0</v>
      </c>
    </row>
    <row r="1398" spans="1:58" customFormat="1" x14ac:dyDescent="0.25">
      <c r="A1398">
        <v>340072</v>
      </c>
      <c r="B1398" t="s">
        <v>203</v>
      </c>
      <c r="K1398" t="s">
        <v>136</v>
      </c>
      <c r="P1398" t="s">
        <v>134</v>
      </c>
      <c r="Q1398" t="s">
        <v>134</v>
      </c>
      <c r="R1398" t="s">
        <v>134</v>
      </c>
      <c r="S1398" t="s">
        <v>134</v>
      </c>
      <c r="T1398" t="s">
        <v>134</v>
      </c>
      <c r="U1398" t="s">
        <v>134</v>
      </c>
      <c r="V1398" t="s">
        <v>134</v>
      </c>
      <c r="BF1398">
        <v>0</v>
      </c>
    </row>
    <row r="1399" spans="1:58" customFormat="1" x14ac:dyDescent="0.25">
      <c r="A1399">
        <v>339657</v>
      </c>
      <c r="B1399" t="s">
        <v>203</v>
      </c>
      <c r="F1399" t="s">
        <v>137</v>
      </c>
      <c r="K1399" t="s">
        <v>136</v>
      </c>
      <c r="P1399" t="s">
        <v>134</v>
      </c>
      <c r="Q1399" t="s">
        <v>134</v>
      </c>
      <c r="R1399" t="s">
        <v>134</v>
      </c>
      <c r="S1399" t="s">
        <v>134</v>
      </c>
      <c r="T1399" t="s">
        <v>134</v>
      </c>
      <c r="U1399" t="s">
        <v>134</v>
      </c>
      <c r="V1399" t="s">
        <v>134</v>
      </c>
      <c r="BF1399">
        <v>0</v>
      </c>
    </row>
    <row r="1400" spans="1:58" customFormat="1" x14ac:dyDescent="0.25">
      <c r="A1400">
        <v>339113</v>
      </c>
      <c r="B1400" t="s">
        <v>203</v>
      </c>
      <c r="F1400" t="s">
        <v>137</v>
      </c>
      <c r="K1400" t="s">
        <v>137</v>
      </c>
      <c r="N1400" t="s">
        <v>137</v>
      </c>
      <c r="P1400" t="s">
        <v>134</v>
      </c>
      <c r="Q1400" t="s">
        <v>134</v>
      </c>
      <c r="R1400" t="s">
        <v>134</v>
      </c>
      <c r="S1400" t="s">
        <v>134</v>
      </c>
      <c r="T1400" t="s">
        <v>134</v>
      </c>
      <c r="U1400" t="s">
        <v>134</v>
      </c>
      <c r="V1400" t="s">
        <v>134</v>
      </c>
      <c r="BF1400">
        <v>0</v>
      </c>
    </row>
    <row r="1401" spans="1:58" customFormat="1" x14ac:dyDescent="0.25">
      <c r="A1401">
        <v>339805</v>
      </c>
      <c r="B1401" t="s">
        <v>203</v>
      </c>
      <c r="F1401" t="s">
        <v>137</v>
      </c>
      <c r="K1401" t="s">
        <v>136</v>
      </c>
      <c r="P1401" t="s">
        <v>134</v>
      </c>
      <c r="Q1401" t="s">
        <v>134</v>
      </c>
      <c r="R1401" t="s">
        <v>134</v>
      </c>
      <c r="S1401" t="s">
        <v>134</v>
      </c>
      <c r="T1401" t="s">
        <v>134</v>
      </c>
      <c r="U1401" t="s">
        <v>134</v>
      </c>
      <c r="V1401" t="s">
        <v>134</v>
      </c>
      <c r="BF1401">
        <v>0</v>
      </c>
    </row>
    <row r="1402" spans="1:58" customFormat="1" x14ac:dyDescent="0.25">
      <c r="A1402">
        <v>339612</v>
      </c>
      <c r="B1402" t="s">
        <v>203</v>
      </c>
      <c r="H1402" t="s">
        <v>137</v>
      </c>
      <c r="K1402" t="s">
        <v>137</v>
      </c>
      <c r="N1402" t="s">
        <v>137</v>
      </c>
      <c r="P1402" t="s">
        <v>134</v>
      </c>
      <c r="Q1402" t="s">
        <v>134</v>
      </c>
      <c r="R1402" t="s">
        <v>134</v>
      </c>
      <c r="S1402" t="s">
        <v>134</v>
      </c>
      <c r="T1402" t="s">
        <v>134</v>
      </c>
      <c r="U1402" t="s">
        <v>134</v>
      </c>
      <c r="V1402" t="s">
        <v>134</v>
      </c>
      <c r="BF1402">
        <v>0</v>
      </c>
    </row>
    <row r="1403" spans="1:58" customFormat="1" x14ac:dyDescent="0.25">
      <c r="A1403">
        <v>339969</v>
      </c>
      <c r="B1403" t="s">
        <v>203</v>
      </c>
      <c r="P1403" t="s">
        <v>134</v>
      </c>
      <c r="Q1403" t="s">
        <v>134</v>
      </c>
      <c r="R1403" t="s">
        <v>134</v>
      </c>
      <c r="S1403" t="s">
        <v>134</v>
      </c>
      <c r="T1403" t="s">
        <v>134</v>
      </c>
      <c r="U1403" t="s">
        <v>134</v>
      </c>
      <c r="V1403" t="s">
        <v>134</v>
      </c>
      <c r="BF1403">
        <v>0</v>
      </c>
    </row>
    <row r="1404" spans="1:58" customFormat="1" x14ac:dyDescent="0.25">
      <c r="A1404">
        <v>339867</v>
      </c>
      <c r="B1404" t="s">
        <v>203</v>
      </c>
      <c r="K1404" t="s">
        <v>136</v>
      </c>
      <c r="P1404" t="s">
        <v>134</v>
      </c>
      <c r="Q1404" t="s">
        <v>134</v>
      </c>
      <c r="R1404" t="s">
        <v>134</v>
      </c>
      <c r="S1404" t="s">
        <v>134</v>
      </c>
      <c r="T1404" t="s">
        <v>134</v>
      </c>
      <c r="U1404" t="s">
        <v>134</v>
      </c>
      <c r="V1404" t="s">
        <v>134</v>
      </c>
      <c r="BF1404">
        <v>0</v>
      </c>
    </row>
    <row r="1405" spans="1:58" customFormat="1" x14ac:dyDescent="0.25">
      <c r="A1405">
        <v>339903</v>
      </c>
      <c r="B1405" t="s">
        <v>203</v>
      </c>
      <c r="P1405" t="s">
        <v>134</v>
      </c>
      <c r="Q1405" t="s">
        <v>134</v>
      </c>
      <c r="R1405" t="s">
        <v>134</v>
      </c>
      <c r="S1405" t="s">
        <v>134</v>
      </c>
      <c r="T1405" t="s">
        <v>134</v>
      </c>
      <c r="U1405" t="s">
        <v>134</v>
      </c>
      <c r="V1405" t="s">
        <v>134</v>
      </c>
      <c r="BF1405">
        <v>0</v>
      </c>
    </row>
    <row r="1406" spans="1:58" customFormat="1" x14ac:dyDescent="0.25">
      <c r="A1406">
        <v>339670</v>
      </c>
      <c r="B1406" t="s">
        <v>203</v>
      </c>
      <c r="P1406" t="s">
        <v>134</v>
      </c>
      <c r="Q1406" t="s">
        <v>134</v>
      </c>
      <c r="R1406" t="s">
        <v>134</v>
      </c>
      <c r="S1406" t="s">
        <v>134</v>
      </c>
      <c r="T1406" t="s">
        <v>134</v>
      </c>
      <c r="U1406" t="s">
        <v>134</v>
      </c>
      <c r="V1406" t="s">
        <v>134</v>
      </c>
      <c r="BF1406">
        <v>0</v>
      </c>
    </row>
    <row r="1407" spans="1:58" customFormat="1" x14ac:dyDescent="0.25">
      <c r="A1407">
        <v>339655</v>
      </c>
      <c r="B1407" t="s">
        <v>203</v>
      </c>
      <c r="P1407" t="s">
        <v>134</v>
      </c>
      <c r="Q1407" t="s">
        <v>134</v>
      </c>
      <c r="R1407" t="s">
        <v>134</v>
      </c>
      <c r="S1407" t="s">
        <v>134</v>
      </c>
      <c r="T1407" t="s">
        <v>134</v>
      </c>
      <c r="U1407" t="s">
        <v>134</v>
      </c>
      <c r="V1407" t="s">
        <v>134</v>
      </c>
      <c r="BF1407">
        <v>0</v>
      </c>
    </row>
    <row r="1408" spans="1:58" customFormat="1" x14ac:dyDescent="0.25">
      <c r="A1408">
        <v>339635</v>
      </c>
      <c r="B1408" t="s">
        <v>203</v>
      </c>
      <c r="K1408" t="s">
        <v>136</v>
      </c>
      <c r="P1408" t="s">
        <v>134</v>
      </c>
      <c r="Q1408" t="s">
        <v>134</v>
      </c>
      <c r="R1408" t="s">
        <v>134</v>
      </c>
      <c r="S1408" t="s">
        <v>134</v>
      </c>
      <c r="T1408" t="s">
        <v>134</v>
      </c>
      <c r="U1408" t="s">
        <v>134</v>
      </c>
      <c r="V1408" t="s">
        <v>134</v>
      </c>
      <c r="BF1408">
        <v>0</v>
      </c>
    </row>
    <row r="1409" spans="1:58" customFormat="1" x14ac:dyDescent="0.25">
      <c r="A1409">
        <v>340062</v>
      </c>
      <c r="B1409" t="s">
        <v>203</v>
      </c>
      <c r="J1409" t="s">
        <v>136</v>
      </c>
      <c r="P1409" t="s">
        <v>134</v>
      </c>
      <c r="Q1409" t="s">
        <v>134</v>
      </c>
      <c r="R1409" t="s">
        <v>134</v>
      </c>
      <c r="S1409" t="s">
        <v>134</v>
      </c>
      <c r="T1409" t="s">
        <v>134</v>
      </c>
      <c r="U1409" t="s">
        <v>134</v>
      </c>
      <c r="V1409" t="s">
        <v>134</v>
      </c>
      <c r="BF1409">
        <v>0</v>
      </c>
    </row>
    <row r="1410" spans="1:58" customFormat="1" x14ac:dyDescent="0.25">
      <c r="A1410">
        <v>339763</v>
      </c>
      <c r="B1410" t="s">
        <v>203</v>
      </c>
      <c r="D1410" t="s">
        <v>136</v>
      </c>
      <c r="E1410" t="s">
        <v>137</v>
      </c>
      <c r="J1410" t="s">
        <v>136</v>
      </c>
      <c r="N1410" t="s">
        <v>136</v>
      </c>
      <c r="P1410" t="s">
        <v>134</v>
      </c>
      <c r="Q1410" t="s">
        <v>134</v>
      </c>
      <c r="R1410" t="s">
        <v>134</v>
      </c>
      <c r="S1410" t="s">
        <v>134</v>
      </c>
      <c r="T1410" t="s">
        <v>134</v>
      </c>
      <c r="U1410" t="s">
        <v>134</v>
      </c>
      <c r="V1410" t="s">
        <v>134</v>
      </c>
      <c r="BF1410">
        <v>0</v>
      </c>
    </row>
    <row r="1411" spans="1:58" customFormat="1" x14ac:dyDescent="0.25">
      <c r="A1411">
        <v>339749</v>
      </c>
      <c r="B1411" t="s">
        <v>203</v>
      </c>
      <c r="P1411" t="s">
        <v>134</v>
      </c>
      <c r="Q1411" t="s">
        <v>134</v>
      </c>
      <c r="R1411" t="s">
        <v>134</v>
      </c>
      <c r="S1411" t="s">
        <v>134</v>
      </c>
      <c r="T1411" t="s">
        <v>134</v>
      </c>
      <c r="U1411" t="s">
        <v>134</v>
      </c>
      <c r="V1411" t="s">
        <v>134</v>
      </c>
      <c r="BF1411">
        <v>0</v>
      </c>
    </row>
    <row r="1412" spans="1:58" customFormat="1" x14ac:dyDescent="0.25">
      <c r="A1412">
        <v>339689</v>
      </c>
      <c r="B1412" t="s">
        <v>203</v>
      </c>
      <c r="P1412" t="s">
        <v>134</v>
      </c>
      <c r="Q1412" t="s">
        <v>134</v>
      </c>
      <c r="R1412" t="s">
        <v>134</v>
      </c>
      <c r="S1412" t="s">
        <v>134</v>
      </c>
      <c r="T1412" t="s">
        <v>134</v>
      </c>
      <c r="U1412" t="s">
        <v>134</v>
      </c>
      <c r="V1412" t="s">
        <v>134</v>
      </c>
      <c r="BF1412">
        <v>0</v>
      </c>
    </row>
    <row r="1413" spans="1:58" customFormat="1" x14ac:dyDescent="0.25">
      <c r="A1413">
        <v>339639</v>
      </c>
      <c r="B1413" t="s">
        <v>203</v>
      </c>
      <c r="G1413" t="s">
        <v>137</v>
      </c>
      <c r="J1413" t="s">
        <v>136</v>
      </c>
      <c r="P1413" t="s">
        <v>134</v>
      </c>
      <c r="Q1413" t="s">
        <v>134</v>
      </c>
      <c r="R1413" t="s">
        <v>134</v>
      </c>
      <c r="S1413" t="s">
        <v>134</v>
      </c>
      <c r="T1413" t="s">
        <v>134</v>
      </c>
      <c r="U1413" t="s">
        <v>134</v>
      </c>
      <c r="V1413" t="s">
        <v>134</v>
      </c>
      <c r="BF1413">
        <v>0</v>
      </c>
    </row>
    <row r="1414" spans="1:58" customFormat="1" x14ac:dyDescent="0.25">
      <c r="A1414">
        <v>340036</v>
      </c>
      <c r="B1414" t="s">
        <v>203</v>
      </c>
      <c r="P1414" t="s">
        <v>134</v>
      </c>
      <c r="Q1414" t="s">
        <v>134</v>
      </c>
      <c r="R1414" t="s">
        <v>134</v>
      </c>
      <c r="S1414" t="s">
        <v>134</v>
      </c>
      <c r="T1414" t="s">
        <v>134</v>
      </c>
      <c r="U1414" t="s">
        <v>134</v>
      </c>
      <c r="V1414" t="s">
        <v>134</v>
      </c>
      <c r="BF1414">
        <v>0</v>
      </c>
    </row>
    <row r="1415" spans="1:58" customFormat="1" x14ac:dyDescent="0.25">
      <c r="A1415">
        <v>340074</v>
      </c>
      <c r="B1415" t="s">
        <v>203</v>
      </c>
      <c r="P1415" t="s">
        <v>134</v>
      </c>
      <c r="Q1415" t="s">
        <v>134</v>
      </c>
      <c r="R1415" t="s">
        <v>134</v>
      </c>
      <c r="S1415" t="s">
        <v>134</v>
      </c>
      <c r="T1415" t="s">
        <v>134</v>
      </c>
      <c r="U1415" t="s">
        <v>134</v>
      </c>
      <c r="V1415" t="s">
        <v>134</v>
      </c>
      <c r="BF1415">
        <v>0</v>
      </c>
    </row>
    <row r="1416" spans="1:58" customFormat="1" x14ac:dyDescent="0.25">
      <c r="A1416">
        <v>338840</v>
      </c>
      <c r="B1416" t="s">
        <v>203</v>
      </c>
      <c r="F1416" t="s">
        <v>136</v>
      </c>
      <c r="K1416" t="s">
        <v>134</v>
      </c>
      <c r="P1416" t="s">
        <v>134</v>
      </c>
      <c r="Q1416" t="s">
        <v>134</v>
      </c>
      <c r="R1416" t="s">
        <v>134</v>
      </c>
      <c r="S1416" t="s">
        <v>134</v>
      </c>
      <c r="T1416" t="s">
        <v>134</v>
      </c>
      <c r="U1416" t="s">
        <v>134</v>
      </c>
      <c r="V1416" t="s">
        <v>134</v>
      </c>
      <c r="BF1416">
        <v>0</v>
      </c>
    </row>
    <row r="1417" spans="1:58" customFormat="1" x14ac:dyDescent="0.25">
      <c r="A1417">
        <v>340100</v>
      </c>
      <c r="B1417" t="s">
        <v>203</v>
      </c>
      <c r="F1417" t="s">
        <v>136</v>
      </c>
      <c r="J1417" t="s">
        <v>136</v>
      </c>
      <c r="L1417" t="s">
        <v>136</v>
      </c>
      <c r="P1417" t="s">
        <v>134</v>
      </c>
      <c r="Q1417" t="s">
        <v>134</v>
      </c>
      <c r="R1417" t="s">
        <v>134</v>
      </c>
      <c r="S1417" t="s">
        <v>134</v>
      </c>
      <c r="T1417" t="s">
        <v>134</v>
      </c>
      <c r="U1417" t="s">
        <v>134</v>
      </c>
      <c r="V1417" t="s">
        <v>134</v>
      </c>
      <c r="BF1417">
        <v>0</v>
      </c>
    </row>
    <row r="1418" spans="1:58" customFormat="1" x14ac:dyDescent="0.25">
      <c r="A1418">
        <v>339925</v>
      </c>
      <c r="B1418" t="s">
        <v>203</v>
      </c>
      <c r="G1418" t="s">
        <v>137</v>
      </c>
      <c r="K1418" t="s">
        <v>136</v>
      </c>
      <c r="P1418" t="s">
        <v>134</v>
      </c>
      <c r="Q1418" t="s">
        <v>134</v>
      </c>
      <c r="R1418" t="s">
        <v>134</v>
      </c>
      <c r="S1418" t="s">
        <v>134</v>
      </c>
      <c r="T1418" t="s">
        <v>134</v>
      </c>
      <c r="U1418" t="s">
        <v>134</v>
      </c>
      <c r="V1418" t="s">
        <v>134</v>
      </c>
      <c r="BF1418">
        <v>0</v>
      </c>
    </row>
    <row r="1419" spans="1:58" customFormat="1" x14ac:dyDescent="0.25">
      <c r="A1419">
        <v>339285</v>
      </c>
      <c r="B1419" t="s">
        <v>203</v>
      </c>
      <c r="H1419" t="s">
        <v>137</v>
      </c>
      <c r="J1419" t="s">
        <v>137</v>
      </c>
      <c r="N1419" t="s">
        <v>137</v>
      </c>
      <c r="P1419" t="s">
        <v>134</v>
      </c>
      <c r="Q1419" t="s">
        <v>134</v>
      </c>
      <c r="R1419" t="s">
        <v>134</v>
      </c>
      <c r="S1419" t="s">
        <v>134</v>
      </c>
      <c r="T1419" t="s">
        <v>134</v>
      </c>
      <c r="U1419" t="s">
        <v>134</v>
      </c>
      <c r="V1419" t="s">
        <v>134</v>
      </c>
      <c r="BF1419">
        <v>0</v>
      </c>
    </row>
    <row r="1420" spans="1:58" customFormat="1" x14ac:dyDescent="0.25">
      <c r="A1420">
        <v>339669</v>
      </c>
      <c r="B1420" t="s">
        <v>203</v>
      </c>
      <c r="D1420" t="s">
        <v>136</v>
      </c>
      <c r="K1420" t="s">
        <v>134</v>
      </c>
      <c r="L1420" t="s">
        <v>134</v>
      </c>
      <c r="M1420" t="s">
        <v>134</v>
      </c>
      <c r="P1420" t="s">
        <v>134</v>
      </c>
      <c r="Q1420" t="s">
        <v>134</v>
      </c>
      <c r="R1420" t="s">
        <v>134</v>
      </c>
      <c r="S1420" t="s">
        <v>134</v>
      </c>
      <c r="T1420" t="s">
        <v>134</v>
      </c>
      <c r="U1420" t="s">
        <v>134</v>
      </c>
      <c r="V1420" t="s">
        <v>134</v>
      </c>
      <c r="BF1420">
        <v>0</v>
      </c>
    </row>
    <row r="1421" spans="1:58" customFormat="1" x14ac:dyDescent="0.25">
      <c r="A1421">
        <v>339972</v>
      </c>
      <c r="B1421" t="s">
        <v>203</v>
      </c>
      <c r="P1421" t="s">
        <v>134</v>
      </c>
      <c r="Q1421" t="s">
        <v>134</v>
      </c>
      <c r="R1421" t="s">
        <v>134</v>
      </c>
      <c r="S1421" t="s">
        <v>134</v>
      </c>
      <c r="T1421" t="s">
        <v>134</v>
      </c>
      <c r="U1421" t="s">
        <v>134</v>
      </c>
      <c r="V1421" t="s">
        <v>134</v>
      </c>
      <c r="BF1421">
        <v>0</v>
      </c>
    </row>
    <row r="1422" spans="1:58" customFormat="1" x14ac:dyDescent="0.25">
      <c r="A1422">
        <v>339814</v>
      </c>
      <c r="B1422" t="s">
        <v>203</v>
      </c>
      <c r="K1422" t="s">
        <v>136</v>
      </c>
      <c r="P1422" t="s">
        <v>134</v>
      </c>
      <c r="Q1422" t="s">
        <v>134</v>
      </c>
      <c r="R1422" t="s">
        <v>134</v>
      </c>
      <c r="S1422" t="s">
        <v>134</v>
      </c>
      <c r="T1422" t="s">
        <v>134</v>
      </c>
      <c r="U1422" t="s">
        <v>134</v>
      </c>
      <c r="V1422" t="s">
        <v>134</v>
      </c>
      <c r="BF1422">
        <v>0</v>
      </c>
    </row>
    <row r="1423" spans="1:58" customFormat="1" x14ac:dyDescent="0.25">
      <c r="A1423">
        <v>339199</v>
      </c>
      <c r="B1423" t="s">
        <v>203</v>
      </c>
      <c r="D1423" t="s">
        <v>137</v>
      </c>
      <c r="F1423" t="s">
        <v>137</v>
      </c>
      <c r="G1423" t="s">
        <v>137</v>
      </c>
      <c r="P1423" t="s">
        <v>134</v>
      </c>
      <c r="Q1423" t="s">
        <v>134</v>
      </c>
      <c r="R1423" t="s">
        <v>134</v>
      </c>
      <c r="S1423" t="s">
        <v>134</v>
      </c>
      <c r="T1423" t="s">
        <v>134</v>
      </c>
      <c r="U1423" t="s">
        <v>134</v>
      </c>
      <c r="V1423" t="s">
        <v>134</v>
      </c>
      <c r="BF1423">
        <v>0</v>
      </c>
    </row>
    <row r="1424" spans="1:58" customFormat="1" x14ac:dyDescent="0.25">
      <c r="A1424">
        <v>340014</v>
      </c>
      <c r="B1424" t="s">
        <v>203</v>
      </c>
      <c r="P1424" t="s">
        <v>134</v>
      </c>
      <c r="Q1424" t="s">
        <v>134</v>
      </c>
      <c r="R1424" t="s">
        <v>134</v>
      </c>
      <c r="S1424" t="s">
        <v>134</v>
      </c>
      <c r="T1424" t="s">
        <v>134</v>
      </c>
      <c r="U1424" t="s">
        <v>134</v>
      </c>
      <c r="V1424" t="s">
        <v>134</v>
      </c>
      <c r="BF1424">
        <v>0</v>
      </c>
    </row>
    <row r="1425" spans="1:58" customFormat="1" x14ac:dyDescent="0.25">
      <c r="A1425">
        <v>339887</v>
      </c>
      <c r="B1425" t="s">
        <v>203</v>
      </c>
      <c r="I1425" t="s">
        <v>137</v>
      </c>
      <c r="K1425" t="s">
        <v>136</v>
      </c>
      <c r="N1425" t="s">
        <v>136</v>
      </c>
      <c r="P1425" t="s">
        <v>134</v>
      </c>
      <c r="Q1425" t="s">
        <v>134</v>
      </c>
      <c r="R1425" t="s">
        <v>134</v>
      </c>
      <c r="S1425" t="s">
        <v>134</v>
      </c>
      <c r="T1425" t="s">
        <v>134</v>
      </c>
      <c r="U1425" t="s">
        <v>134</v>
      </c>
      <c r="V1425" t="s">
        <v>134</v>
      </c>
      <c r="BF1425">
        <v>0</v>
      </c>
    </row>
    <row r="1426" spans="1:58" customFormat="1" x14ac:dyDescent="0.25">
      <c r="A1426">
        <v>339794</v>
      </c>
      <c r="B1426" t="s">
        <v>203</v>
      </c>
      <c r="P1426" t="s">
        <v>134</v>
      </c>
      <c r="Q1426" t="s">
        <v>134</v>
      </c>
      <c r="R1426" t="s">
        <v>134</v>
      </c>
      <c r="S1426" t="s">
        <v>134</v>
      </c>
      <c r="T1426" t="s">
        <v>134</v>
      </c>
      <c r="U1426" t="s">
        <v>134</v>
      </c>
      <c r="V1426" t="s">
        <v>134</v>
      </c>
      <c r="BF1426">
        <v>0</v>
      </c>
    </row>
    <row r="1427" spans="1:58" customFormat="1" x14ac:dyDescent="0.25">
      <c r="A1427">
        <v>339391</v>
      </c>
      <c r="B1427" t="s">
        <v>203</v>
      </c>
      <c r="H1427" t="s">
        <v>137</v>
      </c>
      <c r="P1427" t="s">
        <v>134</v>
      </c>
      <c r="Q1427" t="s">
        <v>134</v>
      </c>
      <c r="R1427" t="s">
        <v>134</v>
      </c>
      <c r="S1427" t="s">
        <v>134</v>
      </c>
      <c r="T1427" t="s">
        <v>134</v>
      </c>
      <c r="U1427" t="s">
        <v>134</v>
      </c>
      <c r="V1427" t="s">
        <v>134</v>
      </c>
      <c r="BF1427">
        <v>0</v>
      </c>
    </row>
    <row r="1428" spans="1:58" customFormat="1" x14ac:dyDescent="0.25">
      <c r="A1428">
        <v>339764</v>
      </c>
      <c r="B1428" t="s">
        <v>203</v>
      </c>
      <c r="G1428" t="s">
        <v>134</v>
      </c>
      <c r="I1428" t="s">
        <v>134</v>
      </c>
      <c r="N1428" t="s">
        <v>134</v>
      </c>
      <c r="P1428" t="s">
        <v>134</v>
      </c>
      <c r="Q1428" t="s">
        <v>134</v>
      </c>
      <c r="R1428" t="s">
        <v>134</v>
      </c>
      <c r="S1428" t="s">
        <v>134</v>
      </c>
      <c r="T1428" t="s">
        <v>134</v>
      </c>
      <c r="U1428" t="s">
        <v>134</v>
      </c>
      <c r="V1428" t="s">
        <v>134</v>
      </c>
      <c r="BF1428">
        <v>0</v>
      </c>
    </row>
    <row r="1429" spans="1:58" customFormat="1" x14ac:dyDescent="0.25">
      <c r="A1429">
        <v>339833</v>
      </c>
      <c r="B1429" t="s">
        <v>203</v>
      </c>
      <c r="D1429" t="s">
        <v>137</v>
      </c>
      <c r="K1429" t="s">
        <v>134</v>
      </c>
      <c r="M1429" t="s">
        <v>136</v>
      </c>
      <c r="N1429" t="s">
        <v>134</v>
      </c>
      <c r="P1429" t="s">
        <v>134</v>
      </c>
      <c r="Q1429" t="s">
        <v>134</v>
      </c>
      <c r="R1429" t="s">
        <v>134</v>
      </c>
      <c r="S1429" t="s">
        <v>134</v>
      </c>
      <c r="T1429" t="s">
        <v>134</v>
      </c>
      <c r="U1429" t="s">
        <v>134</v>
      </c>
      <c r="V1429" t="s">
        <v>134</v>
      </c>
      <c r="BF1429">
        <v>0</v>
      </c>
    </row>
    <row r="1430" spans="1:58" customFormat="1" x14ac:dyDescent="0.25">
      <c r="A1430">
        <v>339877</v>
      </c>
      <c r="B1430" t="s">
        <v>203</v>
      </c>
      <c r="P1430" t="s">
        <v>134</v>
      </c>
      <c r="Q1430" t="s">
        <v>134</v>
      </c>
      <c r="R1430" t="s">
        <v>134</v>
      </c>
      <c r="S1430" t="s">
        <v>134</v>
      </c>
      <c r="T1430" t="s">
        <v>134</v>
      </c>
      <c r="U1430" t="s">
        <v>134</v>
      </c>
      <c r="V1430" t="s">
        <v>134</v>
      </c>
      <c r="BF1430">
        <v>0</v>
      </c>
    </row>
    <row r="1431" spans="1:58" customFormat="1" x14ac:dyDescent="0.25">
      <c r="A1431">
        <v>340104</v>
      </c>
      <c r="B1431" t="s">
        <v>203</v>
      </c>
      <c r="N1431" t="s">
        <v>136</v>
      </c>
      <c r="P1431" t="s">
        <v>134</v>
      </c>
      <c r="Q1431" t="s">
        <v>134</v>
      </c>
      <c r="R1431" t="s">
        <v>134</v>
      </c>
      <c r="S1431" t="s">
        <v>134</v>
      </c>
      <c r="T1431" t="s">
        <v>134</v>
      </c>
      <c r="U1431" t="s">
        <v>134</v>
      </c>
      <c r="V1431" t="s">
        <v>134</v>
      </c>
      <c r="BF1431">
        <v>0</v>
      </c>
    </row>
    <row r="1432" spans="1:58" customFormat="1" x14ac:dyDescent="0.25">
      <c r="A1432">
        <v>340028</v>
      </c>
      <c r="B1432" t="s">
        <v>203</v>
      </c>
      <c r="P1432" t="s">
        <v>134</v>
      </c>
      <c r="Q1432" t="s">
        <v>134</v>
      </c>
      <c r="R1432" t="s">
        <v>134</v>
      </c>
      <c r="S1432" t="s">
        <v>134</v>
      </c>
      <c r="T1432" t="s">
        <v>134</v>
      </c>
      <c r="U1432" t="s">
        <v>134</v>
      </c>
      <c r="V1432" t="s">
        <v>134</v>
      </c>
      <c r="BF1432">
        <v>0</v>
      </c>
    </row>
    <row r="1433" spans="1:58" customFormat="1" x14ac:dyDescent="0.25">
      <c r="A1433">
        <v>339755</v>
      </c>
      <c r="B1433" t="s">
        <v>203</v>
      </c>
      <c r="K1433" t="s">
        <v>136</v>
      </c>
      <c r="P1433" t="s">
        <v>134</v>
      </c>
      <c r="Q1433" t="s">
        <v>134</v>
      </c>
      <c r="R1433" t="s">
        <v>134</v>
      </c>
      <c r="S1433" t="s">
        <v>134</v>
      </c>
      <c r="T1433" t="s">
        <v>134</v>
      </c>
      <c r="U1433" t="s">
        <v>134</v>
      </c>
      <c r="V1433" t="s">
        <v>134</v>
      </c>
      <c r="BF1433">
        <v>0</v>
      </c>
    </row>
    <row r="1434" spans="1:58" customFormat="1" x14ac:dyDescent="0.25">
      <c r="A1434">
        <v>339771</v>
      </c>
      <c r="B1434" t="s">
        <v>203</v>
      </c>
      <c r="K1434" t="s">
        <v>136</v>
      </c>
      <c r="N1434" t="s">
        <v>136</v>
      </c>
      <c r="P1434" t="s">
        <v>134</v>
      </c>
      <c r="Q1434" t="s">
        <v>134</v>
      </c>
      <c r="R1434" t="s">
        <v>134</v>
      </c>
      <c r="S1434" t="s">
        <v>134</v>
      </c>
      <c r="T1434" t="s">
        <v>134</v>
      </c>
      <c r="U1434" t="s">
        <v>134</v>
      </c>
      <c r="V1434" t="s">
        <v>134</v>
      </c>
      <c r="BF1434">
        <v>0</v>
      </c>
    </row>
    <row r="1435" spans="1:58" customFormat="1" x14ac:dyDescent="0.25">
      <c r="A1435">
        <v>339796</v>
      </c>
      <c r="B1435" t="s">
        <v>203</v>
      </c>
      <c r="D1435" t="s">
        <v>137</v>
      </c>
      <c r="M1435" t="s">
        <v>136</v>
      </c>
      <c r="P1435" t="s">
        <v>134</v>
      </c>
      <c r="Q1435" t="s">
        <v>134</v>
      </c>
      <c r="R1435" t="s">
        <v>134</v>
      </c>
      <c r="S1435" t="s">
        <v>134</v>
      </c>
      <c r="T1435" t="s">
        <v>134</v>
      </c>
      <c r="U1435" t="s">
        <v>134</v>
      </c>
      <c r="V1435" t="s">
        <v>134</v>
      </c>
      <c r="BF1435">
        <v>0</v>
      </c>
    </row>
    <row r="1436" spans="1:58" customFormat="1" x14ac:dyDescent="0.25">
      <c r="A1436">
        <v>339629</v>
      </c>
      <c r="B1436" t="s">
        <v>203</v>
      </c>
      <c r="M1436" t="s">
        <v>136</v>
      </c>
      <c r="P1436" t="s">
        <v>134</v>
      </c>
      <c r="Q1436" t="s">
        <v>134</v>
      </c>
      <c r="R1436" t="s">
        <v>134</v>
      </c>
      <c r="S1436" t="s">
        <v>134</v>
      </c>
      <c r="T1436" t="s">
        <v>134</v>
      </c>
      <c r="U1436" t="s">
        <v>134</v>
      </c>
      <c r="V1436" t="s">
        <v>134</v>
      </c>
      <c r="BF1436">
        <v>0</v>
      </c>
    </row>
    <row r="1437" spans="1:58" customFormat="1" x14ac:dyDescent="0.25">
      <c r="A1437">
        <v>339876</v>
      </c>
      <c r="B1437" t="s">
        <v>203</v>
      </c>
      <c r="P1437" t="s">
        <v>134</v>
      </c>
      <c r="Q1437" t="s">
        <v>134</v>
      </c>
      <c r="R1437" t="s">
        <v>134</v>
      </c>
      <c r="S1437" t="s">
        <v>134</v>
      </c>
      <c r="T1437" t="s">
        <v>134</v>
      </c>
      <c r="U1437" t="s">
        <v>134</v>
      </c>
      <c r="V1437" t="s">
        <v>134</v>
      </c>
      <c r="BF1437">
        <v>0</v>
      </c>
    </row>
    <row r="1438" spans="1:58" customFormat="1" x14ac:dyDescent="0.25">
      <c r="A1438">
        <v>339229</v>
      </c>
      <c r="B1438" t="s">
        <v>203</v>
      </c>
      <c r="F1438" t="s">
        <v>136</v>
      </c>
      <c r="K1438" t="s">
        <v>136</v>
      </c>
      <c r="L1438" t="s">
        <v>134</v>
      </c>
      <c r="P1438" t="s">
        <v>134</v>
      </c>
      <c r="Q1438" t="s">
        <v>134</v>
      </c>
      <c r="R1438" t="s">
        <v>134</v>
      </c>
      <c r="S1438" t="s">
        <v>134</v>
      </c>
      <c r="T1438" t="s">
        <v>134</v>
      </c>
      <c r="U1438" t="s">
        <v>134</v>
      </c>
      <c r="V1438" t="s">
        <v>134</v>
      </c>
      <c r="BF1438">
        <v>0</v>
      </c>
    </row>
    <row r="1439" spans="1:58" customFormat="1" x14ac:dyDescent="0.25">
      <c r="A1439">
        <v>339377</v>
      </c>
      <c r="B1439" t="s">
        <v>203</v>
      </c>
      <c r="H1439" t="s">
        <v>137</v>
      </c>
      <c r="N1439" t="s">
        <v>136</v>
      </c>
      <c r="P1439" t="s">
        <v>134</v>
      </c>
      <c r="Q1439" t="s">
        <v>134</v>
      </c>
      <c r="R1439" t="s">
        <v>134</v>
      </c>
      <c r="S1439" t="s">
        <v>134</v>
      </c>
      <c r="T1439" t="s">
        <v>134</v>
      </c>
      <c r="U1439" t="s">
        <v>134</v>
      </c>
      <c r="V1439" t="s">
        <v>134</v>
      </c>
      <c r="BF1439">
        <v>0</v>
      </c>
    </row>
    <row r="1440" spans="1:58" customFormat="1" x14ac:dyDescent="0.25">
      <c r="A1440">
        <v>339509</v>
      </c>
      <c r="B1440" t="s">
        <v>203</v>
      </c>
      <c r="N1440" t="s">
        <v>136</v>
      </c>
      <c r="P1440" t="s">
        <v>134</v>
      </c>
      <c r="Q1440" t="s">
        <v>134</v>
      </c>
      <c r="R1440" t="s">
        <v>134</v>
      </c>
      <c r="S1440" t="s">
        <v>134</v>
      </c>
      <c r="T1440" t="s">
        <v>134</v>
      </c>
      <c r="U1440" t="s">
        <v>134</v>
      </c>
      <c r="V1440" t="s">
        <v>134</v>
      </c>
      <c r="BF1440">
        <v>0</v>
      </c>
    </row>
    <row r="1441" spans="1:58" customFormat="1" x14ac:dyDescent="0.25">
      <c r="A1441">
        <v>339567</v>
      </c>
      <c r="B1441" t="s">
        <v>203</v>
      </c>
      <c r="H1441" t="s">
        <v>136</v>
      </c>
      <c r="L1441" t="s">
        <v>136</v>
      </c>
      <c r="P1441" t="s">
        <v>134</v>
      </c>
      <c r="Q1441" t="s">
        <v>134</v>
      </c>
      <c r="R1441" t="s">
        <v>134</v>
      </c>
      <c r="S1441" t="s">
        <v>134</v>
      </c>
      <c r="T1441" t="s">
        <v>134</v>
      </c>
      <c r="U1441" t="s">
        <v>134</v>
      </c>
      <c r="V1441" t="s">
        <v>134</v>
      </c>
      <c r="BF1441">
        <v>0</v>
      </c>
    </row>
    <row r="1442" spans="1:58" customFormat="1" x14ac:dyDescent="0.25">
      <c r="A1442">
        <v>339597</v>
      </c>
      <c r="B1442" t="s">
        <v>203</v>
      </c>
      <c r="M1442" t="s">
        <v>136</v>
      </c>
      <c r="N1442" t="s">
        <v>136</v>
      </c>
      <c r="P1442" t="s">
        <v>134</v>
      </c>
      <c r="Q1442" t="s">
        <v>134</v>
      </c>
      <c r="R1442" t="s">
        <v>134</v>
      </c>
      <c r="S1442" t="s">
        <v>134</v>
      </c>
      <c r="T1442" t="s">
        <v>134</v>
      </c>
      <c r="U1442" t="s">
        <v>134</v>
      </c>
      <c r="V1442" t="s">
        <v>134</v>
      </c>
      <c r="BF1442">
        <v>0</v>
      </c>
    </row>
    <row r="1443" spans="1:58" customFormat="1" x14ac:dyDescent="0.25">
      <c r="A1443">
        <v>339767</v>
      </c>
      <c r="B1443" t="s">
        <v>203</v>
      </c>
      <c r="K1443" t="s">
        <v>136</v>
      </c>
      <c r="N1443" t="s">
        <v>136</v>
      </c>
      <c r="P1443" t="s">
        <v>134</v>
      </c>
      <c r="Q1443" t="s">
        <v>134</v>
      </c>
      <c r="R1443" t="s">
        <v>134</v>
      </c>
      <c r="S1443" t="s">
        <v>134</v>
      </c>
      <c r="T1443" t="s">
        <v>134</v>
      </c>
      <c r="U1443" t="s">
        <v>134</v>
      </c>
      <c r="V1443" t="s">
        <v>134</v>
      </c>
      <c r="BF1443">
        <v>0</v>
      </c>
    </row>
    <row r="1444" spans="1:58" customFormat="1" x14ac:dyDescent="0.25">
      <c r="A1444">
        <v>339777</v>
      </c>
      <c r="B1444" t="s">
        <v>203</v>
      </c>
      <c r="H1444" t="s">
        <v>134</v>
      </c>
      <c r="I1444" t="s">
        <v>134</v>
      </c>
      <c r="K1444" t="s">
        <v>136</v>
      </c>
      <c r="N1444" t="s">
        <v>134</v>
      </c>
      <c r="P1444" t="s">
        <v>134</v>
      </c>
      <c r="Q1444" t="s">
        <v>134</v>
      </c>
      <c r="R1444" t="s">
        <v>134</v>
      </c>
      <c r="S1444" t="s">
        <v>134</v>
      </c>
      <c r="T1444" t="s">
        <v>134</v>
      </c>
      <c r="U1444" t="s">
        <v>134</v>
      </c>
      <c r="V1444" t="s">
        <v>134</v>
      </c>
      <c r="BF1444">
        <v>0</v>
      </c>
    </row>
    <row r="1445" spans="1:58" customFormat="1" x14ac:dyDescent="0.25">
      <c r="A1445">
        <v>339782</v>
      </c>
      <c r="B1445" t="s">
        <v>203</v>
      </c>
      <c r="P1445" t="s">
        <v>134</v>
      </c>
      <c r="Q1445" t="s">
        <v>134</v>
      </c>
      <c r="R1445" t="s">
        <v>134</v>
      </c>
      <c r="S1445" t="s">
        <v>134</v>
      </c>
      <c r="T1445" t="s">
        <v>134</v>
      </c>
      <c r="U1445" t="s">
        <v>134</v>
      </c>
      <c r="V1445" t="s">
        <v>134</v>
      </c>
      <c r="BF1445">
        <v>0</v>
      </c>
    </row>
    <row r="1446" spans="1:58" customFormat="1" x14ac:dyDescent="0.25">
      <c r="A1446">
        <v>339820</v>
      </c>
      <c r="B1446" t="s">
        <v>203</v>
      </c>
      <c r="I1446" t="s">
        <v>136</v>
      </c>
      <c r="N1446" t="s">
        <v>134</v>
      </c>
      <c r="P1446" t="s">
        <v>134</v>
      </c>
      <c r="Q1446" t="s">
        <v>134</v>
      </c>
      <c r="R1446" t="s">
        <v>134</v>
      </c>
      <c r="S1446" t="s">
        <v>134</v>
      </c>
      <c r="T1446" t="s">
        <v>134</v>
      </c>
      <c r="U1446" t="s">
        <v>134</v>
      </c>
      <c r="V1446" t="s">
        <v>134</v>
      </c>
      <c r="BF1446">
        <v>0</v>
      </c>
    </row>
    <row r="1447" spans="1:58" customFormat="1" x14ac:dyDescent="0.25">
      <c r="A1447">
        <v>339831</v>
      </c>
      <c r="B1447" t="s">
        <v>203</v>
      </c>
      <c r="K1447" t="s">
        <v>136</v>
      </c>
      <c r="P1447" t="s">
        <v>134</v>
      </c>
      <c r="Q1447" t="s">
        <v>134</v>
      </c>
      <c r="R1447" t="s">
        <v>134</v>
      </c>
      <c r="S1447" t="s">
        <v>134</v>
      </c>
      <c r="T1447" t="s">
        <v>134</v>
      </c>
      <c r="U1447" t="s">
        <v>134</v>
      </c>
      <c r="V1447" t="s">
        <v>134</v>
      </c>
      <c r="BF1447">
        <v>0</v>
      </c>
    </row>
    <row r="1448" spans="1:58" customFormat="1" x14ac:dyDescent="0.25">
      <c r="A1448">
        <v>339894</v>
      </c>
      <c r="B1448" t="s">
        <v>203</v>
      </c>
      <c r="P1448" t="s">
        <v>134</v>
      </c>
      <c r="Q1448" t="s">
        <v>134</v>
      </c>
      <c r="R1448" t="s">
        <v>134</v>
      </c>
      <c r="S1448" t="s">
        <v>134</v>
      </c>
      <c r="T1448" t="s">
        <v>134</v>
      </c>
      <c r="U1448" t="s">
        <v>134</v>
      </c>
      <c r="V1448" t="s">
        <v>134</v>
      </c>
      <c r="BF1448">
        <v>0</v>
      </c>
    </row>
    <row r="1449" spans="1:58" customFormat="1" x14ac:dyDescent="0.25">
      <c r="A1449">
        <v>339904</v>
      </c>
      <c r="B1449" t="s">
        <v>203</v>
      </c>
      <c r="F1449" t="s">
        <v>137</v>
      </c>
      <c r="P1449" t="s">
        <v>134</v>
      </c>
      <c r="Q1449" t="s">
        <v>134</v>
      </c>
      <c r="R1449" t="s">
        <v>134</v>
      </c>
      <c r="S1449" t="s">
        <v>134</v>
      </c>
      <c r="T1449" t="s">
        <v>134</v>
      </c>
      <c r="U1449" t="s">
        <v>134</v>
      </c>
      <c r="V1449" t="s">
        <v>134</v>
      </c>
      <c r="BF1449">
        <v>0</v>
      </c>
    </row>
    <row r="1450" spans="1:58" customFormat="1" x14ac:dyDescent="0.25">
      <c r="A1450">
        <v>339909</v>
      </c>
      <c r="B1450" t="s">
        <v>203</v>
      </c>
      <c r="K1450" t="s">
        <v>136</v>
      </c>
      <c r="P1450" t="s">
        <v>134</v>
      </c>
      <c r="Q1450" t="s">
        <v>134</v>
      </c>
      <c r="R1450" t="s">
        <v>134</v>
      </c>
      <c r="S1450" t="s">
        <v>134</v>
      </c>
      <c r="T1450" t="s">
        <v>134</v>
      </c>
      <c r="U1450" t="s">
        <v>134</v>
      </c>
      <c r="V1450" t="s">
        <v>134</v>
      </c>
      <c r="BF1450">
        <v>0</v>
      </c>
    </row>
    <row r="1451" spans="1:58" customFormat="1" x14ac:dyDescent="0.25">
      <c r="A1451">
        <v>339912</v>
      </c>
      <c r="B1451" t="s">
        <v>203</v>
      </c>
      <c r="H1451" t="s">
        <v>137</v>
      </c>
      <c r="N1451" t="s">
        <v>136</v>
      </c>
      <c r="P1451" t="s">
        <v>134</v>
      </c>
      <c r="Q1451" t="s">
        <v>134</v>
      </c>
      <c r="R1451" t="s">
        <v>134</v>
      </c>
      <c r="S1451" t="s">
        <v>134</v>
      </c>
      <c r="T1451" t="s">
        <v>134</v>
      </c>
      <c r="U1451" t="s">
        <v>134</v>
      </c>
      <c r="V1451" t="s">
        <v>134</v>
      </c>
      <c r="BF1451">
        <v>0</v>
      </c>
    </row>
    <row r="1452" spans="1:58" customFormat="1" x14ac:dyDescent="0.25">
      <c r="A1452">
        <v>339930</v>
      </c>
      <c r="B1452" t="s">
        <v>203</v>
      </c>
      <c r="P1452" t="s">
        <v>134</v>
      </c>
      <c r="Q1452" t="s">
        <v>134</v>
      </c>
      <c r="R1452" t="s">
        <v>134</v>
      </c>
      <c r="S1452" t="s">
        <v>134</v>
      </c>
      <c r="T1452" t="s">
        <v>134</v>
      </c>
      <c r="U1452" t="s">
        <v>134</v>
      </c>
      <c r="V1452" t="s">
        <v>134</v>
      </c>
      <c r="BF1452">
        <v>0</v>
      </c>
    </row>
    <row r="1453" spans="1:58" customFormat="1" x14ac:dyDescent="0.25">
      <c r="A1453">
        <v>340041</v>
      </c>
      <c r="B1453" t="s">
        <v>203</v>
      </c>
      <c r="J1453" t="s">
        <v>134</v>
      </c>
      <c r="P1453" t="s">
        <v>134</v>
      </c>
      <c r="Q1453" t="s">
        <v>134</v>
      </c>
      <c r="R1453" t="s">
        <v>134</v>
      </c>
      <c r="S1453" t="s">
        <v>134</v>
      </c>
      <c r="T1453" t="s">
        <v>134</v>
      </c>
      <c r="U1453" t="s">
        <v>134</v>
      </c>
      <c r="V1453" t="s">
        <v>134</v>
      </c>
      <c r="BF1453">
        <v>0</v>
      </c>
    </row>
    <row r="1454" spans="1:58" customFormat="1" x14ac:dyDescent="0.25">
      <c r="A1454">
        <v>340048</v>
      </c>
      <c r="B1454" t="s">
        <v>203</v>
      </c>
      <c r="P1454" t="s">
        <v>134</v>
      </c>
      <c r="Q1454" t="s">
        <v>134</v>
      </c>
      <c r="R1454" t="s">
        <v>134</v>
      </c>
      <c r="S1454" t="s">
        <v>134</v>
      </c>
      <c r="T1454" t="s">
        <v>134</v>
      </c>
      <c r="U1454" t="s">
        <v>134</v>
      </c>
      <c r="V1454" t="s">
        <v>134</v>
      </c>
      <c r="BF1454">
        <v>0</v>
      </c>
    </row>
    <row r="1455" spans="1:58" customFormat="1" x14ac:dyDescent="0.25">
      <c r="A1455">
        <v>340075</v>
      </c>
      <c r="B1455" t="s">
        <v>203</v>
      </c>
      <c r="K1455" t="s">
        <v>136</v>
      </c>
      <c r="P1455" t="s">
        <v>134</v>
      </c>
      <c r="Q1455" t="s">
        <v>134</v>
      </c>
      <c r="R1455" t="s">
        <v>134</v>
      </c>
      <c r="S1455" t="s">
        <v>134</v>
      </c>
      <c r="T1455" t="s">
        <v>134</v>
      </c>
      <c r="U1455" t="s">
        <v>134</v>
      </c>
      <c r="V1455" t="s">
        <v>134</v>
      </c>
      <c r="BF1455">
        <v>0</v>
      </c>
    </row>
    <row r="1456" spans="1:58" customFormat="1" x14ac:dyDescent="0.25">
      <c r="A1456">
        <v>340096</v>
      </c>
      <c r="B1456" t="s">
        <v>203</v>
      </c>
      <c r="P1456" t="s">
        <v>134</v>
      </c>
      <c r="Q1456" t="s">
        <v>134</v>
      </c>
      <c r="R1456" t="s">
        <v>134</v>
      </c>
      <c r="S1456" t="s">
        <v>134</v>
      </c>
      <c r="T1456" t="s">
        <v>134</v>
      </c>
      <c r="U1456" t="s">
        <v>134</v>
      </c>
      <c r="V1456" t="s">
        <v>134</v>
      </c>
      <c r="BF1456">
        <v>0</v>
      </c>
    </row>
    <row r="1457" spans="1:58" customFormat="1" x14ac:dyDescent="0.25">
      <c r="A1457">
        <v>339667</v>
      </c>
      <c r="B1457" t="s">
        <v>203</v>
      </c>
      <c r="F1457" t="s">
        <v>137</v>
      </c>
      <c r="H1457" t="s">
        <v>137</v>
      </c>
      <c r="K1457" t="s">
        <v>136</v>
      </c>
      <c r="N1457" t="s">
        <v>136</v>
      </c>
      <c r="P1457" t="s">
        <v>134</v>
      </c>
      <c r="Q1457" t="s">
        <v>134</v>
      </c>
      <c r="R1457" t="s">
        <v>134</v>
      </c>
      <c r="S1457" t="s">
        <v>134</v>
      </c>
      <c r="T1457" t="s">
        <v>134</v>
      </c>
      <c r="U1457" t="s">
        <v>134</v>
      </c>
      <c r="V1457" t="s">
        <v>134</v>
      </c>
      <c r="BF1457">
        <v>0</v>
      </c>
    </row>
    <row r="1458" spans="1:58" customFormat="1" x14ac:dyDescent="0.25">
      <c r="A1458">
        <v>339878</v>
      </c>
      <c r="B1458" t="s">
        <v>203</v>
      </c>
      <c r="J1458" t="s">
        <v>136</v>
      </c>
      <c r="K1458" t="s">
        <v>136</v>
      </c>
      <c r="P1458" t="s">
        <v>134</v>
      </c>
      <c r="Q1458" t="s">
        <v>134</v>
      </c>
      <c r="R1458" t="s">
        <v>134</v>
      </c>
      <c r="S1458" t="s">
        <v>134</v>
      </c>
      <c r="T1458" t="s">
        <v>134</v>
      </c>
      <c r="U1458" t="s">
        <v>134</v>
      </c>
      <c r="V1458" t="s">
        <v>134</v>
      </c>
      <c r="BF1458">
        <v>0</v>
      </c>
    </row>
    <row r="1459" spans="1:58" customFormat="1" x14ac:dyDescent="0.25">
      <c r="A1459">
        <v>339071</v>
      </c>
      <c r="B1459" t="s">
        <v>203</v>
      </c>
      <c r="G1459" t="s">
        <v>137</v>
      </c>
      <c r="H1459" t="s">
        <v>136</v>
      </c>
      <c r="I1459" t="s">
        <v>136</v>
      </c>
      <c r="N1459" t="s">
        <v>136</v>
      </c>
      <c r="P1459" t="s">
        <v>134</v>
      </c>
      <c r="Q1459" t="s">
        <v>134</v>
      </c>
      <c r="R1459" t="s">
        <v>134</v>
      </c>
      <c r="S1459" t="s">
        <v>134</v>
      </c>
      <c r="T1459" t="s">
        <v>134</v>
      </c>
      <c r="U1459" t="s">
        <v>134</v>
      </c>
      <c r="V1459" t="s">
        <v>134</v>
      </c>
      <c r="BF1459">
        <v>0</v>
      </c>
    </row>
    <row r="1460" spans="1:58" customFormat="1" x14ac:dyDescent="0.25">
      <c r="A1460">
        <v>339693</v>
      </c>
      <c r="B1460" t="s">
        <v>203</v>
      </c>
      <c r="P1460" t="s">
        <v>134</v>
      </c>
      <c r="Q1460" t="s">
        <v>134</v>
      </c>
      <c r="R1460" t="s">
        <v>134</v>
      </c>
      <c r="S1460" t="s">
        <v>134</v>
      </c>
      <c r="T1460" t="s">
        <v>134</v>
      </c>
      <c r="U1460" t="s">
        <v>134</v>
      </c>
      <c r="V1460" t="s">
        <v>134</v>
      </c>
      <c r="BF1460">
        <v>0</v>
      </c>
    </row>
    <row r="1461" spans="1:58" customFormat="1" x14ac:dyDescent="0.25">
      <c r="A1461">
        <v>339804</v>
      </c>
      <c r="B1461" t="s">
        <v>203</v>
      </c>
      <c r="P1461" t="s">
        <v>134</v>
      </c>
      <c r="Q1461" t="s">
        <v>134</v>
      </c>
      <c r="R1461" t="s">
        <v>134</v>
      </c>
      <c r="S1461" t="s">
        <v>134</v>
      </c>
      <c r="T1461" t="s">
        <v>134</v>
      </c>
      <c r="U1461" t="s">
        <v>134</v>
      </c>
      <c r="V1461" t="s">
        <v>134</v>
      </c>
      <c r="BF1461">
        <v>0</v>
      </c>
    </row>
    <row r="1462" spans="1:58" customFormat="1" x14ac:dyDescent="0.25">
      <c r="A1462">
        <v>339827</v>
      </c>
      <c r="B1462" t="s">
        <v>203</v>
      </c>
      <c r="F1462" t="s">
        <v>134</v>
      </c>
      <c r="J1462" t="s">
        <v>136</v>
      </c>
      <c r="M1462" t="s">
        <v>134</v>
      </c>
      <c r="N1462" t="s">
        <v>136</v>
      </c>
      <c r="P1462" t="s">
        <v>134</v>
      </c>
      <c r="Q1462" t="s">
        <v>134</v>
      </c>
      <c r="R1462" t="s">
        <v>134</v>
      </c>
      <c r="S1462" t="s">
        <v>134</v>
      </c>
      <c r="T1462" t="s">
        <v>134</v>
      </c>
      <c r="U1462" t="s">
        <v>134</v>
      </c>
      <c r="V1462" t="s">
        <v>134</v>
      </c>
      <c r="BF1462">
        <v>0</v>
      </c>
    </row>
    <row r="1463" spans="1:58" customFormat="1" x14ac:dyDescent="0.25">
      <c r="A1463">
        <v>339843</v>
      </c>
      <c r="B1463" t="s">
        <v>203</v>
      </c>
      <c r="N1463" t="s">
        <v>136</v>
      </c>
      <c r="P1463" t="s">
        <v>134</v>
      </c>
      <c r="Q1463" t="s">
        <v>134</v>
      </c>
      <c r="R1463" t="s">
        <v>134</v>
      </c>
      <c r="S1463" t="s">
        <v>134</v>
      </c>
      <c r="T1463" t="s">
        <v>134</v>
      </c>
      <c r="U1463" t="s">
        <v>134</v>
      </c>
      <c r="V1463" t="s">
        <v>134</v>
      </c>
      <c r="BF1463">
        <v>0</v>
      </c>
    </row>
    <row r="1464" spans="1:58" customFormat="1" x14ac:dyDescent="0.25">
      <c r="A1464">
        <v>339895</v>
      </c>
      <c r="B1464" t="s">
        <v>203</v>
      </c>
      <c r="J1464" t="s">
        <v>136</v>
      </c>
      <c r="N1464" t="s">
        <v>136</v>
      </c>
      <c r="P1464" t="s">
        <v>134</v>
      </c>
      <c r="Q1464" t="s">
        <v>134</v>
      </c>
      <c r="R1464" t="s">
        <v>134</v>
      </c>
      <c r="S1464" t="s">
        <v>134</v>
      </c>
      <c r="T1464" t="s">
        <v>134</v>
      </c>
      <c r="U1464" t="s">
        <v>134</v>
      </c>
      <c r="V1464" t="s">
        <v>134</v>
      </c>
      <c r="BF1464">
        <v>0</v>
      </c>
    </row>
    <row r="1465" spans="1:58" customFormat="1" x14ac:dyDescent="0.25">
      <c r="A1465">
        <v>339954</v>
      </c>
      <c r="B1465" t="s">
        <v>203</v>
      </c>
      <c r="K1465" t="s">
        <v>136</v>
      </c>
      <c r="M1465" t="s">
        <v>136</v>
      </c>
      <c r="P1465" t="s">
        <v>134</v>
      </c>
      <c r="Q1465" t="s">
        <v>134</v>
      </c>
      <c r="R1465" t="s">
        <v>134</v>
      </c>
      <c r="S1465" t="s">
        <v>134</v>
      </c>
      <c r="T1465" t="s">
        <v>134</v>
      </c>
      <c r="U1465" t="s">
        <v>134</v>
      </c>
      <c r="V1465" t="s">
        <v>134</v>
      </c>
      <c r="BF1465">
        <v>0</v>
      </c>
    </row>
    <row r="1466" spans="1:58" customFormat="1" x14ac:dyDescent="0.25">
      <c r="A1466">
        <v>339940</v>
      </c>
      <c r="B1466" t="s">
        <v>203</v>
      </c>
      <c r="K1466" t="s">
        <v>136</v>
      </c>
      <c r="P1466" t="s">
        <v>134</v>
      </c>
      <c r="Q1466" t="s">
        <v>134</v>
      </c>
      <c r="R1466" t="s">
        <v>134</v>
      </c>
      <c r="S1466" t="s">
        <v>134</v>
      </c>
      <c r="T1466" t="s">
        <v>134</v>
      </c>
      <c r="U1466" t="s">
        <v>134</v>
      </c>
      <c r="V1466" t="s">
        <v>134</v>
      </c>
      <c r="BF1466">
        <v>0</v>
      </c>
    </row>
    <row r="1467" spans="1:58" customFormat="1" x14ac:dyDescent="0.25">
      <c r="A1467">
        <v>340040</v>
      </c>
      <c r="B1467" t="s">
        <v>203</v>
      </c>
      <c r="H1467" t="s">
        <v>137</v>
      </c>
      <c r="N1467" t="s">
        <v>136</v>
      </c>
      <c r="P1467" t="s">
        <v>134</v>
      </c>
      <c r="Q1467" t="s">
        <v>134</v>
      </c>
      <c r="R1467" t="s">
        <v>134</v>
      </c>
      <c r="S1467" t="s">
        <v>134</v>
      </c>
      <c r="T1467" t="s">
        <v>134</v>
      </c>
      <c r="U1467" t="s">
        <v>134</v>
      </c>
      <c r="V1467" t="s">
        <v>134</v>
      </c>
      <c r="BF1467">
        <v>0</v>
      </c>
    </row>
    <row r="1468" spans="1:58" customFormat="1" x14ac:dyDescent="0.25">
      <c r="A1468">
        <v>340068</v>
      </c>
      <c r="B1468" t="s">
        <v>203</v>
      </c>
      <c r="F1468" t="s">
        <v>137</v>
      </c>
      <c r="M1468" t="s">
        <v>136</v>
      </c>
      <c r="P1468" t="s">
        <v>134</v>
      </c>
      <c r="Q1468" t="s">
        <v>134</v>
      </c>
      <c r="R1468" t="s">
        <v>134</v>
      </c>
      <c r="S1468" t="s">
        <v>134</v>
      </c>
      <c r="T1468" t="s">
        <v>134</v>
      </c>
      <c r="U1468" t="s">
        <v>134</v>
      </c>
      <c r="V1468" t="s">
        <v>134</v>
      </c>
      <c r="BF1468">
        <v>0</v>
      </c>
    </row>
    <row r="1469" spans="1:58" customFormat="1" x14ac:dyDescent="0.25">
      <c r="A1469">
        <v>339644</v>
      </c>
      <c r="B1469" t="s">
        <v>203</v>
      </c>
      <c r="P1469" t="s">
        <v>134</v>
      </c>
      <c r="Q1469" t="s">
        <v>134</v>
      </c>
      <c r="R1469" t="s">
        <v>134</v>
      </c>
      <c r="S1469" t="s">
        <v>134</v>
      </c>
      <c r="T1469" t="s">
        <v>134</v>
      </c>
      <c r="U1469" t="s">
        <v>134</v>
      </c>
      <c r="V1469" t="s">
        <v>134</v>
      </c>
      <c r="BF1469">
        <v>0</v>
      </c>
    </row>
    <row r="1470" spans="1:58" customFormat="1" x14ac:dyDescent="0.25">
      <c r="A1470">
        <v>339158</v>
      </c>
      <c r="B1470" t="s">
        <v>203</v>
      </c>
      <c r="E1470" t="s">
        <v>136</v>
      </c>
      <c r="K1470" t="s">
        <v>136</v>
      </c>
      <c r="L1470" t="s">
        <v>137</v>
      </c>
      <c r="M1470" t="s">
        <v>136</v>
      </c>
      <c r="P1470" t="s">
        <v>134</v>
      </c>
      <c r="Q1470" t="s">
        <v>134</v>
      </c>
      <c r="R1470" t="s">
        <v>134</v>
      </c>
      <c r="S1470" t="s">
        <v>134</v>
      </c>
      <c r="T1470" t="s">
        <v>134</v>
      </c>
      <c r="U1470" t="s">
        <v>134</v>
      </c>
      <c r="V1470" t="s">
        <v>134</v>
      </c>
      <c r="BF1470">
        <v>0</v>
      </c>
    </row>
    <row r="1471" spans="1:58" customFormat="1" x14ac:dyDescent="0.25">
      <c r="A1471">
        <v>339845</v>
      </c>
      <c r="B1471" t="s">
        <v>203</v>
      </c>
      <c r="I1471" t="s">
        <v>137</v>
      </c>
      <c r="N1471" t="s">
        <v>136</v>
      </c>
      <c r="P1471" t="s">
        <v>134</v>
      </c>
      <c r="Q1471" t="s">
        <v>134</v>
      </c>
      <c r="R1471" t="s">
        <v>134</v>
      </c>
      <c r="S1471" t="s">
        <v>134</v>
      </c>
      <c r="T1471" t="s">
        <v>134</v>
      </c>
      <c r="U1471" t="s">
        <v>134</v>
      </c>
      <c r="V1471" t="s">
        <v>134</v>
      </c>
      <c r="BF1471">
        <v>0</v>
      </c>
    </row>
    <row r="1472" spans="1:58" customFormat="1" x14ac:dyDescent="0.25">
      <c r="A1472">
        <v>339840</v>
      </c>
      <c r="B1472" t="s">
        <v>203</v>
      </c>
      <c r="G1472" t="s">
        <v>136</v>
      </c>
      <c r="P1472" t="s">
        <v>134</v>
      </c>
      <c r="Q1472" t="s">
        <v>134</v>
      </c>
      <c r="R1472" t="s">
        <v>134</v>
      </c>
      <c r="S1472" t="s">
        <v>134</v>
      </c>
      <c r="T1472" t="s">
        <v>134</v>
      </c>
      <c r="U1472" t="s">
        <v>134</v>
      </c>
      <c r="V1472" t="s">
        <v>134</v>
      </c>
      <c r="BF1472">
        <v>0</v>
      </c>
    </row>
    <row r="1473" spans="1:58" customFormat="1" x14ac:dyDescent="0.25">
      <c r="A1473">
        <v>340067</v>
      </c>
      <c r="B1473" t="s">
        <v>203</v>
      </c>
      <c r="P1473" t="s">
        <v>134</v>
      </c>
      <c r="Q1473" t="s">
        <v>134</v>
      </c>
      <c r="R1473" t="s">
        <v>134</v>
      </c>
      <c r="S1473" t="s">
        <v>134</v>
      </c>
      <c r="T1473" t="s">
        <v>134</v>
      </c>
      <c r="U1473" t="s">
        <v>134</v>
      </c>
      <c r="V1473" t="s">
        <v>134</v>
      </c>
      <c r="BF1473">
        <v>0</v>
      </c>
    </row>
    <row r="1474" spans="1:58" customFormat="1" x14ac:dyDescent="0.25">
      <c r="A1474">
        <v>339301</v>
      </c>
      <c r="B1474" t="s">
        <v>203</v>
      </c>
      <c r="P1474" t="s">
        <v>134</v>
      </c>
      <c r="Q1474" t="s">
        <v>134</v>
      </c>
      <c r="R1474" t="s">
        <v>134</v>
      </c>
      <c r="S1474" t="s">
        <v>134</v>
      </c>
      <c r="T1474" t="s">
        <v>134</v>
      </c>
      <c r="U1474" t="s">
        <v>134</v>
      </c>
      <c r="V1474" t="s">
        <v>134</v>
      </c>
      <c r="BF1474">
        <v>0</v>
      </c>
    </row>
    <row r="1475" spans="1:58" customFormat="1" x14ac:dyDescent="0.25">
      <c r="A1475">
        <v>340029</v>
      </c>
      <c r="B1475" t="s">
        <v>203</v>
      </c>
      <c r="K1475" t="s">
        <v>134</v>
      </c>
      <c r="N1475" t="s">
        <v>134</v>
      </c>
      <c r="P1475" t="s">
        <v>134</v>
      </c>
      <c r="Q1475" t="s">
        <v>134</v>
      </c>
      <c r="R1475" t="s">
        <v>134</v>
      </c>
      <c r="S1475" t="s">
        <v>134</v>
      </c>
      <c r="T1475" t="s">
        <v>134</v>
      </c>
      <c r="U1475" t="s">
        <v>134</v>
      </c>
      <c r="V1475" t="s">
        <v>134</v>
      </c>
      <c r="BF1475">
        <v>0</v>
      </c>
    </row>
    <row r="1476" spans="1:58" customFormat="1" x14ac:dyDescent="0.25">
      <c r="A1476">
        <v>339922</v>
      </c>
      <c r="B1476" t="s">
        <v>203</v>
      </c>
      <c r="F1476" t="s">
        <v>137</v>
      </c>
      <c r="H1476" t="s">
        <v>137</v>
      </c>
      <c r="I1476" t="s">
        <v>137</v>
      </c>
      <c r="N1476" t="s">
        <v>136</v>
      </c>
      <c r="P1476" t="s">
        <v>134</v>
      </c>
      <c r="Q1476" t="s">
        <v>134</v>
      </c>
      <c r="R1476" t="s">
        <v>134</v>
      </c>
      <c r="S1476" t="s">
        <v>134</v>
      </c>
      <c r="T1476" t="s">
        <v>134</v>
      </c>
      <c r="U1476" t="s">
        <v>134</v>
      </c>
      <c r="V1476" t="s">
        <v>134</v>
      </c>
      <c r="BF1476">
        <v>0</v>
      </c>
    </row>
    <row r="1477" spans="1:58" customFormat="1" x14ac:dyDescent="0.25">
      <c r="A1477">
        <v>339704</v>
      </c>
      <c r="B1477" t="s">
        <v>203</v>
      </c>
      <c r="P1477" t="s">
        <v>134</v>
      </c>
      <c r="Q1477" t="s">
        <v>134</v>
      </c>
      <c r="R1477" t="s">
        <v>134</v>
      </c>
      <c r="S1477" t="s">
        <v>134</v>
      </c>
      <c r="T1477" t="s">
        <v>134</v>
      </c>
      <c r="U1477" t="s">
        <v>134</v>
      </c>
      <c r="V1477" t="s">
        <v>134</v>
      </c>
      <c r="BF1477">
        <v>0</v>
      </c>
    </row>
    <row r="1478" spans="1:58" customFormat="1" x14ac:dyDescent="0.25">
      <c r="A1478">
        <v>339192</v>
      </c>
      <c r="B1478" t="s">
        <v>203</v>
      </c>
      <c r="F1478" t="s">
        <v>137</v>
      </c>
      <c r="I1478" t="s">
        <v>137</v>
      </c>
      <c r="K1478" t="s">
        <v>137</v>
      </c>
      <c r="N1478" t="s">
        <v>137</v>
      </c>
      <c r="P1478" t="s">
        <v>134</v>
      </c>
      <c r="Q1478" t="s">
        <v>134</v>
      </c>
      <c r="R1478" t="s">
        <v>134</v>
      </c>
      <c r="S1478" t="s">
        <v>134</v>
      </c>
      <c r="T1478" t="s">
        <v>134</v>
      </c>
      <c r="U1478" t="s">
        <v>134</v>
      </c>
      <c r="V1478" t="s">
        <v>134</v>
      </c>
      <c r="BF1478">
        <v>0</v>
      </c>
    </row>
    <row r="1479" spans="1:58" customFormat="1" x14ac:dyDescent="0.25">
      <c r="A1479">
        <v>339835</v>
      </c>
      <c r="B1479" t="s">
        <v>203</v>
      </c>
      <c r="P1479" t="s">
        <v>134</v>
      </c>
      <c r="Q1479" t="s">
        <v>134</v>
      </c>
      <c r="R1479" t="s">
        <v>134</v>
      </c>
      <c r="S1479" t="s">
        <v>134</v>
      </c>
      <c r="T1479" t="s">
        <v>134</v>
      </c>
      <c r="U1479" t="s">
        <v>134</v>
      </c>
      <c r="V1479" t="s">
        <v>134</v>
      </c>
      <c r="BF1479">
        <v>0</v>
      </c>
    </row>
    <row r="1480" spans="1:58" customFormat="1" x14ac:dyDescent="0.25">
      <c r="A1480">
        <v>339691</v>
      </c>
      <c r="B1480" t="s">
        <v>203</v>
      </c>
      <c r="P1480" t="s">
        <v>134</v>
      </c>
      <c r="Q1480" t="s">
        <v>134</v>
      </c>
      <c r="R1480" t="s">
        <v>134</v>
      </c>
      <c r="S1480" t="s">
        <v>134</v>
      </c>
      <c r="T1480" t="s">
        <v>134</v>
      </c>
      <c r="U1480" t="s">
        <v>134</v>
      </c>
      <c r="V1480" t="s">
        <v>134</v>
      </c>
      <c r="BF1480">
        <v>0</v>
      </c>
    </row>
    <row r="1481" spans="1:58" customFormat="1" x14ac:dyDescent="0.25">
      <c r="A1481">
        <v>339675</v>
      </c>
      <c r="B1481" t="s">
        <v>203</v>
      </c>
      <c r="N1481" t="s">
        <v>136</v>
      </c>
      <c r="P1481" t="s">
        <v>134</v>
      </c>
      <c r="Q1481" t="s">
        <v>134</v>
      </c>
      <c r="R1481" t="s">
        <v>134</v>
      </c>
      <c r="S1481" t="s">
        <v>134</v>
      </c>
      <c r="T1481" t="s">
        <v>134</v>
      </c>
      <c r="U1481" t="s">
        <v>134</v>
      </c>
      <c r="V1481" t="s">
        <v>134</v>
      </c>
      <c r="BF1481">
        <v>0</v>
      </c>
    </row>
    <row r="1482" spans="1:58" customFormat="1" x14ac:dyDescent="0.25">
      <c r="A1482">
        <v>339193</v>
      </c>
      <c r="B1482" t="s">
        <v>203</v>
      </c>
      <c r="D1482" t="s">
        <v>137</v>
      </c>
      <c r="F1482" t="s">
        <v>137</v>
      </c>
      <c r="G1482" t="s">
        <v>137</v>
      </c>
      <c r="N1482" t="s">
        <v>137</v>
      </c>
      <c r="P1482" t="s">
        <v>134</v>
      </c>
      <c r="Q1482" t="s">
        <v>134</v>
      </c>
      <c r="R1482" t="s">
        <v>134</v>
      </c>
      <c r="S1482" t="s">
        <v>134</v>
      </c>
      <c r="T1482" t="s">
        <v>134</v>
      </c>
      <c r="U1482" t="s">
        <v>134</v>
      </c>
      <c r="V1482" t="s">
        <v>134</v>
      </c>
      <c r="BF1482">
        <v>0</v>
      </c>
    </row>
    <row r="1483" spans="1:58" x14ac:dyDescent="0.25">
      <c r="A1483" s="115">
        <v>339677</v>
      </c>
      <c r="B1483" s="115" t="s">
        <v>203</v>
      </c>
      <c r="F1483" s="115" t="s">
        <v>137</v>
      </c>
      <c r="J1483" s="115" t="s">
        <v>136</v>
      </c>
      <c r="K1483" s="115" t="s">
        <v>136</v>
      </c>
      <c r="P1483" s="115" t="s">
        <v>134</v>
      </c>
      <c r="Q1483" s="115" t="s">
        <v>134</v>
      </c>
      <c r="R1483" s="115" t="s">
        <v>134</v>
      </c>
      <c r="S1483" s="115" t="s">
        <v>134</v>
      </c>
      <c r="T1483" s="115" t="s">
        <v>134</v>
      </c>
      <c r="U1483" s="115" t="s">
        <v>134</v>
      </c>
      <c r="V1483" s="115" t="s">
        <v>134</v>
      </c>
      <c r="BF1483" s="115">
        <v>0</v>
      </c>
    </row>
    <row r="1484" spans="1:58" x14ac:dyDescent="0.25">
      <c r="A1484" s="115">
        <v>339553</v>
      </c>
      <c r="B1484" s="115" t="s">
        <v>203</v>
      </c>
      <c r="C1484" s="115" t="s">
        <v>137</v>
      </c>
      <c r="H1484" s="115" t="s">
        <v>137</v>
      </c>
      <c r="K1484" s="115" t="s">
        <v>137</v>
      </c>
      <c r="N1484" s="115" t="s">
        <v>137</v>
      </c>
      <c r="P1484" s="115" t="s">
        <v>134</v>
      </c>
      <c r="Q1484" s="115" t="s">
        <v>134</v>
      </c>
      <c r="R1484" s="115" t="s">
        <v>134</v>
      </c>
      <c r="S1484" s="115" t="s">
        <v>134</v>
      </c>
      <c r="T1484" s="115" t="s">
        <v>134</v>
      </c>
      <c r="U1484" s="115" t="s">
        <v>134</v>
      </c>
      <c r="V1484" s="115" t="s">
        <v>134</v>
      </c>
      <c r="BF1484" s="115">
        <v>0</v>
      </c>
    </row>
    <row r="1485" spans="1:58" x14ac:dyDescent="0.25">
      <c r="A1485" s="115">
        <v>340065</v>
      </c>
      <c r="B1485" s="115" t="s">
        <v>203</v>
      </c>
      <c r="F1485" s="115" t="s">
        <v>136</v>
      </c>
      <c r="G1485" s="115" t="s">
        <v>134</v>
      </c>
      <c r="K1485" s="115" t="s">
        <v>134</v>
      </c>
      <c r="L1485" s="115" t="s">
        <v>136</v>
      </c>
      <c r="P1485" s="115" t="s">
        <v>134</v>
      </c>
      <c r="Q1485" s="115" t="s">
        <v>134</v>
      </c>
      <c r="R1485" s="115" t="s">
        <v>134</v>
      </c>
      <c r="S1485" s="115" t="s">
        <v>134</v>
      </c>
      <c r="T1485" s="115" t="s">
        <v>134</v>
      </c>
      <c r="U1485" s="115" t="s">
        <v>134</v>
      </c>
      <c r="V1485" s="115" t="s">
        <v>134</v>
      </c>
      <c r="BF1485" s="115">
        <v>0</v>
      </c>
    </row>
    <row r="1486" spans="1:58" x14ac:dyDescent="0.25">
      <c r="A1486" s="115">
        <v>339759</v>
      </c>
      <c r="B1486" s="115" t="s">
        <v>203</v>
      </c>
      <c r="K1486" s="115" t="s">
        <v>136</v>
      </c>
      <c r="P1486" s="115" t="s">
        <v>134</v>
      </c>
      <c r="Q1486" s="115" t="s">
        <v>134</v>
      </c>
      <c r="R1486" s="115" t="s">
        <v>134</v>
      </c>
      <c r="S1486" s="115" t="s">
        <v>134</v>
      </c>
      <c r="T1486" s="115" t="s">
        <v>134</v>
      </c>
      <c r="U1486" s="115" t="s">
        <v>134</v>
      </c>
      <c r="V1486" s="115" t="s">
        <v>134</v>
      </c>
      <c r="BF1486" s="115">
        <v>0</v>
      </c>
    </row>
    <row r="1487" spans="1:58" x14ac:dyDescent="0.25">
      <c r="A1487" s="115">
        <v>339191</v>
      </c>
      <c r="B1487" s="115" t="s">
        <v>203</v>
      </c>
      <c r="D1487" s="115" t="s">
        <v>137</v>
      </c>
      <c r="G1487" s="115" t="s">
        <v>137</v>
      </c>
      <c r="N1487" s="115" t="s">
        <v>136</v>
      </c>
      <c r="P1487" s="115" t="s">
        <v>134</v>
      </c>
      <c r="Q1487" s="115" t="s">
        <v>134</v>
      </c>
      <c r="R1487" s="115" t="s">
        <v>134</v>
      </c>
      <c r="S1487" s="115" t="s">
        <v>134</v>
      </c>
      <c r="T1487" s="115" t="s">
        <v>134</v>
      </c>
      <c r="U1487" s="115" t="s">
        <v>134</v>
      </c>
      <c r="V1487" s="115" t="s">
        <v>134</v>
      </c>
      <c r="BF1487" s="115">
        <v>0</v>
      </c>
    </row>
    <row r="1488" spans="1:58" x14ac:dyDescent="0.25">
      <c r="A1488" s="115">
        <v>339935</v>
      </c>
      <c r="B1488" s="115" t="s">
        <v>203</v>
      </c>
      <c r="J1488" s="115" t="s">
        <v>136</v>
      </c>
      <c r="P1488" s="115" t="s">
        <v>134</v>
      </c>
      <c r="Q1488" s="115" t="s">
        <v>134</v>
      </c>
      <c r="R1488" s="115" t="s">
        <v>134</v>
      </c>
      <c r="S1488" s="115" t="s">
        <v>134</v>
      </c>
      <c r="T1488" s="115" t="s">
        <v>134</v>
      </c>
      <c r="U1488" s="115" t="s">
        <v>134</v>
      </c>
      <c r="V1488" s="115" t="s">
        <v>134</v>
      </c>
      <c r="BF1488" s="115">
        <v>0</v>
      </c>
    </row>
    <row r="1489" spans="1:58" x14ac:dyDescent="0.25">
      <c r="A1489" s="115">
        <v>340056</v>
      </c>
      <c r="B1489" s="115" t="s">
        <v>203</v>
      </c>
      <c r="P1489" s="115" t="s">
        <v>134</v>
      </c>
      <c r="Q1489" s="115" t="s">
        <v>134</v>
      </c>
      <c r="R1489" s="115" t="s">
        <v>134</v>
      </c>
      <c r="S1489" s="115" t="s">
        <v>134</v>
      </c>
      <c r="T1489" s="115" t="s">
        <v>134</v>
      </c>
      <c r="U1489" s="115" t="s">
        <v>134</v>
      </c>
      <c r="V1489" s="115" t="s">
        <v>134</v>
      </c>
      <c r="BF1489" s="115">
        <v>0</v>
      </c>
    </row>
    <row r="1490" spans="1:58" x14ac:dyDescent="0.25">
      <c r="A1490" s="115">
        <v>339645</v>
      </c>
      <c r="B1490" s="115" t="s">
        <v>203</v>
      </c>
      <c r="P1490" s="115" t="s">
        <v>134</v>
      </c>
      <c r="Q1490" s="115" t="s">
        <v>134</v>
      </c>
      <c r="R1490" s="115" t="s">
        <v>134</v>
      </c>
      <c r="S1490" s="115" t="s">
        <v>134</v>
      </c>
      <c r="T1490" s="115" t="s">
        <v>134</v>
      </c>
      <c r="U1490" s="115" t="s">
        <v>134</v>
      </c>
      <c r="V1490" s="115" t="s">
        <v>134</v>
      </c>
      <c r="BF1490" s="115">
        <v>0</v>
      </c>
    </row>
    <row r="1491" spans="1:58" x14ac:dyDescent="0.25">
      <c r="A1491" s="115">
        <v>339863</v>
      </c>
      <c r="B1491" s="115" t="s">
        <v>203</v>
      </c>
      <c r="I1491" s="115" t="s">
        <v>137</v>
      </c>
      <c r="J1491" s="115" t="s">
        <v>136</v>
      </c>
      <c r="N1491" s="115" t="s">
        <v>136</v>
      </c>
      <c r="P1491" s="115" t="s">
        <v>134</v>
      </c>
      <c r="Q1491" s="115" t="s">
        <v>134</v>
      </c>
      <c r="R1491" s="115" t="s">
        <v>134</v>
      </c>
      <c r="S1491" s="115" t="s">
        <v>134</v>
      </c>
      <c r="T1491" s="115" t="s">
        <v>134</v>
      </c>
      <c r="U1491" s="115" t="s">
        <v>134</v>
      </c>
      <c r="V1491" s="115" t="s">
        <v>134</v>
      </c>
      <c r="BF1491" s="115">
        <v>0</v>
      </c>
    </row>
    <row r="1492" spans="1:58" x14ac:dyDescent="0.25">
      <c r="A1492" s="115">
        <v>339717</v>
      </c>
      <c r="B1492" s="115" t="s">
        <v>203</v>
      </c>
      <c r="I1492" s="115" t="s">
        <v>137</v>
      </c>
      <c r="J1492" s="115" t="s">
        <v>136</v>
      </c>
      <c r="M1492" s="115" t="s">
        <v>136</v>
      </c>
      <c r="N1492" s="115" t="s">
        <v>136</v>
      </c>
      <c r="P1492" s="115" t="s">
        <v>134</v>
      </c>
      <c r="Q1492" s="115" t="s">
        <v>134</v>
      </c>
      <c r="R1492" s="115" t="s">
        <v>134</v>
      </c>
      <c r="S1492" s="115" t="s">
        <v>134</v>
      </c>
      <c r="T1492" s="115" t="s">
        <v>134</v>
      </c>
      <c r="U1492" s="115" t="s">
        <v>134</v>
      </c>
      <c r="V1492" s="115" t="s">
        <v>134</v>
      </c>
      <c r="BF1492" s="115">
        <v>0</v>
      </c>
    </row>
    <row r="1493" spans="1:58" x14ac:dyDescent="0.25">
      <c r="A1493" s="115">
        <v>324519</v>
      </c>
      <c r="B1493" s="115" t="s">
        <v>203</v>
      </c>
      <c r="H1493" s="115" t="s">
        <v>202</v>
      </c>
      <c r="N1493" s="115" t="s">
        <v>202</v>
      </c>
      <c r="P1493" s="115" t="s">
        <v>202</v>
      </c>
      <c r="Q1493" s="115" t="s">
        <v>202</v>
      </c>
      <c r="R1493" s="115" t="s">
        <v>202</v>
      </c>
      <c r="S1493" s="115" t="s">
        <v>202</v>
      </c>
      <c r="T1493" s="115" t="s">
        <v>202</v>
      </c>
      <c r="U1493" s="115" t="s">
        <v>202</v>
      </c>
      <c r="V1493" s="115" t="s">
        <v>202</v>
      </c>
      <c r="BF1493" s="115" t="e">
        <v>#N/A</v>
      </c>
    </row>
  </sheetData>
  <sheetProtection algorithmName="SHA-512" hashValue="xksQZuHEcbtzvxLGtPHmmJ3f30wV9Nb56qwDEh34md146NsJQoqP1gn6rpBalePGkXXtQJW3aMaqUacU5s7ZeA==" saltValue="ef0x2AzbbIZpIg2FF7h77g==" spinCount="100000" sheet="1" selectLockedCells="1" selectUnlockedCells="1"/>
  <autoFilter ref="A2:BD1482" xr:uid="{00000000-0001-0000-0500-000000000000}">
    <sortState xmlns:xlrd2="http://schemas.microsoft.com/office/spreadsheetml/2017/richdata2" ref="A3:BD1482">
      <sortCondition ref="BA2:BA1069"/>
    </sortState>
  </autoFilter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ورقة5"/>
  <dimension ref="A1:AH1637"/>
  <sheetViews>
    <sheetView rightToLeft="1" workbookViewId="0">
      <pane ySplit="2" topLeftCell="A1624" activePane="bottomLeft" state="frozen"/>
      <selection pane="bottomLeft" activeCell="D1631" sqref="A1:AH1637"/>
    </sheetView>
  </sheetViews>
  <sheetFormatPr defaultColWidth="9" defaultRowHeight="13.8" x14ac:dyDescent="0.25"/>
  <cols>
    <col min="1" max="1" width="11.09765625" style="115" bestFit="1" customWidth="1"/>
    <col min="2" max="2" width="21.296875" style="115" bestFit="1" customWidth="1"/>
    <col min="3" max="3" width="18.296875" style="115" bestFit="1" customWidth="1"/>
    <col min="4" max="4" width="20.296875" style="115" bestFit="1" customWidth="1"/>
    <col min="5" max="5" width="6.296875" style="115" bestFit="1" customWidth="1"/>
    <col min="6" max="6" width="10.296875" style="115" bestFit="1" customWidth="1"/>
    <col min="7" max="7" width="13.19921875" style="115" bestFit="1" customWidth="1"/>
    <col min="8" max="8" width="12" style="115" bestFit="1" customWidth="1"/>
    <col min="9" max="9" width="13.09765625" style="115" bestFit="1" customWidth="1"/>
    <col min="10" max="11" width="9.296875" style="115" bestFit="1" customWidth="1"/>
    <col min="12" max="12" width="11.09765625" style="115" bestFit="1" customWidth="1"/>
    <col min="13" max="16" width="11.09765625" style="115" customWidth="1"/>
    <col min="17" max="17" width="8.09765625" style="115" bestFit="1" customWidth="1"/>
    <col min="18" max="18" width="9.296875" style="115" bestFit="1" customWidth="1"/>
    <col min="19" max="19" width="10.8984375" style="115" bestFit="1" customWidth="1"/>
    <col min="20" max="21" width="10.296875" style="115" bestFit="1" customWidth="1"/>
    <col min="22" max="22" width="10.296875" style="115" customWidth="1"/>
    <col min="23" max="27" width="13.796875" style="115" customWidth="1"/>
    <col min="28" max="28" width="18.19921875" style="115" bestFit="1" customWidth="1"/>
    <col min="29" max="29" width="6.8984375" style="115" bestFit="1" customWidth="1"/>
    <col min="30" max="30" width="23.296875" style="115" bestFit="1" customWidth="1"/>
    <col min="31" max="32" width="15.296875" style="115" customWidth="1"/>
    <col min="33" max="33" width="45.09765625" style="115" customWidth="1"/>
    <col min="34" max="35" width="13.296875" style="115" customWidth="1"/>
    <col min="36" max="16384" width="9" style="115"/>
  </cols>
  <sheetData>
    <row r="1" spans="1:34" x14ac:dyDescent="0.25">
      <c r="A1" s="2">
        <v>1</v>
      </c>
      <c r="B1" s="2">
        <v>2</v>
      </c>
      <c r="C1" s="2">
        <v>3</v>
      </c>
      <c r="D1" s="2">
        <v>4</v>
      </c>
      <c r="E1" s="2">
        <v>5</v>
      </c>
      <c r="F1" s="2">
        <v>6</v>
      </c>
      <c r="G1" s="2">
        <v>7</v>
      </c>
      <c r="H1" s="2">
        <v>8</v>
      </c>
      <c r="I1" s="2">
        <v>9</v>
      </c>
      <c r="J1" s="2">
        <v>10</v>
      </c>
      <c r="K1" s="2">
        <v>11</v>
      </c>
      <c r="L1" s="2">
        <v>12</v>
      </c>
      <c r="M1" s="2">
        <v>13</v>
      </c>
      <c r="N1" s="2">
        <v>14</v>
      </c>
      <c r="O1" s="2">
        <v>15</v>
      </c>
      <c r="P1" s="2">
        <v>16</v>
      </c>
      <c r="Q1" s="2">
        <v>17</v>
      </c>
      <c r="R1" s="2">
        <v>18</v>
      </c>
      <c r="S1" s="2">
        <v>19</v>
      </c>
      <c r="T1" s="2">
        <v>20</v>
      </c>
      <c r="U1" s="2">
        <v>21</v>
      </c>
      <c r="V1" s="2">
        <v>22</v>
      </c>
      <c r="W1" s="2">
        <v>23</v>
      </c>
      <c r="X1" s="2">
        <v>24</v>
      </c>
      <c r="Y1" s="2">
        <v>25</v>
      </c>
      <c r="Z1" s="2">
        <v>26</v>
      </c>
      <c r="AA1" s="2">
        <v>27</v>
      </c>
      <c r="AB1" s="2">
        <v>28</v>
      </c>
      <c r="AC1" s="2">
        <v>29</v>
      </c>
      <c r="AD1" s="2">
        <v>30</v>
      </c>
      <c r="AE1" s="2">
        <v>31</v>
      </c>
      <c r="AF1" s="2">
        <v>32</v>
      </c>
      <c r="AG1" s="2">
        <v>33</v>
      </c>
      <c r="AH1" s="2">
        <v>34</v>
      </c>
    </row>
    <row r="2" spans="1:34" x14ac:dyDescent="0.25">
      <c r="A2" s="2" t="s">
        <v>79</v>
      </c>
      <c r="B2" s="2" t="s">
        <v>80</v>
      </c>
      <c r="C2" s="2" t="s">
        <v>81</v>
      </c>
      <c r="D2" s="2" t="s">
        <v>82</v>
      </c>
      <c r="E2" s="2" t="s">
        <v>46</v>
      </c>
      <c r="F2" s="2" t="s">
        <v>43</v>
      </c>
      <c r="G2" s="2" t="s">
        <v>44</v>
      </c>
      <c r="H2" s="2" t="s">
        <v>45</v>
      </c>
      <c r="I2" s="2" t="s">
        <v>86</v>
      </c>
      <c r="J2" s="2" t="s">
        <v>96</v>
      </c>
      <c r="K2" s="2" t="s">
        <v>97</v>
      </c>
      <c r="L2" s="2" t="s">
        <v>98</v>
      </c>
      <c r="M2" s="2" t="s">
        <v>11</v>
      </c>
      <c r="N2" s="2" t="s">
        <v>12</v>
      </c>
      <c r="O2" s="2" t="s">
        <v>13</v>
      </c>
      <c r="P2" s="2" t="s">
        <v>14</v>
      </c>
      <c r="Q2" s="2" t="s">
        <v>94</v>
      </c>
      <c r="R2" s="2" t="s">
        <v>103</v>
      </c>
      <c r="S2" s="2" t="s">
        <v>104</v>
      </c>
      <c r="T2" s="2" t="s">
        <v>105</v>
      </c>
      <c r="U2" s="2" t="s">
        <v>118</v>
      </c>
      <c r="V2" s="2" t="s">
        <v>210</v>
      </c>
      <c r="W2" s="2" t="s">
        <v>204</v>
      </c>
      <c r="X2" s="2" t="s">
        <v>205</v>
      </c>
      <c r="Y2" s="2" t="s">
        <v>206</v>
      </c>
      <c r="Z2" s="2" t="s">
        <v>207</v>
      </c>
      <c r="AA2" s="2" t="s">
        <v>208</v>
      </c>
      <c r="AB2" s="2" t="s">
        <v>209</v>
      </c>
      <c r="AC2" s="2" t="s">
        <v>3163</v>
      </c>
      <c r="AD2" s="2" t="s">
        <v>3164</v>
      </c>
      <c r="AE2" s="2" t="s">
        <v>3165</v>
      </c>
      <c r="AF2" s="2" t="s">
        <v>3522</v>
      </c>
      <c r="AG2" s="2" t="s">
        <v>3531</v>
      </c>
      <c r="AH2" s="2">
        <v>1</v>
      </c>
    </row>
    <row r="3" spans="1:34" x14ac:dyDescent="0.25">
      <c r="A3" s="2">
        <v>302790</v>
      </c>
      <c r="B3" s="2" t="s">
        <v>1967</v>
      </c>
      <c r="C3" s="2" t="s">
        <v>214</v>
      </c>
      <c r="D3" s="2" t="s">
        <v>845</v>
      </c>
      <c r="E3" s="2" t="s">
        <v>77</v>
      </c>
      <c r="F3" s="2">
        <v>26770</v>
      </c>
      <c r="G3" s="2" t="s">
        <v>19</v>
      </c>
      <c r="H3" s="2" t="s">
        <v>17</v>
      </c>
      <c r="I3" s="2" t="s">
        <v>132</v>
      </c>
      <c r="J3" s="2" t="s">
        <v>1080</v>
      </c>
      <c r="K3" s="2"/>
      <c r="L3" s="2" t="s">
        <v>19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 t="s">
        <v>3162</v>
      </c>
      <c r="AF3" s="2" t="s">
        <v>3162</v>
      </c>
      <c r="AG3" s="2" t="s">
        <v>3162</v>
      </c>
      <c r="AH3" s="2"/>
    </row>
    <row r="4" spans="1:34" x14ac:dyDescent="0.25">
      <c r="A4" s="2">
        <v>302851</v>
      </c>
      <c r="B4" s="2" t="s">
        <v>1885</v>
      </c>
      <c r="C4" s="2" t="s">
        <v>337</v>
      </c>
      <c r="D4" s="2" t="s">
        <v>1886</v>
      </c>
      <c r="E4" s="2" t="s">
        <v>77</v>
      </c>
      <c r="F4" s="2">
        <v>31341</v>
      </c>
      <c r="G4" s="2" t="s">
        <v>19</v>
      </c>
      <c r="H4" s="2" t="s">
        <v>17</v>
      </c>
      <c r="I4" s="2" t="s">
        <v>132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 t="s">
        <v>3162</v>
      </c>
      <c r="AE4" s="2" t="s">
        <v>3162</v>
      </c>
      <c r="AF4" s="2" t="s">
        <v>3162</v>
      </c>
      <c r="AG4" s="2" t="s">
        <v>3162</v>
      </c>
      <c r="AH4" s="2"/>
    </row>
    <row r="5" spans="1:34" x14ac:dyDescent="0.25">
      <c r="A5" s="2">
        <v>305771</v>
      </c>
      <c r="B5" s="2" t="s">
        <v>2093</v>
      </c>
      <c r="C5" s="2" t="s">
        <v>533</v>
      </c>
      <c r="D5" s="2" t="s">
        <v>1083</v>
      </c>
      <c r="E5" s="2" t="s">
        <v>78</v>
      </c>
      <c r="F5" s="2"/>
      <c r="G5" s="2"/>
      <c r="H5" s="2" t="s">
        <v>17</v>
      </c>
      <c r="I5" s="2" t="s">
        <v>132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 t="s">
        <v>3162</v>
      </c>
      <c r="Z5" s="2"/>
      <c r="AA5" s="2" t="s">
        <v>3162</v>
      </c>
      <c r="AB5" s="2" t="s">
        <v>3162</v>
      </c>
      <c r="AC5" s="2" t="s">
        <v>3162</v>
      </c>
      <c r="AD5" s="2" t="s">
        <v>3162</v>
      </c>
      <c r="AE5" s="2" t="s">
        <v>3162</v>
      </c>
      <c r="AF5" s="2" t="s">
        <v>3162</v>
      </c>
      <c r="AG5" s="2" t="s">
        <v>3162</v>
      </c>
      <c r="AH5" s="2"/>
    </row>
    <row r="6" spans="1:34" x14ac:dyDescent="0.25">
      <c r="A6" s="2">
        <v>306111</v>
      </c>
      <c r="B6" s="2" t="s">
        <v>1798</v>
      </c>
      <c r="C6" s="2" t="s">
        <v>737</v>
      </c>
      <c r="D6" s="2" t="s">
        <v>454</v>
      </c>
      <c r="E6" s="2" t="s">
        <v>78</v>
      </c>
      <c r="F6" s="2">
        <v>30038</v>
      </c>
      <c r="G6" s="2" t="s">
        <v>19</v>
      </c>
      <c r="H6" s="2" t="s">
        <v>17</v>
      </c>
      <c r="I6" s="2" t="s">
        <v>132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x14ac:dyDescent="0.25">
      <c r="A7" s="2">
        <v>309303</v>
      </c>
      <c r="B7" s="2" t="s">
        <v>1305</v>
      </c>
      <c r="C7" s="2" t="s">
        <v>328</v>
      </c>
      <c r="D7" s="2" t="s">
        <v>1083</v>
      </c>
      <c r="E7" s="2" t="s">
        <v>77</v>
      </c>
      <c r="F7" s="2"/>
      <c r="G7" s="2"/>
      <c r="H7" s="2" t="s">
        <v>17</v>
      </c>
      <c r="I7" s="2" t="s">
        <v>132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 t="s">
        <v>3162</v>
      </c>
      <c r="AE7" s="2" t="s">
        <v>3162</v>
      </c>
      <c r="AF7" s="2" t="s">
        <v>3162</v>
      </c>
      <c r="AG7" s="2" t="s">
        <v>3162</v>
      </c>
      <c r="AH7" s="2"/>
    </row>
    <row r="8" spans="1:34" x14ac:dyDescent="0.25">
      <c r="A8" s="2">
        <v>311105</v>
      </c>
      <c r="B8" s="2" t="s">
        <v>1373</v>
      </c>
      <c r="C8" s="2" t="s">
        <v>347</v>
      </c>
      <c r="D8" s="2" t="s">
        <v>819</v>
      </c>
      <c r="E8" s="2" t="s">
        <v>77</v>
      </c>
      <c r="F8" s="2">
        <v>25771</v>
      </c>
      <c r="G8" s="2" t="s">
        <v>19</v>
      </c>
      <c r="H8" s="2" t="s">
        <v>17</v>
      </c>
      <c r="I8" s="2" t="s">
        <v>132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 t="s">
        <v>3162</v>
      </c>
      <c r="AE8" s="2" t="s">
        <v>3162</v>
      </c>
      <c r="AF8" s="2" t="s">
        <v>3162</v>
      </c>
      <c r="AG8" s="2" t="s">
        <v>3162</v>
      </c>
      <c r="AH8" s="2"/>
    </row>
    <row r="9" spans="1:34" x14ac:dyDescent="0.25">
      <c r="A9" s="2">
        <v>311410</v>
      </c>
      <c r="B9" s="2" t="s">
        <v>2023</v>
      </c>
      <c r="C9" s="2" t="s">
        <v>224</v>
      </c>
      <c r="D9" s="2"/>
      <c r="E9" s="2" t="s">
        <v>77</v>
      </c>
      <c r="F9" s="2">
        <v>31674</v>
      </c>
      <c r="G9" s="2" t="s">
        <v>1931</v>
      </c>
      <c r="H9" s="2" t="s">
        <v>17</v>
      </c>
      <c r="I9" s="2" t="s">
        <v>132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 t="s">
        <v>3162</v>
      </c>
      <c r="AE9" s="2" t="s">
        <v>3162</v>
      </c>
      <c r="AF9" s="2" t="s">
        <v>3162</v>
      </c>
      <c r="AG9" s="2" t="s">
        <v>3162</v>
      </c>
      <c r="AH9" s="2"/>
    </row>
    <row r="10" spans="1:34" x14ac:dyDescent="0.25">
      <c r="A10" s="2">
        <v>312449</v>
      </c>
      <c r="B10" s="2" t="s">
        <v>1369</v>
      </c>
      <c r="C10" s="2" t="s">
        <v>1370</v>
      </c>
      <c r="D10" s="2" t="s">
        <v>820</v>
      </c>
      <c r="E10" s="2" t="s">
        <v>78</v>
      </c>
      <c r="F10" s="2">
        <v>30695</v>
      </c>
      <c r="G10" s="2" t="s">
        <v>19</v>
      </c>
      <c r="H10" s="2" t="s">
        <v>17</v>
      </c>
      <c r="I10" s="2" t="s">
        <v>132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 t="s">
        <v>3162</v>
      </c>
      <c r="AE10" s="2" t="s">
        <v>3162</v>
      </c>
      <c r="AF10" s="2" t="s">
        <v>3162</v>
      </c>
      <c r="AG10" s="2" t="s">
        <v>3162</v>
      </c>
      <c r="AH10" s="2"/>
    </row>
    <row r="11" spans="1:34" x14ac:dyDescent="0.25">
      <c r="A11" s="2">
        <v>312557</v>
      </c>
      <c r="B11" s="2" t="s">
        <v>2069</v>
      </c>
      <c r="C11" s="2" t="s">
        <v>228</v>
      </c>
      <c r="D11" s="2" t="s">
        <v>1083</v>
      </c>
      <c r="E11" s="2" t="s">
        <v>78</v>
      </c>
      <c r="F11" s="2"/>
      <c r="G11" s="2"/>
      <c r="H11" s="2" t="s">
        <v>17</v>
      </c>
      <c r="I11" s="2" t="s">
        <v>132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 t="s">
        <v>3162</v>
      </c>
      <c r="AE11" s="2" t="s">
        <v>3162</v>
      </c>
      <c r="AF11" s="2" t="s">
        <v>3162</v>
      </c>
      <c r="AG11" s="2" t="s">
        <v>3162</v>
      </c>
      <c r="AH11" s="2"/>
    </row>
    <row r="12" spans="1:34" x14ac:dyDescent="0.25">
      <c r="A12" s="2">
        <v>315402</v>
      </c>
      <c r="B12" s="2" t="s">
        <v>1288</v>
      </c>
      <c r="C12" s="2" t="s">
        <v>244</v>
      </c>
      <c r="D12" s="2" t="s">
        <v>223</v>
      </c>
      <c r="E12" s="2" t="s">
        <v>78</v>
      </c>
      <c r="F12" s="2"/>
      <c r="G12" s="2"/>
      <c r="H12" s="2" t="s">
        <v>17</v>
      </c>
      <c r="I12" s="2" t="s">
        <v>132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 t="s">
        <v>3162</v>
      </c>
      <c r="AB12" s="2" t="s">
        <v>3162</v>
      </c>
      <c r="AC12" s="2" t="s">
        <v>3162</v>
      </c>
      <c r="AD12" s="2" t="s">
        <v>3162</v>
      </c>
      <c r="AE12" s="2" t="s">
        <v>3162</v>
      </c>
      <c r="AF12" s="2" t="s">
        <v>3162</v>
      </c>
      <c r="AG12" s="2" t="s">
        <v>3162</v>
      </c>
      <c r="AH12" s="2"/>
    </row>
    <row r="13" spans="1:34" x14ac:dyDescent="0.25">
      <c r="A13" s="2">
        <v>315419</v>
      </c>
      <c r="B13" s="2" t="s">
        <v>2037</v>
      </c>
      <c r="C13" s="2" t="s">
        <v>469</v>
      </c>
      <c r="D13" s="2" t="s">
        <v>1083</v>
      </c>
      <c r="E13" s="2" t="s">
        <v>78</v>
      </c>
      <c r="F13" s="2"/>
      <c r="G13" s="2"/>
      <c r="H13" s="2" t="s">
        <v>17</v>
      </c>
      <c r="I13" s="2" t="s">
        <v>132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 t="s">
        <v>3162</v>
      </c>
      <c r="AB13" s="2" t="s">
        <v>3162</v>
      </c>
      <c r="AC13" s="2" t="s">
        <v>3162</v>
      </c>
      <c r="AD13" s="2" t="s">
        <v>3162</v>
      </c>
      <c r="AE13" s="2" t="s">
        <v>3162</v>
      </c>
      <c r="AF13" s="2" t="s">
        <v>3162</v>
      </c>
      <c r="AG13" s="2" t="s">
        <v>3162</v>
      </c>
      <c r="AH13" s="2"/>
    </row>
    <row r="14" spans="1:34" x14ac:dyDescent="0.25">
      <c r="A14" s="2">
        <v>315673</v>
      </c>
      <c r="B14" s="2" t="s">
        <v>2055</v>
      </c>
      <c r="C14" s="2" t="s">
        <v>351</v>
      </c>
      <c r="D14" s="2" t="s">
        <v>487</v>
      </c>
      <c r="E14" s="2" t="s">
        <v>77</v>
      </c>
      <c r="F14" s="2">
        <v>23246</v>
      </c>
      <c r="G14" s="2" t="s">
        <v>19</v>
      </c>
      <c r="H14" s="2" t="s">
        <v>17</v>
      </c>
      <c r="I14" s="2" t="s">
        <v>132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 t="s">
        <v>3162</v>
      </c>
      <c r="AE14" s="2" t="s">
        <v>3162</v>
      </c>
      <c r="AF14" s="2" t="s">
        <v>3162</v>
      </c>
      <c r="AG14" s="2" t="s">
        <v>3162</v>
      </c>
      <c r="AH14" s="2"/>
    </row>
    <row r="15" spans="1:34" x14ac:dyDescent="0.25">
      <c r="A15" s="2">
        <v>316315</v>
      </c>
      <c r="B15" s="2" t="s">
        <v>1238</v>
      </c>
      <c r="C15" s="2" t="s">
        <v>211</v>
      </c>
      <c r="D15" s="2" t="s">
        <v>1083</v>
      </c>
      <c r="E15" s="2" t="s">
        <v>77</v>
      </c>
      <c r="F15" s="2"/>
      <c r="G15" s="2"/>
      <c r="H15" s="2" t="s">
        <v>17</v>
      </c>
      <c r="I15" s="2" t="s">
        <v>132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 t="s">
        <v>3162</v>
      </c>
      <c r="AE15" s="2" t="s">
        <v>3162</v>
      </c>
      <c r="AF15" s="2" t="s">
        <v>3162</v>
      </c>
      <c r="AG15" s="2" t="s">
        <v>3162</v>
      </c>
      <c r="AH15" s="2"/>
    </row>
    <row r="16" spans="1:34" x14ac:dyDescent="0.25">
      <c r="A16" s="2">
        <v>316922</v>
      </c>
      <c r="B16" s="2" t="s">
        <v>1770</v>
      </c>
      <c r="C16" s="2" t="s">
        <v>565</v>
      </c>
      <c r="D16" s="2" t="s">
        <v>1083</v>
      </c>
      <c r="E16" s="2" t="s">
        <v>77</v>
      </c>
      <c r="F16" s="2"/>
      <c r="G16" s="2"/>
      <c r="H16" s="2" t="s">
        <v>17</v>
      </c>
      <c r="I16" s="2" t="s">
        <v>132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 t="s">
        <v>3162</v>
      </c>
      <c r="X16" s="2"/>
      <c r="Y16" s="2" t="s">
        <v>3162</v>
      </c>
      <c r="Z16" s="2" t="s">
        <v>3162</v>
      </c>
      <c r="AA16" s="2" t="s">
        <v>3162</v>
      </c>
      <c r="AB16" s="2" t="s">
        <v>3162</v>
      </c>
      <c r="AC16" s="2" t="s">
        <v>3162</v>
      </c>
      <c r="AD16" s="2" t="s">
        <v>3162</v>
      </c>
      <c r="AE16" s="2" t="s">
        <v>3162</v>
      </c>
      <c r="AF16" s="2" t="s">
        <v>3162</v>
      </c>
      <c r="AG16" s="2" t="s">
        <v>3162</v>
      </c>
      <c r="AH16" s="2"/>
    </row>
    <row r="17" spans="1:34" x14ac:dyDescent="0.25">
      <c r="A17" s="2">
        <v>317081</v>
      </c>
      <c r="B17" s="2" t="s">
        <v>1764</v>
      </c>
      <c r="C17" s="2" t="s">
        <v>267</v>
      </c>
      <c r="D17" s="2" t="s">
        <v>254</v>
      </c>
      <c r="E17" s="2" t="s">
        <v>77</v>
      </c>
      <c r="F17" s="2">
        <v>28065</v>
      </c>
      <c r="G17" s="2" t="s">
        <v>842</v>
      </c>
      <c r="H17" s="2" t="s">
        <v>17</v>
      </c>
      <c r="I17" s="2" t="s">
        <v>132</v>
      </c>
      <c r="J17" s="2" t="s">
        <v>1080</v>
      </c>
      <c r="K17" s="2"/>
      <c r="L17" s="2" t="s">
        <v>74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 t="s">
        <v>3162</v>
      </c>
      <c r="AF17" s="2" t="s">
        <v>3162</v>
      </c>
      <c r="AG17" s="2" t="s">
        <v>3162</v>
      </c>
      <c r="AH17" s="2"/>
    </row>
    <row r="18" spans="1:34" x14ac:dyDescent="0.25">
      <c r="A18" s="2">
        <v>317097</v>
      </c>
      <c r="B18" s="2" t="s">
        <v>1684</v>
      </c>
      <c r="C18" s="2" t="s">
        <v>461</v>
      </c>
      <c r="D18" s="2" t="s">
        <v>671</v>
      </c>
      <c r="E18" s="2" t="s">
        <v>77</v>
      </c>
      <c r="F18" s="2">
        <v>29693</v>
      </c>
      <c r="G18" s="2" t="s">
        <v>276</v>
      </c>
      <c r="H18" s="2" t="s">
        <v>17</v>
      </c>
      <c r="I18" s="2" t="s">
        <v>132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 t="s">
        <v>3162</v>
      </c>
      <c r="AE18" s="2" t="s">
        <v>3162</v>
      </c>
      <c r="AF18" s="2" t="s">
        <v>3162</v>
      </c>
      <c r="AG18" s="2" t="s">
        <v>3162</v>
      </c>
      <c r="AH18" s="2"/>
    </row>
    <row r="19" spans="1:34" x14ac:dyDescent="0.25">
      <c r="A19" s="2">
        <v>317124</v>
      </c>
      <c r="B19" s="2" t="s">
        <v>1095</v>
      </c>
      <c r="C19" s="2" t="s">
        <v>230</v>
      </c>
      <c r="D19" s="2" t="s">
        <v>1096</v>
      </c>
      <c r="E19" s="2" t="s">
        <v>78</v>
      </c>
      <c r="F19" s="2"/>
      <c r="G19" s="2"/>
      <c r="H19" s="2" t="s">
        <v>17</v>
      </c>
      <c r="I19" s="2" t="s">
        <v>132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 t="s">
        <v>3162</v>
      </c>
      <c r="X19" s="2" t="s">
        <v>3162</v>
      </c>
      <c r="Y19" s="2"/>
      <c r="Z19" s="2" t="s">
        <v>3162</v>
      </c>
      <c r="AA19" s="2" t="s">
        <v>3162</v>
      </c>
      <c r="AB19" s="2" t="s">
        <v>3162</v>
      </c>
      <c r="AC19" s="2" t="s">
        <v>3162</v>
      </c>
      <c r="AD19" s="2" t="s">
        <v>3162</v>
      </c>
      <c r="AE19" s="2" t="s">
        <v>3162</v>
      </c>
      <c r="AF19" s="2" t="s">
        <v>3162</v>
      </c>
      <c r="AG19" s="2" t="s">
        <v>3162</v>
      </c>
      <c r="AH19" s="2"/>
    </row>
    <row r="20" spans="1:34" x14ac:dyDescent="0.25">
      <c r="A20" s="2">
        <v>317516</v>
      </c>
      <c r="B20" s="2" t="s">
        <v>2090</v>
      </c>
      <c r="C20" s="2" t="s">
        <v>247</v>
      </c>
      <c r="D20" s="2" t="s">
        <v>1083</v>
      </c>
      <c r="E20" s="2" t="s">
        <v>77</v>
      </c>
      <c r="F20" s="2"/>
      <c r="G20" s="2"/>
      <c r="H20" s="2" t="s">
        <v>17</v>
      </c>
      <c r="I20" s="2" t="s">
        <v>132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 t="s">
        <v>3162</v>
      </c>
      <c r="Y20" s="2" t="s">
        <v>3162</v>
      </c>
      <c r="Z20" s="2"/>
      <c r="AA20" s="2" t="s">
        <v>3162</v>
      </c>
      <c r="AB20" s="2" t="s">
        <v>3162</v>
      </c>
      <c r="AC20" s="2" t="s">
        <v>3162</v>
      </c>
      <c r="AD20" s="2" t="s">
        <v>3162</v>
      </c>
      <c r="AE20" s="2" t="s">
        <v>3162</v>
      </c>
      <c r="AF20" s="2" t="s">
        <v>3162</v>
      </c>
      <c r="AG20" s="2" t="s">
        <v>3162</v>
      </c>
      <c r="AH20" s="2"/>
    </row>
    <row r="21" spans="1:34" x14ac:dyDescent="0.25">
      <c r="A21" s="2">
        <v>318072</v>
      </c>
      <c r="B21" s="2" t="s">
        <v>2082</v>
      </c>
      <c r="C21" s="2" t="s">
        <v>228</v>
      </c>
      <c r="D21" s="2" t="s">
        <v>1083</v>
      </c>
      <c r="E21" s="2" t="s">
        <v>77</v>
      </c>
      <c r="F21" s="2"/>
      <c r="G21" s="2"/>
      <c r="H21" s="2" t="s">
        <v>17</v>
      </c>
      <c r="I21" s="2" t="s">
        <v>132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 t="s">
        <v>3162</v>
      </c>
      <c r="Z21" s="2"/>
      <c r="AA21" s="2" t="s">
        <v>3162</v>
      </c>
      <c r="AB21" s="2" t="s">
        <v>3162</v>
      </c>
      <c r="AC21" s="2" t="s">
        <v>3162</v>
      </c>
      <c r="AD21" s="2" t="s">
        <v>3162</v>
      </c>
      <c r="AE21" s="2" t="s">
        <v>3162</v>
      </c>
      <c r="AF21" s="2" t="s">
        <v>3162</v>
      </c>
      <c r="AG21" s="2" t="s">
        <v>3162</v>
      </c>
      <c r="AH21" s="2"/>
    </row>
    <row r="22" spans="1:34" x14ac:dyDescent="0.25">
      <c r="A22" s="2">
        <v>318261</v>
      </c>
      <c r="B22" s="2" t="s">
        <v>1963</v>
      </c>
      <c r="C22" s="2" t="s">
        <v>882</v>
      </c>
      <c r="D22" s="2" t="s">
        <v>1964</v>
      </c>
      <c r="E22" s="2" t="s">
        <v>78</v>
      </c>
      <c r="F22" s="2">
        <v>33974</v>
      </c>
      <c r="G22" s="2" t="s">
        <v>243</v>
      </c>
      <c r="H22" s="2" t="s">
        <v>17</v>
      </c>
      <c r="I22" s="2" t="s">
        <v>132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 t="s">
        <v>3162</v>
      </c>
      <c r="AE22" s="2" t="s">
        <v>3162</v>
      </c>
      <c r="AF22" s="2" t="s">
        <v>3162</v>
      </c>
      <c r="AG22" s="2" t="s">
        <v>3162</v>
      </c>
      <c r="AH22" s="2"/>
    </row>
    <row r="23" spans="1:34" x14ac:dyDescent="0.25">
      <c r="A23" s="2">
        <v>318400</v>
      </c>
      <c r="B23" s="2" t="s">
        <v>1217</v>
      </c>
      <c r="C23" s="2" t="s">
        <v>244</v>
      </c>
      <c r="D23" s="2" t="s">
        <v>260</v>
      </c>
      <c r="E23" s="2" t="s">
        <v>77</v>
      </c>
      <c r="F23" s="2"/>
      <c r="G23" s="2"/>
      <c r="H23" s="2" t="s">
        <v>17</v>
      </c>
      <c r="I23" s="2" t="s">
        <v>132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 t="s">
        <v>3162</v>
      </c>
      <c r="AB23" s="2" t="s">
        <v>3162</v>
      </c>
      <c r="AC23" s="2" t="s">
        <v>3162</v>
      </c>
      <c r="AD23" s="2" t="s">
        <v>3162</v>
      </c>
      <c r="AE23" s="2" t="s">
        <v>3162</v>
      </c>
      <c r="AF23" s="2" t="s">
        <v>3162</v>
      </c>
      <c r="AG23" s="2" t="s">
        <v>3162</v>
      </c>
      <c r="AH23" s="2"/>
    </row>
    <row r="24" spans="1:34" x14ac:dyDescent="0.25">
      <c r="A24" s="2">
        <v>318619</v>
      </c>
      <c r="B24" s="2" t="s">
        <v>1971</v>
      </c>
      <c r="C24" s="2" t="s">
        <v>704</v>
      </c>
      <c r="D24" s="2" t="s">
        <v>1083</v>
      </c>
      <c r="E24" s="2" t="s">
        <v>77</v>
      </c>
      <c r="F24" s="2"/>
      <c r="G24" s="2"/>
      <c r="H24" s="2" t="s">
        <v>17</v>
      </c>
      <c r="I24" s="2" t="s">
        <v>132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 t="s">
        <v>3162</v>
      </c>
      <c r="AE24" s="2" t="s">
        <v>3162</v>
      </c>
      <c r="AF24" s="2" t="s">
        <v>3162</v>
      </c>
      <c r="AG24" s="2" t="s">
        <v>3162</v>
      </c>
      <c r="AH24" s="2"/>
    </row>
    <row r="25" spans="1:34" x14ac:dyDescent="0.25">
      <c r="A25" s="2">
        <v>318979</v>
      </c>
      <c r="B25" s="2" t="s">
        <v>1522</v>
      </c>
      <c r="C25" s="2" t="s">
        <v>247</v>
      </c>
      <c r="D25" s="2" t="s">
        <v>231</v>
      </c>
      <c r="E25" s="2" t="s">
        <v>77</v>
      </c>
      <c r="F25" s="2">
        <v>32690</v>
      </c>
      <c r="G25" s="2" t="s">
        <v>761</v>
      </c>
      <c r="H25" s="2" t="s">
        <v>17</v>
      </c>
      <c r="I25" s="2" t="s">
        <v>132</v>
      </c>
      <c r="J25" s="2" t="s">
        <v>1080</v>
      </c>
      <c r="K25" s="2"/>
      <c r="L25" s="2" t="s">
        <v>74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 t="s">
        <v>3162</v>
      </c>
      <c r="AF25" s="2" t="s">
        <v>3162</v>
      </c>
      <c r="AG25" s="2" t="s">
        <v>3162</v>
      </c>
      <c r="AH25" s="2"/>
    </row>
    <row r="26" spans="1:34" x14ac:dyDescent="0.25">
      <c r="A26" s="2">
        <v>319101</v>
      </c>
      <c r="B26" s="2" t="s">
        <v>1970</v>
      </c>
      <c r="C26" s="2" t="s">
        <v>321</v>
      </c>
      <c r="D26" s="2" t="s">
        <v>420</v>
      </c>
      <c r="E26" s="2" t="s">
        <v>77</v>
      </c>
      <c r="F26" s="2">
        <v>33482</v>
      </c>
      <c r="G26" s="2" t="s">
        <v>753</v>
      </c>
      <c r="H26" s="2" t="s">
        <v>17</v>
      </c>
      <c r="I26" s="2" t="s">
        <v>132</v>
      </c>
      <c r="J26" s="2" t="s">
        <v>15</v>
      </c>
      <c r="K26" s="2"/>
      <c r="L26" s="2" t="s">
        <v>31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 t="s">
        <v>3162</v>
      </c>
      <c r="AF26" s="2" t="s">
        <v>3162</v>
      </c>
      <c r="AG26" s="2" t="s">
        <v>3162</v>
      </c>
      <c r="AH26" s="2"/>
    </row>
    <row r="27" spans="1:34" x14ac:dyDescent="0.25">
      <c r="A27" s="2">
        <v>319137</v>
      </c>
      <c r="B27" s="2" t="s">
        <v>429</v>
      </c>
      <c r="C27" s="2" t="s">
        <v>244</v>
      </c>
      <c r="D27" s="2" t="s">
        <v>216</v>
      </c>
      <c r="E27" s="2" t="s">
        <v>77</v>
      </c>
      <c r="F27" s="2">
        <v>32637</v>
      </c>
      <c r="G27" s="2" t="s">
        <v>19</v>
      </c>
      <c r="H27" s="2" t="s">
        <v>17</v>
      </c>
      <c r="I27" s="2" t="s">
        <v>132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 t="s">
        <v>3162</v>
      </c>
      <c r="AE27" s="2" t="s">
        <v>3162</v>
      </c>
      <c r="AF27" s="2" t="s">
        <v>3162</v>
      </c>
      <c r="AG27" s="2" t="s">
        <v>3162</v>
      </c>
      <c r="AH27" s="2"/>
    </row>
    <row r="28" spans="1:34" x14ac:dyDescent="0.25">
      <c r="A28" s="2">
        <v>319177</v>
      </c>
      <c r="B28" s="2" t="s">
        <v>1220</v>
      </c>
      <c r="C28" s="2" t="s">
        <v>371</v>
      </c>
      <c r="D28" s="2" t="s">
        <v>1221</v>
      </c>
      <c r="E28" s="2" t="s">
        <v>77</v>
      </c>
      <c r="F28" s="2"/>
      <c r="G28" s="2"/>
      <c r="H28" s="2" t="s">
        <v>17</v>
      </c>
      <c r="I28" s="2" t="s">
        <v>132</v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 t="s">
        <v>3162</v>
      </c>
      <c r="AB28" s="2" t="s">
        <v>3162</v>
      </c>
      <c r="AC28" s="2" t="s">
        <v>3162</v>
      </c>
      <c r="AD28" s="2" t="s">
        <v>3162</v>
      </c>
      <c r="AE28" s="2" t="s">
        <v>3162</v>
      </c>
      <c r="AF28" s="2" t="s">
        <v>3162</v>
      </c>
      <c r="AG28" s="2" t="s">
        <v>3162</v>
      </c>
      <c r="AH28" s="2"/>
    </row>
    <row r="29" spans="1:34" x14ac:dyDescent="0.25">
      <c r="A29" s="2">
        <v>319237</v>
      </c>
      <c r="B29" s="2" t="s">
        <v>3530</v>
      </c>
      <c r="C29" s="2" t="s">
        <v>378</v>
      </c>
      <c r="D29" s="2" t="s">
        <v>2025</v>
      </c>
      <c r="E29" s="2"/>
      <c r="F29" s="2"/>
      <c r="G29" s="2"/>
      <c r="H29" s="2"/>
      <c r="I29" s="2" t="s">
        <v>132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 t="s">
        <v>3162</v>
      </c>
      <c r="AH29" s="2"/>
    </row>
    <row r="30" spans="1:34" x14ac:dyDescent="0.25">
      <c r="A30" s="2">
        <v>319508</v>
      </c>
      <c r="B30" s="2" t="s">
        <v>1784</v>
      </c>
      <c r="C30" s="2" t="s">
        <v>1088</v>
      </c>
      <c r="D30" s="2" t="s">
        <v>293</v>
      </c>
      <c r="E30" s="2" t="s">
        <v>77</v>
      </c>
      <c r="F30" s="2">
        <v>30136</v>
      </c>
      <c r="G30" s="2" t="s">
        <v>213</v>
      </c>
      <c r="H30" s="2" t="s">
        <v>17</v>
      </c>
      <c r="I30" s="2" t="s">
        <v>132</v>
      </c>
      <c r="J30" s="2" t="s">
        <v>1080</v>
      </c>
      <c r="K30" s="2"/>
      <c r="L30" s="2" t="s">
        <v>19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 t="s">
        <v>3162</v>
      </c>
      <c r="AF30" s="2" t="s">
        <v>3162</v>
      </c>
      <c r="AG30" s="2" t="s">
        <v>3162</v>
      </c>
      <c r="AH30" s="2"/>
    </row>
    <row r="31" spans="1:34" x14ac:dyDescent="0.25">
      <c r="A31" s="2">
        <v>319788</v>
      </c>
      <c r="B31" s="2" t="s">
        <v>1651</v>
      </c>
      <c r="C31" s="2" t="s">
        <v>1652</v>
      </c>
      <c r="D31" s="2" t="s">
        <v>1083</v>
      </c>
      <c r="E31" s="2" t="s">
        <v>78</v>
      </c>
      <c r="F31" s="2"/>
      <c r="G31" s="2"/>
      <c r="H31" s="2" t="s">
        <v>17</v>
      </c>
      <c r="I31" s="2" t="s">
        <v>132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 t="s">
        <v>3162</v>
      </c>
      <c r="AE31" s="2" t="s">
        <v>3162</v>
      </c>
      <c r="AF31" s="2" t="s">
        <v>3162</v>
      </c>
      <c r="AG31" s="2" t="s">
        <v>3162</v>
      </c>
      <c r="AH31" s="2"/>
    </row>
    <row r="32" spans="1:34" x14ac:dyDescent="0.25">
      <c r="A32" s="2">
        <v>320086</v>
      </c>
      <c r="B32" s="2" t="s">
        <v>1268</v>
      </c>
      <c r="C32" s="2" t="s">
        <v>565</v>
      </c>
      <c r="D32" s="2" t="s">
        <v>686</v>
      </c>
      <c r="E32" s="2" t="s">
        <v>78</v>
      </c>
      <c r="F32" s="2"/>
      <c r="G32" s="2"/>
      <c r="H32" s="2" t="s">
        <v>17</v>
      </c>
      <c r="I32" s="2" t="s">
        <v>132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 t="s">
        <v>3162</v>
      </c>
      <c r="X32" s="2" t="s">
        <v>3162</v>
      </c>
      <c r="Y32" s="2"/>
      <c r="Z32" s="2" t="s">
        <v>3162</v>
      </c>
      <c r="AA32" s="2" t="s">
        <v>3162</v>
      </c>
      <c r="AB32" s="2" t="s">
        <v>3162</v>
      </c>
      <c r="AC32" s="2" t="s">
        <v>3162</v>
      </c>
      <c r="AD32" s="2" t="s">
        <v>3162</v>
      </c>
      <c r="AE32" s="2" t="s">
        <v>3162</v>
      </c>
      <c r="AF32" s="2" t="s">
        <v>3162</v>
      </c>
      <c r="AG32" s="2" t="s">
        <v>3162</v>
      </c>
      <c r="AH32" s="2"/>
    </row>
    <row r="33" spans="1:34" x14ac:dyDescent="0.25">
      <c r="A33" s="2">
        <v>320162</v>
      </c>
      <c r="B33" s="2" t="s">
        <v>1360</v>
      </c>
      <c r="C33" s="2" t="s">
        <v>350</v>
      </c>
      <c r="D33" s="2" t="s">
        <v>1083</v>
      </c>
      <c r="E33" s="2" t="s">
        <v>77</v>
      </c>
      <c r="F33" s="2"/>
      <c r="G33" s="2"/>
      <c r="H33" s="2" t="s">
        <v>17</v>
      </c>
      <c r="I33" s="2" t="s">
        <v>132</v>
      </c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 t="s">
        <v>3162</v>
      </c>
      <c r="AB33" s="2" t="s">
        <v>3162</v>
      </c>
      <c r="AC33" s="2" t="s">
        <v>3162</v>
      </c>
      <c r="AD33" s="2" t="s">
        <v>3162</v>
      </c>
      <c r="AE33" s="2" t="s">
        <v>3162</v>
      </c>
      <c r="AF33" s="2" t="s">
        <v>3162</v>
      </c>
      <c r="AG33" s="2" t="s">
        <v>3162</v>
      </c>
      <c r="AH33" s="2"/>
    </row>
    <row r="34" spans="1:34" x14ac:dyDescent="0.25">
      <c r="A34" s="2">
        <v>320208</v>
      </c>
      <c r="B34" s="2" t="s">
        <v>1131</v>
      </c>
      <c r="C34" s="2" t="s">
        <v>249</v>
      </c>
      <c r="D34" s="2" t="s">
        <v>876</v>
      </c>
      <c r="E34" s="2" t="s">
        <v>78</v>
      </c>
      <c r="F34" s="2"/>
      <c r="G34" s="2"/>
      <c r="H34" s="2" t="s">
        <v>17</v>
      </c>
      <c r="I34" s="2" t="s">
        <v>132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 t="s">
        <v>3162</v>
      </c>
      <c r="AB34" s="2" t="s">
        <v>3162</v>
      </c>
      <c r="AC34" s="2" t="s">
        <v>3162</v>
      </c>
      <c r="AD34" s="2" t="s">
        <v>3162</v>
      </c>
      <c r="AE34" s="2" t="s">
        <v>3162</v>
      </c>
      <c r="AF34" s="2" t="s">
        <v>3162</v>
      </c>
      <c r="AG34" s="2" t="s">
        <v>3162</v>
      </c>
      <c r="AH34" s="2"/>
    </row>
    <row r="35" spans="1:34" x14ac:dyDescent="0.25">
      <c r="A35" s="2">
        <v>320312</v>
      </c>
      <c r="B35" s="2" t="s">
        <v>1875</v>
      </c>
      <c r="C35" s="2" t="s">
        <v>461</v>
      </c>
      <c r="D35" s="2" t="s">
        <v>1876</v>
      </c>
      <c r="E35" s="2" t="s">
        <v>77</v>
      </c>
      <c r="F35" s="2">
        <v>33989</v>
      </c>
      <c r="G35" s="2" t="s">
        <v>1877</v>
      </c>
      <c r="H35" s="2" t="s">
        <v>17</v>
      </c>
      <c r="I35" s="2" t="s">
        <v>132</v>
      </c>
      <c r="J35" s="2" t="s">
        <v>1080</v>
      </c>
      <c r="K35" s="2"/>
      <c r="L35" s="2" t="s">
        <v>68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 t="s">
        <v>3162</v>
      </c>
      <c r="AF35" s="2" t="s">
        <v>3162</v>
      </c>
      <c r="AG35" s="2" t="s">
        <v>3162</v>
      </c>
      <c r="AH35" s="2"/>
    </row>
    <row r="36" spans="1:34" x14ac:dyDescent="0.25">
      <c r="A36" s="2">
        <v>320691</v>
      </c>
      <c r="B36" s="2" t="s">
        <v>1710</v>
      </c>
      <c r="C36" s="2" t="s">
        <v>504</v>
      </c>
      <c r="D36" s="2" t="s">
        <v>779</v>
      </c>
      <c r="E36" s="2" t="s">
        <v>77</v>
      </c>
      <c r="F36" s="2">
        <v>33245</v>
      </c>
      <c r="G36" s="2" t="s">
        <v>19</v>
      </c>
      <c r="H36" s="2" t="s">
        <v>20</v>
      </c>
      <c r="I36" s="2" t="s">
        <v>132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 t="s">
        <v>3162</v>
      </c>
      <c r="AD36" s="2" t="s">
        <v>3162</v>
      </c>
      <c r="AE36" s="2" t="s">
        <v>3162</v>
      </c>
      <c r="AF36" s="2" t="s">
        <v>3162</v>
      </c>
      <c r="AG36" s="2" t="s">
        <v>3162</v>
      </c>
      <c r="AH36" s="2"/>
    </row>
    <row r="37" spans="1:34" x14ac:dyDescent="0.25">
      <c r="A37" s="2">
        <v>320773</v>
      </c>
      <c r="B37" s="2" t="s">
        <v>537</v>
      </c>
      <c r="C37" s="2" t="s">
        <v>259</v>
      </c>
      <c r="D37" s="2" t="s">
        <v>260</v>
      </c>
      <c r="E37" s="2" t="s">
        <v>77</v>
      </c>
      <c r="F37" s="2"/>
      <c r="G37" s="2"/>
      <c r="H37" s="2" t="s">
        <v>17</v>
      </c>
      <c r="I37" s="2" t="s">
        <v>132</v>
      </c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 t="s">
        <v>3162</v>
      </c>
      <c r="AB37" s="2" t="s">
        <v>3162</v>
      </c>
      <c r="AC37" s="2" t="s">
        <v>3162</v>
      </c>
      <c r="AD37" s="2" t="s">
        <v>3162</v>
      </c>
      <c r="AE37" s="2" t="s">
        <v>3162</v>
      </c>
      <c r="AF37" s="2" t="s">
        <v>3162</v>
      </c>
      <c r="AG37" s="2" t="s">
        <v>3162</v>
      </c>
      <c r="AH37" s="2"/>
    </row>
    <row r="38" spans="1:34" x14ac:dyDescent="0.25">
      <c r="A38" s="2">
        <v>320858</v>
      </c>
      <c r="B38" s="2" t="s">
        <v>1724</v>
      </c>
      <c r="C38" s="2" t="s">
        <v>244</v>
      </c>
      <c r="D38" s="2" t="s">
        <v>1716</v>
      </c>
      <c r="E38" s="2" t="s">
        <v>77</v>
      </c>
      <c r="F38" s="2">
        <v>32875</v>
      </c>
      <c r="G38" s="2" t="s">
        <v>19</v>
      </c>
      <c r="H38" s="2" t="s">
        <v>17</v>
      </c>
      <c r="I38" s="2" t="s">
        <v>132</v>
      </c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 t="s">
        <v>3162</v>
      </c>
      <c r="AD38" s="2" t="s">
        <v>3162</v>
      </c>
      <c r="AE38" s="2" t="s">
        <v>3162</v>
      </c>
      <c r="AF38" s="2" t="s">
        <v>3162</v>
      </c>
      <c r="AG38" s="2" t="s">
        <v>3162</v>
      </c>
      <c r="AH38" s="2"/>
    </row>
    <row r="39" spans="1:34" x14ac:dyDescent="0.25">
      <c r="A39" s="2">
        <v>321097</v>
      </c>
      <c r="B39" s="2" t="s">
        <v>2054</v>
      </c>
      <c r="C39" s="2" t="s">
        <v>704</v>
      </c>
      <c r="D39" s="2" t="s">
        <v>1083</v>
      </c>
      <c r="E39" s="2" t="s">
        <v>77</v>
      </c>
      <c r="F39" s="2"/>
      <c r="G39" s="2"/>
      <c r="H39" s="2" t="s">
        <v>17</v>
      </c>
      <c r="I39" s="2" t="s">
        <v>132</v>
      </c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 t="s">
        <v>3162</v>
      </c>
      <c r="X39" s="2"/>
      <c r="Y39" s="2"/>
      <c r="Z39" s="2" t="s">
        <v>3162</v>
      </c>
      <c r="AA39" s="2" t="s">
        <v>3162</v>
      </c>
      <c r="AB39" s="2" t="s">
        <v>3162</v>
      </c>
      <c r="AC39" s="2" t="s">
        <v>3162</v>
      </c>
      <c r="AD39" s="2" t="s">
        <v>3162</v>
      </c>
      <c r="AE39" s="2" t="s">
        <v>3162</v>
      </c>
      <c r="AF39" s="2" t="s">
        <v>3162</v>
      </c>
      <c r="AG39" s="2" t="s">
        <v>3162</v>
      </c>
      <c r="AH39" s="2"/>
    </row>
    <row r="40" spans="1:34" x14ac:dyDescent="0.25">
      <c r="A40" s="2">
        <v>321111</v>
      </c>
      <c r="B40" s="2" t="s">
        <v>1930</v>
      </c>
      <c r="C40" s="2" t="s">
        <v>461</v>
      </c>
      <c r="D40" s="2" t="s">
        <v>788</v>
      </c>
      <c r="E40" s="2" t="s">
        <v>77</v>
      </c>
      <c r="F40" s="2">
        <v>33477</v>
      </c>
      <c r="G40" s="2" t="s">
        <v>534</v>
      </c>
      <c r="H40" s="2" t="s">
        <v>17</v>
      </c>
      <c r="I40" s="2" t="s">
        <v>132</v>
      </c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 t="s">
        <v>3162</v>
      </c>
      <c r="AC40" s="2" t="s">
        <v>3162</v>
      </c>
      <c r="AD40" s="2" t="s">
        <v>3162</v>
      </c>
      <c r="AE40" s="2" t="s">
        <v>3162</v>
      </c>
      <c r="AF40" s="2" t="s">
        <v>3162</v>
      </c>
      <c r="AG40" s="2" t="s">
        <v>3162</v>
      </c>
      <c r="AH40" s="2"/>
    </row>
    <row r="41" spans="1:34" x14ac:dyDescent="0.25">
      <c r="A41" s="2">
        <v>321222</v>
      </c>
      <c r="B41" s="2" t="s">
        <v>1683</v>
      </c>
      <c r="C41" s="2" t="s">
        <v>244</v>
      </c>
      <c r="D41" s="2" t="s">
        <v>1083</v>
      </c>
      <c r="E41" s="2" t="s">
        <v>77</v>
      </c>
      <c r="F41" s="2"/>
      <c r="G41" s="2"/>
      <c r="H41" s="2" t="s">
        <v>17</v>
      </c>
      <c r="I41" s="2" t="s">
        <v>132</v>
      </c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 t="s">
        <v>3162</v>
      </c>
      <c r="AB41" s="2" t="s">
        <v>3162</v>
      </c>
      <c r="AC41" s="2" t="s">
        <v>3162</v>
      </c>
      <c r="AD41" s="2" t="s">
        <v>3162</v>
      </c>
      <c r="AE41" s="2" t="s">
        <v>3162</v>
      </c>
      <c r="AF41" s="2" t="s">
        <v>3162</v>
      </c>
      <c r="AG41" s="2" t="s">
        <v>3162</v>
      </c>
      <c r="AH41" s="2"/>
    </row>
    <row r="42" spans="1:34" x14ac:dyDescent="0.25">
      <c r="A42" s="2">
        <v>321267</v>
      </c>
      <c r="B42" s="2" t="s">
        <v>1849</v>
      </c>
      <c r="C42" s="2" t="s">
        <v>379</v>
      </c>
      <c r="D42" s="2" t="s">
        <v>1850</v>
      </c>
      <c r="E42" s="2" t="s">
        <v>78</v>
      </c>
      <c r="F42" s="2">
        <v>30519</v>
      </c>
      <c r="G42" s="2" t="s">
        <v>19</v>
      </c>
      <c r="H42" s="2" t="s">
        <v>17</v>
      </c>
      <c r="I42" s="2" t="s">
        <v>132</v>
      </c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 t="s">
        <v>3162</v>
      </c>
      <c r="AC42" s="2" t="s">
        <v>3162</v>
      </c>
      <c r="AD42" s="2" t="s">
        <v>3162</v>
      </c>
      <c r="AE42" s="2" t="s">
        <v>3162</v>
      </c>
      <c r="AF42" s="2" t="s">
        <v>3162</v>
      </c>
      <c r="AG42" s="2" t="s">
        <v>3162</v>
      </c>
      <c r="AH42" s="2"/>
    </row>
    <row r="43" spans="1:34" x14ac:dyDescent="0.25">
      <c r="A43" s="2">
        <v>321645</v>
      </c>
      <c r="B43" s="2" t="s">
        <v>1168</v>
      </c>
      <c r="C43" s="2" t="s">
        <v>1169</v>
      </c>
      <c r="D43" s="2" t="s">
        <v>341</v>
      </c>
      <c r="E43" s="2" t="s">
        <v>77</v>
      </c>
      <c r="F43" s="2"/>
      <c r="G43" s="2"/>
      <c r="H43" s="2" t="s">
        <v>17</v>
      </c>
      <c r="I43" s="2" t="s">
        <v>132</v>
      </c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 t="s">
        <v>3162</v>
      </c>
      <c r="X43" s="2" t="s">
        <v>3162</v>
      </c>
      <c r="Y43" s="2"/>
      <c r="Z43" s="2" t="s">
        <v>3162</v>
      </c>
      <c r="AA43" s="2" t="s">
        <v>3162</v>
      </c>
      <c r="AB43" s="2" t="s">
        <v>3162</v>
      </c>
      <c r="AC43" s="2" t="s">
        <v>3162</v>
      </c>
      <c r="AD43" s="2" t="s">
        <v>3162</v>
      </c>
      <c r="AE43" s="2" t="s">
        <v>3162</v>
      </c>
      <c r="AF43" s="2" t="s">
        <v>3162</v>
      </c>
      <c r="AG43" s="2" t="s">
        <v>3162</v>
      </c>
      <c r="AH43" s="2"/>
    </row>
    <row r="44" spans="1:34" x14ac:dyDescent="0.25">
      <c r="A44" s="2">
        <v>321702</v>
      </c>
      <c r="B44" s="2" t="s">
        <v>1232</v>
      </c>
      <c r="C44" s="2" t="s">
        <v>432</v>
      </c>
      <c r="D44" s="2" t="s">
        <v>856</v>
      </c>
      <c r="E44" s="2" t="s">
        <v>77</v>
      </c>
      <c r="F44" s="2"/>
      <c r="G44" s="2"/>
      <c r="H44" s="2" t="s">
        <v>17</v>
      </c>
      <c r="I44" s="2" t="s">
        <v>132</v>
      </c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 t="s">
        <v>3162</v>
      </c>
      <c r="X44" s="2"/>
      <c r="Y44" s="2"/>
      <c r="Z44" s="2" t="s">
        <v>3162</v>
      </c>
      <c r="AA44" s="2" t="s">
        <v>3162</v>
      </c>
      <c r="AB44" s="2" t="s">
        <v>3162</v>
      </c>
      <c r="AC44" s="2" t="s">
        <v>3162</v>
      </c>
      <c r="AD44" s="2" t="s">
        <v>3162</v>
      </c>
      <c r="AE44" s="2" t="s">
        <v>3162</v>
      </c>
      <c r="AF44" s="2" t="s">
        <v>3162</v>
      </c>
      <c r="AG44" s="2" t="s">
        <v>3162</v>
      </c>
      <c r="AH44" s="2"/>
    </row>
    <row r="45" spans="1:34" x14ac:dyDescent="0.25">
      <c r="A45" s="2">
        <v>321968</v>
      </c>
      <c r="B45" s="2" t="s">
        <v>2068</v>
      </c>
      <c r="C45" s="2" t="s">
        <v>494</v>
      </c>
      <c r="D45" s="2" t="s">
        <v>354</v>
      </c>
      <c r="E45" s="2" t="s">
        <v>78</v>
      </c>
      <c r="F45" s="2">
        <v>34335</v>
      </c>
      <c r="G45" s="2" t="s">
        <v>778</v>
      </c>
      <c r="H45" s="2" t="s">
        <v>17</v>
      </c>
      <c r="I45" s="2" t="s">
        <v>132</v>
      </c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 t="s">
        <v>3162</v>
      </c>
      <c r="AC45" s="2" t="s">
        <v>3162</v>
      </c>
      <c r="AD45" s="2" t="s">
        <v>3162</v>
      </c>
      <c r="AE45" s="2" t="s">
        <v>3162</v>
      </c>
      <c r="AF45" s="2" t="s">
        <v>3162</v>
      </c>
      <c r="AG45" s="2" t="s">
        <v>3162</v>
      </c>
      <c r="AH45" s="2"/>
    </row>
    <row r="46" spans="1:34" x14ac:dyDescent="0.25">
      <c r="A46" s="2">
        <v>322026</v>
      </c>
      <c r="B46" s="2" t="s">
        <v>1332</v>
      </c>
      <c r="C46" s="2" t="s">
        <v>827</v>
      </c>
      <c r="D46" s="2" t="s">
        <v>1083</v>
      </c>
      <c r="E46" s="2" t="s">
        <v>77</v>
      </c>
      <c r="F46" s="2"/>
      <c r="G46" s="2"/>
      <c r="H46" s="2" t="s">
        <v>17</v>
      </c>
      <c r="I46" s="2" t="s">
        <v>132</v>
      </c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 t="s">
        <v>3162</v>
      </c>
      <c r="X46" s="2"/>
      <c r="Y46" s="2" t="s">
        <v>3162</v>
      </c>
      <c r="Z46" s="2" t="s">
        <v>3162</v>
      </c>
      <c r="AA46" s="2" t="s">
        <v>3162</v>
      </c>
      <c r="AB46" s="2" t="s">
        <v>3162</v>
      </c>
      <c r="AC46" s="2" t="s">
        <v>3162</v>
      </c>
      <c r="AD46" s="2" t="s">
        <v>3162</v>
      </c>
      <c r="AE46" s="2" t="s">
        <v>3162</v>
      </c>
      <c r="AF46" s="2" t="s">
        <v>3162</v>
      </c>
      <c r="AG46" s="2" t="s">
        <v>3162</v>
      </c>
      <c r="AH46" s="2"/>
    </row>
    <row r="47" spans="1:34" x14ac:dyDescent="0.25">
      <c r="A47" s="2">
        <v>322308</v>
      </c>
      <c r="B47" s="2" t="s">
        <v>1527</v>
      </c>
      <c r="C47" s="2" t="s">
        <v>228</v>
      </c>
      <c r="D47" s="2" t="s">
        <v>1528</v>
      </c>
      <c r="E47" s="2" t="s">
        <v>78</v>
      </c>
      <c r="F47" s="2">
        <v>29465</v>
      </c>
      <c r="G47" s="2" t="s">
        <v>706</v>
      </c>
      <c r="H47" s="2" t="s">
        <v>17</v>
      </c>
      <c r="I47" s="2" t="s">
        <v>132</v>
      </c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 t="s">
        <v>3162</v>
      </c>
      <c r="AC47" s="2" t="s">
        <v>3162</v>
      </c>
      <c r="AD47" s="2" t="s">
        <v>3162</v>
      </c>
      <c r="AE47" s="2" t="s">
        <v>3162</v>
      </c>
      <c r="AF47" s="2" t="s">
        <v>3162</v>
      </c>
      <c r="AG47" s="2" t="s">
        <v>3162</v>
      </c>
      <c r="AH47" s="2"/>
    </row>
    <row r="48" spans="1:34" x14ac:dyDescent="0.25">
      <c r="A48" s="2">
        <v>322696</v>
      </c>
      <c r="B48" s="2" t="s">
        <v>1926</v>
      </c>
      <c r="C48" s="2" t="s">
        <v>497</v>
      </c>
      <c r="D48" s="2" t="s">
        <v>643</v>
      </c>
      <c r="E48" s="2" t="s">
        <v>77</v>
      </c>
      <c r="F48" s="2">
        <v>29981</v>
      </c>
      <c r="G48" s="2" t="s">
        <v>68</v>
      </c>
      <c r="H48" s="2" t="s">
        <v>17</v>
      </c>
      <c r="I48" s="2" t="s">
        <v>132</v>
      </c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 t="s">
        <v>3162</v>
      </c>
      <c r="AE48" s="2" t="s">
        <v>3162</v>
      </c>
      <c r="AF48" s="2" t="s">
        <v>3162</v>
      </c>
      <c r="AG48" s="2" t="s">
        <v>3162</v>
      </c>
      <c r="AH48" s="2"/>
    </row>
    <row r="49" spans="1:34" x14ac:dyDescent="0.25">
      <c r="A49" s="2">
        <v>322865</v>
      </c>
      <c r="B49" s="2" t="s">
        <v>1463</v>
      </c>
      <c r="C49" s="2" t="s">
        <v>661</v>
      </c>
      <c r="D49" s="2" t="s">
        <v>1083</v>
      </c>
      <c r="E49" s="2" t="s">
        <v>78</v>
      </c>
      <c r="F49" s="2"/>
      <c r="G49" s="2"/>
      <c r="H49" s="2" t="s">
        <v>17</v>
      </c>
      <c r="I49" s="2" t="s">
        <v>132</v>
      </c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 t="s">
        <v>3162</v>
      </c>
      <c r="Y49" s="2" t="s">
        <v>3162</v>
      </c>
      <c r="Z49" s="2"/>
      <c r="AA49" s="2" t="s">
        <v>3162</v>
      </c>
      <c r="AB49" s="2" t="s">
        <v>3162</v>
      </c>
      <c r="AC49" s="2" t="s">
        <v>3162</v>
      </c>
      <c r="AD49" s="2" t="s">
        <v>3162</v>
      </c>
      <c r="AE49" s="2" t="s">
        <v>3162</v>
      </c>
      <c r="AF49" s="2" t="s">
        <v>3162</v>
      </c>
      <c r="AG49" s="2" t="s">
        <v>3162</v>
      </c>
      <c r="AH49" s="2"/>
    </row>
    <row r="50" spans="1:34" x14ac:dyDescent="0.25">
      <c r="A50" s="2">
        <v>323195</v>
      </c>
      <c r="B50" s="2" t="s">
        <v>1389</v>
      </c>
      <c r="C50" s="2" t="s">
        <v>796</v>
      </c>
      <c r="D50" s="2" t="s">
        <v>1390</v>
      </c>
      <c r="E50" s="2" t="s">
        <v>77</v>
      </c>
      <c r="F50" s="2"/>
      <c r="G50" s="2"/>
      <c r="H50" s="2" t="s">
        <v>17</v>
      </c>
      <c r="I50" s="2" t="s">
        <v>132</v>
      </c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 t="s">
        <v>3162</v>
      </c>
      <c r="AE50" s="2" t="s">
        <v>3162</v>
      </c>
      <c r="AF50" s="2" t="s">
        <v>3162</v>
      </c>
      <c r="AG50" s="2" t="s">
        <v>3162</v>
      </c>
      <c r="AH50" s="2"/>
    </row>
    <row r="51" spans="1:34" x14ac:dyDescent="0.25">
      <c r="A51" s="2">
        <v>323562</v>
      </c>
      <c r="B51" s="2" t="s">
        <v>1319</v>
      </c>
      <c r="C51" s="2" t="s">
        <v>214</v>
      </c>
      <c r="D51" s="2" t="s">
        <v>825</v>
      </c>
      <c r="E51" s="2" t="s">
        <v>78</v>
      </c>
      <c r="F51" s="2"/>
      <c r="G51" s="2"/>
      <c r="H51" s="2" t="s">
        <v>17</v>
      </c>
      <c r="I51" s="2" t="s">
        <v>132</v>
      </c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 t="s">
        <v>3162</v>
      </c>
      <c r="AB51" s="2" t="s">
        <v>3162</v>
      </c>
      <c r="AC51" s="2" t="s">
        <v>3162</v>
      </c>
      <c r="AD51" s="2" t="s">
        <v>3162</v>
      </c>
      <c r="AE51" s="2" t="s">
        <v>3162</v>
      </c>
      <c r="AF51" s="2" t="s">
        <v>3162</v>
      </c>
      <c r="AG51" s="2" t="s">
        <v>3162</v>
      </c>
      <c r="AH51" s="2"/>
    </row>
    <row r="52" spans="1:34" x14ac:dyDescent="0.25">
      <c r="A52" s="2">
        <v>323568</v>
      </c>
      <c r="B52" s="2" t="s">
        <v>1733</v>
      </c>
      <c r="C52" s="2" t="s">
        <v>323</v>
      </c>
      <c r="D52" s="2" t="s">
        <v>632</v>
      </c>
      <c r="E52" s="2" t="s">
        <v>78</v>
      </c>
      <c r="F52" s="2">
        <v>34401</v>
      </c>
      <c r="G52" s="2" t="s">
        <v>19</v>
      </c>
      <c r="H52" s="2" t="s">
        <v>17</v>
      </c>
      <c r="I52" s="2" t="s">
        <v>132</v>
      </c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 t="s">
        <v>3162</v>
      </c>
      <c r="AE52" s="2" t="s">
        <v>3162</v>
      </c>
      <c r="AF52" s="2" t="s">
        <v>3162</v>
      </c>
      <c r="AG52" s="2" t="s">
        <v>3162</v>
      </c>
      <c r="AH52" s="2"/>
    </row>
    <row r="53" spans="1:34" x14ac:dyDescent="0.25">
      <c r="A53" s="2">
        <v>323681</v>
      </c>
      <c r="B53" s="2" t="s">
        <v>1598</v>
      </c>
      <c r="C53" s="2" t="s">
        <v>1599</v>
      </c>
      <c r="D53" s="2" t="s">
        <v>1600</v>
      </c>
      <c r="E53" s="2" t="s">
        <v>77</v>
      </c>
      <c r="F53" s="2">
        <v>33239</v>
      </c>
      <c r="G53" s="2" t="s">
        <v>1601</v>
      </c>
      <c r="H53" s="2" t="s">
        <v>17</v>
      </c>
      <c r="I53" s="2" t="s">
        <v>132</v>
      </c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 t="s">
        <v>3162</v>
      </c>
      <c r="AD53" s="2" t="s">
        <v>3162</v>
      </c>
      <c r="AE53" s="2" t="s">
        <v>3162</v>
      </c>
      <c r="AF53" s="2" t="s">
        <v>3162</v>
      </c>
      <c r="AG53" s="2" t="s">
        <v>3162</v>
      </c>
      <c r="AH53" s="2"/>
    </row>
    <row r="54" spans="1:34" x14ac:dyDescent="0.25">
      <c r="A54" s="2">
        <v>323749</v>
      </c>
      <c r="B54" s="2" t="s">
        <v>1329</v>
      </c>
      <c r="C54" s="2" t="s">
        <v>742</v>
      </c>
      <c r="D54" s="2" t="s">
        <v>1330</v>
      </c>
      <c r="E54" s="2" t="s">
        <v>78</v>
      </c>
      <c r="F54" s="2">
        <v>32559</v>
      </c>
      <c r="G54" s="2" t="s">
        <v>1331</v>
      </c>
      <c r="H54" s="2" t="s">
        <v>17</v>
      </c>
      <c r="I54" s="2" t="s">
        <v>132</v>
      </c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 t="s">
        <v>3162</v>
      </c>
      <c r="AD54" s="2" t="s">
        <v>3162</v>
      </c>
      <c r="AE54" s="2" t="s">
        <v>3162</v>
      </c>
      <c r="AF54" s="2" t="s">
        <v>3162</v>
      </c>
      <c r="AG54" s="2" t="s">
        <v>3162</v>
      </c>
      <c r="AH54" s="2"/>
    </row>
    <row r="55" spans="1:34" x14ac:dyDescent="0.25">
      <c r="A55" s="2">
        <v>324112</v>
      </c>
      <c r="B55" s="2" t="s">
        <v>1254</v>
      </c>
      <c r="C55" s="2" t="s">
        <v>228</v>
      </c>
      <c r="D55" s="2" t="s">
        <v>354</v>
      </c>
      <c r="E55" s="2" t="s">
        <v>77</v>
      </c>
      <c r="F55" s="2">
        <v>31027</v>
      </c>
      <c r="G55" s="2" t="s">
        <v>74</v>
      </c>
      <c r="H55" s="2" t="s">
        <v>17</v>
      </c>
      <c r="I55" s="2" t="s">
        <v>132</v>
      </c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 t="s">
        <v>3162</v>
      </c>
      <c r="AE55" s="2" t="s">
        <v>3162</v>
      </c>
      <c r="AF55" s="2" t="s">
        <v>3162</v>
      </c>
      <c r="AG55" s="2" t="s">
        <v>3162</v>
      </c>
      <c r="AH55" s="2"/>
    </row>
    <row r="56" spans="1:34" x14ac:dyDescent="0.25">
      <c r="A56" s="2">
        <v>324297</v>
      </c>
      <c r="B56" s="2" t="s">
        <v>1792</v>
      </c>
      <c r="C56" s="2" t="s">
        <v>1793</v>
      </c>
      <c r="D56" s="2" t="s">
        <v>700</v>
      </c>
      <c r="E56" s="2" t="s">
        <v>77</v>
      </c>
      <c r="F56" s="2">
        <v>34700</v>
      </c>
      <c r="G56" s="2" t="s">
        <v>31</v>
      </c>
      <c r="H56" s="2" t="s">
        <v>17</v>
      </c>
      <c r="I56" s="2" t="s">
        <v>132</v>
      </c>
      <c r="J56" s="2" t="s">
        <v>1080</v>
      </c>
      <c r="K56" s="2"/>
      <c r="L56" s="2" t="s">
        <v>31</v>
      </c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 t="s">
        <v>3162</v>
      </c>
      <c r="AG56" s="2" t="s">
        <v>3162</v>
      </c>
      <c r="AH56" s="2"/>
    </row>
    <row r="57" spans="1:34" x14ac:dyDescent="0.25">
      <c r="A57" s="2">
        <v>324336</v>
      </c>
      <c r="B57" s="2" t="s">
        <v>2064</v>
      </c>
      <c r="C57" s="2" t="s">
        <v>244</v>
      </c>
      <c r="D57" s="2" t="s">
        <v>2065</v>
      </c>
      <c r="E57" s="2" t="s">
        <v>78</v>
      </c>
      <c r="F57" s="2">
        <v>29640</v>
      </c>
      <c r="G57" s="2" t="s">
        <v>19</v>
      </c>
      <c r="H57" s="2" t="s">
        <v>17</v>
      </c>
      <c r="I57" s="2" t="s">
        <v>132</v>
      </c>
      <c r="J57" s="2" t="s">
        <v>1080</v>
      </c>
      <c r="K57" s="2"/>
      <c r="L57" s="2" t="s">
        <v>19</v>
      </c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 t="s">
        <v>3162</v>
      </c>
      <c r="AF57" s="2" t="s">
        <v>3162</v>
      </c>
      <c r="AG57" s="2" t="s">
        <v>3162</v>
      </c>
      <c r="AH57" s="2"/>
    </row>
    <row r="58" spans="1:34" x14ac:dyDescent="0.25">
      <c r="A58" s="2">
        <v>324612</v>
      </c>
      <c r="B58" s="2" t="s">
        <v>1951</v>
      </c>
      <c r="C58" s="2" t="s">
        <v>257</v>
      </c>
      <c r="D58" s="2" t="s">
        <v>343</v>
      </c>
      <c r="E58" s="2" t="s">
        <v>77</v>
      </c>
      <c r="F58" s="2">
        <v>35154</v>
      </c>
      <c r="G58" s="2" t="s">
        <v>19</v>
      </c>
      <c r="H58" s="2" t="s">
        <v>17</v>
      </c>
      <c r="I58" s="2" t="s">
        <v>132</v>
      </c>
      <c r="J58" s="2" t="s">
        <v>1080</v>
      </c>
      <c r="K58" s="2"/>
      <c r="L58" s="2" t="s">
        <v>31</v>
      </c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 t="s">
        <v>3162</v>
      </c>
      <c r="AF58" s="2" t="s">
        <v>3162</v>
      </c>
      <c r="AG58" s="2" t="s">
        <v>3162</v>
      </c>
      <c r="AH58" s="2"/>
    </row>
    <row r="59" spans="1:34" x14ac:dyDescent="0.25">
      <c r="A59" s="2">
        <v>324824</v>
      </c>
      <c r="B59" s="2" t="s">
        <v>1519</v>
      </c>
      <c r="C59" s="2" t="s">
        <v>244</v>
      </c>
      <c r="D59" s="2" t="s">
        <v>231</v>
      </c>
      <c r="E59" s="2" t="s">
        <v>77</v>
      </c>
      <c r="F59" s="2">
        <v>31653</v>
      </c>
      <c r="G59" s="2" t="s">
        <v>348</v>
      </c>
      <c r="H59" s="2" t="s">
        <v>17</v>
      </c>
      <c r="I59" s="2" t="s">
        <v>132</v>
      </c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 t="s">
        <v>3162</v>
      </c>
      <c r="AE59" s="2" t="s">
        <v>3162</v>
      </c>
      <c r="AF59" s="2" t="s">
        <v>3162</v>
      </c>
      <c r="AG59" s="2" t="s">
        <v>3162</v>
      </c>
      <c r="AH59" s="2"/>
    </row>
    <row r="60" spans="1:34" x14ac:dyDescent="0.25">
      <c r="A60" s="2">
        <v>324874</v>
      </c>
      <c r="B60" s="2" t="s">
        <v>1118</v>
      </c>
      <c r="C60" s="2" t="s">
        <v>1119</v>
      </c>
      <c r="D60" s="2" t="s">
        <v>264</v>
      </c>
      <c r="E60" s="2" t="s">
        <v>77</v>
      </c>
      <c r="F60" s="2">
        <v>34960</v>
      </c>
      <c r="G60" s="2" t="s">
        <v>59</v>
      </c>
      <c r="H60" s="2" t="s">
        <v>17</v>
      </c>
      <c r="I60" s="2" t="s">
        <v>132</v>
      </c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 t="s">
        <v>3162</v>
      </c>
      <c r="AD60" s="2" t="s">
        <v>3162</v>
      </c>
      <c r="AE60" s="2" t="s">
        <v>3162</v>
      </c>
      <c r="AF60" s="2" t="s">
        <v>3162</v>
      </c>
      <c r="AG60" s="2" t="s">
        <v>3162</v>
      </c>
      <c r="AH60" s="2"/>
    </row>
    <row r="61" spans="1:34" x14ac:dyDescent="0.25">
      <c r="A61" s="2">
        <v>324949</v>
      </c>
      <c r="B61" s="2" t="s">
        <v>1391</v>
      </c>
      <c r="C61" s="2" t="s">
        <v>485</v>
      </c>
      <c r="D61" s="2" t="s">
        <v>1392</v>
      </c>
      <c r="E61" s="2" t="s">
        <v>78</v>
      </c>
      <c r="F61" s="2"/>
      <c r="G61" s="2"/>
      <c r="H61" s="2" t="s">
        <v>17</v>
      </c>
      <c r="I61" s="2" t="s">
        <v>132</v>
      </c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 t="s">
        <v>3162</v>
      </c>
      <c r="X61" s="2" t="s">
        <v>3162</v>
      </c>
      <c r="Y61" s="2"/>
      <c r="Z61" s="2" t="s">
        <v>3162</v>
      </c>
      <c r="AA61" s="2" t="s">
        <v>3162</v>
      </c>
      <c r="AB61" s="2" t="s">
        <v>3162</v>
      </c>
      <c r="AC61" s="2" t="s">
        <v>3162</v>
      </c>
      <c r="AD61" s="2" t="s">
        <v>3162</v>
      </c>
      <c r="AE61" s="2" t="s">
        <v>3162</v>
      </c>
      <c r="AF61" s="2" t="s">
        <v>3162</v>
      </c>
      <c r="AG61" s="2" t="s">
        <v>3162</v>
      </c>
      <c r="AH61" s="2"/>
    </row>
    <row r="62" spans="1:34" x14ac:dyDescent="0.25">
      <c r="A62" s="2">
        <v>324992</v>
      </c>
      <c r="B62" s="2" t="s">
        <v>1608</v>
      </c>
      <c r="C62" s="2" t="s">
        <v>228</v>
      </c>
      <c r="D62" s="2" t="s">
        <v>708</v>
      </c>
      <c r="E62" s="2" t="s">
        <v>78</v>
      </c>
      <c r="F62" s="2"/>
      <c r="G62" s="2"/>
      <c r="H62" s="2" t="s">
        <v>17</v>
      </c>
      <c r="I62" s="2" t="s">
        <v>132</v>
      </c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 t="s">
        <v>3162</v>
      </c>
      <c r="AB62" s="2" t="s">
        <v>3162</v>
      </c>
      <c r="AC62" s="2" t="s">
        <v>3162</v>
      </c>
      <c r="AD62" s="2" t="s">
        <v>3162</v>
      </c>
      <c r="AE62" s="2" t="s">
        <v>3162</v>
      </c>
      <c r="AF62" s="2" t="s">
        <v>3162</v>
      </c>
      <c r="AG62" s="2" t="s">
        <v>3162</v>
      </c>
      <c r="AH62" s="2"/>
    </row>
    <row r="63" spans="1:34" x14ac:dyDescent="0.25">
      <c r="A63" s="2">
        <v>325089</v>
      </c>
      <c r="B63" s="2" t="s">
        <v>2033</v>
      </c>
      <c r="C63" s="2" t="s">
        <v>2034</v>
      </c>
      <c r="D63" s="2" t="s">
        <v>1083</v>
      </c>
      <c r="E63" s="2" t="s">
        <v>78</v>
      </c>
      <c r="F63" s="2"/>
      <c r="G63" s="2"/>
      <c r="H63" s="2" t="s">
        <v>17</v>
      </c>
      <c r="I63" s="2" t="s">
        <v>132</v>
      </c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 t="s">
        <v>3162</v>
      </c>
      <c r="AE63" s="2" t="s">
        <v>3162</v>
      </c>
      <c r="AF63" s="2" t="s">
        <v>3162</v>
      </c>
      <c r="AG63" s="2" t="s">
        <v>3162</v>
      </c>
      <c r="AH63" s="2"/>
    </row>
    <row r="64" spans="1:34" x14ac:dyDescent="0.25">
      <c r="A64" s="2">
        <v>325173</v>
      </c>
      <c r="B64" s="2" t="s">
        <v>1750</v>
      </c>
      <c r="C64" s="2" t="s">
        <v>461</v>
      </c>
      <c r="D64" s="2" t="s">
        <v>820</v>
      </c>
      <c r="E64" s="2" t="s">
        <v>77</v>
      </c>
      <c r="F64" s="2"/>
      <c r="G64" s="2"/>
      <c r="H64" s="2" t="s">
        <v>17</v>
      </c>
      <c r="I64" s="2" t="s">
        <v>132</v>
      </c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 t="s">
        <v>3162</v>
      </c>
      <c r="AB64" s="2" t="s">
        <v>3162</v>
      </c>
      <c r="AC64" s="2" t="s">
        <v>3162</v>
      </c>
      <c r="AD64" s="2" t="s">
        <v>3162</v>
      </c>
      <c r="AE64" s="2" t="s">
        <v>3162</v>
      </c>
      <c r="AF64" s="2" t="s">
        <v>3162</v>
      </c>
      <c r="AG64" s="2" t="s">
        <v>3162</v>
      </c>
      <c r="AH64" s="2"/>
    </row>
    <row r="65" spans="1:34" x14ac:dyDescent="0.25">
      <c r="A65" s="2">
        <v>325252</v>
      </c>
      <c r="B65" s="2" t="s">
        <v>2072</v>
      </c>
      <c r="C65" s="2" t="s">
        <v>228</v>
      </c>
      <c r="D65" s="2" t="s">
        <v>901</v>
      </c>
      <c r="E65" s="2" t="s">
        <v>77</v>
      </c>
      <c r="F65" s="2">
        <v>33193</v>
      </c>
      <c r="G65" s="2" t="s">
        <v>899</v>
      </c>
      <c r="H65" s="2" t="s">
        <v>17</v>
      </c>
      <c r="I65" s="2" t="s">
        <v>132</v>
      </c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 t="s">
        <v>3162</v>
      </c>
      <c r="AE65" s="2" t="s">
        <v>3162</v>
      </c>
      <c r="AF65" s="2" t="s">
        <v>3162</v>
      </c>
      <c r="AG65" s="2" t="s">
        <v>3162</v>
      </c>
      <c r="AH65" s="2"/>
    </row>
    <row r="66" spans="1:34" x14ac:dyDescent="0.25">
      <c r="A66" s="2">
        <v>325356</v>
      </c>
      <c r="B66" s="2" t="s">
        <v>1225</v>
      </c>
      <c r="C66" s="2" t="s">
        <v>325</v>
      </c>
      <c r="D66" s="2" t="s">
        <v>641</v>
      </c>
      <c r="E66" s="2" t="s">
        <v>77</v>
      </c>
      <c r="F66" s="2"/>
      <c r="G66" s="2"/>
      <c r="H66" s="2" t="s">
        <v>17</v>
      </c>
      <c r="I66" s="2" t="s">
        <v>132</v>
      </c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 t="s">
        <v>3162</v>
      </c>
      <c r="AB66" s="2" t="s">
        <v>3162</v>
      </c>
      <c r="AC66" s="2" t="s">
        <v>3162</v>
      </c>
      <c r="AD66" s="2" t="s">
        <v>3162</v>
      </c>
      <c r="AE66" s="2" t="s">
        <v>3162</v>
      </c>
      <c r="AF66" s="2" t="s">
        <v>3162</v>
      </c>
      <c r="AG66" s="2" t="s">
        <v>3162</v>
      </c>
      <c r="AH66" s="2"/>
    </row>
    <row r="67" spans="1:34" x14ac:dyDescent="0.25">
      <c r="A67" s="2">
        <v>325422</v>
      </c>
      <c r="B67" s="2" t="s">
        <v>1480</v>
      </c>
      <c r="C67" s="2" t="s">
        <v>244</v>
      </c>
      <c r="D67" s="2" t="s">
        <v>236</v>
      </c>
      <c r="E67" s="2" t="s">
        <v>77</v>
      </c>
      <c r="F67" s="2">
        <v>34503</v>
      </c>
      <c r="G67" s="2" t="s">
        <v>19</v>
      </c>
      <c r="H67" s="2" t="s">
        <v>17</v>
      </c>
      <c r="I67" s="2" t="s">
        <v>132</v>
      </c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 t="s">
        <v>3162</v>
      </c>
      <c r="AC67" s="2" t="s">
        <v>3162</v>
      </c>
      <c r="AD67" s="2" t="s">
        <v>3162</v>
      </c>
      <c r="AE67" s="2" t="s">
        <v>3162</v>
      </c>
      <c r="AF67" s="2" t="s">
        <v>3162</v>
      </c>
      <c r="AG67" s="2" t="s">
        <v>3162</v>
      </c>
      <c r="AH67" s="2"/>
    </row>
    <row r="68" spans="1:34" x14ac:dyDescent="0.25">
      <c r="A68" s="2">
        <v>325493</v>
      </c>
      <c r="B68" s="2" t="s">
        <v>1788</v>
      </c>
      <c r="C68" s="2" t="s">
        <v>228</v>
      </c>
      <c r="D68" s="2" t="s">
        <v>264</v>
      </c>
      <c r="E68" s="2" t="s">
        <v>77</v>
      </c>
      <c r="F68" s="2">
        <v>33837</v>
      </c>
      <c r="G68" s="2" t="s">
        <v>438</v>
      </c>
      <c r="H68" s="2" t="s">
        <v>17</v>
      </c>
      <c r="I68" s="2" t="s">
        <v>132</v>
      </c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 t="s">
        <v>3162</v>
      </c>
      <c r="AE68" s="2" t="s">
        <v>3162</v>
      </c>
      <c r="AF68" s="2" t="s">
        <v>3162</v>
      </c>
      <c r="AG68" s="2" t="s">
        <v>3162</v>
      </c>
      <c r="AH68" s="2"/>
    </row>
    <row r="69" spans="1:34" x14ac:dyDescent="0.25">
      <c r="A69" s="2">
        <v>325505</v>
      </c>
      <c r="B69" s="2" t="s">
        <v>1226</v>
      </c>
      <c r="C69" s="2" t="s">
        <v>279</v>
      </c>
      <c r="D69" s="2" t="s">
        <v>285</v>
      </c>
      <c r="E69" s="2" t="s">
        <v>77</v>
      </c>
      <c r="F69" s="2"/>
      <c r="G69" s="2"/>
      <c r="H69" s="2" t="s">
        <v>17</v>
      </c>
      <c r="I69" s="2" t="s">
        <v>132</v>
      </c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 t="s">
        <v>3162</v>
      </c>
      <c r="Z69" s="2"/>
      <c r="AA69" s="2" t="s">
        <v>3162</v>
      </c>
      <c r="AB69" s="2" t="s">
        <v>3162</v>
      </c>
      <c r="AC69" s="2" t="s">
        <v>3162</v>
      </c>
      <c r="AD69" s="2" t="s">
        <v>3162</v>
      </c>
      <c r="AE69" s="2" t="s">
        <v>3162</v>
      </c>
      <c r="AF69" s="2" t="s">
        <v>3162</v>
      </c>
      <c r="AG69" s="2" t="s">
        <v>3162</v>
      </c>
      <c r="AH69" s="2"/>
    </row>
    <row r="70" spans="1:34" x14ac:dyDescent="0.25">
      <c r="A70" s="2">
        <v>325665</v>
      </c>
      <c r="B70" s="2" t="s">
        <v>1811</v>
      </c>
      <c r="C70" s="2" t="s">
        <v>570</v>
      </c>
      <c r="D70" s="2" t="s">
        <v>1812</v>
      </c>
      <c r="E70" s="2" t="s">
        <v>77</v>
      </c>
      <c r="F70" s="2">
        <v>34999</v>
      </c>
      <c r="G70" s="2" t="s">
        <v>19</v>
      </c>
      <c r="H70" s="2" t="s">
        <v>17</v>
      </c>
      <c r="I70" s="2" t="s">
        <v>132</v>
      </c>
      <c r="J70" s="2" t="s">
        <v>1080</v>
      </c>
      <c r="K70" s="2"/>
      <c r="L70" s="2" t="s">
        <v>74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</row>
    <row r="71" spans="1:34" x14ac:dyDescent="0.25">
      <c r="A71" s="2">
        <v>325791</v>
      </c>
      <c r="B71" s="2" t="s">
        <v>1147</v>
      </c>
      <c r="C71" s="2" t="s">
        <v>228</v>
      </c>
      <c r="D71" s="2" t="s">
        <v>591</v>
      </c>
      <c r="E71" s="2" t="s">
        <v>78</v>
      </c>
      <c r="F71" s="2"/>
      <c r="G71" s="2"/>
      <c r="H71" s="2" t="s">
        <v>17</v>
      </c>
      <c r="I71" s="2" t="s">
        <v>132</v>
      </c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 t="s">
        <v>3162</v>
      </c>
      <c r="Z71" s="2"/>
      <c r="AA71" s="2" t="s">
        <v>3162</v>
      </c>
      <c r="AB71" s="2" t="s">
        <v>3162</v>
      </c>
      <c r="AC71" s="2" t="s">
        <v>3162</v>
      </c>
      <c r="AD71" s="2" t="s">
        <v>3162</v>
      </c>
      <c r="AE71" s="2" t="s">
        <v>3162</v>
      </c>
      <c r="AF71" s="2" t="s">
        <v>3162</v>
      </c>
      <c r="AG71" s="2" t="s">
        <v>3162</v>
      </c>
      <c r="AH71" s="2"/>
    </row>
    <row r="72" spans="1:34" x14ac:dyDescent="0.25">
      <c r="A72" s="2">
        <v>325797</v>
      </c>
      <c r="B72" s="2" t="s">
        <v>1295</v>
      </c>
      <c r="C72" s="2" t="s">
        <v>1296</v>
      </c>
      <c r="D72" s="2" t="s">
        <v>815</v>
      </c>
      <c r="E72" s="2" t="s">
        <v>77</v>
      </c>
      <c r="F72" s="2">
        <v>19109</v>
      </c>
      <c r="G72" s="2" t="s">
        <v>403</v>
      </c>
      <c r="H72" s="2" t="s">
        <v>17</v>
      </c>
      <c r="I72" s="2" t="s">
        <v>132</v>
      </c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 t="s">
        <v>3162</v>
      </c>
      <c r="AE72" s="2" t="s">
        <v>3162</v>
      </c>
      <c r="AF72" s="2" t="s">
        <v>3162</v>
      </c>
      <c r="AG72" s="2" t="s">
        <v>3162</v>
      </c>
      <c r="AH72" s="2"/>
    </row>
    <row r="73" spans="1:34" x14ac:dyDescent="0.25">
      <c r="A73" s="2">
        <v>325813</v>
      </c>
      <c r="B73" s="2" t="s">
        <v>1941</v>
      </c>
      <c r="C73" s="2" t="s">
        <v>1942</v>
      </c>
      <c r="D73" s="2" t="s">
        <v>571</v>
      </c>
      <c r="E73" s="2" t="s">
        <v>78</v>
      </c>
      <c r="F73" s="2"/>
      <c r="G73" s="2"/>
      <c r="H73" s="2" t="s">
        <v>17</v>
      </c>
      <c r="I73" s="2" t="s">
        <v>132</v>
      </c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 t="s">
        <v>3162</v>
      </c>
      <c r="AB73" s="2" t="s">
        <v>3162</v>
      </c>
      <c r="AC73" s="2" t="s">
        <v>3162</v>
      </c>
      <c r="AD73" s="2" t="s">
        <v>3162</v>
      </c>
      <c r="AE73" s="2" t="s">
        <v>3162</v>
      </c>
      <c r="AF73" s="2" t="s">
        <v>3162</v>
      </c>
      <c r="AG73" s="2" t="s">
        <v>3162</v>
      </c>
      <c r="AH73" s="2"/>
    </row>
    <row r="74" spans="1:34" x14ac:dyDescent="0.25">
      <c r="A74" s="2">
        <v>325907</v>
      </c>
      <c r="B74" s="2" t="s">
        <v>1449</v>
      </c>
      <c r="C74" s="2" t="s">
        <v>244</v>
      </c>
      <c r="D74" s="2" t="s">
        <v>502</v>
      </c>
      <c r="E74" s="2" t="s">
        <v>77</v>
      </c>
      <c r="F74" s="2">
        <v>34335</v>
      </c>
      <c r="G74" s="2" t="s">
        <v>811</v>
      </c>
      <c r="H74" s="2" t="s">
        <v>17</v>
      </c>
      <c r="I74" s="2" t="s">
        <v>132</v>
      </c>
      <c r="J74" s="2" t="s">
        <v>1080</v>
      </c>
      <c r="K74" s="2">
        <v>2011</v>
      </c>
      <c r="L74" s="2" t="s">
        <v>19</v>
      </c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 t="s">
        <v>3162</v>
      </c>
      <c r="AF74" s="2" t="s">
        <v>3162</v>
      </c>
      <c r="AG74" s="2" t="s">
        <v>3162</v>
      </c>
      <c r="AH74" s="2"/>
    </row>
    <row r="75" spans="1:34" x14ac:dyDescent="0.25">
      <c r="A75" s="2">
        <v>326122</v>
      </c>
      <c r="B75" s="2" t="s">
        <v>1984</v>
      </c>
      <c r="C75" s="2" t="s">
        <v>1083</v>
      </c>
      <c r="D75" s="2" t="s">
        <v>1083</v>
      </c>
      <c r="E75" s="2" t="s">
        <v>77</v>
      </c>
      <c r="F75" s="2"/>
      <c r="G75" s="2"/>
      <c r="H75" s="2" t="s">
        <v>17</v>
      </c>
      <c r="I75" s="2" t="s">
        <v>132</v>
      </c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 t="s">
        <v>3162</v>
      </c>
      <c r="AC75" s="2" t="s">
        <v>3162</v>
      </c>
      <c r="AD75" s="2" t="s">
        <v>3162</v>
      </c>
      <c r="AE75" s="2" t="s">
        <v>3162</v>
      </c>
      <c r="AF75" s="2" t="s">
        <v>3162</v>
      </c>
      <c r="AG75" s="2" t="s">
        <v>3162</v>
      </c>
      <c r="AH75" s="2"/>
    </row>
    <row r="76" spans="1:34" x14ac:dyDescent="0.25">
      <c r="A76" s="2">
        <v>326135</v>
      </c>
      <c r="B76" s="2" t="s">
        <v>1314</v>
      </c>
      <c r="C76" s="2" t="s">
        <v>244</v>
      </c>
      <c r="D76" s="2" t="s">
        <v>389</v>
      </c>
      <c r="E76" s="2" t="s">
        <v>78</v>
      </c>
      <c r="F76" s="2">
        <v>27348</v>
      </c>
      <c r="G76" s="2" t="s">
        <v>425</v>
      </c>
      <c r="H76" s="2" t="s">
        <v>17</v>
      </c>
      <c r="I76" s="2" t="s">
        <v>132</v>
      </c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 t="s">
        <v>3162</v>
      </c>
      <c r="AD76" s="2" t="s">
        <v>3162</v>
      </c>
      <c r="AE76" s="2" t="s">
        <v>3162</v>
      </c>
      <c r="AF76" s="2" t="s">
        <v>3162</v>
      </c>
      <c r="AG76" s="2" t="s">
        <v>3162</v>
      </c>
      <c r="AH76" s="2"/>
    </row>
    <row r="77" spans="1:34" x14ac:dyDescent="0.25">
      <c r="A77" s="2">
        <v>326205</v>
      </c>
      <c r="B77" s="2" t="s">
        <v>1227</v>
      </c>
      <c r="C77" s="2" t="s">
        <v>593</v>
      </c>
      <c r="D77" s="2" t="s">
        <v>933</v>
      </c>
      <c r="E77" s="2" t="s">
        <v>77</v>
      </c>
      <c r="F77" s="2"/>
      <c r="G77" s="2"/>
      <c r="H77" s="2" t="s">
        <v>17</v>
      </c>
      <c r="I77" s="2" t="s">
        <v>132</v>
      </c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 t="s">
        <v>3162</v>
      </c>
      <c r="X77" s="2"/>
      <c r="Y77" s="2"/>
      <c r="Z77" s="2" t="s">
        <v>3162</v>
      </c>
      <c r="AA77" s="2" t="s">
        <v>3162</v>
      </c>
      <c r="AB77" s="2" t="s">
        <v>3162</v>
      </c>
      <c r="AC77" s="2" t="s">
        <v>3162</v>
      </c>
      <c r="AD77" s="2" t="s">
        <v>3162</v>
      </c>
      <c r="AE77" s="2" t="s">
        <v>3162</v>
      </c>
      <c r="AF77" s="2" t="s">
        <v>3162</v>
      </c>
      <c r="AG77" s="2" t="s">
        <v>3162</v>
      </c>
      <c r="AH77" s="2"/>
    </row>
    <row r="78" spans="1:34" x14ac:dyDescent="0.25">
      <c r="A78" s="2">
        <v>326321</v>
      </c>
      <c r="B78" s="2" t="s">
        <v>1977</v>
      </c>
      <c r="C78" s="2" t="s">
        <v>1324</v>
      </c>
      <c r="D78" s="2" t="s">
        <v>215</v>
      </c>
      <c r="E78" s="2" t="s">
        <v>77</v>
      </c>
      <c r="F78" s="2">
        <v>35437</v>
      </c>
      <c r="G78" s="2" t="s">
        <v>19</v>
      </c>
      <c r="H78" s="2" t="s">
        <v>17</v>
      </c>
      <c r="I78" s="2" t="s">
        <v>132</v>
      </c>
      <c r="J78" s="2" t="s">
        <v>1080</v>
      </c>
      <c r="K78" s="2"/>
      <c r="L78" s="2" t="s">
        <v>19</v>
      </c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 t="s">
        <v>3162</v>
      </c>
      <c r="AF78" s="2" t="s">
        <v>3162</v>
      </c>
      <c r="AG78" s="2" t="s">
        <v>3162</v>
      </c>
      <c r="AH78" s="2"/>
    </row>
    <row r="79" spans="1:34" x14ac:dyDescent="0.25">
      <c r="A79" s="2">
        <v>326338</v>
      </c>
      <c r="B79" s="2" t="s">
        <v>1774</v>
      </c>
      <c r="C79" s="2" t="s">
        <v>271</v>
      </c>
      <c r="D79" s="2" t="s">
        <v>1252</v>
      </c>
      <c r="E79" s="2" t="s">
        <v>78</v>
      </c>
      <c r="F79" s="2">
        <v>34700</v>
      </c>
      <c r="G79" s="2" t="s">
        <v>816</v>
      </c>
      <c r="H79" s="2" t="s">
        <v>17</v>
      </c>
      <c r="I79" s="2" t="s">
        <v>132</v>
      </c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 t="s">
        <v>3162</v>
      </c>
      <c r="AE79" s="2" t="s">
        <v>3162</v>
      </c>
      <c r="AF79" s="2" t="s">
        <v>3162</v>
      </c>
      <c r="AG79" s="2" t="s">
        <v>3162</v>
      </c>
      <c r="AH79" s="2"/>
    </row>
    <row r="80" spans="1:34" x14ac:dyDescent="0.25">
      <c r="A80" s="2">
        <v>326358</v>
      </c>
      <c r="B80" s="2" t="s">
        <v>1799</v>
      </c>
      <c r="C80" s="2" t="s">
        <v>427</v>
      </c>
      <c r="D80" s="2" t="s">
        <v>1800</v>
      </c>
      <c r="E80" s="2" t="s">
        <v>78</v>
      </c>
      <c r="F80" s="2">
        <v>34854</v>
      </c>
      <c r="G80" s="2" t="s">
        <v>1801</v>
      </c>
      <c r="H80" s="2" t="s">
        <v>17</v>
      </c>
      <c r="I80" s="2" t="s">
        <v>132</v>
      </c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 t="s">
        <v>3162</v>
      </c>
      <c r="AE80" s="2" t="s">
        <v>3162</v>
      </c>
      <c r="AF80" s="2" t="s">
        <v>3162</v>
      </c>
      <c r="AG80" s="2" t="s">
        <v>3162</v>
      </c>
      <c r="AH80" s="2"/>
    </row>
    <row r="81" spans="1:34" x14ac:dyDescent="0.25">
      <c r="A81" s="2">
        <v>326399</v>
      </c>
      <c r="B81" s="2" t="s">
        <v>1438</v>
      </c>
      <c r="C81" s="2" t="s">
        <v>642</v>
      </c>
      <c r="D81" s="2" t="s">
        <v>231</v>
      </c>
      <c r="E81" s="2" t="s">
        <v>77</v>
      </c>
      <c r="F81" s="2"/>
      <c r="G81" s="2"/>
      <c r="H81" s="2" t="s">
        <v>17</v>
      </c>
      <c r="I81" s="2" t="s">
        <v>132</v>
      </c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 t="s">
        <v>3162</v>
      </c>
      <c r="AE81" s="2" t="s">
        <v>3162</v>
      </c>
      <c r="AF81" s="2" t="s">
        <v>3162</v>
      </c>
      <c r="AG81" s="2" t="s">
        <v>3162</v>
      </c>
      <c r="AH81" s="2"/>
    </row>
    <row r="82" spans="1:34" x14ac:dyDescent="0.25">
      <c r="A82" s="2">
        <v>326401</v>
      </c>
      <c r="B82" s="2" t="s">
        <v>1293</v>
      </c>
      <c r="C82" s="2" t="s">
        <v>1294</v>
      </c>
      <c r="D82" s="2" t="s">
        <v>343</v>
      </c>
      <c r="E82" s="2" t="s">
        <v>77</v>
      </c>
      <c r="F82" s="2"/>
      <c r="G82" s="2"/>
      <c r="H82" s="2" t="s">
        <v>17</v>
      </c>
      <c r="I82" s="2" t="s">
        <v>132</v>
      </c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 t="s">
        <v>3162</v>
      </c>
      <c r="AE82" s="2" t="s">
        <v>3162</v>
      </c>
      <c r="AF82" s="2" t="s">
        <v>3162</v>
      </c>
      <c r="AG82" s="2" t="s">
        <v>3162</v>
      </c>
      <c r="AH82" s="2"/>
    </row>
    <row r="83" spans="1:34" x14ac:dyDescent="0.25">
      <c r="A83" s="2">
        <v>326408</v>
      </c>
      <c r="B83" s="2" t="s">
        <v>1634</v>
      </c>
      <c r="C83" s="2" t="s">
        <v>228</v>
      </c>
      <c r="D83" s="2" t="s">
        <v>852</v>
      </c>
      <c r="E83" s="2" t="s">
        <v>78</v>
      </c>
      <c r="F83" s="2">
        <v>33787</v>
      </c>
      <c r="G83" s="2" t="s">
        <v>1635</v>
      </c>
      <c r="H83" s="2" t="s">
        <v>17</v>
      </c>
      <c r="I83" s="2" t="s">
        <v>132</v>
      </c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 t="s">
        <v>3162</v>
      </c>
      <c r="AE83" s="2" t="s">
        <v>3162</v>
      </c>
      <c r="AF83" s="2" t="s">
        <v>3162</v>
      </c>
      <c r="AG83" s="2" t="s">
        <v>3162</v>
      </c>
      <c r="AH83" s="2"/>
    </row>
    <row r="84" spans="1:34" x14ac:dyDescent="0.25">
      <c r="A84" s="2">
        <v>326547</v>
      </c>
      <c r="B84" s="2" t="s">
        <v>1477</v>
      </c>
      <c r="C84" s="2" t="s">
        <v>271</v>
      </c>
      <c r="D84" s="2" t="s">
        <v>1252</v>
      </c>
      <c r="E84" s="2" t="s">
        <v>77</v>
      </c>
      <c r="F84" s="2">
        <v>35482</v>
      </c>
      <c r="G84" s="2" t="s">
        <v>243</v>
      </c>
      <c r="H84" s="2" t="s">
        <v>17</v>
      </c>
      <c r="I84" s="2" t="s">
        <v>132</v>
      </c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 t="s">
        <v>3162</v>
      </c>
      <c r="AE84" s="2" t="s">
        <v>3162</v>
      </c>
      <c r="AF84" s="2" t="s">
        <v>3162</v>
      </c>
      <c r="AG84" s="2" t="s">
        <v>3162</v>
      </c>
      <c r="AH84" s="2"/>
    </row>
    <row r="85" spans="1:34" x14ac:dyDescent="0.25">
      <c r="A85" s="2">
        <v>326688</v>
      </c>
      <c r="B85" s="2" t="s">
        <v>1354</v>
      </c>
      <c r="C85" s="2" t="s">
        <v>228</v>
      </c>
      <c r="D85" s="2" t="s">
        <v>886</v>
      </c>
      <c r="E85" s="2" t="s">
        <v>77</v>
      </c>
      <c r="F85" s="2"/>
      <c r="G85" s="2"/>
      <c r="H85" s="2" t="s">
        <v>17</v>
      </c>
      <c r="I85" s="2" t="s">
        <v>132</v>
      </c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 t="s">
        <v>3162</v>
      </c>
      <c r="AC85" s="2" t="s">
        <v>3162</v>
      </c>
      <c r="AD85" s="2" t="s">
        <v>3162</v>
      </c>
      <c r="AE85" s="2" t="s">
        <v>3162</v>
      </c>
      <c r="AF85" s="2" t="s">
        <v>3162</v>
      </c>
      <c r="AG85" s="2" t="s">
        <v>3162</v>
      </c>
      <c r="AH85" s="2"/>
    </row>
    <row r="86" spans="1:34" x14ac:dyDescent="0.25">
      <c r="A86" s="2">
        <v>326849</v>
      </c>
      <c r="B86" s="2" t="s">
        <v>1199</v>
      </c>
      <c r="C86" s="2" t="s">
        <v>736</v>
      </c>
      <c r="D86" s="2" t="s">
        <v>450</v>
      </c>
      <c r="E86" s="2" t="s">
        <v>77</v>
      </c>
      <c r="F86" s="2">
        <v>28246</v>
      </c>
      <c r="G86" s="2" t="s">
        <v>438</v>
      </c>
      <c r="H86" s="2" t="s">
        <v>17</v>
      </c>
      <c r="I86" s="2" t="s">
        <v>132</v>
      </c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 t="s">
        <v>3162</v>
      </c>
      <c r="AC86" s="2" t="s">
        <v>3162</v>
      </c>
      <c r="AD86" s="2" t="s">
        <v>3162</v>
      </c>
      <c r="AE86" s="2" t="s">
        <v>3162</v>
      </c>
      <c r="AF86" s="2" t="s">
        <v>3162</v>
      </c>
      <c r="AG86" s="2" t="s">
        <v>3162</v>
      </c>
      <c r="AH86" s="2"/>
    </row>
    <row r="87" spans="1:34" x14ac:dyDescent="0.25">
      <c r="A87" s="2">
        <v>327138</v>
      </c>
      <c r="B87" s="2" t="s">
        <v>1590</v>
      </c>
      <c r="C87" s="2" t="s">
        <v>477</v>
      </c>
      <c r="D87" s="2" t="s">
        <v>1591</v>
      </c>
      <c r="E87" s="2" t="s">
        <v>78</v>
      </c>
      <c r="F87" s="2"/>
      <c r="G87" s="2"/>
      <c r="H87" s="2" t="s">
        <v>17</v>
      </c>
      <c r="I87" s="2" t="s">
        <v>132</v>
      </c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 t="s">
        <v>3162</v>
      </c>
      <c r="AE87" s="2" t="s">
        <v>3162</v>
      </c>
      <c r="AF87" s="2" t="s">
        <v>3162</v>
      </c>
      <c r="AG87" s="2" t="s">
        <v>3162</v>
      </c>
      <c r="AH87" s="2"/>
    </row>
    <row r="88" spans="1:34" x14ac:dyDescent="0.25">
      <c r="A88" s="2">
        <v>327148</v>
      </c>
      <c r="B88" s="2" t="s">
        <v>1958</v>
      </c>
      <c r="C88" s="2" t="s">
        <v>683</v>
      </c>
      <c r="D88" s="2" t="s">
        <v>1378</v>
      </c>
      <c r="E88" s="2" t="s">
        <v>77</v>
      </c>
      <c r="F88" s="2"/>
      <c r="G88" s="2"/>
      <c r="H88" s="2" t="s">
        <v>17</v>
      </c>
      <c r="I88" s="2" t="s">
        <v>132</v>
      </c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 t="s">
        <v>3162</v>
      </c>
      <c r="AE88" s="2" t="s">
        <v>3162</v>
      </c>
      <c r="AF88" s="2" t="s">
        <v>3162</v>
      </c>
      <c r="AG88" s="2" t="s">
        <v>3162</v>
      </c>
      <c r="AH88" s="2"/>
    </row>
    <row r="89" spans="1:34" x14ac:dyDescent="0.25">
      <c r="A89" s="2">
        <v>327188</v>
      </c>
      <c r="B89" s="2" t="s">
        <v>1959</v>
      </c>
      <c r="C89" s="2" t="s">
        <v>287</v>
      </c>
      <c r="D89" s="2" t="s">
        <v>729</v>
      </c>
      <c r="E89" s="2" t="s">
        <v>78</v>
      </c>
      <c r="F89" s="2">
        <v>32901</v>
      </c>
      <c r="G89" s="2" t="s">
        <v>19</v>
      </c>
      <c r="H89" s="2" t="s">
        <v>17</v>
      </c>
      <c r="I89" s="2" t="s">
        <v>132</v>
      </c>
      <c r="J89" s="2" t="s">
        <v>1080</v>
      </c>
      <c r="K89" s="2"/>
      <c r="L89" s="2" t="s">
        <v>19</v>
      </c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 t="s">
        <v>3162</v>
      </c>
      <c r="AF89" s="2" t="s">
        <v>3162</v>
      </c>
      <c r="AG89" s="2" t="s">
        <v>3162</v>
      </c>
      <c r="AH89" s="2"/>
    </row>
    <row r="90" spans="1:34" x14ac:dyDescent="0.25">
      <c r="A90" s="2">
        <v>327260</v>
      </c>
      <c r="B90" s="2" t="s">
        <v>3044</v>
      </c>
      <c r="C90" s="2" t="s">
        <v>312</v>
      </c>
      <c r="D90" s="2" t="s">
        <v>409</v>
      </c>
      <c r="E90" s="2" t="s">
        <v>77</v>
      </c>
      <c r="F90" s="2">
        <v>35065</v>
      </c>
      <c r="G90" s="2" t="s">
        <v>19</v>
      </c>
      <c r="H90" s="2" t="s">
        <v>17</v>
      </c>
      <c r="I90" s="2" t="s">
        <v>132</v>
      </c>
      <c r="J90" s="2" t="s">
        <v>1080</v>
      </c>
      <c r="K90" s="2"/>
      <c r="L90" s="2" t="s">
        <v>19</v>
      </c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</row>
    <row r="91" spans="1:34" x14ac:dyDescent="0.25">
      <c r="A91" s="2">
        <v>327277</v>
      </c>
      <c r="B91" s="2" t="s">
        <v>1282</v>
      </c>
      <c r="C91" s="2" t="s">
        <v>928</v>
      </c>
      <c r="D91" s="2" t="s">
        <v>652</v>
      </c>
      <c r="E91" s="2" t="s">
        <v>77</v>
      </c>
      <c r="F91" s="2">
        <v>34803</v>
      </c>
      <c r="G91" s="2" t="s">
        <v>19</v>
      </c>
      <c r="H91" s="2" t="s">
        <v>17</v>
      </c>
      <c r="I91" s="2" t="s">
        <v>132</v>
      </c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 t="s">
        <v>3162</v>
      </c>
      <c r="AC91" s="2" t="s">
        <v>3162</v>
      </c>
      <c r="AD91" s="2" t="s">
        <v>3162</v>
      </c>
      <c r="AE91" s="2" t="s">
        <v>3162</v>
      </c>
      <c r="AF91" s="2" t="s">
        <v>3162</v>
      </c>
      <c r="AG91" s="2" t="s">
        <v>3162</v>
      </c>
      <c r="AH91" s="2"/>
    </row>
    <row r="92" spans="1:34" x14ac:dyDescent="0.25">
      <c r="A92" s="2">
        <v>327330</v>
      </c>
      <c r="B92" s="2" t="s">
        <v>1152</v>
      </c>
      <c r="C92" s="2" t="s">
        <v>1153</v>
      </c>
      <c r="D92" s="2" t="s">
        <v>307</v>
      </c>
      <c r="E92" s="2" t="s">
        <v>78</v>
      </c>
      <c r="F92" s="2"/>
      <c r="G92" s="2"/>
      <c r="H92" s="2" t="s">
        <v>17</v>
      </c>
      <c r="I92" s="2" t="s">
        <v>132</v>
      </c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 t="s">
        <v>3162</v>
      </c>
      <c r="AB92" s="2" t="s">
        <v>3162</v>
      </c>
      <c r="AC92" s="2" t="s">
        <v>3162</v>
      </c>
      <c r="AD92" s="2" t="s">
        <v>3162</v>
      </c>
      <c r="AE92" s="2" t="s">
        <v>3162</v>
      </c>
      <c r="AF92" s="2" t="s">
        <v>3162</v>
      </c>
      <c r="AG92" s="2" t="s">
        <v>3162</v>
      </c>
      <c r="AH92" s="2"/>
    </row>
    <row r="93" spans="1:34" x14ac:dyDescent="0.25">
      <c r="A93" s="2">
        <v>327363</v>
      </c>
      <c r="B93" s="2" t="s">
        <v>2010</v>
      </c>
      <c r="C93" s="2" t="s">
        <v>611</v>
      </c>
      <c r="D93" s="2" t="s">
        <v>415</v>
      </c>
      <c r="E93" s="2" t="s">
        <v>77</v>
      </c>
      <c r="F93" s="2">
        <v>35820</v>
      </c>
      <c r="G93" s="2" t="s">
        <v>31</v>
      </c>
      <c r="H93" s="2" t="s">
        <v>17</v>
      </c>
      <c r="I93" s="2" t="s">
        <v>132</v>
      </c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 t="s">
        <v>3162</v>
      </c>
      <c r="AE93" s="2" t="s">
        <v>3162</v>
      </c>
      <c r="AF93" s="2" t="s">
        <v>3162</v>
      </c>
      <c r="AG93" s="2" t="s">
        <v>3162</v>
      </c>
      <c r="AH93" s="2"/>
    </row>
    <row r="94" spans="1:34" x14ac:dyDescent="0.25">
      <c r="A94" s="2">
        <v>327424</v>
      </c>
      <c r="B94" s="2" t="s">
        <v>1879</v>
      </c>
      <c r="C94" s="2" t="s">
        <v>1880</v>
      </c>
      <c r="D94" s="2" t="s">
        <v>788</v>
      </c>
      <c r="E94" s="2" t="s">
        <v>77</v>
      </c>
      <c r="F94" s="2">
        <v>35435</v>
      </c>
      <c r="G94" s="2" t="s">
        <v>1881</v>
      </c>
      <c r="H94" s="2" t="s">
        <v>17</v>
      </c>
      <c r="I94" s="2" t="s">
        <v>132</v>
      </c>
      <c r="J94" s="2" t="s">
        <v>1080</v>
      </c>
      <c r="K94" s="2"/>
      <c r="L94" s="2" t="s">
        <v>74</v>
      </c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 t="s">
        <v>3162</v>
      </c>
      <c r="AF94" s="2" t="s">
        <v>3162</v>
      </c>
      <c r="AG94" s="2" t="s">
        <v>3162</v>
      </c>
      <c r="AH94" s="2"/>
    </row>
    <row r="95" spans="1:34" x14ac:dyDescent="0.25">
      <c r="A95" s="2">
        <v>327438</v>
      </c>
      <c r="B95" s="2" t="s">
        <v>2024</v>
      </c>
      <c r="C95" s="2" t="s">
        <v>249</v>
      </c>
      <c r="D95" s="2" t="s">
        <v>2025</v>
      </c>
      <c r="E95" s="2" t="s">
        <v>77</v>
      </c>
      <c r="F95" s="2"/>
      <c r="G95" s="2"/>
      <c r="H95" s="2" t="s">
        <v>17</v>
      </c>
      <c r="I95" s="2" t="s">
        <v>132</v>
      </c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 t="s">
        <v>3162</v>
      </c>
      <c r="AE95" s="2" t="s">
        <v>3162</v>
      </c>
      <c r="AF95" s="2" t="s">
        <v>3162</v>
      </c>
      <c r="AG95" s="2" t="s">
        <v>3162</v>
      </c>
      <c r="AH95" s="2"/>
    </row>
    <row r="96" spans="1:34" x14ac:dyDescent="0.25">
      <c r="A96" s="2">
        <v>327476</v>
      </c>
      <c r="B96" s="2" t="s">
        <v>1785</v>
      </c>
      <c r="C96" s="2" t="s">
        <v>1786</v>
      </c>
      <c r="D96" s="2" t="s">
        <v>1277</v>
      </c>
      <c r="E96" s="2" t="s">
        <v>77</v>
      </c>
      <c r="F96" s="2">
        <v>33970</v>
      </c>
      <c r="G96" s="2" t="s">
        <v>19</v>
      </c>
      <c r="H96" s="2" t="s">
        <v>17</v>
      </c>
      <c r="I96" s="2" t="s">
        <v>132</v>
      </c>
      <c r="J96" s="2" t="s">
        <v>1080</v>
      </c>
      <c r="K96" s="2"/>
      <c r="L96" s="2" t="s">
        <v>19</v>
      </c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 t="s">
        <v>3162</v>
      </c>
      <c r="AF96" s="2" t="s">
        <v>3162</v>
      </c>
      <c r="AG96" s="2" t="s">
        <v>3162</v>
      </c>
      <c r="AH96" s="2"/>
    </row>
    <row r="97" spans="1:34" x14ac:dyDescent="0.25">
      <c r="A97" s="2">
        <v>327679</v>
      </c>
      <c r="B97" s="2" t="s">
        <v>1361</v>
      </c>
      <c r="C97" s="2" t="s">
        <v>1362</v>
      </c>
      <c r="D97" s="2" t="s">
        <v>751</v>
      </c>
      <c r="E97" s="2" t="s">
        <v>78</v>
      </c>
      <c r="F97" s="2">
        <v>35248</v>
      </c>
      <c r="G97" s="2" t="s">
        <v>1363</v>
      </c>
      <c r="H97" s="2" t="s">
        <v>17</v>
      </c>
      <c r="I97" s="2" t="s">
        <v>132</v>
      </c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 t="s">
        <v>3162</v>
      </c>
      <c r="AE97" s="2" t="s">
        <v>3162</v>
      </c>
      <c r="AF97" s="2" t="s">
        <v>3162</v>
      </c>
      <c r="AG97" s="2" t="s">
        <v>3162</v>
      </c>
      <c r="AH97" s="2"/>
    </row>
    <row r="98" spans="1:34" x14ac:dyDescent="0.25">
      <c r="A98" s="2">
        <v>327759</v>
      </c>
      <c r="B98" s="2" t="s">
        <v>1309</v>
      </c>
      <c r="C98" s="2" t="s">
        <v>228</v>
      </c>
      <c r="D98" s="2" t="s">
        <v>260</v>
      </c>
      <c r="E98" s="2" t="s">
        <v>77</v>
      </c>
      <c r="F98" s="2"/>
      <c r="G98" s="2"/>
      <c r="H98" s="2" t="s">
        <v>17</v>
      </c>
      <c r="I98" s="2" t="s">
        <v>132</v>
      </c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 t="s">
        <v>3162</v>
      </c>
      <c r="X98" s="2" t="s">
        <v>3162</v>
      </c>
      <c r="Y98" s="2"/>
      <c r="Z98" s="2" t="s">
        <v>3162</v>
      </c>
      <c r="AA98" s="2" t="s">
        <v>3162</v>
      </c>
      <c r="AB98" s="2" t="s">
        <v>3162</v>
      </c>
      <c r="AC98" s="2" t="s">
        <v>3162</v>
      </c>
      <c r="AD98" s="2" t="s">
        <v>3162</v>
      </c>
      <c r="AE98" s="2" t="s">
        <v>3162</v>
      </c>
      <c r="AF98" s="2" t="s">
        <v>3162</v>
      </c>
      <c r="AG98" s="2" t="s">
        <v>3162</v>
      </c>
      <c r="AH98" s="2"/>
    </row>
    <row r="99" spans="1:34" x14ac:dyDescent="0.25">
      <c r="A99" s="2">
        <v>327809</v>
      </c>
      <c r="B99" s="2" t="s">
        <v>1283</v>
      </c>
      <c r="C99" s="2" t="s">
        <v>466</v>
      </c>
      <c r="D99" s="2" t="s">
        <v>539</v>
      </c>
      <c r="E99" s="2" t="s">
        <v>77</v>
      </c>
      <c r="F99" s="2"/>
      <c r="G99" s="2"/>
      <c r="H99" s="2" t="s">
        <v>17</v>
      </c>
      <c r="I99" s="2" t="s">
        <v>132</v>
      </c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 t="s">
        <v>3162</v>
      </c>
      <c r="Z99" s="2"/>
      <c r="AA99" s="2" t="s">
        <v>3162</v>
      </c>
      <c r="AB99" s="2" t="s">
        <v>3162</v>
      </c>
      <c r="AC99" s="2" t="s">
        <v>3162</v>
      </c>
      <c r="AD99" s="2" t="s">
        <v>3162</v>
      </c>
      <c r="AE99" s="2" t="s">
        <v>3162</v>
      </c>
      <c r="AF99" s="2" t="s">
        <v>3162</v>
      </c>
      <c r="AG99" s="2" t="s">
        <v>3162</v>
      </c>
      <c r="AH99" s="2"/>
    </row>
    <row r="100" spans="1:34" x14ac:dyDescent="0.25">
      <c r="A100" s="2">
        <v>327902</v>
      </c>
      <c r="B100" s="2" t="s">
        <v>2007</v>
      </c>
      <c r="C100" s="2" t="s">
        <v>290</v>
      </c>
      <c r="D100" s="2" t="s">
        <v>760</v>
      </c>
      <c r="E100" s="2" t="s">
        <v>77</v>
      </c>
      <c r="F100" s="2"/>
      <c r="G100" s="2"/>
      <c r="H100" s="2" t="s">
        <v>17</v>
      </c>
      <c r="I100" s="2" t="s">
        <v>132</v>
      </c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 t="s">
        <v>3162</v>
      </c>
      <c r="AB100" s="2" t="s">
        <v>3162</v>
      </c>
      <c r="AC100" s="2" t="s">
        <v>3162</v>
      </c>
      <c r="AD100" s="2" t="s">
        <v>3162</v>
      </c>
      <c r="AE100" s="2" t="s">
        <v>3162</v>
      </c>
      <c r="AF100" s="2" t="s">
        <v>3162</v>
      </c>
      <c r="AG100" s="2" t="s">
        <v>3162</v>
      </c>
      <c r="AH100" s="2"/>
    </row>
    <row r="101" spans="1:34" x14ac:dyDescent="0.25">
      <c r="A101" s="2">
        <v>327957</v>
      </c>
      <c r="B101" s="2" t="s">
        <v>1233</v>
      </c>
      <c r="C101" s="2" t="s">
        <v>1234</v>
      </c>
      <c r="D101" s="2" t="s">
        <v>845</v>
      </c>
      <c r="E101" s="2" t="s">
        <v>77</v>
      </c>
      <c r="F101" s="2"/>
      <c r="G101" s="2"/>
      <c r="H101" s="2" t="s">
        <v>17</v>
      </c>
      <c r="I101" s="2" t="s">
        <v>132</v>
      </c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 t="s">
        <v>3162</v>
      </c>
      <c r="X101" s="2"/>
      <c r="Y101" s="2"/>
      <c r="Z101" s="2" t="s">
        <v>3162</v>
      </c>
      <c r="AA101" s="2" t="s">
        <v>3162</v>
      </c>
      <c r="AB101" s="2" t="s">
        <v>3162</v>
      </c>
      <c r="AC101" s="2" t="s">
        <v>3162</v>
      </c>
      <c r="AD101" s="2" t="s">
        <v>3162</v>
      </c>
      <c r="AE101" s="2" t="s">
        <v>3162</v>
      </c>
      <c r="AF101" s="2" t="s">
        <v>3162</v>
      </c>
      <c r="AG101" s="2" t="s">
        <v>3162</v>
      </c>
      <c r="AH101" s="2"/>
    </row>
    <row r="102" spans="1:34" x14ac:dyDescent="0.25">
      <c r="A102" s="2">
        <v>327975</v>
      </c>
      <c r="B102" s="2" t="s">
        <v>1502</v>
      </c>
      <c r="C102" s="2" t="s">
        <v>1503</v>
      </c>
      <c r="D102" s="2" t="s">
        <v>1504</v>
      </c>
      <c r="E102" s="2" t="s">
        <v>78</v>
      </c>
      <c r="F102" s="2">
        <v>33779</v>
      </c>
      <c r="G102" s="2" t="s">
        <v>213</v>
      </c>
      <c r="H102" s="2" t="s">
        <v>17</v>
      </c>
      <c r="I102" s="2" t="s">
        <v>132</v>
      </c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 t="s">
        <v>3162</v>
      </c>
      <c r="AE102" s="2" t="s">
        <v>3162</v>
      </c>
      <c r="AF102" s="2" t="s">
        <v>3162</v>
      </c>
      <c r="AG102" s="2" t="s">
        <v>3162</v>
      </c>
      <c r="AH102" s="2"/>
    </row>
    <row r="103" spans="1:34" x14ac:dyDescent="0.25">
      <c r="A103" s="2">
        <v>327989</v>
      </c>
      <c r="B103" s="2" t="s">
        <v>1374</v>
      </c>
      <c r="C103" s="2" t="s">
        <v>1178</v>
      </c>
      <c r="D103" s="2" t="s">
        <v>397</v>
      </c>
      <c r="E103" s="2" t="s">
        <v>78</v>
      </c>
      <c r="F103" s="2">
        <v>34216</v>
      </c>
      <c r="G103" s="2" t="s">
        <v>19</v>
      </c>
      <c r="H103" s="2" t="s">
        <v>17</v>
      </c>
      <c r="I103" s="2" t="s">
        <v>132</v>
      </c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 t="s">
        <v>3162</v>
      </c>
      <c r="AE103" s="2" t="s">
        <v>3162</v>
      </c>
      <c r="AF103" s="2" t="s">
        <v>3162</v>
      </c>
      <c r="AG103" s="2" t="s">
        <v>3162</v>
      </c>
      <c r="AH103" s="2"/>
    </row>
    <row r="104" spans="1:34" x14ac:dyDescent="0.25">
      <c r="A104" s="2">
        <v>327991</v>
      </c>
      <c r="B104" s="2" t="s">
        <v>1712</v>
      </c>
      <c r="C104" s="2" t="s">
        <v>214</v>
      </c>
      <c r="D104" s="2" t="s">
        <v>268</v>
      </c>
      <c r="E104" s="2" t="s">
        <v>77</v>
      </c>
      <c r="F104" s="2">
        <v>35431</v>
      </c>
      <c r="G104" s="2" t="s">
        <v>649</v>
      </c>
      <c r="H104" s="2" t="s">
        <v>17</v>
      </c>
      <c r="I104" s="2" t="s">
        <v>132</v>
      </c>
      <c r="J104" s="2" t="s">
        <v>1080</v>
      </c>
      <c r="K104" s="2"/>
      <c r="L104" s="2" t="s">
        <v>74</v>
      </c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 t="s">
        <v>3162</v>
      </c>
      <c r="AG104" s="2" t="s">
        <v>3162</v>
      </c>
      <c r="AH104" s="2"/>
    </row>
    <row r="105" spans="1:34" x14ac:dyDescent="0.25">
      <c r="A105" s="2">
        <v>328093</v>
      </c>
      <c r="B105" s="2" t="s">
        <v>1775</v>
      </c>
      <c r="C105" s="2" t="s">
        <v>325</v>
      </c>
      <c r="D105" s="2" t="s">
        <v>746</v>
      </c>
      <c r="E105" s="2" t="s">
        <v>78</v>
      </c>
      <c r="F105" s="2"/>
      <c r="G105" s="2"/>
      <c r="H105" s="2" t="s">
        <v>17</v>
      </c>
      <c r="I105" s="2" t="s">
        <v>132</v>
      </c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 t="s">
        <v>3162</v>
      </c>
      <c r="Z105" s="2"/>
      <c r="AA105" s="2" t="s">
        <v>3162</v>
      </c>
      <c r="AB105" s="2" t="s">
        <v>3162</v>
      </c>
      <c r="AC105" s="2" t="s">
        <v>3162</v>
      </c>
      <c r="AD105" s="2" t="s">
        <v>3162</v>
      </c>
      <c r="AE105" s="2" t="s">
        <v>3162</v>
      </c>
      <c r="AF105" s="2" t="s">
        <v>3162</v>
      </c>
      <c r="AG105" s="2" t="s">
        <v>3162</v>
      </c>
      <c r="AH105" s="2"/>
    </row>
    <row r="106" spans="1:34" x14ac:dyDescent="0.25">
      <c r="A106" s="2">
        <v>328095</v>
      </c>
      <c r="B106" s="2" t="s">
        <v>1148</v>
      </c>
      <c r="C106" s="2" t="s">
        <v>814</v>
      </c>
      <c r="D106" s="2" t="s">
        <v>426</v>
      </c>
      <c r="E106" s="2" t="s">
        <v>78</v>
      </c>
      <c r="F106" s="2"/>
      <c r="G106" s="2"/>
      <c r="H106" s="2" t="s">
        <v>17</v>
      </c>
      <c r="I106" s="2" t="s">
        <v>132</v>
      </c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 t="s">
        <v>3162</v>
      </c>
      <c r="Z106" s="2"/>
      <c r="AA106" s="2" t="s">
        <v>3162</v>
      </c>
      <c r="AB106" s="2" t="s">
        <v>3162</v>
      </c>
      <c r="AC106" s="2" t="s">
        <v>3162</v>
      </c>
      <c r="AD106" s="2" t="s">
        <v>3162</v>
      </c>
      <c r="AE106" s="2" t="s">
        <v>3162</v>
      </c>
      <c r="AF106" s="2" t="s">
        <v>3162</v>
      </c>
      <c r="AG106" s="2" t="s">
        <v>3162</v>
      </c>
      <c r="AH106" s="2"/>
    </row>
    <row r="107" spans="1:34" x14ac:dyDescent="0.25">
      <c r="A107" s="2">
        <v>328473</v>
      </c>
      <c r="B107" s="2" t="s">
        <v>2070</v>
      </c>
      <c r="C107" s="2" t="s">
        <v>988</v>
      </c>
      <c r="D107" s="2" t="s">
        <v>489</v>
      </c>
      <c r="E107" s="2" t="s">
        <v>78</v>
      </c>
      <c r="F107" s="2"/>
      <c r="G107" s="2"/>
      <c r="H107" s="2" t="s">
        <v>17</v>
      </c>
      <c r="I107" s="2" t="s">
        <v>132</v>
      </c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 t="s">
        <v>3162</v>
      </c>
      <c r="AE107" s="2" t="s">
        <v>3162</v>
      </c>
      <c r="AF107" s="2" t="s">
        <v>3162</v>
      </c>
      <c r="AG107" s="2" t="s">
        <v>3162</v>
      </c>
      <c r="AH107" s="2"/>
    </row>
    <row r="108" spans="1:34" x14ac:dyDescent="0.25">
      <c r="A108" s="2">
        <v>328541</v>
      </c>
      <c r="B108" s="2" t="s">
        <v>1863</v>
      </c>
      <c r="C108" s="2" t="s">
        <v>247</v>
      </c>
      <c r="D108" s="2" t="s">
        <v>1864</v>
      </c>
      <c r="E108" s="2" t="s">
        <v>78</v>
      </c>
      <c r="F108" s="2">
        <v>35065</v>
      </c>
      <c r="G108" s="2" t="s">
        <v>551</v>
      </c>
      <c r="H108" s="2" t="s">
        <v>17</v>
      </c>
      <c r="I108" s="2" t="s">
        <v>132</v>
      </c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 t="s">
        <v>3162</v>
      </c>
      <c r="AE108" s="2" t="s">
        <v>3162</v>
      </c>
      <c r="AF108" s="2" t="s">
        <v>3162</v>
      </c>
      <c r="AG108" s="2" t="s">
        <v>3162</v>
      </c>
      <c r="AH108" s="2"/>
    </row>
    <row r="109" spans="1:34" x14ac:dyDescent="0.25">
      <c r="A109" s="2">
        <v>328550</v>
      </c>
      <c r="B109" s="2" t="s">
        <v>1151</v>
      </c>
      <c r="C109" s="2" t="s">
        <v>214</v>
      </c>
      <c r="D109" s="2" t="s">
        <v>1083</v>
      </c>
      <c r="E109" s="2" t="s">
        <v>77</v>
      </c>
      <c r="F109" s="2"/>
      <c r="G109" s="2"/>
      <c r="H109" s="2" t="s">
        <v>17</v>
      </c>
      <c r="I109" s="2" t="s">
        <v>132</v>
      </c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 t="s">
        <v>3162</v>
      </c>
      <c r="X109" s="2"/>
      <c r="Y109" s="2" t="s">
        <v>3162</v>
      </c>
      <c r="Z109" s="2" t="s">
        <v>3162</v>
      </c>
      <c r="AA109" s="2" t="s">
        <v>3162</v>
      </c>
      <c r="AB109" s="2" t="s">
        <v>3162</v>
      </c>
      <c r="AC109" s="2" t="s">
        <v>3162</v>
      </c>
      <c r="AD109" s="2" t="s">
        <v>3162</v>
      </c>
      <c r="AE109" s="2" t="s">
        <v>3162</v>
      </c>
      <c r="AF109" s="2" t="s">
        <v>3162</v>
      </c>
      <c r="AG109" s="2" t="s">
        <v>3162</v>
      </c>
      <c r="AH109" s="2"/>
    </row>
    <row r="110" spans="1:34" x14ac:dyDescent="0.25">
      <c r="A110" s="2">
        <v>328582</v>
      </c>
      <c r="B110" s="2" t="s">
        <v>1384</v>
      </c>
      <c r="C110" s="2" t="s">
        <v>566</v>
      </c>
      <c r="D110" s="2" t="s">
        <v>588</v>
      </c>
      <c r="E110" s="2" t="s">
        <v>78</v>
      </c>
      <c r="F110" s="2">
        <v>34585</v>
      </c>
      <c r="G110" s="2" t="s">
        <v>19</v>
      </c>
      <c r="H110" s="2" t="s">
        <v>17</v>
      </c>
      <c r="I110" s="2" t="s">
        <v>132</v>
      </c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 t="s">
        <v>3162</v>
      </c>
      <c r="AC110" s="2" t="s">
        <v>3162</v>
      </c>
      <c r="AD110" s="2" t="s">
        <v>3162</v>
      </c>
      <c r="AE110" s="2" t="s">
        <v>3162</v>
      </c>
      <c r="AF110" s="2" t="s">
        <v>3162</v>
      </c>
      <c r="AG110" s="2" t="s">
        <v>3162</v>
      </c>
      <c r="AH110" s="2"/>
    </row>
    <row r="111" spans="1:34" x14ac:dyDescent="0.25">
      <c r="A111" s="2">
        <v>328803</v>
      </c>
      <c r="B111" s="2" t="s">
        <v>1860</v>
      </c>
      <c r="C111" s="2" t="s">
        <v>362</v>
      </c>
      <c r="D111" s="2" t="s">
        <v>1861</v>
      </c>
      <c r="E111" s="2" t="s">
        <v>78</v>
      </c>
      <c r="F111" s="2">
        <v>28492</v>
      </c>
      <c r="G111" s="2" t="s">
        <v>1862</v>
      </c>
      <c r="H111" s="2" t="s">
        <v>17</v>
      </c>
      <c r="I111" s="2" t="s">
        <v>132</v>
      </c>
      <c r="J111" s="2" t="s">
        <v>1080</v>
      </c>
      <c r="K111" s="2"/>
      <c r="L111" s="2" t="s">
        <v>51</v>
      </c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 t="s">
        <v>3162</v>
      </c>
      <c r="AF111" s="2" t="s">
        <v>3162</v>
      </c>
      <c r="AG111" s="2" t="s">
        <v>3162</v>
      </c>
      <c r="AH111" s="2"/>
    </row>
    <row r="112" spans="1:34" x14ac:dyDescent="0.25">
      <c r="A112" s="2">
        <v>329106</v>
      </c>
      <c r="B112" s="2" t="s">
        <v>1240</v>
      </c>
      <c r="C112" s="2" t="s">
        <v>244</v>
      </c>
      <c r="D112" s="2" t="s">
        <v>1241</v>
      </c>
      <c r="E112" s="2" t="s">
        <v>77</v>
      </c>
      <c r="F112" s="2">
        <v>33079</v>
      </c>
      <c r="G112" s="2" t="s">
        <v>48</v>
      </c>
      <c r="H112" s="2" t="s">
        <v>17</v>
      </c>
      <c r="I112" s="2" t="s">
        <v>132</v>
      </c>
      <c r="J112" s="2" t="s">
        <v>1080</v>
      </c>
      <c r="K112" s="2"/>
      <c r="L112" s="2" t="s">
        <v>19</v>
      </c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 t="s">
        <v>3162</v>
      </c>
      <c r="AG112" s="2" t="s">
        <v>3162</v>
      </c>
      <c r="AH112" s="2"/>
    </row>
    <row r="113" spans="1:34" x14ac:dyDescent="0.25">
      <c r="A113" s="2">
        <v>329111</v>
      </c>
      <c r="B113" s="2" t="s">
        <v>2029</v>
      </c>
      <c r="C113" s="2" t="s">
        <v>244</v>
      </c>
      <c r="D113" s="2" t="s">
        <v>545</v>
      </c>
      <c r="E113" s="2" t="s">
        <v>77</v>
      </c>
      <c r="F113" s="2"/>
      <c r="G113" s="2"/>
      <c r="H113" s="2" t="s">
        <v>17</v>
      </c>
      <c r="I113" s="2" t="s">
        <v>132</v>
      </c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 t="s">
        <v>3162</v>
      </c>
      <c r="AB113" s="2" t="s">
        <v>3162</v>
      </c>
      <c r="AC113" s="2" t="s">
        <v>3162</v>
      </c>
      <c r="AD113" s="2" t="s">
        <v>3162</v>
      </c>
      <c r="AE113" s="2" t="s">
        <v>3162</v>
      </c>
      <c r="AF113" s="2" t="s">
        <v>3162</v>
      </c>
      <c r="AG113" s="2" t="s">
        <v>3162</v>
      </c>
      <c r="AH113" s="2"/>
    </row>
    <row r="114" spans="1:34" x14ac:dyDescent="0.25">
      <c r="A114" s="2">
        <v>329130</v>
      </c>
      <c r="B114" s="2" t="s">
        <v>1627</v>
      </c>
      <c r="C114" s="2" t="s">
        <v>228</v>
      </c>
      <c r="D114" s="2" t="s">
        <v>262</v>
      </c>
      <c r="E114" s="2" t="s">
        <v>78</v>
      </c>
      <c r="F114" s="2">
        <v>32770</v>
      </c>
      <c r="G114" s="2" t="s">
        <v>225</v>
      </c>
      <c r="H114" s="2" t="s">
        <v>17</v>
      </c>
      <c r="I114" s="2" t="s">
        <v>132</v>
      </c>
      <c r="J114" s="2" t="s">
        <v>1080</v>
      </c>
      <c r="K114" s="2"/>
      <c r="L114" s="2" t="s">
        <v>31</v>
      </c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 t="s">
        <v>3162</v>
      </c>
      <c r="AG114" s="2" t="s">
        <v>3162</v>
      </c>
      <c r="AH114" s="2"/>
    </row>
    <row r="115" spans="1:34" x14ac:dyDescent="0.25">
      <c r="A115" s="2">
        <v>329213</v>
      </c>
      <c r="B115" s="2" t="s">
        <v>1339</v>
      </c>
      <c r="C115" s="2" t="s">
        <v>392</v>
      </c>
      <c r="D115" s="2" t="s">
        <v>275</v>
      </c>
      <c r="E115" s="2" t="s">
        <v>77</v>
      </c>
      <c r="F115" s="2"/>
      <c r="G115" s="2"/>
      <c r="H115" s="2" t="s">
        <v>17</v>
      </c>
      <c r="I115" s="2" t="s">
        <v>132</v>
      </c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 t="s">
        <v>3162</v>
      </c>
      <c r="AC115" s="2" t="s">
        <v>3162</v>
      </c>
      <c r="AD115" s="2" t="s">
        <v>3162</v>
      </c>
      <c r="AE115" s="2" t="s">
        <v>3162</v>
      </c>
      <c r="AF115" s="2" t="s">
        <v>3162</v>
      </c>
      <c r="AG115" s="2" t="s">
        <v>3162</v>
      </c>
      <c r="AH115" s="2"/>
    </row>
    <row r="116" spans="1:34" x14ac:dyDescent="0.25">
      <c r="A116" s="2">
        <v>329261</v>
      </c>
      <c r="B116" s="2" t="s">
        <v>1980</v>
      </c>
      <c r="C116" s="2" t="s">
        <v>565</v>
      </c>
      <c r="D116" s="2" t="s">
        <v>1981</v>
      </c>
      <c r="E116" s="2" t="s">
        <v>77</v>
      </c>
      <c r="F116" s="2">
        <v>35975</v>
      </c>
      <c r="G116" s="2" t="s">
        <v>19</v>
      </c>
      <c r="H116" s="2" t="s">
        <v>17</v>
      </c>
      <c r="I116" s="2" t="s">
        <v>132</v>
      </c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 t="s">
        <v>3162</v>
      </c>
      <c r="AD116" s="2" t="s">
        <v>3162</v>
      </c>
      <c r="AE116" s="2" t="s">
        <v>3162</v>
      </c>
      <c r="AF116" s="2" t="s">
        <v>3162</v>
      </c>
      <c r="AG116" s="2" t="s">
        <v>3162</v>
      </c>
      <c r="AH116" s="2"/>
    </row>
    <row r="117" spans="1:34" x14ac:dyDescent="0.25">
      <c r="A117" s="2">
        <v>329265</v>
      </c>
      <c r="B117" s="2" t="s">
        <v>2008</v>
      </c>
      <c r="C117" s="2" t="s">
        <v>936</v>
      </c>
      <c r="D117" s="2" t="s">
        <v>787</v>
      </c>
      <c r="E117" s="2" t="s">
        <v>77</v>
      </c>
      <c r="F117" s="2">
        <v>34610</v>
      </c>
      <c r="G117" s="2" t="s">
        <v>71</v>
      </c>
      <c r="H117" s="2" t="s">
        <v>17</v>
      </c>
      <c r="I117" s="2" t="s">
        <v>132</v>
      </c>
      <c r="J117" s="2" t="s">
        <v>1080</v>
      </c>
      <c r="K117" s="2"/>
      <c r="L117" s="2" t="s">
        <v>71</v>
      </c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 t="s">
        <v>3162</v>
      </c>
      <c r="AF117" s="2" t="s">
        <v>3162</v>
      </c>
      <c r="AG117" s="2" t="s">
        <v>3162</v>
      </c>
      <c r="AH117" s="2"/>
    </row>
    <row r="118" spans="1:34" x14ac:dyDescent="0.25">
      <c r="A118" s="2">
        <v>329294</v>
      </c>
      <c r="B118" s="2" t="s">
        <v>1160</v>
      </c>
      <c r="C118" s="2" t="s">
        <v>428</v>
      </c>
      <c r="D118" s="2" t="s">
        <v>317</v>
      </c>
      <c r="E118" s="2" t="s">
        <v>78</v>
      </c>
      <c r="F118" s="2"/>
      <c r="G118" s="2"/>
      <c r="H118" s="2" t="s">
        <v>17</v>
      </c>
      <c r="I118" s="2" t="s">
        <v>132</v>
      </c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 t="s">
        <v>3162</v>
      </c>
      <c r="Z118" s="2"/>
      <c r="AA118" s="2" t="s">
        <v>3162</v>
      </c>
      <c r="AB118" s="2" t="s">
        <v>3162</v>
      </c>
      <c r="AC118" s="2" t="s">
        <v>3162</v>
      </c>
      <c r="AD118" s="2" t="s">
        <v>3162</v>
      </c>
      <c r="AE118" s="2" t="s">
        <v>3162</v>
      </c>
      <c r="AF118" s="2" t="s">
        <v>3162</v>
      </c>
      <c r="AG118" s="2" t="s">
        <v>3162</v>
      </c>
      <c r="AH118" s="2"/>
    </row>
    <row r="119" spans="1:34" x14ac:dyDescent="0.25">
      <c r="A119" s="2">
        <v>329330</v>
      </c>
      <c r="B119" s="2" t="s">
        <v>2073</v>
      </c>
      <c r="C119" s="2" t="s">
        <v>325</v>
      </c>
      <c r="D119" s="2" t="s">
        <v>2074</v>
      </c>
      <c r="E119" s="2" t="s">
        <v>77</v>
      </c>
      <c r="F119" s="2">
        <v>35963</v>
      </c>
      <c r="G119" s="2" t="s">
        <v>19</v>
      </c>
      <c r="H119" s="2" t="s">
        <v>17</v>
      </c>
      <c r="I119" s="2" t="s">
        <v>132</v>
      </c>
      <c r="J119" s="2" t="s">
        <v>15</v>
      </c>
      <c r="K119" s="2"/>
      <c r="L119" s="2" t="s">
        <v>19</v>
      </c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 t="s">
        <v>3162</v>
      </c>
      <c r="AG119" s="2" t="s">
        <v>3162</v>
      </c>
      <c r="AH119" s="2"/>
    </row>
    <row r="120" spans="1:34" x14ac:dyDescent="0.25">
      <c r="A120" s="2">
        <v>329336</v>
      </c>
      <c r="B120" s="2" t="s">
        <v>1130</v>
      </c>
      <c r="C120" s="2" t="s">
        <v>538</v>
      </c>
      <c r="D120" s="2" t="s">
        <v>222</v>
      </c>
      <c r="E120" s="2" t="s">
        <v>78</v>
      </c>
      <c r="F120" s="2"/>
      <c r="G120" s="2"/>
      <c r="H120" s="2" t="s">
        <v>17</v>
      </c>
      <c r="I120" s="2" t="s">
        <v>132</v>
      </c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 t="s">
        <v>3162</v>
      </c>
      <c r="AB120" s="2" t="s">
        <v>3162</v>
      </c>
      <c r="AC120" s="2" t="s">
        <v>3162</v>
      </c>
      <c r="AD120" s="2" t="s">
        <v>3162</v>
      </c>
      <c r="AE120" s="2" t="s">
        <v>3162</v>
      </c>
      <c r="AF120" s="2" t="s">
        <v>3162</v>
      </c>
      <c r="AG120" s="2" t="s">
        <v>3162</v>
      </c>
      <c r="AH120" s="2"/>
    </row>
    <row r="121" spans="1:34" x14ac:dyDescent="0.25">
      <c r="A121" s="2">
        <v>329362</v>
      </c>
      <c r="B121" s="2" t="s">
        <v>1889</v>
      </c>
      <c r="C121" s="2" t="s">
        <v>1324</v>
      </c>
      <c r="D121" s="2" t="s">
        <v>212</v>
      </c>
      <c r="E121" s="2" t="s">
        <v>77</v>
      </c>
      <c r="F121" s="2">
        <v>35824</v>
      </c>
      <c r="G121" s="2" t="s">
        <v>19</v>
      </c>
      <c r="H121" s="2" t="s">
        <v>17</v>
      </c>
      <c r="I121" s="2" t="s">
        <v>132</v>
      </c>
      <c r="J121" s="2" t="s">
        <v>15</v>
      </c>
      <c r="K121" s="2"/>
      <c r="L121" s="2" t="s">
        <v>19</v>
      </c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 t="s">
        <v>3162</v>
      </c>
      <c r="AF121" s="2" t="s">
        <v>3162</v>
      </c>
      <c r="AG121" s="2" t="s">
        <v>3162</v>
      </c>
      <c r="AH121" s="2"/>
    </row>
    <row r="122" spans="1:34" x14ac:dyDescent="0.25">
      <c r="A122" s="2">
        <v>329423</v>
      </c>
      <c r="B122" s="2" t="s">
        <v>1882</v>
      </c>
      <c r="C122" s="2" t="s">
        <v>565</v>
      </c>
      <c r="D122" s="2" t="s">
        <v>567</v>
      </c>
      <c r="E122" s="2" t="s">
        <v>77</v>
      </c>
      <c r="F122" s="2"/>
      <c r="G122" s="2"/>
      <c r="H122" s="2" t="s">
        <v>17</v>
      </c>
      <c r="I122" s="2" t="s">
        <v>132</v>
      </c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 t="s">
        <v>3162</v>
      </c>
      <c r="AE122" s="2" t="s">
        <v>3162</v>
      </c>
      <c r="AF122" s="2" t="s">
        <v>3162</v>
      </c>
      <c r="AG122" s="2" t="s">
        <v>3162</v>
      </c>
      <c r="AH122" s="2"/>
    </row>
    <row r="123" spans="1:34" x14ac:dyDescent="0.25">
      <c r="A123" s="2">
        <v>329451</v>
      </c>
      <c r="B123" s="2" t="s">
        <v>1615</v>
      </c>
      <c r="C123" s="2" t="s">
        <v>392</v>
      </c>
      <c r="D123" s="2" t="s">
        <v>360</v>
      </c>
      <c r="E123" s="2" t="s">
        <v>78</v>
      </c>
      <c r="F123" s="2">
        <v>35693</v>
      </c>
      <c r="G123" s="2" t="s">
        <v>925</v>
      </c>
      <c r="H123" s="2" t="s">
        <v>17</v>
      </c>
      <c r="I123" s="2" t="s">
        <v>132</v>
      </c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 t="s">
        <v>3162</v>
      </c>
      <c r="AD123" s="2" t="s">
        <v>3162</v>
      </c>
      <c r="AE123" s="2" t="s">
        <v>3162</v>
      </c>
      <c r="AF123" s="2" t="s">
        <v>3162</v>
      </c>
      <c r="AG123" s="2" t="s">
        <v>3162</v>
      </c>
      <c r="AH123" s="2"/>
    </row>
    <row r="124" spans="1:34" x14ac:dyDescent="0.25">
      <c r="A124" s="2">
        <v>329463</v>
      </c>
      <c r="B124" s="2" t="s">
        <v>1245</v>
      </c>
      <c r="C124" s="2" t="s">
        <v>472</v>
      </c>
      <c r="D124" s="2" t="s">
        <v>1246</v>
      </c>
      <c r="E124" s="2" t="s">
        <v>77</v>
      </c>
      <c r="F124" s="2">
        <v>35713</v>
      </c>
      <c r="G124" s="2" t="s">
        <v>71</v>
      </c>
      <c r="H124" s="2" t="s">
        <v>17</v>
      </c>
      <c r="I124" s="2" t="s">
        <v>132</v>
      </c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 t="s">
        <v>3162</v>
      </c>
      <c r="AC124" s="2" t="s">
        <v>3162</v>
      </c>
      <c r="AD124" s="2" t="s">
        <v>3162</v>
      </c>
      <c r="AE124" s="2" t="s">
        <v>3162</v>
      </c>
      <c r="AF124" s="2" t="s">
        <v>3162</v>
      </c>
      <c r="AG124" s="2" t="s">
        <v>3162</v>
      </c>
      <c r="AH124" s="2"/>
    </row>
    <row r="125" spans="1:34" x14ac:dyDescent="0.25">
      <c r="A125" s="2">
        <v>329549</v>
      </c>
      <c r="B125" s="2" t="s">
        <v>1845</v>
      </c>
      <c r="C125" s="2" t="s">
        <v>1846</v>
      </c>
      <c r="D125" s="2" t="s">
        <v>1847</v>
      </c>
      <c r="E125" s="2" t="s">
        <v>78</v>
      </c>
      <c r="F125" s="2">
        <v>35067</v>
      </c>
      <c r="G125" s="2" t="s">
        <v>213</v>
      </c>
      <c r="H125" s="2" t="s">
        <v>17</v>
      </c>
      <c r="I125" s="2" t="s">
        <v>132</v>
      </c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 t="s">
        <v>3162</v>
      </c>
      <c r="AD125" s="2" t="s">
        <v>3162</v>
      </c>
      <c r="AE125" s="2" t="s">
        <v>3162</v>
      </c>
      <c r="AF125" s="2" t="s">
        <v>3162</v>
      </c>
      <c r="AG125" s="2" t="s">
        <v>3162</v>
      </c>
      <c r="AH125" s="2"/>
    </row>
    <row r="126" spans="1:34" x14ac:dyDescent="0.25">
      <c r="A126" s="2">
        <v>329575</v>
      </c>
      <c r="B126" s="2" t="s">
        <v>1284</v>
      </c>
      <c r="C126" s="2" t="s">
        <v>481</v>
      </c>
      <c r="D126" s="2" t="s">
        <v>386</v>
      </c>
      <c r="E126" s="2" t="s">
        <v>78</v>
      </c>
      <c r="F126" s="2"/>
      <c r="G126" s="2"/>
      <c r="H126" s="2" t="s">
        <v>17</v>
      </c>
      <c r="I126" s="2" t="s">
        <v>132</v>
      </c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 t="s">
        <v>3162</v>
      </c>
      <c r="AB126" s="2" t="s">
        <v>3162</v>
      </c>
      <c r="AC126" s="2" t="s">
        <v>3162</v>
      </c>
      <c r="AD126" s="2" t="s">
        <v>3162</v>
      </c>
      <c r="AE126" s="2" t="s">
        <v>3162</v>
      </c>
      <c r="AF126" s="2" t="s">
        <v>3162</v>
      </c>
      <c r="AG126" s="2" t="s">
        <v>3162</v>
      </c>
      <c r="AH126" s="2"/>
    </row>
    <row r="127" spans="1:34" x14ac:dyDescent="0.25">
      <c r="A127" s="2">
        <v>329581</v>
      </c>
      <c r="B127" s="2" t="s">
        <v>1794</v>
      </c>
      <c r="C127" s="2" t="s">
        <v>477</v>
      </c>
      <c r="D127" s="2" t="s">
        <v>1795</v>
      </c>
      <c r="E127" s="2" t="s">
        <v>78</v>
      </c>
      <c r="F127" s="2">
        <v>35909</v>
      </c>
      <c r="G127" s="2" t="s">
        <v>19</v>
      </c>
      <c r="H127" s="2" t="s">
        <v>17</v>
      </c>
      <c r="I127" s="2" t="s">
        <v>132</v>
      </c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 t="s">
        <v>3162</v>
      </c>
      <c r="AC127" s="2" t="s">
        <v>3162</v>
      </c>
      <c r="AD127" s="2" t="s">
        <v>3162</v>
      </c>
      <c r="AE127" s="2" t="s">
        <v>3162</v>
      </c>
      <c r="AF127" s="2" t="s">
        <v>3162</v>
      </c>
      <c r="AG127" s="2" t="s">
        <v>3162</v>
      </c>
      <c r="AH127" s="2"/>
    </row>
    <row r="128" spans="1:34" x14ac:dyDescent="0.25">
      <c r="A128" s="2">
        <v>329587</v>
      </c>
      <c r="B128" s="2" t="s">
        <v>1393</v>
      </c>
      <c r="C128" s="2" t="s">
        <v>1394</v>
      </c>
      <c r="D128" s="2" t="s">
        <v>1395</v>
      </c>
      <c r="E128" s="2" t="s">
        <v>78</v>
      </c>
      <c r="F128" s="2"/>
      <c r="G128" s="2"/>
      <c r="H128" s="2" t="s">
        <v>17</v>
      </c>
      <c r="I128" s="2" t="s">
        <v>132</v>
      </c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 t="s">
        <v>3162</v>
      </c>
      <c r="AE128" s="2" t="s">
        <v>3162</v>
      </c>
      <c r="AF128" s="2" t="s">
        <v>3162</v>
      </c>
      <c r="AG128" s="2" t="s">
        <v>3162</v>
      </c>
      <c r="AH128" s="2"/>
    </row>
    <row r="129" spans="1:34" x14ac:dyDescent="0.25">
      <c r="A129" s="2">
        <v>329594</v>
      </c>
      <c r="B129" s="2" t="s">
        <v>2087</v>
      </c>
      <c r="C129" s="2" t="s">
        <v>861</v>
      </c>
      <c r="D129" s="2" t="s">
        <v>393</v>
      </c>
      <c r="E129" s="2" t="s">
        <v>78</v>
      </c>
      <c r="F129" s="2"/>
      <c r="G129" s="2"/>
      <c r="H129" s="2" t="s">
        <v>17</v>
      </c>
      <c r="I129" s="2" t="s">
        <v>132</v>
      </c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 t="s">
        <v>3162</v>
      </c>
      <c r="AC129" s="2" t="s">
        <v>3162</v>
      </c>
      <c r="AD129" s="2" t="s">
        <v>3162</v>
      </c>
      <c r="AE129" s="2" t="s">
        <v>3162</v>
      </c>
      <c r="AF129" s="2" t="s">
        <v>3162</v>
      </c>
      <c r="AG129" s="2" t="s">
        <v>3162</v>
      </c>
      <c r="AH129" s="2"/>
    </row>
    <row r="130" spans="1:34" x14ac:dyDescent="0.25">
      <c r="A130" s="2">
        <v>329619</v>
      </c>
      <c r="B130" s="2" t="s">
        <v>1609</v>
      </c>
      <c r="C130" s="2" t="s">
        <v>995</v>
      </c>
      <c r="D130" s="2" t="s">
        <v>1381</v>
      </c>
      <c r="E130" s="2" t="s">
        <v>78</v>
      </c>
      <c r="F130" s="2"/>
      <c r="G130" s="2"/>
      <c r="H130" s="2" t="s">
        <v>17</v>
      </c>
      <c r="I130" s="2" t="s">
        <v>132</v>
      </c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 t="s">
        <v>3162</v>
      </c>
      <c r="AC130" s="2" t="s">
        <v>3162</v>
      </c>
      <c r="AD130" s="2" t="s">
        <v>3162</v>
      </c>
      <c r="AE130" s="2" t="s">
        <v>3162</v>
      </c>
      <c r="AF130" s="2" t="s">
        <v>3162</v>
      </c>
      <c r="AG130" s="2" t="s">
        <v>3162</v>
      </c>
      <c r="AH130" s="2"/>
    </row>
    <row r="131" spans="1:34" x14ac:dyDescent="0.25">
      <c r="A131" s="2">
        <v>329625</v>
      </c>
      <c r="B131" s="2" t="s">
        <v>1206</v>
      </c>
      <c r="C131" s="2" t="s">
        <v>318</v>
      </c>
      <c r="D131" s="2" t="s">
        <v>374</v>
      </c>
      <c r="E131" s="2" t="s">
        <v>78</v>
      </c>
      <c r="F131" s="2"/>
      <c r="G131" s="2"/>
      <c r="H131" s="2" t="s">
        <v>17</v>
      </c>
      <c r="I131" s="2" t="s">
        <v>132</v>
      </c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 t="s">
        <v>3162</v>
      </c>
      <c r="X131" s="2"/>
      <c r="Y131" s="2"/>
      <c r="Z131" s="2" t="s">
        <v>3162</v>
      </c>
      <c r="AA131" s="2" t="s">
        <v>3162</v>
      </c>
      <c r="AB131" s="2" t="s">
        <v>3162</v>
      </c>
      <c r="AC131" s="2" t="s">
        <v>3162</v>
      </c>
      <c r="AD131" s="2" t="s">
        <v>3162</v>
      </c>
      <c r="AE131" s="2" t="s">
        <v>3162</v>
      </c>
      <c r="AF131" s="2" t="s">
        <v>3162</v>
      </c>
      <c r="AG131" s="2" t="s">
        <v>3162</v>
      </c>
      <c r="AH131" s="2"/>
    </row>
    <row r="132" spans="1:34" x14ac:dyDescent="0.25">
      <c r="A132" s="2">
        <v>329695</v>
      </c>
      <c r="B132" s="2" t="s">
        <v>1170</v>
      </c>
      <c r="C132" s="2" t="s">
        <v>214</v>
      </c>
      <c r="D132" s="2" t="s">
        <v>1171</v>
      </c>
      <c r="E132" s="2" t="s">
        <v>78</v>
      </c>
      <c r="F132" s="2"/>
      <c r="G132" s="2"/>
      <c r="H132" s="2" t="s">
        <v>17</v>
      </c>
      <c r="I132" s="2" t="s">
        <v>132</v>
      </c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 t="s">
        <v>3162</v>
      </c>
      <c r="AB132" s="2" t="s">
        <v>3162</v>
      </c>
      <c r="AC132" s="2" t="s">
        <v>3162</v>
      </c>
      <c r="AD132" s="2" t="s">
        <v>3162</v>
      </c>
      <c r="AE132" s="2" t="s">
        <v>3162</v>
      </c>
      <c r="AF132" s="2" t="s">
        <v>3162</v>
      </c>
      <c r="AG132" s="2" t="s">
        <v>3162</v>
      </c>
      <c r="AH132" s="2"/>
    </row>
    <row r="133" spans="1:34" x14ac:dyDescent="0.25">
      <c r="A133" s="2">
        <v>329737</v>
      </c>
      <c r="B133" s="2" t="s">
        <v>1439</v>
      </c>
      <c r="C133" s="2" t="s">
        <v>228</v>
      </c>
      <c r="D133" s="2" t="s">
        <v>656</v>
      </c>
      <c r="E133" s="2" t="s">
        <v>78</v>
      </c>
      <c r="F133" s="2">
        <v>35712</v>
      </c>
      <c r="G133" s="2" t="s">
        <v>616</v>
      </c>
      <c r="H133" s="2" t="s">
        <v>17</v>
      </c>
      <c r="I133" s="2" t="s">
        <v>132</v>
      </c>
      <c r="J133" s="2" t="s">
        <v>15</v>
      </c>
      <c r="K133" s="2"/>
      <c r="L133" s="2" t="s">
        <v>41</v>
      </c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 t="s">
        <v>3162</v>
      </c>
      <c r="AF133" s="2" t="s">
        <v>3162</v>
      </c>
      <c r="AG133" s="2" t="s">
        <v>3162</v>
      </c>
      <c r="AH133" s="2"/>
    </row>
    <row r="134" spans="1:34" x14ac:dyDescent="0.25">
      <c r="A134" s="2">
        <v>329858</v>
      </c>
      <c r="B134" s="2" t="s">
        <v>1420</v>
      </c>
      <c r="C134" s="2" t="s">
        <v>271</v>
      </c>
      <c r="D134" s="2" t="s">
        <v>782</v>
      </c>
      <c r="E134" s="2" t="s">
        <v>78</v>
      </c>
      <c r="F134" s="2"/>
      <c r="G134" s="2"/>
      <c r="H134" s="2" t="s">
        <v>17</v>
      </c>
      <c r="I134" s="2" t="s">
        <v>132</v>
      </c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 t="s">
        <v>3162</v>
      </c>
      <c r="AB134" s="2" t="s">
        <v>3162</v>
      </c>
      <c r="AC134" s="2" t="s">
        <v>3162</v>
      </c>
      <c r="AD134" s="2" t="s">
        <v>3162</v>
      </c>
      <c r="AE134" s="2" t="s">
        <v>3162</v>
      </c>
      <c r="AF134" s="2" t="s">
        <v>3162</v>
      </c>
      <c r="AG134" s="2" t="s">
        <v>3162</v>
      </c>
      <c r="AH134" s="2"/>
    </row>
    <row r="135" spans="1:34" x14ac:dyDescent="0.25">
      <c r="A135" s="2">
        <v>329908</v>
      </c>
      <c r="B135" s="2" t="s">
        <v>1662</v>
      </c>
      <c r="C135" s="2" t="s">
        <v>1663</v>
      </c>
      <c r="D135" s="2" t="s">
        <v>275</v>
      </c>
      <c r="E135" s="2" t="s">
        <v>77</v>
      </c>
      <c r="F135" s="2">
        <v>36187</v>
      </c>
      <c r="G135" s="2" t="s">
        <v>28</v>
      </c>
      <c r="H135" s="2" t="s">
        <v>17</v>
      </c>
      <c r="I135" s="2" t="s">
        <v>132</v>
      </c>
      <c r="J135" s="2" t="s">
        <v>15</v>
      </c>
      <c r="K135" s="2"/>
      <c r="L135" s="2" t="s">
        <v>19</v>
      </c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 t="s">
        <v>3162</v>
      </c>
      <c r="AF135" s="2" t="s">
        <v>3162</v>
      </c>
      <c r="AG135" s="2" t="s">
        <v>3162</v>
      </c>
      <c r="AH135" s="2"/>
    </row>
    <row r="136" spans="1:34" x14ac:dyDescent="0.25">
      <c r="A136" s="2">
        <v>329932</v>
      </c>
      <c r="B136" s="2" t="s">
        <v>1216</v>
      </c>
      <c r="C136" s="2" t="s">
        <v>402</v>
      </c>
      <c r="D136" s="2" t="s">
        <v>275</v>
      </c>
      <c r="E136" s="2" t="s">
        <v>77</v>
      </c>
      <c r="F136" s="2">
        <v>35104</v>
      </c>
      <c r="G136" s="2" t="s">
        <v>19</v>
      </c>
      <c r="H136" s="2" t="s">
        <v>17</v>
      </c>
      <c r="I136" s="2" t="s">
        <v>132</v>
      </c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 t="s">
        <v>3162</v>
      </c>
      <c r="AD136" s="2" t="s">
        <v>3162</v>
      </c>
      <c r="AE136" s="2" t="s">
        <v>3162</v>
      </c>
      <c r="AF136" s="2" t="s">
        <v>3162</v>
      </c>
      <c r="AG136" s="2" t="s">
        <v>3162</v>
      </c>
      <c r="AH136" s="2"/>
    </row>
    <row r="137" spans="1:34" x14ac:dyDescent="0.25">
      <c r="A137" s="2">
        <v>329945</v>
      </c>
      <c r="B137" s="2" t="s">
        <v>1353</v>
      </c>
      <c r="C137" s="2" t="s">
        <v>271</v>
      </c>
      <c r="D137" s="2" t="s">
        <v>238</v>
      </c>
      <c r="E137" s="2" t="s">
        <v>78</v>
      </c>
      <c r="F137" s="2"/>
      <c r="G137" s="2"/>
      <c r="H137" s="2" t="s">
        <v>17</v>
      </c>
      <c r="I137" s="2" t="s">
        <v>132</v>
      </c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 t="s">
        <v>3162</v>
      </c>
      <c r="Y137" s="2"/>
      <c r="Z137" s="2"/>
      <c r="AA137" s="2" t="s">
        <v>3162</v>
      </c>
      <c r="AB137" s="2" t="s">
        <v>3162</v>
      </c>
      <c r="AC137" s="2" t="s">
        <v>3162</v>
      </c>
      <c r="AD137" s="2" t="s">
        <v>3162</v>
      </c>
      <c r="AE137" s="2" t="s">
        <v>3162</v>
      </c>
      <c r="AF137" s="2" t="s">
        <v>3162</v>
      </c>
      <c r="AG137" s="2" t="s">
        <v>3162</v>
      </c>
      <c r="AH137" s="2"/>
    </row>
    <row r="138" spans="1:34" x14ac:dyDescent="0.25">
      <c r="A138" s="2">
        <v>329973</v>
      </c>
      <c r="B138" s="2" t="s">
        <v>2076</v>
      </c>
      <c r="C138" s="2" t="s">
        <v>528</v>
      </c>
      <c r="D138" s="2" t="s">
        <v>260</v>
      </c>
      <c r="E138" s="2" t="s">
        <v>78</v>
      </c>
      <c r="F138" s="2"/>
      <c r="G138" s="2"/>
      <c r="H138" s="2" t="s">
        <v>17</v>
      </c>
      <c r="I138" s="2" t="s">
        <v>132</v>
      </c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 t="s">
        <v>3162</v>
      </c>
      <c r="Z138" s="2"/>
      <c r="AA138" s="2" t="s">
        <v>3162</v>
      </c>
      <c r="AB138" s="2" t="s">
        <v>3162</v>
      </c>
      <c r="AC138" s="2" t="s">
        <v>3162</v>
      </c>
      <c r="AD138" s="2" t="s">
        <v>3162</v>
      </c>
      <c r="AE138" s="2" t="s">
        <v>3162</v>
      </c>
      <c r="AF138" s="2" t="s">
        <v>3162</v>
      </c>
      <c r="AG138" s="2" t="s">
        <v>3162</v>
      </c>
      <c r="AH138" s="2"/>
    </row>
    <row r="139" spans="1:34" x14ac:dyDescent="0.25">
      <c r="A139" s="2">
        <v>330016</v>
      </c>
      <c r="B139" s="2" t="s">
        <v>1133</v>
      </c>
      <c r="C139" s="2" t="s">
        <v>1134</v>
      </c>
      <c r="D139" s="2" t="s">
        <v>423</v>
      </c>
      <c r="E139" s="2" t="s">
        <v>77</v>
      </c>
      <c r="F139" s="2"/>
      <c r="G139" s="2"/>
      <c r="H139" s="2" t="s">
        <v>17</v>
      </c>
      <c r="I139" s="2" t="s">
        <v>132</v>
      </c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 t="s">
        <v>3162</v>
      </c>
      <c r="X139" s="2" t="s">
        <v>3162</v>
      </c>
      <c r="Y139" s="2"/>
      <c r="Z139" s="2" t="s">
        <v>3162</v>
      </c>
      <c r="AA139" s="2" t="s">
        <v>3162</v>
      </c>
      <c r="AB139" s="2" t="s">
        <v>3162</v>
      </c>
      <c r="AC139" s="2" t="s">
        <v>3162</v>
      </c>
      <c r="AD139" s="2" t="s">
        <v>3162</v>
      </c>
      <c r="AE139" s="2" t="s">
        <v>3162</v>
      </c>
      <c r="AF139" s="2" t="s">
        <v>3162</v>
      </c>
      <c r="AG139" s="2" t="s">
        <v>3162</v>
      </c>
      <c r="AH139" s="2"/>
    </row>
    <row r="140" spans="1:34" x14ac:dyDescent="0.25">
      <c r="A140" s="2">
        <v>330027</v>
      </c>
      <c r="B140" s="2" t="s">
        <v>1762</v>
      </c>
      <c r="C140" s="2" t="s">
        <v>228</v>
      </c>
      <c r="D140" s="2" t="s">
        <v>1763</v>
      </c>
      <c r="E140" s="2" t="s">
        <v>77</v>
      </c>
      <c r="F140" s="2">
        <v>35455</v>
      </c>
      <c r="G140" s="2" t="s">
        <v>19</v>
      </c>
      <c r="H140" s="2" t="s">
        <v>17</v>
      </c>
      <c r="I140" s="2" t="s">
        <v>132</v>
      </c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 t="s">
        <v>3162</v>
      </c>
      <c r="AD140" s="2" t="s">
        <v>3162</v>
      </c>
      <c r="AE140" s="2" t="s">
        <v>3162</v>
      </c>
      <c r="AF140" s="2" t="s">
        <v>3162</v>
      </c>
      <c r="AG140" s="2" t="s">
        <v>3162</v>
      </c>
      <c r="AH140" s="2"/>
    </row>
    <row r="141" spans="1:34" x14ac:dyDescent="0.25">
      <c r="A141" s="2">
        <v>330115</v>
      </c>
      <c r="B141" s="2" t="s">
        <v>1935</v>
      </c>
      <c r="C141" s="2" t="s">
        <v>290</v>
      </c>
      <c r="D141" s="2" t="s">
        <v>627</v>
      </c>
      <c r="E141" s="2" t="s">
        <v>78</v>
      </c>
      <c r="F141" s="2">
        <v>33041</v>
      </c>
      <c r="G141" s="2" t="s">
        <v>213</v>
      </c>
      <c r="H141" s="2" t="s">
        <v>17</v>
      </c>
      <c r="I141" s="2" t="s">
        <v>132</v>
      </c>
      <c r="J141" s="2" t="s">
        <v>15</v>
      </c>
      <c r="K141" s="2"/>
      <c r="L141" s="2" t="s">
        <v>19</v>
      </c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 t="s">
        <v>3162</v>
      </c>
      <c r="AF141" s="2" t="s">
        <v>3162</v>
      </c>
      <c r="AG141" s="2" t="s">
        <v>3162</v>
      </c>
      <c r="AH141" s="2"/>
    </row>
    <row r="142" spans="1:34" x14ac:dyDescent="0.25">
      <c r="A142" s="2">
        <v>330181</v>
      </c>
      <c r="B142" s="2" t="s">
        <v>1269</v>
      </c>
      <c r="C142" s="2" t="s">
        <v>318</v>
      </c>
      <c r="D142" s="2" t="s">
        <v>1270</v>
      </c>
      <c r="E142" s="2" t="s">
        <v>77</v>
      </c>
      <c r="F142" s="2"/>
      <c r="G142" s="2"/>
      <c r="H142" s="2" t="s">
        <v>17</v>
      </c>
      <c r="I142" s="2" t="s">
        <v>132</v>
      </c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 t="s">
        <v>3162</v>
      </c>
      <c r="AB142" s="2" t="s">
        <v>3162</v>
      </c>
      <c r="AC142" s="2" t="s">
        <v>3162</v>
      </c>
      <c r="AD142" s="2" t="s">
        <v>3162</v>
      </c>
      <c r="AE142" s="2" t="s">
        <v>3162</v>
      </c>
      <c r="AF142" s="2" t="s">
        <v>3162</v>
      </c>
      <c r="AG142" s="2" t="s">
        <v>3162</v>
      </c>
      <c r="AH142" s="2"/>
    </row>
    <row r="143" spans="1:34" x14ac:dyDescent="0.25">
      <c r="A143" s="2">
        <v>330189</v>
      </c>
      <c r="B143" s="2" t="s">
        <v>1624</v>
      </c>
      <c r="C143" s="2" t="s">
        <v>362</v>
      </c>
      <c r="D143" s="2" t="s">
        <v>462</v>
      </c>
      <c r="E143" s="2" t="s">
        <v>77</v>
      </c>
      <c r="F143" s="2">
        <v>32091</v>
      </c>
      <c r="G143" s="2" t="s">
        <v>19</v>
      </c>
      <c r="H143" s="2" t="s">
        <v>17</v>
      </c>
      <c r="I143" s="2" t="s">
        <v>132</v>
      </c>
      <c r="J143" s="2" t="s">
        <v>1080</v>
      </c>
      <c r="K143" s="2"/>
      <c r="L143" s="2" t="s">
        <v>68</v>
      </c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 t="s">
        <v>3162</v>
      </c>
      <c r="AG143" s="2" t="s">
        <v>3162</v>
      </c>
      <c r="AH143" s="2"/>
    </row>
    <row r="144" spans="1:34" x14ac:dyDescent="0.25">
      <c r="A144" s="2">
        <v>330264</v>
      </c>
      <c r="B144" s="2" t="s">
        <v>1934</v>
      </c>
      <c r="C144" s="2" t="s">
        <v>247</v>
      </c>
      <c r="D144" s="2" t="s">
        <v>901</v>
      </c>
      <c r="E144" s="2" t="s">
        <v>78</v>
      </c>
      <c r="F144" s="2">
        <v>31756</v>
      </c>
      <c r="G144" s="2" t="s">
        <v>213</v>
      </c>
      <c r="H144" s="2" t="s">
        <v>17</v>
      </c>
      <c r="I144" s="2" t="s">
        <v>132</v>
      </c>
      <c r="J144" s="2" t="s">
        <v>1080</v>
      </c>
      <c r="K144" s="2"/>
      <c r="L144" s="2" t="s">
        <v>41</v>
      </c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 t="s">
        <v>3162</v>
      </c>
      <c r="AF144" s="2" t="s">
        <v>3162</v>
      </c>
      <c r="AG144" s="2" t="s">
        <v>3162</v>
      </c>
      <c r="AH144" s="2"/>
    </row>
    <row r="145" spans="1:34" x14ac:dyDescent="0.25">
      <c r="A145" s="2">
        <v>330278</v>
      </c>
      <c r="B145" s="2" t="s">
        <v>1204</v>
      </c>
      <c r="C145" s="2" t="s">
        <v>1205</v>
      </c>
      <c r="D145" s="2" t="s">
        <v>219</v>
      </c>
      <c r="E145" s="2" t="s">
        <v>77</v>
      </c>
      <c r="F145" s="2">
        <v>35570</v>
      </c>
      <c r="G145" s="2" t="s">
        <v>19</v>
      </c>
      <c r="H145" s="2" t="s">
        <v>17</v>
      </c>
      <c r="I145" s="2" t="s">
        <v>132</v>
      </c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 t="s">
        <v>3162</v>
      </c>
      <c r="AE145" s="2" t="s">
        <v>3162</v>
      </c>
      <c r="AF145" s="2" t="s">
        <v>3162</v>
      </c>
      <c r="AG145" s="2" t="s">
        <v>3162</v>
      </c>
      <c r="AH145" s="2"/>
    </row>
    <row r="146" spans="1:34" x14ac:dyDescent="0.25">
      <c r="A146" s="2">
        <v>330382</v>
      </c>
      <c r="B146" s="2" t="s">
        <v>1822</v>
      </c>
      <c r="C146" s="2" t="s">
        <v>894</v>
      </c>
      <c r="D146" s="2" t="s">
        <v>757</v>
      </c>
      <c r="E146" s="2" t="s">
        <v>77</v>
      </c>
      <c r="F146" s="2">
        <v>33304</v>
      </c>
      <c r="G146" s="2" t="s">
        <v>19</v>
      </c>
      <c r="H146" s="2" t="s">
        <v>17</v>
      </c>
      <c r="I146" s="2" t="s">
        <v>132</v>
      </c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 t="s">
        <v>3162</v>
      </c>
      <c r="AE146" s="2" t="s">
        <v>3162</v>
      </c>
      <c r="AF146" s="2" t="s">
        <v>3162</v>
      </c>
      <c r="AG146" s="2" t="s">
        <v>3162</v>
      </c>
      <c r="AH146" s="2"/>
    </row>
    <row r="147" spans="1:34" x14ac:dyDescent="0.25">
      <c r="A147" s="2">
        <v>330525</v>
      </c>
      <c r="B147" s="2" t="s">
        <v>1228</v>
      </c>
      <c r="C147" s="2" t="s">
        <v>362</v>
      </c>
      <c r="D147" s="2" t="s">
        <v>1229</v>
      </c>
      <c r="E147" s="2" t="s">
        <v>77</v>
      </c>
      <c r="F147" s="2"/>
      <c r="G147" s="2"/>
      <c r="H147" s="2" t="s">
        <v>17</v>
      </c>
      <c r="I147" s="2" t="s">
        <v>132</v>
      </c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 t="s">
        <v>3162</v>
      </c>
      <c r="AB147" s="2" t="s">
        <v>3162</v>
      </c>
      <c r="AC147" s="2" t="s">
        <v>3162</v>
      </c>
      <c r="AD147" s="2" t="s">
        <v>3162</v>
      </c>
      <c r="AE147" s="2" t="s">
        <v>3162</v>
      </c>
      <c r="AF147" s="2" t="s">
        <v>3162</v>
      </c>
      <c r="AG147" s="2" t="s">
        <v>3162</v>
      </c>
      <c r="AH147" s="2"/>
    </row>
    <row r="148" spans="1:34" x14ac:dyDescent="0.25">
      <c r="A148" s="2">
        <v>330562</v>
      </c>
      <c r="B148" s="2" t="s">
        <v>1623</v>
      </c>
      <c r="C148" s="2" t="s">
        <v>987</v>
      </c>
      <c r="D148" s="2" t="s">
        <v>236</v>
      </c>
      <c r="E148" s="2" t="s">
        <v>77</v>
      </c>
      <c r="F148" s="2">
        <v>36191</v>
      </c>
      <c r="G148" s="2" t="s">
        <v>19</v>
      </c>
      <c r="H148" s="2" t="s">
        <v>17</v>
      </c>
      <c r="I148" s="2" t="s">
        <v>132</v>
      </c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 t="s">
        <v>3162</v>
      </c>
      <c r="AE148" s="2" t="s">
        <v>3162</v>
      </c>
      <c r="AF148" s="2" t="s">
        <v>3162</v>
      </c>
      <c r="AG148" s="2" t="s">
        <v>3162</v>
      </c>
      <c r="AH148" s="2"/>
    </row>
    <row r="149" spans="1:34" x14ac:dyDescent="0.25">
      <c r="A149" s="2">
        <v>330564</v>
      </c>
      <c r="B149" s="2" t="s">
        <v>1154</v>
      </c>
      <c r="C149" s="2" t="s">
        <v>494</v>
      </c>
      <c r="D149" s="2" t="s">
        <v>424</v>
      </c>
      <c r="E149" s="2" t="s">
        <v>77</v>
      </c>
      <c r="F149" s="2"/>
      <c r="G149" s="2"/>
      <c r="H149" s="2" t="s">
        <v>17</v>
      </c>
      <c r="I149" s="2" t="s">
        <v>132</v>
      </c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 t="s">
        <v>3162</v>
      </c>
      <c r="AB149" s="2" t="s">
        <v>3162</v>
      </c>
      <c r="AC149" s="2" t="s">
        <v>3162</v>
      </c>
      <c r="AD149" s="2" t="s">
        <v>3162</v>
      </c>
      <c r="AE149" s="2" t="s">
        <v>3162</v>
      </c>
      <c r="AF149" s="2" t="s">
        <v>3162</v>
      </c>
      <c r="AG149" s="2" t="s">
        <v>3162</v>
      </c>
      <c r="AH149" s="2"/>
    </row>
    <row r="150" spans="1:34" x14ac:dyDescent="0.25">
      <c r="A150" s="2">
        <v>330662</v>
      </c>
      <c r="B150" s="2" t="s">
        <v>1791</v>
      </c>
      <c r="C150" s="2" t="s">
        <v>878</v>
      </c>
      <c r="D150" s="2" t="s">
        <v>268</v>
      </c>
      <c r="E150" s="2" t="s">
        <v>77</v>
      </c>
      <c r="F150" s="2">
        <v>36251</v>
      </c>
      <c r="G150" s="2" t="s">
        <v>19</v>
      </c>
      <c r="H150" s="2" t="s">
        <v>17</v>
      </c>
      <c r="I150" s="2" t="s">
        <v>132</v>
      </c>
      <c r="J150" s="2" t="s">
        <v>1080</v>
      </c>
      <c r="K150" s="2"/>
      <c r="L150" s="2" t="s">
        <v>19</v>
      </c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 t="s">
        <v>3162</v>
      </c>
      <c r="AG150" s="2" t="s">
        <v>3162</v>
      </c>
      <c r="AH150" s="2"/>
    </row>
    <row r="151" spans="1:34" x14ac:dyDescent="0.25">
      <c r="A151" s="2">
        <v>330724</v>
      </c>
      <c r="B151" s="2" t="s">
        <v>1685</v>
      </c>
      <c r="C151" s="2" t="s">
        <v>228</v>
      </c>
      <c r="D151" s="2" t="s">
        <v>886</v>
      </c>
      <c r="E151" s="2" t="s">
        <v>77</v>
      </c>
      <c r="F151" s="2">
        <v>32509</v>
      </c>
      <c r="G151" s="2"/>
      <c r="H151" s="2" t="s">
        <v>17</v>
      </c>
      <c r="I151" s="2" t="s">
        <v>132</v>
      </c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 t="s">
        <v>3162</v>
      </c>
      <c r="AC151" s="2" t="s">
        <v>3162</v>
      </c>
      <c r="AD151" s="2" t="s">
        <v>3162</v>
      </c>
      <c r="AE151" s="2" t="s">
        <v>3162</v>
      </c>
      <c r="AF151" s="2" t="s">
        <v>3162</v>
      </c>
      <c r="AG151" s="2" t="s">
        <v>3162</v>
      </c>
      <c r="AH151" s="2"/>
    </row>
    <row r="152" spans="1:34" x14ac:dyDescent="0.25">
      <c r="A152" s="2">
        <v>330735</v>
      </c>
      <c r="B152" s="2" t="s">
        <v>2049</v>
      </c>
      <c r="C152" s="2" t="s">
        <v>853</v>
      </c>
      <c r="D152" s="2" t="s">
        <v>456</v>
      </c>
      <c r="E152" s="2" t="s">
        <v>77</v>
      </c>
      <c r="F152" s="2">
        <v>36178</v>
      </c>
      <c r="G152" s="2" t="s">
        <v>19</v>
      </c>
      <c r="H152" s="2" t="s">
        <v>17</v>
      </c>
      <c r="I152" s="2" t="s">
        <v>132</v>
      </c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 t="s">
        <v>3162</v>
      </c>
      <c r="AD152" s="2" t="s">
        <v>3162</v>
      </c>
      <c r="AE152" s="2" t="s">
        <v>3162</v>
      </c>
      <c r="AF152" s="2" t="s">
        <v>3162</v>
      </c>
      <c r="AG152" s="2" t="s">
        <v>3162</v>
      </c>
      <c r="AH152" s="2"/>
    </row>
    <row r="153" spans="1:34" x14ac:dyDescent="0.25">
      <c r="A153" s="2">
        <v>330742</v>
      </c>
      <c r="B153" s="2" t="s">
        <v>1325</v>
      </c>
      <c r="C153" s="2" t="s">
        <v>228</v>
      </c>
      <c r="D153" s="2" t="s">
        <v>630</v>
      </c>
      <c r="E153" s="2" t="s">
        <v>78</v>
      </c>
      <c r="F153" s="2">
        <v>32724</v>
      </c>
      <c r="G153" s="2" t="s">
        <v>19</v>
      </c>
      <c r="H153" s="2" t="s">
        <v>17</v>
      </c>
      <c r="I153" s="2" t="s">
        <v>132</v>
      </c>
      <c r="J153" s="2" t="s">
        <v>1080</v>
      </c>
      <c r="K153" s="2"/>
      <c r="L153" s="2" t="s">
        <v>19</v>
      </c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 t="s">
        <v>3162</v>
      </c>
      <c r="AF153" s="2" t="s">
        <v>3162</v>
      </c>
      <c r="AG153" s="2" t="s">
        <v>3162</v>
      </c>
      <c r="AH153" s="2"/>
    </row>
    <row r="154" spans="1:34" x14ac:dyDescent="0.25">
      <c r="A154" s="2">
        <v>330791</v>
      </c>
      <c r="B154" s="2" t="s">
        <v>1193</v>
      </c>
      <c r="C154" s="2" t="s">
        <v>214</v>
      </c>
      <c r="D154" s="2" t="s">
        <v>222</v>
      </c>
      <c r="E154" s="2" t="s">
        <v>78</v>
      </c>
      <c r="F154" s="2"/>
      <c r="G154" s="2"/>
      <c r="H154" s="2" t="s">
        <v>17</v>
      </c>
      <c r="I154" s="2" t="s">
        <v>132</v>
      </c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 t="s">
        <v>3162</v>
      </c>
      <c r="X154" s="2" t="s">
        <v>3162</v>
      </c>
      <c r="Y154" s="2"/>
      <c r="Z154" s="2" t="s">
        <v>3162</v>
      </c>
      <c r="AA154" s="2" t="s">
        <v>3162</v>
      </c>
      <c r="AB154" s="2" t="s">
        <v>3162</v>
      </c>
      <c r="AC154" s="2" t="s">
        <v>3162</v>
      </c>
      <c r="AD154" s="2" t="s">
        <v>3162</v>
      </c>
      <c r="AE154" s="2" t="s">
        <v>3162</v>
      </c>
      <c r="AF154" s="2" t="s">
        <v>3162</v>
      </c>
      <c r="AG154" s="2" t="s">
        <v>3162</v>
      </c>
      <c r="AH154" s="2"/>
    </row>
    <row r="155" spans="1:34" x14ac:dyDescent="0.25">
      <c r="A155" s="2">
        <v>330838</v>
      </c>
      <c r="B155" s="2" t="s">
        <v>1747</v>
      </c>
      <c r="C155" s="2" t="s">
        <v>247</v>
      </c>
      <c r="D155" s="2" t="s">
        <v>291</v>
      </c>
      <c r="E155" s="2" t="s">
        <v>78</v>
      </c>
      <c r="F155" s="2">
        <v>31248</v>
      </c>
      <c r="G155" s="2" t="s">
        <v>19</v>
      </c>
      <c r="H155" s="2" t="s">
        <v>17</v>
      </c>
      <c r="I155" s="2" t="s">
        <v>132</v>
      </c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 t="s">
        <v>3162</v>
      </c>
      <c r="AE155" s="2" t="s">
        <v>3162</v>
      </c>
      <c r="AF155" s="2" t="s">
        <v>3162</v>
      </c>
      <c r="AG155" s="2" t="s">
        <v>3162</v>
      </c>
      <c r="AH155" s="2"/>
    </row>
    <row r="156" spans="1:34" x14ac:dyDescent="0.25">
      <c r="A156" s="2">
        <v>330879</v>
      </c>
      <c r="B156" s="2" t="s">
        <v>1939</v>
      </c>
      <c r="C156" s="2" t="s">
        <v>1940</v>
      </c>
      <c r="D156" s="2" t="s">
        <v>234</v>
      </c>
      <c r="E156" s="2" t="s">
        <v>78</v>
      </c>
      <c r="F156" s="2">
        <v>36161</v>
      </c>
      <c r="G156" s="2" t="s">
        <v>19</v>
      </c>
      <c r="H156" s="2" t="s">
        <v>17</v>
      </c>
      <c r="I156" s="2" t="s">
        <v>132</v>
      </c>
      <c r="J156" s="2" t="s">
        <v>1080</v>
      </c>
      <c r="K156" s="2"/>
      <c r="L156" s="2" t="s">
        <v>19</v>
      </c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 t="s">
        <v>3162</v>
      </c>
      <c r="AF156" s="2" t="s">
        <v>3162</v>
      </c>
      <c r="AG156" s="2" t="s">
        <v>3162</v>
      </c>
      <c r="AH156" s="2"/>
    </row>
    <row r="157" spans="1:34" x14ac:dyDescent="0.25">
      <c r="A157" s="2">
        <v>330953</v>
      </c>
      <c r="B157" s="2" t="s">
        <v>1219</v>
      </c>
      <c r="C157" s="2" t="s">
        <v>228</v>
      </c>
      <c r="D157" s="2" t="s">
        <v>231</v>
      </c>
      <c r="E157" s="2" t="s">
        <v>77</v>
      </c>
      <c r="F157" s="2"/>
      <c r="G157" s="2"/>
      <c r="H157" s="2" t="s">
        <v>17</v>
      </c>
      <c r="I157" s="2" t="s">
        <v>132</v>
      </c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 t="s">
        <v>3162</v>
      </c>
      <c r="AB157" s="2" t="s">
        <v>3162</v>
      </c>
      <c r="AC157" s="2" t="s">
        <v>3162</v>
      </c>
      <c r="AD157" s="2" t="s">
        <v>3162</v>
      </c>
      <c r="AE157" s="2" t="s">
        <v>3162</v>
      </c>
      <c r="AF157" s="2" t="s">
        <v>3162</v>
      </c>
      <c r="AG157" s="2" t="s">
        <v>3162</v>
      </c>
      <c r="AH157" s="2"/>
    </row>
    <row r="158" spans="1:34" x14ac:dyDescent="0.25">
      <c r="A158" s="2">
        <v>331051</v>
      </c>
      <c r="B158" s="2" t="s">
        <v>1697</v>
      </c>
      <c r="C158" s="2" t="s">
        <v>427</v>
      </c>
      <c r="D158" s="2" t="s">
        <v>268</v>
      </c>
      <c r="E158" s="2" t="s">
        <v>78</v>
      </c>
      <c r="F158" s="2"/>
      <c r="G158" s="2"/>
      <c r="H158" s="2" t="s">
        <v>17</v>
      </c>
      <c r="I158" s="2" t="s">
        <v>132</v>
      </c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 t="s">
        <v>3162</v>
      </c>
      <c r="AC158" s="2" t="s">
        <v>3162</v>
      </c>
      <c r="AD158" s="2" t="s">
        <v>3162</v>
      </c>
      <c r="AE158" s="2" t="s">
        <v>3162</v>
      </c>
      <c r="AF158" s="2" t="s">
        <v>3162</v>
      </c>
      <c r="AG158" s="2" t="s">
        <v>3162</v>
      </c>
      <c r="AH158" s="2"/>
    </row>
    <row r="159" spans="1:34" x14ac:dyDescent="0.25">
      <c r="A159" s="2">
        <v>331095</v>
      </c>
      <c r="B159" s="2" t="s">
        <v>1367</v>
      </c>
      <c r="C159" s="2" t="s">
        <v>1215</v>
      </c>
      <c r="D159" s="2" t="s">
        <v>1368</v>
      </c>
      <c r="E159" s="2" t="s">
        <v>77</v>
      </c>
      <c r="F159" s="2">
        <v>30318</v>
      </c>
      <c r="G159" s="2" t="s">
        <v>1307</v>
      </c>
      <c r="H159" s="2" t="s">
        <v>32</v>
      </c>
      <c r="I159" s="2" t="s">
        <v>132</v>
      </c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 t="s">
        <v>3162</v>
      </c>
      <c r="AE159" s="2" t="s">
        <v>3162</v>
      </c>
      <c r="AF159" s="2" t="s">
        <v>3162</v>
      </c>
      <c r="AG159" s="2" t="s">
        <v>3162</v>
      </c>
      <c r="AH159" s="2"/>
    </row>
    <row r="160" spans="1:34" x14ac:dyDescent="0.25">
      <c r="A160" s="2">
        <v>331364</v>
      </c>
      <c r="B160" s="2" t="s">
        <v>1359</v>
      </c>
      <c r="C160" s="2" t="s">
        <v>228</v>
      </c>
      <c r="D160" s="2" t="s">
        <v>254</v>
      </c>
      <c r="E160" s="2" t="s">
        <v>77</v>
      </c>
      <c r="F160" s="2"/>
      <c r="G160" s="2"/>
      <c r="H160" s="2" t="s">
        <v>17</v>
      </c>
      <c r="I160" s="2" t="s">
        <v>132</v>
      </c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 t="s">
        <v>3162</v>
      </c>
      <c r="AD160" s="2" t="s">
        <v>3162</v>
      </c>
      <c r="AE160" s="2" t="s">
        <v>3162</v>
      </c>
      <c r="AF160" s="2" t="s">
        <v>3162</v>
      </c>
      <c r="AG160" s="2" t="s">
        <v>3162</v>
      </c>
      <c r="AH160" s="2"/>
    </row>
    <row r="161" spans="1:34" x14ac:dyDescent="0.25">
      <c r="A161" s="2">
        <v>331407</v>
      </c>
      <c r="B161" s="2" t="s">
        <v>1725</v>
      </c>
      <c r="C161" s="2" t="s">
        <v>211</v>
      </c>
      <c r="D161" s="2" t="s">
        <v>308</v>
      </c>
      <c r="E161" s="2" t="s">
        <v>77</v>
      </c>
      <c r="F161" s="2">
        <v>33106</v>
      </c>
      <c r="G161" s="2" t="s">
        <v>1726</v>
      </c>
      <c r="H161" s="2" t="s">
        <v>17</v>
      </c>
      <c r="I161" s="2" t="s">
        <v>132</v>
      </c>
      <c r="J161" s="2" t="s">
        <v>1080</v>
      </c>
      <c r="K161" s="2"/>
      <c r="L161" s="2" t="s">
        <v>19</v>
      </c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 t="s">
        <v>3162</v>
      </c>
      <c r="AF161" s="2" t="s">
        <v>3162</v>
      </c>
      <c r="AG161" s="2" t="s">
        <v>3162</v>
      </c>
      <c r="AH161" s="2"/>
    </row>
    <row r="162" spans="1:34" x14ac:dyDescent="0.25">
      <c r="A162" s="2">
        <v>331424</v>
      </c>
      <c r="B162" s="2" t="s">
        <v>1893</v>
      </c>
      <c r="C162" s="2" t="s">
        <v>312</v>
      </c>
      <c r="D162" s="2" t="s">
        <v>381</v>
      </c>
      <c r="E162" s="2" t="s">
        <v>77</v>
      </c>
      <c r="F162" s="2">
        <v>35977</v>
      </c>
      <c r="G162" s="2" t="s">
        <v>833</v>
      </c>
      <c r="H162" s="2" t="s">
        <v>17</v>
      </c>
      <c r="I162" s="2" t="s">
        <v>132</v>
      </c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 t="s">
        <v>3162</v>
      </c>
      <c r="AD162" s="2" t="s">
        <v>3162</v>
      </c>
      <c r="AE162" s="2" t="s">
        <v>3162</v>
      </c>
      <c r="AF162" s="2" t="s">
        <v>3162</v>
      </c>
      <c r="AG162" s="2" t="s">
        <v>3162</v>
      </c>
      <c r="AH162" s="2"/>
    </row>
    <row r="163" spans="1:34" x14ac:dyDescent="0.25">
      <c r="A163" s="2">
        <v>331426</v>
      </c>
      <c r="B163" s="2" t="s">
        <v>1317</v>
      </c>
      <c r="C163" s="2" t="s">
        <v>345</v>
      </c>
      <c r="D163" s="2" t="s">
        <v>421</v>
      </c>
      <c r="E163" s="2" t="s">
        <v>77</v>
      </c>
      <c r="F163" s="2">
        <v>30890</v>
      </c>
      <c r="G163" s="2" t="s">
        <v>19</v>
      </c>
      <c r="H163" s="2" t="s">
        <v>17</v>
      </c>
      <c r="I163" s="2" t="s">
        <v>132</v>
      </c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 t="s">
        <v>3162</v>
      </c>
      <c r="AC163" s="2" t="s">
        <v>3162</v>
      </c>
      <c r="AD163" s="2" t="s">
        <v>3162</v>
      </c>
      <c r="AE163" s="2" t="s">
        <v>3162</v>
      </c>
      <c r="AF163" s="2" t="s">
        <v>3162</v>
      </c>
      <c r="AG163" s="2" t="s">
        <v>3162</v>
      </c>
      <c r="AH163" s="2"/>
    </row>
    <row r="164" spans="1:34" x14ac:dyDescent="0.25">
      <c r="A164" s="2">
        <v>331489</v>
      </c>
      <c r="B164" s="2" t="s">
        <v>2058</v>
      </c>
      <c r="C164" s="2" t="s">
        <v>244</v>
      </c>
      <c r="D164" s="2" t="s">
        <v>2059</v>
      </c>
      <c r="E164" s="2" t="s">
        <v>78</v>
      </c>
      <c r="F164" s="2">
        <v>33644</v>
      </c>
      <c r="G164" s="2" t="s">
        <v>19</v>
      </c>
      <c r="H164" s="2" t="s">
        <v>17</v>
      </c>
      <c r="I164" s="2" t="s">
        <v>132</v>
      </c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 t="s">
        <v>3162</v>
      </c>
      <c r="AC164" s="2" t="s">
        <v>3162</v>
      </c>
      <c r="AD164" s="2" t="s">
        <v>3162</v>
      </c>
      <c r="AE164" s="2" t="s">
        <v>3162</v>
      </c>
      <c r="AF164" s="2" t="s">
        <v>3162</v>
      </c>
      <c r="AG164" s="2" t="s">
        <v>3162</v>
      </c>
      <c r="AH164" s="2"/>
    </row>
    <row r="165" spans="1:34" x14ac:dyDescent="0.25">
      <c r="A165" s="2">
        <v>331522</v>
      </c>
      <c r="B165" s="2" t="s">
        <v>1259</v>
      </c>
      <c r="C165" s="2" t="s">
        <v>704</v>
      </c>
      <c r="D165" s="2" t="s">
        <v>693</v>
      </c>
      <c r="E165" s="2" t="s">
        <v>77</v>
      </c>
      <c r="F165" s="2">
        <v>35065</v>
      </c>
      <c r="G165" s="2" t="s">
        <v>1167</v>
      </c>
      <c r="H165" s="2" t="s">
        <v>17</v>
      </c>
      <c r="I165" s="2" t="s">
        <v>132</v>
      </c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 t="s">
        <v>3162</v>
      </c>
      <c r="AC165" s="2" t="s">
        <v>3162</v>
      </c>
      <c r="AD165" s="2" t="s">
        <v>3162</v>
      </c>
      <c r="AE165" s="2" t="s">
        <v>3162</v>
      </c>
      <c r="AF165" s="2" t="s">
        <v>3162</v>
      </c>
      <c r="AG165" s="2" t="s">
        <v>3162</v>
      </c>
      <c r="AH165" s="2"/>
    </row>
    <row r="166" spans="1:34" x14ac:dyDescent="0.25">
      <c r="A166" s="2">
        <v>331566</v>
      </c>
      <c r="B166" s="2" t="s">
        <v>1155</v>
      </c>
      <c r="C166" s="2" t="s">
        <v>831</v>
      </c>
      <c r="D166" s="2" t="s">
        <v>367</v>
      </c>
      <c r="E166" s="2" t="s">
        <v>77</v>
      </c>
      <c r="F166" s="2"/>
      <c r="G166" s="2"/>
      <c r="H166" s="2" t="s">
        <v>17</v>
      </c>
      <c r="I166" s="2" t="s">
        <v>132</v>
      </c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 t="s">
        <v>3162</v>
      </c>
      <c r="AB166" s="2" t="s">
        <v>3162</v>
      </c>
      <c r="AC166" s="2" t="s">
        <v>3162</v>
      </c>
      <c r="AD166" s="2" t="s">
        <v>3162</v>
      </c>
      <c r="AE166" s="2" t="s">
        <v>3162</v>
      </c>
      <c r="AF166" s="2" t="s">
        <v>3162</v>
      </c>
      <c r="AG166" s="2" t="s">
        <v>3162</v>
      </c>
      <c r="AH166" s="2"/>
    </row>
    <row r="167" spans="1:34" x14ac:dyDescent="0.25">
      <c r="A167" s="2">
        <v>331595</v>
      </c>
      <c r="B167" s="2" t="s">
        <v>1181</v>
      </c>
      <c r="C167" s="2" t="s">
        <v>257</v>
      </c>
      <c r="D167" s="2" t="s">
        <v>1182</v>
      </c>
      <c r="E167" s="2" t="s">
        <v>77</v>
      </c>
      <c r="F167" s="2">
        <v>31486</v>
      </c>
      <c r="G167" s="2" t="s">
        <v>935</v>
      </c>
      <c r="H167" s="2" t="s">
        <v>17</v>
      </c>
      <c r="I167" s="2" t="s">
        <v>132</v>
      </c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 t="s">
        <v>3162</v>
      </c>
      <c r="AE167" s="2" t="s">
        <v>3162</v>
      </c>
      <c r="AF167" s="2" t="s">
        <v>3162</v>
      </c>
      <c r="AG167" s="2" t="s">
        <v>3162</v>
      </c>
      <c r="AH167" s="2"/>
    </row>
    <row r="168" spans="1:34" x14ac:dyDescent="0.25">
      <c r="A168" s="2">
        <v>331649</v>
      </c>
      <c r="B168" s="2" t="s">
        <v>1112</v>
      </c>
      <c r="C168" s="2" t="s">
        <v>228</v>
      </c>
      <c r="D168" s="2" t="s">
        <v>400</v>
      </c>
      <c r="E168" s="2" t="s">
        <v>77</v>
      </c>
      <c r="F168" s="2">
        <v>36172</v>
      </c>
      <c r="G168" s="2" t="s">
        <v>673</v>
      </c>
      <c r="H168" s="2" t="s">
        <v>20</v>
      </c>
      <c r="I168" s="2" t="s">
        <v>132</v>
      </c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 t="s">
        <v>3162</v>
      </c>
      <c r="AE168" s="2" t="s">
        <v>3162</v>
      </c>
      <c r="AF168" s="2" t="s">
        <v>3162</v>
      </c>
      <c r="AG168" s="2" t="s">
        <v>3162</v>
      </c>
      <c r="AH168" s="2"/>
    </row>
    <row r="169" spans="1:34" x14ac:dyDescent="0.25">
      <c r="A169" s="2">
        <v>331666</v>
      </c>
      <c r="B169" s="2" t="s">
        <v>1768</v>
      </c>
      <c r="C169" s="2" t="s">
        <v>249</v>
      </c>
      <c r="D169" s="2" t="s">
        <v>424</v>
      </c>
      <c r="E169" s="2" t="s">
        <v>78</v>
      </c>
      <c r="F169" s="2">
        <v>31479</v>
      </c>
      <c r="G169" s="2" t="s">
        <v>512</v>
      </c>
      <c r="H169" s="2" t="s">
        <v>20</v>
      </c>
      <c r="I169" s="2" t="s">
        <v>132</v>
      </c>
      <c r="J169" s="2" t="s">
        <v>1080</v>
      </c>
      <c r="K169" s="2"/>
      <c r="L169" s="2" t="s">
        <v>19</v>
      </c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 t="s">
        <v>3162</v>
      </c>
      <c r="AF169" s="2" t="s">
        <v>3162</v>
      </c>
      <c r="AG169" s="2" t="s">
        <v>3162</v>
      </c>
      <c r="AH169" s="2"/>
    </row>
    <row r="170" spans="1:34" x14ac:dyDescent="0.25">
      <c r="A170" s="2">
        <v>331687</v>
      </c>
      <c r="B170" s="2" t="s">
        <v>1257</v>
      </c>
      <c r="C170" s="2" t="s">
        <v>328</v>
      </c>
      <c r="D170" s="2" t="s">
        <v>1258</v>
      </c>
      <c r="E170" s="2" t="s">
        <v>78</v>
      </c>
      <c r="F170" s="2"/>
      <c r="G170" s="2"/>
      <c r="H170" s="2" t="s">
        <v>17</v>
      </c>
      <c r="I170" s="2" t="s">
        <v>132</v>
      </c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 t="s">
        <v>3162</v>
      </c>
      <c r="AB170" s="2" t="s">
        <v>3162</v>
      </c>
      <c r="AC170" s="2" t="s">
        <v>3162</v>
      </c>
      <c r="AD170" s="2" t="s">
        <v>3162</v>
      </c>
      <c r="AE170" s="2" t="s">
        <v>3162</v>
      </c>
      <c r="AF170" s="2" t="s">
        <v>3162</v>
      </c>
      <c r="AG170" s="2" t="s">
        <v>3162</v>
      </c>
      <c r="AH170" s="2"/>
    </row>
    <row r="171" spans="1:34" x14ac:dyDescent="0.25">
      <c r="A171" s="2">
        <v>331704</v>
      </c>
      <c r="B171" s="2" t="s">
        <v>1888</v>
      </c>
      <c r="C171" s="2" t="s">
        <v>1435</v>
      </c>
      <c r="D171" s="2" t="s">
        <v>1421</v>
      </c>
      <c r="E171" s="2" t="s">
        <v>77</v>
      </c>
      <c r="F171" s="2">
        <v>31941</v>
      </c>
      <c r="G171" s="2" t="s">
        <v>19</v>
      </c>
      <c r="H171" s="2" t="s">
        <v>17</v>
      </c>
      <c r="I171" s="2" t="s">
        <v>132</v>
      </c>
      <c r="J171" s="2" t="s">
        <v>1080</v>
      </c>
      <c r="K171" s="2"/>
      <c r="L171" s="2" t="s">
        <v>19</v>
      </c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 t="s">
        <v>3162</v>
      </c>
      <c r="AG171" s="2" t="s">
        <v>3162</v>
      </c>
      <c r="AH171" s="2"/>
    </row>
    <row r="172" spans="1:34" x14ac:dyDescent="0.25">
      <c r="A172" s="2">
        <v>331706</v>
      </c>
      <c r="B172" s="2" t="s">
        <v>1343</v>
      </c>
      <c r="C172" s="2" t="s">
        <v>249</v>
      </c>
      <c r="D172" s="2" t="s">
        <v>413</v>
      </c>
      <c r="E172" s="2" t="s">
        <v>77</v>
      </c>
      <c r="F172" s="2">
        <v>35899</v>
      </c>
      <c r="G172" s="2" t="s">
        <v>19</v>
      </c>
      <c r="H172" s="2" t="s">
        <v>17</v>
      </c>
      <c r="I172" s="2" t="s">
        <v>132</v>
      </c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 t="s">
        <v>3162</v>
      </c>
      <c r="AC172" s="2" t="s">
        <v>3162</v>
      </c>
      <c r="AD172" s="2" t="s">
        <v>3162</v>
      </c>
      <c r="AE172" s="2" t="s">
        <v>3162</v>
      </c>
      <c r="AF172" s="2" t="s">
        <v>3162</v>
      </c>
      <c r="AG172" s="2" t="s">
        <v>3162</v>
      </c>
      <c r="AH172" s="2"/>
    </row>
    <row r="173" spans="1:34" x14ac:dyDescent="0.25">
      <c r="A173" s="2">
        <v>331753</v>
      </c>
      <c r="B173" s="2" t="s">
        <v>1464</v>
      </c>
      <c r="C173" s="2" t="s">
        <v>1465</v>
      </c>
      <c r="D173" s="2" t="s">
        <v>1466</v>
      </c>
      <c r="E173" s="2" t="s">
        <v>77</v>
      </c>
      <c r="F173" s="2"/>
      <c r="G173" s="2"/>
      <c r="H173" s="2" t="s">
        <v>17</v>
      </c>
      <c r="I173" s="2" t="s">
        <v>132</v>
      </c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 t="s">
        <v>3162</v>
      </c>
      <c r="AB173" s="2" t="s">
        <v>3162</v>
      </c>
      <c r="AC173" s="2" t="s">
        <v>3162</v>
      </c>
      <c r="AD173" s="2" t="s">
        <v>3162</v>
      </c>
      <c r="AE173" s="2" t="s">
        <v>3162</v>
      </c>
      <c r="AF173" s="2" t="s">
        <v>3162</v>
      </c>
      <c r="AG173" s="2" t="s">
        <v>3162</v>
      </c>
      <c r="AH173" s="2"/>
    </row>
    <row r="174" spans="1:34" x14ac:dyDescent="0.25">
      <c r="A174" s="2">
        <v>331756</v>
      </c>
      <c r="B174" s="2" t="s">
        <v>1720</v>
      </c>
      <c r="C174" s="2" t="s">
        <v>1721</v>
      </c>
      <c r="D174" s="2" t="s">
        <v>364</v>
      </c>
      <c r="E174" s="2" t="s">
        <v>77</v>
      </c>
      <c r="F174" s="2">
        <v>28746</v>
      </c>
      <c r="G174" s="2" t="s">
        <v>19</v>
      </c>
      <c r="H174" s="2" t="s">
        <v>17</v>
      </c>
      <c r="I174" s="2" t="s">
        <v>132</v>
      </c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 t="s">
        <v>3162</v>
      </c>
      <c r="AE174" s="2" t="s">
        <v>3162</v>
      </c>
      <c r="AF174" s="2" t="s">
        <v>3162</v>
      </c>
      <c r="AG174" s="2" t="s">
        <v>3162</v>
      </c>
      <c r="AH174" s="2"/>
    </row>
    <row r="175" spans="1:34" x14ac:dyDescent="0.25">
      <c r="A175" s="2">
        <v>331851</v>
      </c>
      <c r="B175" s="2" t="s">
        <v>1247</v>
      </c>
      <c r="C175" s="2" t="s">
        <v>340</v>
      </c>
      <c r="D175" s="2" t="s">
        <v>506</v>
      </c>
      <c r="E175" s="2" t="s">
        <v>78</v>
      </c>
      <c r="F175" s="2">
        <v>34874</v>
      </c>
      <c r="G175" s="2" t="s">
        <v>19</v>
      </c>
      <c r="H175" s="2" t="s">
        <v>17</v>
      </c>
      <c r="I175" s="2" t="s">
        <v>132</v>
      </c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 t="s">
        <v>3162</v>
      </c>
      <c r="AC175" s="2" t="s">
        <v>3162</v>
      </c>
      <c r="AD175" s="2" t="s">
        <v>3162</v>
      </c>
      <c r="AE175" s="2" t="s">
        <v>3162</v>
      </c>
      <c r="AF175" s="2" t="s">
        <v>3162</v>
      </c>
      <c r="AG175" s="2" t="s">
        <v>3162</v>
      </c>
      <c r="AH175" s="2"/>
    </row>
    <row r="176" spans="1:34" x14ac:dyDescent="0.25">
      <c r="A176" s="2">
        <v>331857</v>
      </c>
      <c r="B176" s="2" t="s">
        <v>1567</v>
      </c>
      <c r="C176" s="2" t="s">
        <v>499</v>
      </c>
      <c r="D176" s="2" t="s">
        <v>1568</v>
      </c>
      <c r="E176" s="2" t="s">
        <v>78</v>
      </c>
      <c r="F176" s="2">
        <v>33252</v>
      </c>
      <c r="G176" s="2" t="s">
        <v>19</v>
      </c>
      <c r="H176" s="2" t="s">
        <v>17</v>
      </c>
      <c r="I176" s="2" t="s">
        <v>132</v>
      </c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 t="s">
        <v>3162</v>
      </c>
      <c r="AC176" s="2" t="s">
        <v>3162</v>
      </c>
      <c r="AD176" s="2" t="s">
        <v>3162</v>
      </c>
      <c r="AE176" s="2" t="s">
        <v>3162</v>
      </c>
      <c r="AF176" s="2" t="s">
        <v>3162</v>
      </c>
      <c r="AG176" s="2" t="s">
        <v>3162</v>
      </c>
      <c r="AH176" s="2"/>
    </row>
    <row r="177" spans="1:34" x14ac:dyDescent="0.25">
      <c r="A177" s="2">
        <v>331872</v>
      </c>
      <c r="B177" s="2" t="s">
        <v>2066</v>
      </c>
      <c r="C177" s="2" t="s">
        <v>417</v>
      </c>
      <c r="D177" s="2" t="s">
        <v>426</v>
      </c>
      <c r="E177" s="2" t="s">
        <v>78</v>
      </c>
      <c r="F177" s="2">
        <v>35796</v>
      </c>
      <c r="G177" s="2" t="s">
        <v>19</v>
      </c>
      <c r="H177" s="2" t="s">
        <v>17</v>
      </c>
      <c r="I177" s="2" t="s">
        <v>132</v>
      </c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 t="s">
        <v>3162</v>
      </c>
      <c r="AD177" s="2" t="s">
        <v>3162</v>
      </c>
      <c r="AE177" s="2" t="s">
        <v>3162</v>
      </c>
      <c r="AF177" s="2" t="s">
        <v>3162</v>
      </c>
      <c r="AG177" s="2" t="s">
        <v>3162</v>
      </c>
      <c r="AH177" s="2"/>
    </row>
    <row r="178" spans="1:34" x14ac:dyDescent="0.25">
      <c r="A178" s="2">
        <v>331901</v>
      </c>
      <c r="B178" s="2" t="s">
        <v>1242</v>
      </c>
      <c r="C178" s="2" t="s">
        <v>891</v>
      </c>
      <c r="D178" s="2" t="s">
        <v>746</v>
      </c>
      <c r="E178" s="2" t="s">
        <v>78</v>
      </c>
      <c r="F178" s="2"/>
      <c r="G178" s="2"/>
      <c r="H178" s="2" t="s">
        <v>17</v>
      </c>
      <c r="I178" s="2" t="s">
        <v>132</v>
      </c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 t="s">
        <v>3162</v>
      </c>
      <c r="AB178" s="2" t="s">
        <v>3162</v>
      </c>
      <c r="AC178" s="2" t="s">
        <v>3162</v>
      </c>
      <c r="AD178" s="2" t="s">
        <v>3162</v>
      </c>
      <c r="AE178" s="2" t="s">
        <v>3162</v>
      </c>
      <c r="AF178" s="2" t="s">
        <v>3162</v>
      </c>
      <c r="AG178" s="2" t="s">
        <v>3162</v>
      </c>
      <c r="AH178" s="2"/>
    </row>
    <row r="179" spans="1:34" x14ac:dyDescent="0.25">
      <c r="A179" s="2">
        <v>331949</v>
      </c>
      <c r="B179" s="2" t="s">
        <v>1678</v>
      </c>
      <c r="C179" s="2" t="s">
        <v>1679</v>
      </c>
      <c r="D179" s="2" t="s">
        <v>1680</v>
      </c>
      <c r="E179" s="2" t="s">
        <v>77</v>
      </c>
      <c r="F179" s="2">
        <v>36526</v>
      </c>
      <c r="G179" s="2" t="s">
        <v>889</v>
      </c>
      <c r="H179" s="2" t="s">
        <v>17</v>
      </c>
      <c r="I179" s="2" t="s">
        <v>132</v>
      </c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 t="s">
        <v>3162</v>
      </c>
      <c r="AG179" s="2" t="s">
        <v>3162</v>
      </c>
      <c r="AH179" s="2"/>
    </row>
    <row r="180" spans="1:34" x14ac:dyDescent="0.25">
      <c r="A180" s="2">
        <v>331953</v>
      </c>
      <c r="B180" s="2" t="s">
        <v>1755</v>
      </c>
      <c r="C180" s="2" t="s">
        <v>890</v>
      </c>
      <c r="D180" s="2" t="s">
        <v>1756</v>
      </c>
      <c r="E180" s="2" t="s">
        <v>77</v>
      </c>
      <c r="F180" s="2">
        <v>34888</v>
      </c>
      <c r="G180" s="2" t="s">
        <v>474</v>
      </c>
      <c r="H180" s="2" t="s">
        <v>17</v>
      </c>
      <c r="I180" s="2" t="s">
        <v>132</v>
      </c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 t="s">
        <v>3162</v>
      </c>
      <c r="AD180" s="2" t="s">
        <v>3162</v>
      </c>
      <c r="AE180" s="2" t="s">
        <v>3162</v>
      </c>
      <c r="AF180" s="2" t="s">
        <v>3162</v>
      </c>
      <c r="AG180" s="2" t="s">
        <v>3162</v>
      </c>
      <c r="AH180" s="2"/>
    </row>
    <row r="181" spans="1:34" x14ac:dyDescent="0.25">
      <c r="A181" s="2">
        <v>332016</v>
      </c>
      <c r="B181" s="2" t="s">
        <v>1631</v>
      </c>
      <c r="C181" s="2" t="s">
        <v>668</v>
      </c>
      <c r="D181" s="2" t="s">
        <v>1632</v>
      </c>
      <c r="E181" s="2" t="s">
        <v>78</v>
      </c>
      <c r="F181" s="2">
        <v>29026</v>
      </c>
      <c r="G181" s="2" t="s">
        <v>1633</v>
      </c>
      <c r="H181" s="2" t="s">
        <v>17</v>
      </c>
      <c r="I181" s="2" t="s">
        <v>132</v>
      </c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 t="s">
        <v>3162</v>
      </c>
      <c r="AC181" s="2" t="s">
        <v>3162</v>
      </c>
      <c r="AD181" s="2" t="s">
        <v>3162</v>
      </c>
      <c r="AE181" s="2" t="s">
        <v>3162</v>
      </c>
      <c r="AF181" s="2" t="s">
        <v>3162</v>
      </c>
      <c r="AG181" s="2" t="s">
        <v>3162</v>
      </c>
      <c r="AH181" s="2"/>
    </row>
    <row r="182" spans="1:34" x14ac:dyDescent="0.25">
      <c r="A182" s="2">
        <v>332125</v>
      </c>
      <c r="B182" s="2" t="s">
        <v>1853</v>
      </c>
      <c r="C182" s="2" t="s">
        <v>1854</v>
      </c>
      <c r="D182" s="2" t="s">
        <v>302</v>
      </c>
      <c r="E182" s="2" t="s">
        <v>78</v>
      </c>
      <c r="F182" s="2">
        <v>35946</v>
      </c>
      <c r="G182" s="2" t="s">
        <v>474</v>
      </c>
      <c r="H182" s="2" t="s">
        <v>17</v>
      </c>
      <c r="I182" s="2" t="s">
        <v>132</v>
      </c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 t="s">
        <v>3162</v>
      </c>
      <c r="AE182" s="2" t="s">
        <v>3162</v>
      </c>
      <c r="AF182" s="2" t="s">
        <v>3162</v>
      </c>
      <c r="AG182" s="2" t="s">
        <v>3162</v>
      </c>
      <c r="AH182" s="2"/>
    </row>
    <row r="183" spans="1:34" x14ac:dyDescent="0.25">
      <c r="A183" s="2">
        <v>332140</v>
      </c>
      <c r="B183" s="2" t="s">
        <v>1636</v>
      </c>
      <c r="C183" s="2" t="s">
        <v>1637</v>
      </c>
      <c r="D183" s="2" t="s">
        <v>468</v>
      </c>
      <c r="E183" s="2" t="s">
        <v>78</v>
      </c>
      <c r="F183" s="2">
        <v>28199</v>
      </c>
      <c r="G183" s="2" t="s">
        <v>1638</v>
      </c>
      <c r="H183" s="2" t="s">
        <v>17</v>
      </c>
      <c r="I183" s="2" t="s">
        <v>132</v>
      </c>
      <c r="J183" s="2" t="s">
        <v>1080</v>
      </c>
      <c r="K183" s="2"/>
      <c r="L183" s="2" t="s">
        <v>62</v>
      </c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 t="s">
        <v>3162</v>
      </c>
      <c r="AF183" s="2" t="s">
        <v>3162</v>
      </c>
      <c r="AG183" s="2" t="s">
        <v>3162</v>
      </c>
      <c r="AH183" s="2"/>
    </row>
    <row r="184" spans="1:34" x14ac:dyDescent="0.25">
      <c r="A184" s="2">
        <v>332208</v>
      </c>
      <c r="B184" s="2" t="s">
        <v>1746</v>
      </c>
      <c r="C184" s="2" t="s">
        <v>770</v>
      </c>
      <c r="D184" s="2" t="s">
        <v>413</v>
      </c>
      <c r="E184" s="2" t="s">
        <v>77</v>
      </c>
      <c r="F184" s="2">
        <v>34503</v>
      </c>
      <c r="G184" s="2" t="s">
        <v>19</v>
      </c>
      <c r="H184" s="2" t="s">
        <v>17</v>
      </c>
      <c r="I184" s="2" t="s">
        <v>132</v>
      </c>
      <c r="J184" s="2" t="s">
        <v>1080</v>
      </c>
      <c r="K184" s="2"/>
      <c r="L184" s="2" t="s">
        <v>19</v>
      </c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 t="s">
        <v>3162</v>
      </c>
      <c r="AF184" s="2" t="s">
        <v>3162</v>
      </c>
      <c r="AG184" s="2" t="s">
        <v>3162</v>
      </c>
      <c r="AH184" s="2"/>
    </row>
    <row r="185" spans="1:34" x14ac:dyDescent="0.25">
      <c r="A185" s="2">
        <v>332278</v>
      </c>
      <c r="B185" s="2" t="s">
        <v>1260</v>
      </c>
      <c r="C185" s="2" t="s">
        <v>228</v>
      </c>
      <c r="D185" s="2" t="s">
        <v>366</v>
      </c>
      <c r="E185" s="2" t="s">
        <v>77</v>
      </c>
      <c r="F185" s="2"/>
      <c r="G185" s="2"/>
      <c r="H185" s="2" t="s">
        <v>17</v>
      </c>
      <c r="I185" s="2" t="s">
        <v>132</v>
      </c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 t="s">
        <v>3162</v>
      </c>
      <c r="AB185" s="2" t="s">
        <v>3162</v>
      </c>
      <c r="AC185" s="2" t="s">
        <v>3162</v>
      </c>
      <c r="AD185" s="2" t="s">
        <v>3162</v>
      </c>
      <c r="AE185" s="2" t="s">
        <v>3162</v>
      </c>
      <c r="AF185" s="2" t="s">
        <v>3162</v>
      </c>
      <c r="AG185" s="2" t="s">
        <v>3162</v>
      </c>
      <c r="AH185" s="2"/>
    </row>
    <row r="186" spans="1:34" x14ac:dyDescent="0.25">
      <c r="A186" s="2">
        <v>332309</v>
      </c>
      <c r="B186" s="2" t="s">
        <v>1745</v>
      </c>
      <c r="C186" s="2" t="s">
        <v>635</v>
      </c>
      <c r="D186" s="2" t="s">
        <v>502</v>
      </c>
      <c r="E186" s="2" t="s">
        <v>78</v>
      </c>
      <c r="F186" s="2">
        <v>34362</v>
      </c>
      <c r="G186" s="2" t="s">
        <v>19</v>
      </c>
      <c r="H186" s="2" t="s">
        <v>17</v>
      </c>
      <c r="I186" s="2" t="s">
        <v>132</v>
      </c>
      <c r="J186" s="2" t="s">
        <v>1080</v>
      </c>
      <c r="K186" s="2"/>
      <c r="L186" s="2" t="s">
        <v>19</v>
      </c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</row>
    <row r="187" spans="1:34" x14ac:dyDescent="0.25">
      <c r="A187" s="2">
        <v>332380</v>
      </c>
      <c r="B187" s="2" t="s">
        <v>1639</v>
      </c>
      <c r="C187" s="2" t="s">
        <v>232</v>
      </c>
      <c r="D187" s="2" t="s">
        <v>269</v>
      </c>
      <c r="E187" s="2" t="s">
        <v>77</v>
      </c>
      <c r="F187" s="2">
        <v>36061</v>
      </c>
      <c r="G187" s="2" t="s">
        <v>213</v>
      </c>
      <c r="H187" s="2" t="s">
        <v>17</v>
      </c>
      <c r="I187" s="2" t="s">
        <v>132</v>
      </c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 t="s">
        <v>3162</v>
      </c>
      <c r="AD187" s="2" t="s">
        <v>3162</v>
      </c>
      <c r="AE187" s="2" t="s">
        <v>3162</v>
      </c>
      <c r="AF187" s="2" t="s">
        <v>3162</v>
      </c>
      <c r="AG187" s="2" t="s">
        <v>3162</v>
      </c>
      <c r="AH187" s="2"/>
    </row>
    <row r="188" spans="1:34" x14ac:dyDescent="0.25">
      <c r="A188" s="2">
        <v>332412</v>
      </c>
      <c r="B188" s="2" t="s">
        <v>1838</v>
      </c>
      <c r="C188" s="2" t="s">
        <v>316</v>
      </c>
      <c r="D188" s="2" t="s">
        <v>1839</v>
      </c>
      <c r="E188" s="2" t="s">
        <v>77</v>
      </c>
      <c r="F188" s="2">
        <v>36163</v>
      </c>
      <c r="G188" s="2" t="s">
        <v>527</v>
      </c>
      <c r="H188" s="2" t="s">
        <v>17</v>
      </c>
      <c r="I188" s="2" t="s">
        <v>132</v>
      </c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 t="s">
        <v>3162</v>
      </c>
      <c r="AD188" s="2" t="s">
        <v>3162</v>
      </c>
      <c r="AE188" s="2" t="s">
        <v>3162</v>
      </c>
      <c r="AF188" s="2" t="s">
        <v>3162</v>
      </c>
      <c r="AG188" s="2" t="s">
        <v>3162</v>
      </c>
      <c r="AH188" s="2"/>
    </row>
    <row r="189" spans="1:34" x14ac:dyDescent="0.25">
      <c r="A189" s="2">
        <v>332428</v>
      </c>
      <c r="B189" s="2" t="s">
        <v>2063</v>
      </c>
      <c r="C189" s="2" t="s">
        <v>467</v>
      </c>
      <c r="D189" s="2" t="s">
        <v>262</v>
      </c>
      <c r="E189" s="2" t="s">
        <v>78</v>
      </c>
      <c r="F189" s="2">
        <v>31704</v>
      </c>
      <c r="G189" s="2" t="s">
        <v>19</v>
      </c>
      <c r="H189" s="2" t="s">
        <v>17</v>
      </c>
      <c r="I189" s="2" t="s">
        <v>132</v>
      </c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 t="s">
        <v>3162</v>
      </c>
      <c r="AE189" s="2" t="s">
        <v>3162</v>
      </c>
      <c r="AF189" s="2" t="s">
        <v>3162</v>
      </c>
      <c r="AG189" s="2" t="s">
        <v>3162</v>
      </c>
      <c r="AH189" s="2"/>
    </row>
    <row r="190" spans="1:34" x14ac:dyDescent="0.25">
      <c r="A190" s="2">
        <v>332432</v>
      </c>
      <c r="B190" s="2" t="s">
        <v>2014</v>
      </c>
      <c r="C190" s="2" t="s">
        <v>661</v>
      </c>
      <c r="D190" s="2" t="s">
        <v>307</v>
      </c>
      <c r="E190" s="2" t="s">
        <v>77</v>
      </c>
      <c r="F190" s="2">
        <v>34530</v>
      </c>
      <c r="G190" s="2" t="s">
        <v>19</v>
      </c>
      <c r="H190" s="2" t="s">
        <v>17</v>
      </c>
      <c r="I190" s="2" t="s">
        <v>132</v>
      </c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 t="s">
        <v>3162</v>
      </c>
      <c r="AD190" s="2" t="s">
        <v>3162</v>
      </c>
      <c r="AE190" s="2" t="s">
        <v>3162</v>
      </c>
      <c r="AF190" s="2" t="s">
        <v>3162</v>
      </c>
      <c r="AG190" s="2" t="s">
        <v>3162</v>
      </c>
      <c r="AH190" s="2"/>
    </row>
    <row r="191" spans="1:34" x14ac:dyDescent="0.25">
      <c r="A191" s="2">
        <v>332517</v>
      </c>
      <c r="B191" s="2" t="s">
        <v>1606</v>
      </c>
      <c r="C191" s="2" t="s">
        <v>221</v>
      </c>
      <c r="D191" s="2" t="s">
        <v>1607</v>
      </c>
      <c r="E191" s="2" t="s">
        <v>77</v>
      </c>
      <c r="F191" s="2"/>
      <c r="G191" s="2"/>
      <c r="H191" s="2" t="s">
        <v>17</v>
      </c>
      <c r="I191" s="2" t="s">
        <v>132</v>
      </c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 t="s">
        <v>3162</v>
      </c>
      <c r="AB191" s="2" t="s">
        <v>3162</v>
      </c>
      <c r="AC191" s="2" t="s">
        <v>3162</v>
      </c>
      <c r="AD191" s="2" t="s">
        <v>3162</v>
      </c>
      <c r="AE191" s="2" t="s">
        <v>3162</v>
      </c>
      <c r="AF191" s="2" t="s">
        <v>3162</v>
      </c>
      <c r="AG191" s="2" t="s">
        <v>3162</v>
      </c>
      <c r="AH191" s="2"/>
    </row>
    <row r="192" spans="1:34" x14ac:dyDescent="0.25">
      <c r="A192" s="2">
        <v>332525</v>
      </c>
      <c r="B192" s="2" t="s">
        <v>1352</v>
      </c>
      <c r="C192" s="2" t="s">
        <v>244</v>
      </c>
      <c r="D192" s="2" t="s">
        <v>779</v>
      </c>
      <c r="E192" s="2" t="s">
        <v>77</v>
      </c>
      <c r="F192" s="2"/>
      <c r="G192" s="2"/>
      <c r="H192" s="2" t="s">
        <v>17</v>
      </c>
      <c r="I192" s="2" t="s">
        <v>132</v>
      </c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 t="s">
        <v>3162</v>
      </c>
      <c r="AB192" s="2" t="s">
        <v>3162</v>
      </c>
      <c r="AC192" s="2" t="s">
        <v>3162</v>
      </c>
      <c r="AD192" s="2" t="s">
        <v>3162</v>
      </c>
      <c r="AE192" s="2" t="s">
        <v>3162</v>
      </c>
      <c r="AF192" s="2" t="s">
        <v>3162</v>
      </c>
      <c r="AG192" s="2" t="s">
        <v>3162</v>
      </c>
      <c r="AH192" s="2"/>
    </row>
    <row r="193" spans="1:34" x14ac:dyDescent="0.25">
      <c r="A193" s="2">
        <v>332542</v>
      </c>
      <c r="B193" s="2" t="s">
        <v>1985</v>
      </c>
      <c r="C193" s="2" t="s">
        <v>434</v>
      </c>
      <c r="D193" s="2" t="s">
        <v>1986</v>
      </c>
      <c r="E193" s="2" t="s">
        <v>78</v>
      </c>
      <c r="F193" s="2">
        <v>32874</v>
      </c>
      <c r="G193" s="2" t="s">
        <v>1987</v>
      </c>
      <c r="H193" s="2" t="s">
        <v>17</v>
      </c>
      <c r="I193" s="2" t="s">
        <v>132</v>
      </c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 t="s">
        <v>3162</v>
      </c>
      <c r="AD193" s="2" t="s">
        <v>3162</v>
      </c>
      <c r="AE193" s="2" t="s">
        <v>3162</v>
      </c>
      <c r="AF193" s="2" t="s">
        <v>3162</v>
      </c>
      <c r="AG193" s="2" t="s">
        <v>3162</v>
      </c>
      <c r="AH193" s="2"/>
    </row>
    <row r="194" spans="1:34" x14ac:dyDescent="0.25">
      <c r="A194" s="2">
        <v>332558</v>
      </c>
      <c r="B194" s="2" t="s">
        <v>1866</v>
      </c>
      <c r="C194" s="2" t="s">
        <v>316</v>
      </c>
      <c r="D194" s="2" t="s">
        <v>1867</v>
      </c>
      <c r="E194" s="2" t="s">
        <v>78</v>
      </c>
      <c r="F194" s="2">
        <v>35805</v>
      </c>
      <c r="G194" s="2" t="s">
        <v>28</v>
      </c>
      <c r="H194" s="2" t="s">
        <v>17</v>
      </c>
      <c r="I194" s="2" t="s">
        <v>132</v>
      </c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 t="s">
        <v>3162</v>
      </c>
      <c r="AD194" s="2" t="s">
        <v>3162</v>
      </c>
      <c r="AE194" s="2" t="s">
        <v>3162</v>
      </c>
      <c r="AF194" s="2" t="s">
        <v>3162</v>
      </c>
      <c r="AG194" s="2" t="s">
        <v>3162</v>
      </c>
      <c r="AH194" s="2"/>
    </row>
    <row r="195" spans="1:34" x14ac:dyDescent="0.25">
      <c r="A195" s="2">
        <v>332567</v>
      </c>
      <c r="B195" s="2" t="s">
        <v>2028</v>
      </c>
      <c r="C195" s="2" t="s">
        <v>247</v>
      </c>
      <c r="D195" s="2" t="s">
        <v>359</v>
      </c>
      <c r="E195" s="2" t="s">
        <v>78</v>
      </c>
      <c r="F195" s="2">
        <v>34701</v>
      </c>
      <c r="G195" s="2" t="s">
        <v>1500</v>
      </c>
      <c r="H195" s="2" t="s">
        <v>17</v>
      </c>
      <c r="I195" s="2" t="s">
        <v>132</v>
      </c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 t="s">
        <v>3162</v>
      </c>
      <c r="AE195" s="2" t="s">
        <v>3162</v>
      </c>
      <c r="AF195" s="2" t="s">
        <v>3162</v>
      </c>
      <c r="AG195" s="2" t="s">
        <v>3162</v>
      </c>
      <c r="AH195" s="2"/>
    </row>
    <row r="196" spans="1:34" x14ac:dyDescent="0.25">
      <c r="A196" s="2">
        <v>332581</v>
      </c>
      <c r="B196" s="2" t="s">
        <v>1315</v>
      </c>
      <c r="C196" s="2" t="s">
        <v>214</v>
      </c>
      <c r="D196" s="2" t="s">
        <v>1316</v>
      </c>
      <c r="E196" s="2" t="s">
        <v>77</v>
      </c>
      <c r="F196" s="2">
        <v>36161</v>
      </c>
      <c r="G196" s="2" t="s">
        <v>19</v>
      </c>
      <c r="H196" s="2" t="s">
        <v>20</v>
      </c>
      <c r="I196" s="2" t="s">
        <v>132</v>
      </c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 t="s">
        <v>3162</v>
      </c>
      <c r="AE196" s="2" t="s">
        <v>3162</v>
      </c>
      <c r="AF196" s="2" t="s">
        <v>3162</v>
      </c>
      <c r="AG196" s="2" t="s">
        <v>3162</v>
      </c>
      <c r="AH196" s="2"/>
    </row>
    <row r="197" spans="1:34" x14ac:dyDescent="0.25">
      <c r="A197" s="2">
        <v>332638</v>
      </c>
      <c r="B197" s="2" t="s">
        <v>1200</v>
      </c>
      <c r="C197" s="2" t="s">
        <v>228</v>
      </c>
      <c r="D197" s="2" t="s">
        <v>260</v>
      </c>
      <c r="E197" s="2" t="s">
        <v>77</v>
      </c>
      <c r="F197" s="2"/>
      <c r="G197" s="2"/>
      <c r="H197" s="2" t="s">
        <v>17</v>
      </c>
      <c r="I197" s="2" t="s">
        <v>132</v>
      </c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 t="s">
        <v>3162</v>
      </c>
      <c r="AB197" s="2" t="s">
        <v>3162</v>
      </c>
      <c r="AC197" s="2" t="s">
        <v>3162</v>
      </c>
      <c r="AD197" s="2" t="s">
        <v>3162</v>
      </c>
      <c r="AE197" s="2" t="s">
        <v>3162</v>
      </c>
      <c r="AF197" s="2" t="s">
        <v>3162</v>
      </c>
      <c r="AG197" s="2" t="s">
        <v>3162</v>
      </c>
      <c r="AH197" s="2"/>
    </row>
    <row r="198" spans="1:34" x14ac:dyDescent="0.25">
      <c r="A198" s="2">
        <v>332645</v>
      </c>
      <c r="B198" s="2" t="s">
        <v>1989</v>
      </c>
      <c r="C198" s="2" t="s">
        <v>911</v>
      </c>
      <c r="D198" s="2" t="s">
        <v>353</v>
      </c>
      <c r="E198" s="2" t="s">
        <v>77</v>
      </c>
      <c r="F198" s="2">
        <v>36039</v>
      </c>
      <c r="G198" s="2" t="s">
        <v>19</v>
      </c>
      <c r="H198" s="2" t="s">
        <v>17</v>
      </c>
      <c r="I198" s="2" t="s">
        <v>132</v>
      </c>
      <c r="J198" s="2" t="s">
        <v>15</v>
      </c>
      <c r="K198" s="2"/>
      <c r="L198" s="2" t="s">
        <v>19</v>
      </c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 t="s">
        <v>3162</v>
      </c>
      <c r="AF198" s="2" t="s">
        <v>3162</v>
      </c>
      <c r="AG198" s="2" t="s">
        <v>3162</v>
      </c>
      <c r="AH198" s="2"/>
    </row>
    <row r="199" spans="1:34" x14ac:dyDescent="0.25">
      <c r="A199" s="2">
        <v>332649</v>
      </c>
      <c r="B199" s="2" t="s">
        <v>1156</v>
      </c>
      <c r="C199" s="2" t="s">
        <v>328</v>
      </c>
      <c r="D199" s="2" t="s">
        <v>982</v>
      </c>
      <c r="E199" s="2" t="s">
        <v>77</v>
      </c>
      <c r="F199" s="2"/>
      <c r="G199" s="2"/>
      <c r="H199" s="2" t="s">
        <v>17</v>
      </c>
      <c r="I199" s="2" t="s">
        <v>132</v>
      </c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 t="s">
        <v>3162</v>
      </c>
      <c r="AB199" s="2" t="s">
        <v>3162</v>
      </c>
      <c r="AC199" s="2" t="s">
        <v>3162</v>
      </c>
      <c r="AD199" s="2" t="s">
        <v>3162</v>
      </c>
      <c r="AE199" s="2" t="s">
        <v>3162</v>
      </c>
      <c r="AF199" s="2" t="s">
        <v>3162</v>
      </c>
      <c r="AG199" s="2" t="s">
        <v>3162</v>
      </c>
      <c r="AH199" s="2"/>
    </row>
    <row r="200" spans="1:34" x14ac:dyDescent="0.25">
      <c r="A200" s="2">
        <v>332675</v>
      </c>
      <c r="B200" s="2" t="s">
        <v>1628</v>
      </c>
      <c r="C200" s="2" t="s">
        <v>533</v>
      </c>
      <c r="D200" s="2" t="s">
        <v>404</v>
      </c>
      <c r="E200" s="2" t="s">
        <v>77</v>
      </c>
      <c r="F200" s="2"/>
      <c r="G200" s="2"/>
      <c r="H200" s="2" t="s">
        <v>17</v>
      </c>
      <c r="I200" s="2" t="s">
        <v>132</v>
      </c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 t="s">
        <v>3162</v>
      </c>
      <c r="AB200" s="2" t="s">
        <v>3162</v>
      </c>
      <c r="AC200" s="2" t="s">
        <v>3162</v>
      </c>
      <c r="AD200" s="2" t="s">
        <v>3162</v>
      </c>
      <c r="AE200" s="2" t="s">
        <v>3162</v>
      </c>
      <c r="AF200" s="2" t="s">
        <v>3162</v>
      </c>
      <c r="AG200" s="2" t="s">
        <v>3162</v>
      </c>
      <c r="AH200" s="2"/>
    </row>
    <row r="201" spans="1:34" x14ac:dyDescent="0.25">
      <c r="A201" s="2">
        <v>332721</v>
      </c>
      <c r="B201" s="2" t="s">
        <v>960</v>
      </c>
      <c r="C201" s="2" t="s">
        <v>267</v>
      </c>
      <c r="D201" s="2" t="s">
        <v>1974</v>
      </c>
      <c r="E201" s="2" t="s">
        <v>77</v>
      </c>
      <c r="F201" s="2">
        <v>36313</v>
      </c>
      <c r="G201" s="2" t="s">
        <v>19</v>
      </c>
      <c r="H201" s="2" t="s">
        <v>17</v>
      </c>
      <c r="I201" s="2" t="s">
        <v>132</v>
      </c>
      <c r="J201" s="2" t="s">
        <v>15</v>
      </c>
      <c r="K201" s="2"/>
      <c r="L201" s="2" t="s">
        <v>19</v>
      </c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 t="s">
        <v>3162</v>
      </c>
      <c r="AF201" s="2" t="s">
        <v>3162</v>
      </c>
      <c r="AG201" s="2" t="s">
        <v>3162</v>
      </c>
      <c r="AH201" s="2"/>
    </row>
    <row r="202" spans="1:34" x14ac:dyDescent="0.25">
      <c r="A202" s="2">
        <v>332743</v>
      </c>
      <c r="B202" s="2" t="s">
        <v>1642</v>
      </c>
      <c r="C202" s="2" t="s">
        <v>244</v>
      </c>
      <c r="D202" s="2" t="s">
        <v>291</v>
      </c>
      <c r="E202" s="2" t="s">
        <v>77</v>
      </c>
      <c r="F202" s="2">
        <v>35612</v>
      </c>
      <c r="G202" s="2" t="s">
        <v>698</v>
      </c>
      <c r="H202" s="2" t="s">
        <v>17</v>
      </c>
      <c r="I202" s="2" t="s">
        <v>132</v>
      </c>
      <c r="J202" s="2" t="s">
        <v>15</v>
      </c>
      <c r="K202" s="2"/>
      <c r="L202" s="2" t="s">
        <v>19</v>
      </c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 t="s">
        <v>3162</v>
      </c>
      <c r="AF202" s="2" t="s">
        <v>3162</v>
      </c>
      <c r="AG202" s="2" t="s">
        <v>3162</v>
      </c>
      <c r="AH202" s="2"/>
    </row>
    <row r="203" spans="1:34" x14ac:dyDescent="0.25">
      <c r="A203" s="2">
        <v>332760</v>
      </c>
      <c r="B203" s="2" t="s">
        <v>286</v>
      </c>
      <c r="C203" s="2" t="s">
        <v>214</v>
      </c>
      <c r="D203" s="2" t="s">
        <v>223</v>
      </c>
      <c r="E203" s="2" t="s">
        <v>77</v>
      </c>
      <c r="F203" s="2"/>
      <c r="G203" s="2"/>
      <c r="H203" s="2" t="s">
        <v>17</v>
      </c>
      <c r="I203" s="2" t="s">
        <v>132</v>
      </c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 t="s">
        <v>3162</v>
      </c>
      <c r="AB203" s="2" t="s">
        <v>3162</v>
      </c>
      <c r="AC203" s="2" t="s">
        <v>3162</v>
      </c>
      <c r="AD203" s="2" t="s">
        <v>3162</v>
      </c>
      <c r="AE203" s="2" t="s">
        <v>3162</v>
      </c>
      <c r="AF203" s="2" t="s">
        <v>3162</v>
      </c>
      <c r="AG203" s="2" t="s">
        <v>3162</v>
      </c>
      <c r="AH203" s="2"/>
    </row>
    <row r="204" spans="1:34" x14ac:dyDescent="0.25">
      <c r="A204" s="2">
        <v>332780</v>
      </c>
      <c r="B204" s="2" t="s">
        <v>1310</v>
      </c>
      <c r="C204" s="2" t="s">
        <v>475</v>
      </c>
      <c r="D204" s="2" t="s">
        <v>1311</v>
      </c>
      <c r="E204" s="2" t="s">
        <v>77</v>
      </c>
      <c r="F204" s="2">
        <v>35560</v>
      </c>
      <c r="G204" s="2" t="s">
        <v>19</v>
      </c>
      <c r="H204" s="2" t="s">
        <v>17</v>
      </c>
      <c r="I204" s="2" t="s">
        <v>132</v>
      </c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 t="s">
        <v>3162</v>
      </c>
      <c r="AD204" s="2" t="s">
        <v>3162</v>
      </c>
      <c r="AE204" s="2" t="s">
        <v>3162</v>
      </c>
      <c r="AF204" s="2" t="s">
        <v>3162</v>
      </c>
      <c r="AG204" s="2" t="s">
        <v>3162</v>
      </c>
      <c r="AH204" s="2"/>
    </row>
    <row r="205" spans="1:34" x14ac:dyDescent="0.25">
      <c r="A205" s="2">
        <v>332793</v>
      </c>
      <c r="B205" s="2" t="s">
        <v>932</v>
      </c>
      <c r="C205" s="2" t="s">
        <v>1149</v>
      </c>
      <c r="D205" s="2" t="s">
        <v>762</v>
      </c>
      <c r="E205" s="2" t="s">
        <v>77</v>
      </c>
      <c r="F205" s="2"/>
      <c r="G205" s="2"/>
      <c r="H205" s="2" t="s">
        <v>17</v>
      </c>
      <c r="I205" s="2" t="s">
        <v>132</v>
      </c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 t="s">
        <v>3162</v>
      </c>
      <c r="AB205" s="2" t="s">
        <v>3162</v>
      </c>
      <c r="AC205" s="2" t="s">
        <v>3162</v>
      </c>
      <c r="AD205" s="2" t="s">
        <v>3162</v>
      </c>
      <c r="AE205" s="2" t="s">
        <v>3162</v>
      </c>
      <c r="AF205" s="2" t="s">
        <v>3162</v>
      </c>
      <c r="AG205" s="2" t="s">
        <v>3162</v>
      </c>
      <c r="AH205" s="2"/>
    </row>
    <row r="206" spans="1:34" x14ac:dyDescent="0.25">
      <c r="A206" s="2">
        <v>332835</v>
      </c>
      <c r="B206" s="2" t="s">
        <v>1675</v>
      </c>
      <c r="C206" s="2" t="s">
        <v>334</v>
      </c>
      <c r="D206" s="2" t="s">
        <v>1676</v>
      </c>
      <c r="E206" s="2" t="s">
        <v>77</v>
      </c>
      <c r="F206" s="2">
        <v>36011</v>
      </c>
      <c r="G206" s="2" t="s">
        <v>19</v>
      </c>
      <c r="H206" s="2" t="s">
        <v>17</v>
      </c>
      <c r="I206" s="2" t="s">
        <v>132</v>
      </c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 t="s">
        <v>3162</v>
      </c>
      <c r="AD206" s="2" t="s">
        <v>3162</v>
      </c>
      <c r="AE206" s="2" t="s">
        <v>3162</v>
      </c>
      <c r="AF206" s="2" t="s">
        <v>3162</v>
      </c>
      <c r="AG206" s="2" t="s">
        <v>3162</v>
      </c>
      <c r="AH206" s="2"/>
    </row>
    <row r="207" spans="1:34" x14ac:dyDescent="0.25">
      <c r="A207" s="2">
        <v>332837</v>
      </c>
      <c r="B207" s="2" t="s">
        <v>1150</v>
      </c>
      <c r="C207" s="2" t="s">
        <v>882</v>
      </c>
      <c r="D207" s="2" t="s">
        <v>391</v>
      </c>
      <c r="E207" s="2" t="s">
        <v>77</v>
      </c>
      <c r="F207" s="2"/>
      <c r="G207" s="2"/>
      <c r="H207" s="2" t="s">
        <v>17</v>
      </c>
      <c r="I207" s="2" t="s">
        <v>132</v>
      </c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 t="s">
        <v>3162</v>
      </c>
      <c r="AB207" s="2" t="s">
        <v>3162</v>
      </c>
      <c r="AC207" s="2" t="s">
        <v>3162</v>
      </c>
      <c r="AD207" s="2" t="s">
        <v>3162</v>
      </c>
      <c r="AE207" s="2" t="s">
        <v>3162</v>
      </c>
      <c r="AF207" s="2" t="s">
        <v>3162</v>
      </c>
      <c r="AG207" s="2" t="s">
        <v>3162</v>
      </c>
      <c r="AH207" s="2"/>
    </row>
    <row r="208" spans="1:34" x14ac:dyDescent="0.25">
      <c r="A208" s="2">
        <v>332856</v>
      </c>
      <c r="B208" s="2" t="s">
        <v>1385</v>
      </c>
      <c r="C208" s="2" t="s">
        <v>378</v>
      </c>
      <c r="D208" s="2" t="s">
        <v>234</v>
      </c>
      <c r="E208" s="2" t="s">
        <v>77</v>
      </c>
      <c r="F208" s="2"/>
      <c r="G208" s="2"/>
      <c r="H208" s="2" t="s">
        <v>17</v>
      </c>
      <c r="I208" s="2" t="s">
        <v>132</v>
      </c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 t="s">
        <v>3162</v>
      </c>
      <c r="AC208" s="2" t="s">
        <v>3162</v>
      </c>
      <c r="AD208" s="2" t="s">
        <v>3162</v>
      </c>
      <c r="AE208" s="2" t="s">
        <v>3162</v>
      </c>
      <c r="AF208" s="2" t="s">
        <v>3162</v>
      </c>
      <c r="AG208" s="2" t="s">
        <v>3162</v>
      </c>
      <c r="AH208" s="2"/>
    </row>
    <row r="209" spans="1:34" x14ac:dyDescent="0.25">
      <c r="A209" s="2">
        <v>332864</v>
      </c>
      <c r="B209" s="2" t="s">
        <v>1571</v>
      </c>
      <c r="C209" s="2" t="s">
        <v>1572</v>
      </c>
      <c r="D209" s="2" t="s">
        <v>1573</v>
      </c>
      <c r="E209" s="2" t="s">
        <v>77</v>
      </c>
      <c r="F209" s="2">
        <v>36161</v>
      </c>
      <c r="G209" s="2" t="s">
        <v>213</v>
      </c>
      <c r="H209" s="2" t="s">
        <v>17</v>
      </c>
      <c r="I209" s="2" t="s">
        <v>132</v>
      </c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 t="s">
        <v>3162</v>
      </c>
      <c r="AD209" s="2" t="s">
        <v>3162</v>
      </c>
      <c r="AE209" s="2" t="s">
        <v>3162</v>
      </c>
      <c r="AF209" s="2" t="s">
        <v>3162</v>
      </c>
      <c r="AG209" s="2" t="s">
        <v>3162</v>
      </c>
      <c r="AH209" s="2"/>
    </row>
    <row r="210" spans="1:34" x14ac:dyDescent="0.25">
      <c r="A210" s="2">
        <v>332901</v>
      </c>
      <c r="B210" s="2" t="s">
        <v>1682</v>
      </c>
      <c r="C210" s="2" t="s">
        <v>345</v>
      </c>
      <c r="D210" s="2" t="s">
        <v>268</v>
      </c>
      <c r="E210" s="2" t="s">
        <v>78</v>
      </c>
      <c r="F210" s="2">
        <v>34708</v>
      </c>
      <c r="G210" s="2" t="s">
        <v>19</v>
      </c>
      <c r="H210" s="2" t="s">
        <v>17</v>
      </c>
      <c r="I210" s="2" t="s">
        <v>132</v>
      </c>
      <c r="J210" s="2" t="s">
        <v>1080</v>
      </c>
      <c r="K210" s="2"/>
      <c r="L210" s="2" t="s">
        <v>19</v>
      </c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 t="s">
        <v>3162</v>
      </c>
      <c r="AF210" s="2" t="s">
        <v>3162</v>
      </c>
      <c r="AG210" s="2" t="s">
        <v>3162</v>
      </c>
      <c r="AH210" s="2"/>
    </row>
    <row r="211" spans="1:34" x14ac:dyDescent="0.25">
      <c r="A211" s="2">
        <v>332914</v>
      </c>
      <c r="B211" s="2" t="s">
        <v>1809</v>
      </c>
      <c r="C211" s="2" t="s">
        <v>228</v>
      </c>
      <c r="D211" s="2" t="s">
        <v>1810</v>
      </c>
      <c r="E211" s="2" t="s">
        <v>77</v>
      </c>
      <c r="F211" s="2">
        <v>35769</v>
      </c>
      <c r="G211" s="2" t="s">
        <v>390</v>
      </c>
      <c r="H211" s="2" t="s">
        <v>17</v>
      </c>
      <c r="I211" s="2" t="s">
        <v>132</v>
      </c>
      <c r="J211" s="2" t="s">
        <v>15</v>
      </c>
      <c r="K211" s="2"/>
      <c r="L211" s="2" t="s">
        <v>31</v>
      </c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 t="s">
        <v>3162</v>
      </c>
      <c r="AF211" s="2" t="s">
        <v>3162</v>
      </c>
      <c r="AG211" s="2" t="s">
        <v>3162</v>
      </c>
      <c r="AH211" s="2"/>
    </row>
    <row r="212" spans="1:34" x14ac:dyDescent="0.25">
      <c r="A212" s="2">
        <v>332921</v>
      </c>
      <c r="B212" s="2" t="s">
        <v>1265</v>
      </c>
      <c r="C212" s="2" t="s">
        <v>228</v>
      </c>
      <c r="D212" s="2" t="s">
        <v>1266</v>
      </c>
      <c r="E212" s="2" t="s">
        <v>77</v>
      </c>
      <c r="F212" s="2">
        <v>35935</v>
      </c>
      <c r="G212" s="2" t="s">
        <v>19</v>
      </c>
      <c r="H212" s="2" t="s">
        <v>17</v>
      </c>
      <c r="I212" s="2" t="s">
        <v>132</v>
      </c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 t="s">
        <v>3162</v>
      </c>
      <c r="AC212" s="2" t="s">
        <v>3162</v>
      </c>
      <c r="AD212" s="2" t="s">
        <v>3162</v>
      </c>
      <c r="AE212" s="2" t="s">
        <v>3162</v>
      </c>
      <c r="AF212" s="2" t="s">
        <v>3162</v>
      </c>
      <c r="AG212" s="2" t="s">
        <v>3162</v>
      </c>
      <c r="AH212" s="2"/>
    </row>
    <row r="213" spans="1:34" x14ac:dyDescent="0.25">
      <c r="A213" s="2">
        <v>333055</v>
      </c>
      <c r="B213" s="2" t="s">
        <v>1481</v>
      </c>
      <c r="C213" s="2" t="s">
        <v>287</v>
      </c>
      <c r="D213" s="2" t="s">
        <v>1482</v>
      </c>
      <c r="E213" s="2" t="s">
        <v>78</v>
      </c>
      <c r="F213" s="2">
        <v>36539</v>
      </c>
      <c r="G213" s="2" t="s">
        <v>19</v>
      </c>
      <c r="H213" s="2" t="s">
        <v>17</v>
      </c>
      <c r="I213" s="2" t="s">
        <v>132</v>
      </c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</row>
    <row r="214" spans="1:34" x14ac:dyDescent="0.25">
      <c r="A214" s="2">
        <v>333061</v>
      </c>
      <c r="B214" s="2" t="s">
        <v>1510</v>
      </c>
      <c r="C214" s="2" t="s">
        <v>328</v>
      </c>
      <c r="D214" s="2" t="s">
        <v>478</v>
      </c>
      <c r="E214" s="2" t="s">
        <v>78</v>
      </c>
      <c r="F214" s="2">
        <v>35829</v>
      </c>
      <c r="G214" s="2" t="s">
        <v>19</v>
      </c>
      <c r="H214" s="2" t="s">
        <v>17</v>
      </c>
      <c r="I214" s="2" t="s">
        <v>132</v>
      </c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 t="s">
        <v>3162</v>
      </c>
      <c r="AD214" s="2" t="s">
        <v>3162</v>
      </c>
      <c r="AE214" s="2" t="s">
        <v>3162</v>
      </c>
      <c r="AF214" s="2" t="s">
        <v>3162</v>
      </c>
      <c r="AG214" s="2" t="s">
        <v>3162</v>
      </c>
      <c r="AH214" s="2"/>
    </row>
    <row r="215" spans="1:34" x14ac:dyDescent="0.25">
      <c r="A215" s="2">
        <v>333089</v>
      </c>
      <c r="B215" s="2" t="s">
        <v>1640</v>
      </c>
      <c r="C215" s="2" t="s">
        <v>635</v>
      </c>
      <c r="D215" s="2" t="s">
        <v>522</v>
      </c>
      <c r="E215" s="2" t="s">
        <v>78</v>
      </c>
      <c r="F215" s="2"/>
      <c r="G215" s="2"/>
      <c r="H215" s="2" t="s">
        <v>17</v>
      </c>
      <c r="I215" s="2" t="s">
        <v>132</v>
      </c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 t="s">
        <v>3162</v>
      </c>
      <c r="AB215" s="2" t="s">
        <v>3162</v>
      </c>
      <c r="AC215" s="2" t="s">
        <v>3162</v>
      </c>
      <c r="AD215" s="2" t="s">
        <v>3162</v>
      </c>
      <c r="AE215" s="2" t="s">
        <v>3162</v>
      </c>
      <c r="AF215" s="2" t="s">
        <v>3162</v>
      </c>
      <c r="AG215" s="2" t="s">
        <v>3162</v>
      </c>
      <c r="AH215" s="2"/>
    </row>
    <row r="216" spans="1:34" x14ac:dyDescent="0.25">
      <c r="A216" s="2">
        <v>333090</v>
      </c>
      <c r="B216" s="2" t="s">
        <v>1125</v>
      </c>
      <c r="C216" s="2" t="s">
        <v>304</v>
      </c>
      <c r="D216" s="2" t="s">
        <v>979</v>
      </c>
      <c r="E216" s="2" t="s">
        <v>78</v>
      </c>
      <c r="F216" s="2">
        <v>30847</v>
      </c>
      <c r="G216" s="2" t="s">
        <v>19</v>
      </c>
      <c r="H216" s="2" t="s">
        <v>17</v>
      </c>
      <c r="I216" s="2" t="s">
        <v>132</v>
      </c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 t="s">
        <v>3162</v>
      </c>
      <c r="AD216" s="2" t="s">
        <v>3162</v>
      </c>
      <c r="AE216" s="2" t="s">
        <v>3162</v>
      </c>
      <c r="AF216" s="2" t="s">
        <v>3162</v>
      </c>
      <c r="AG216" s="2" t="s">
        <v>3162</v>
      </c>
      <c r="AH216" s="2"/>
    </row>
    <row r="217" spans="1:34" x14ac:dyDescent="0.25">
      <c r="A217" s="2">
        <v>333093</v>
      </c>
      <c r="B217" s="2" t="s">
        <v>1230</v>
      </c>
      <c r="C217" s="2" t="s">
        <v>590</v>
      </c>
      <c r="D217" s="2" t="s">
        <v>602</v>
      </c>
      <c r="E217" s="2" t="s">
        <v>78</v>
      </c>
      <c r="F217" s="2"/>
      <c r="G217" s="2"/>
      <c r="H217" s="2" t="s">
        <v>17</v>
      </c>
      <c r="I217" s="2" t="s">
        <v>132</v>
      </c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 t="s">
        <v>3162</v>
      </c>
      <c r="AB217" s="2" t="s">
        <v>3162</v>
      </c>
      <c r="AC217" s="2" t="s">
        <v>3162</v>
      </c>
      <c r="AD217" s="2" t="s">
        <v>3162</v>
      </c>
      <c r="AE217" s="2" t="s">
        <v>3162</v>
      </c>
      <c r="AF217" s="2" t="s">
        <v>3162</v>
      </c>
      <c r="AG217" s="2" t="s">
        <v>3162</v>
      </c>
      <c r="AH217" s="2"/>
    </row>
    <row r="218" spans="1:34" x14ac:dyDescent="0.25">
      <c r="A218" s="2">
        <v>333104</v>
      </c>
      <c r="B218" s="2" t="s">
        <v>1610</v>
      </c>
      <c r="C218" s="2" t="s">
        <v>1611</v>
      </c>
      <c r="D218" s="2" t="s">
        <v>515</v>
      </c>
      <c r="E218" s="2" t="s">
        <v>78</v>
      </c>
      <c r="F218" s="2">
        <v>36528</v>
      </c>
      <c r="G218" s="2" t="s">
        <v>19</v>
      </c>
      <c r="H218" s="2" t="s">
        <v>17</v>
      </c>
      <c r="I218" s="2" t="s">
        <v>132</v>
      </c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 t="s">
        <v>3162</v>
      </c>
      <c r="AD218" s="2" t="s">
        <v>3162</v>
      </c>
      <c r="AE218" s="2" t="s">
        <v>3162</v>
      </c>
      <c r="AF218" s="2" t="s">
        <v>3162</v>
      </c>
      <c r="AG218" s="2" t="s">
        <v>3162</v>
      </c>
      <c r="AH218" s="2"/>
    </row>
    <row r="219" spans="1:34" x14ac:dyDescent="0.25">
      <c r="A219" s="2">
        <v>333149</v>
      </c>
      <c r="B219" s="2" t="s">
        <v>1122</v>
      </c>
      <c r="C219" s="2" t="s">
        <v>1078</v>
      </c>
      <c r="D219" s="2" t="s">
        <v>299</v>
      </c>
      <c r="E219" s="2" t="s">
        <v>77</v>
      </c>
      <c r="F219" s="2"/>
      <c r="G219" s="2"/>
      <c r="H219" s="2" t="s">
        <v>17</v>
      </c>
      <c r="I219" s="2" t="s">
        <v>132</v>
      </c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 t="s">
        <v>3162</v>
      </c>
      <c r="Y219" s="2"/>
      <c r="Z219" s="2"/>
      <c r="AA219" s="2" t="s">
        <v>3162</v>
      </c>
      <c r="AB219" s="2" t="s">
        <v>3162</v>
      </c>
      <c r="AC219" s="2" t="s">
        <v>3162</v>
      </c>
      <c r="AD219" s="2" t="s">
        <v>3162</v>
      </c>
      <c r="AE219" s="2" t="s">
        <v>3162</v>
      </c>
      <c r="AF219" s="2" t="s">
        <v>3162</v>
      </c>
      <c r="AG219" s="2" t="s">
        <v>3162</v>
      </c>
      <c r="AH219" s="2"/>
    </row>
    <row r="220" spans="1:34" x14ac:dyDescent="0.25">
      <c r="A220" s="2">
        <v>333175</v>
      </c>
      <c r="B220" s="2" t="s">
        <v>1123</v>
      </c>
      <c r="C220" s="2" t="s">
        <v>488</v>
      </c>
      <c r="D220" s="2" t="s">
        <v>269</v>
      </c>
      <c r="E220" s="2" t="s">
        <v>78</v>
      </c>
      <c r="F220" s="2">
        <v>33971</v>
      </c>
      <c r="G220" s="2" t="s">
        <v>19</v>
      </c>
      <c r="H220" s="2" t="s">
        <v>17</v>
      </c>
      <c r="I220" s="2" t="s">
        <v>132</v>
      </c>
      <c r="J220" s="2" t="s">
        <v>1080</v>
      </c>
      <c r="K220" s="2"/>
      <c r="L220" s="2" t="s">
        <v>38</v>
      </c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 t="s">
        <v>3162</v>
      </c>
      <c r="AG220" s="2" t="s">
        <v>3162</v>
      </c>
      <c r="AH220" s="2"/>
    </row>
    <row r="221" spans="1:34" x14ac:dyDescent="0.25">
      <c r="A221" s="2">
        <v>333212</v>
      </c>
      <c r="B221" s="2" t="s">
        <v>1304</v>
      </c>
      <c r="C221" s="2" t="s">
        <v>612</v>
      </c>
      <c r="D221" s="2" t="s">
        <v>541</v>
      </c>
      <c r="E221" s="2" t="s">
        <v>77</v>
      </c>
      <c r="F221" s="2"/>
      <c r="G221" s="2"/>
      <c r="H221" s="2" t="s">
        <v>17</v>
      </c>
      <c r="I221" s="2" t="s">
        <v>132</v>
      </c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 t="s">
        <v>3162</v>
      </c>
      <c r="AE221" s="2" t="s">
        <v>3162</v>
      </c>
      <c r="AF221" s="2" t="s">
        <v>3162</v>
      </c>
      <c r="AG221" s="2" t="s">
        <v>3162</v>
      </c>
      <c r="AH221" s="2"/>
    </row>
    <row r="222" spans="1:34" x14ac:dyDescent="0.25">
      <c r="A222" s="2">
        <v>333219</v>
      </c>
      <c r="B222" s="2" t="s">
        <v>1186</v>
      </c>
      <c r="C222" s="2" t="s">
        <v>325</v>
      </c>
      <c r="D222" s="2" t="s">
        <v>938</v>
      </c>
      <c r="E222" s="2" t="s">
        <v>78</v>
      </c>
      <c r="F222" s="2">
        <v>35587</v>
      </c>
      <c r="G222" s="2" t="s">
        <v>732</v>
      </c>
      <c r="H222" s="2" t="s">
        <v>17</v>
      </c>
      <c r="I222" s="2" t="s">
        <v>132</v>
      </c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 t="s">
        <v>3162</v>
      </c>
      <c r="AD222" s="2" t="s">
        <v>3162</v>
      </c>
      <c r="AE222" s="2" t="s">
        <v>3162</v>
      </c>
      <c r="AF222" s="2" t="s">
        <v>3162</v>
      </c>
      <c r="AG222" s="2" t="s">
        <v>3162</v>
      </c>
      <c r="AH222" s="2"/>
    </row>
    <row r="223" spans="1:34" x14ac:dyDescent="0.25">
      <c r="A223" s="2">
        <v>333298</v>
      </c>
      <c r="B223" s="2" t="s">
        <v>1618</v>
      </c>
      <c r="C223" s="2" t="s">
        <v>328</v>
      </c>
      <c r="D223" s="2" t="s">
        <v>957</v>
      </c>
      <c r="E223" s="2" t="s">
        <v>78</v>
      </c>
      <c r="F223" s="2">
        <v>35499</v>
      </c>
      <c r="G223" s="2" t="s">
        <v>19</v>
      </c>
      <c r="H223" s="2" t="s">
        <v>17</v>
      </c>
      <c r="I223" s="2" t="s">
        <v>132</v>
      </c>
      <c r="J223" s="2" t="s">
        <v>1080</v>
      </c>
      <c r="K223" s="2"/>
      <c r="L223" s="2" t="s">
        <v>19</v>
      </c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 t="s">
        <v>3162</v>
      </c>
      <c r="AF223" s="2" t="s">
        <v>3162</v>
      </c>
      <c r="AG223" s="2" t="s">
        <v>3162</v>
      </c>
      <c r="AH223" s="2"/>
    </row>
    <row r="224" spans="1:34" x14ac:dyDescent="0.25">
      <c r="A224" s="2">
        <v>333356</v>
      </c>
      <c r="B224" s="2" t="s">
        <v>1340</v>
      </c>
      <c r="C224" s="2" t="s">
        <v>727</v>
      </c>
      <c r="D224" s="2" t="s">
        <v>618</v>
      </c>
      <c r="E224" s="2" t="s">
        <v>77</v>
      </c>
      <c r="F224" s="2">
        <v>35431</v>
      </c>
      <c r="G224" s="2" t="s">
        <v>1341</v>
      </c>
      <c r="H224" s="2" t="s">
        <v>17</v>
      </c>
      <c r="I224" s="2" t="s">
        <v>132</v>
      </c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 t="s">
        <v>3162</v>
      </c>
      <c r="AD224" s="2" t="s">
        <v>3162</v>
      </c>
      <c r="AE224" s="2" t="s">
        <v>3162</v>
      </c>
      <c r="AF224" s="2" t="s">
        <v>3162</v>
      </c>
      <c r="AG224" s="2" t="s">
        <v>3162</v>
      </c>
      <c r="AH224" s="2"/>
    </row>
    <row r="225" spans="1:34" x14ac:dyDescent="0.25">
      <c r="A225" s="2">
        <v>333364</v>
      </c>
      <c r="B225" s="2" t="s">
        <v>1218</v>
      </c>
      <c r="C225" s="2" t="s">
        <v>485</v>
      </c>
      <c r="D225" s="2" t="s">
        <v>308</v>
      </c>
      <c r="E225" s="2" t="s">
        <v>77</v>
      </c>
      <c r="F225" s="2"/>
      <c r="G225" s="2"/>
      <c r="H225" s="2" t="s">
        <v>17</v>
      </c>
      <c r="I225" s="2" t="s">
        <v>132</v>
      </c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 t="s">
        <v>3162</v>
      </c>
      <c r="AB225" s="2" t="s">
        <v>3162</v>
      </c>
      <c r="AC225" s="2" t="s">
        <v>3162</v>
      </c>
      <c r="AD225" s="2" t="s">
        <v>3162</v>
      </c>
      <c r="AE225" s="2" t="s">
        <v>3162</v>
      </c>
      <c r="AF225" s="2" t="s">
        <v>3162</v>
      </c>
      <c r="AG225" s="2" t="s">
        <v>3162</v>
      </c>
      <c r="AH225" s="2"/>
    </row>
    <row r="226" spans="1:34" x14ac:dyDescent="0.25">
      <c r="A226" s="2">
        <v>333515</v>
      </c>
      <c r="B226" s="2" t="s">
        <v>1705</v>
      </c>
      <c r="C226" s="2" t="s">
        <v>228</v>
      </c>
      <c r="D226" s="2" t="s">
        <v>528</v>
      </c>
      <c r="E226" s="2" t="s">
        <v>78</v>
      </c>
      <c r="F226" s="2">
        <v>34336</v>
      </c>
      <c r="G226" s="2" t="s">
        <v>19</v>
      </c>
      <c r="H226" s="2" t="s">
        <v>17</v>
      </c>
      <c r="I226" s="2" t="s">
        <v>132</v>
      </c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 t="s">
        <v>3162</v>
      </c>
      <c r="AD226" s="2" t="s">
        <v>3162</v>
      </c>
      <c r="AE226" s="2" t="s">
        <v>3162</v>
      </c>
      <c r="AF226" s="2" t="s">
        <v>3162</v>
      </c>
      <c r="AG226" s="2" t="s">
        <v>3162</v>
      </c>
      <c r="AH226" s="2"/>
    </row>
    <row r="227" spans="1:34" x14ac:dyDescent="0.25">
      <c r="A227" s="2">
        <v>333668</v>
      </c>
      <c r="B227" s="2" t="s">
        <v>1285</v>
      </c>
      <c r="C227" s="2" t="s">
        <v>704</v>
      </c>
      <c r="D227" s="2" t="s">
        <v>400</v>
      </c>
      <c r="E227" s="2" t="s">
        <v>77</v>
      </c>
      <c r="F227" s="2"/>
      <c r="G227" s="2"/>
      <c r="H227" s="2" t="s">
        <v>17</v>
      </c>
      <c r="I227" s="2" t="s">
        <v>132</v>
      </c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 t="s">
        <v>3162</v>
      </c>
      <c r="AB227" s="2" t="s">
        <v>3162</v>
      </c>
      <c r="AC227" s="2" t="s">
        <v>3162</v>
      </c>
      <c r="AD227" s="2" t="s">
        <v>3162</v>
      </c>
      <c r="AE227" s="2" t="s">
        <v>3162</v>
      </c>
      <c r="AF227" s="2" t="s">
        <v>3162</v>
      </c>
      <c r="AG227" s="2" t="s">
        <v>3162</v>
      </c>
      <c r="AH227" s="2"/>
    </row>
    <row r="228" spans="1:34" x14ac:dyDescent="0.25">
      <c r="A228" s="2">
        <v>333681</v>
      </c>
      <c r="B228" s="2" t="s">
        <v>2273</v>
      </c>
      <c r="C228" s="2" t="s">
        <v>214</v>
      </c>
      <c r="D228" s="2" t="s">
        <v>2274</v>
      </c>
      <c r="E228" s="2" t="s">
        <v>77</v>
      </c>
      <c r="F228" s="2"/>
      <c r="G228" s="2"/>
      <c r="H228" s="2" t="s">
        <v>17</v>
      </c>
      <c r="I228" s="2" t="s">
        <v>132</v>
      </c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 t="s">
        <v>3162</v>
      </c>
      <c r="AB228" s="2" t="s">
        <v>3162</v>
      </c>
      <c r="AC228" s="2" t="s">
        <v>3162</v>
      </c>
      <c r="AD228" s="2" t="s">
        <v>3162</v>
      </c>
      <c r="AE228" s="2" t="s">
        <v>3162</v>
      </c>
      <c r="AF228" s="2" t="s">
        <v>3162</v>
      </c>
      <c r="AG228" s="2" t="s">
        <v>3162</v>
      </c>
      <c r="AH228" s="2"/>
    </row>
    <row r="229" spans="1:34" x14ac:dyDescent="0.25">
      <c r="A229" s="2">
        <v>333716</v>
      </c>
      <c r="B229" s="2" t="s">
        <v>1473</v>
      </c>
      <c r="C229" s="2" t="s">
        <v>882</v>
      </c>
      <c r="D229" s="2" t="s">
        <v>1474</v>
      </c>
      <c r="E229" s="2" t="s">
        <v>78</v>
      </c>
      <c r="F229" s="2">
        <v>28929</v>
      </c>
      <c r="G229" s="2" t="s">
        <v>19</v>
      </c>
      <c r="H229" s="2" t="s">
        <v>17</v>
      </c>
      <c r="I229" s="2" t="s">
        <v>132</v>
      </c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 t="s">
        <v>3162</v>
      </c>
      <c r="AE229" s="2" t="s">
        <v>3162</v>
      </c>
      <c r="AF229" s="2" t="s">
        <v>3162</v>
      </c>
      <c r="AG229" s="2" t="s">
        <v>3162</v>
      </c>
      <c r="AH229" s="2"/>
    </row>
    <row r="230" spans="1:34" x14ac:dyDescent="0.25">
      <c r="A230" s="2">
        <v>333822</v>
      </c>
      <c r="B230" s="2" t="s">
        <v>1475</v>
      </c>
      <c r="C230" s="2" t="s">
        <v>739</v>
      </c>
      <c r="D230" s="2" t="s">
        <v>423</v>
      </c>
      <c r="E230" s="2" t="s">
        <v>77</v>
      </c>
      <c r="F230" s="2"/>
      <c r="G230" s="2"/>
      <c r="H230" s="2" t="s">
        <v>17</v>
      </c>
      <c r="I230" s="2" t="s">
        <v>132</v>
      </c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 t="s">
        <v>3162</v>
      </c>
      <c r="AB230" s="2" t="s">
        <v>3162</v>
      </c>
      <c r="AC230" s="2" t="s">
        <v>3162</v>
      </c>
      <c r="AD230" s="2" t="s">
        <v>3162</v>
      </c>
      <c r="AE230" s="2" t="s">
        <v>3162</v>
      </c>
      <c r="AF230" s="2" t="s">
        <v>3162</v>
      </c>
      <c r="AG230" s="2" t="s">
        <v>3162</v>
      </c>
      <c r="AH230" s="2"/>
    </row>
    <row r="231" spans="1:34" x14ac:dyDescent="0.25">
      <c r="A231" s="2">
        <v>333824</v>
      </c>
      <c r="B231" s="2" t="s">
        <v>1243</v>
      </c>
      <c r="C231" s="2" t="s">
        <v>913</v>
      </c>
      <c r="D231" s="2" t="s">
        <v>764</v>
      </c>
      <c r="E231" s="2" t="s">
        <v>77</v>
      </c>
      <c r="F231" s="2"/>
      <c r="G231" s="2"/>
      <c r="H231" s="2" t="s">
        <v>17</v>
      </c>
      <c r="I231" s="2" t="s">
        <v>132</v>
      </c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 t="s">
        <v>3162</v>
      </c>
      <c r="AB231" s="2" t="s">
        <v>3162</v>
      </c>
      <c r="AC231" s="2" t="s">
        <v>3162</v>
      </c>
      <c r="AD231" s="2" t="s">
        <v>3162</v>
      </c>
      <c r="AE231" s="2" t="s">
        <v>3162</v>
      </c>
      <c r="AF231" s="2" t="s">
        <v>3162</v>
      </c>
      <c r="AG231" s="2" t="s">
        <v>3162</v>
      </c>
      <c r="AH231" s="2"/>
    </row>
    <row r="232" spans="1:34" x14ac:dyDescent="0.25">
      <c r="A232" s="2">
        <v>333841</v>
      </c>
      <c r="B232" s="2" t="s">
        <v>1338</v>
      </c>
      <c r="C232" s="2" t="s">
        <v>704</v>
      </c>
      <c r="D232" s="2" t="s">
        <v>288</v>
      </c>
      <c r="E232" s="2" t="s">
        <v>78</v>
      </c>
      <c r="F232" s="2">
        <v>35065</v>
      </c>
      <c r="G232" s="2" t="s">
        <v>925</v>
      </c>
      <c r="H232" s="2" t="s">
        <v>17</v>
      </c>
      <c r="I232" s="2" t="s">
        <v>132</v>
      </c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 t="s">
        <v>3162</v>
      </c>
      <c r="AD232" s="2" t="s">
        <v>3162</v>
      </c>
      <c r="AE232" s="2" t="s">
        <v>3162</v>
      </c>
      <c r="AF232" s="2" t="s">
        <v>3162</v>
      </c>
      <c r="AG232" s="2" t="s">
        <v>3162</v>
      </c>
      <c r="AH232" s="2"/>
    </row>
    <row r="233" spans="1:34" x14ac:dyDescent="0.25">
      <c r="A233" s="2">
        <v>333848</v>
      </c>
      <c r="B233" s="2" t="s">
        <v>1157</v>
      </c>
      <c r="C233" s="2" t="s">
        <v>1158</v>
      </c>
      <c r="D233" s="2" t="s">
        <v>1159</v>
      </c>
      <c r="E233" s="2" t="s">
        <v>78</v>
      </c>
      <c r="F233" s="2"/>
      <c r="G233" s="2"/>
      <c r="H233" s="2" t="s">
        <v>17</v>
      </c>
      <c r="I233" s="2" t="s">
        <v>132</v>
      </c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 t="s">
        <v>3162</v>
      </c>
      <c r="Z233" s="2"/>
      <c r="AA233" s="2" t="s">
        <v>3162</v>
      </c>
      <c r="AB233" s="2" t="s">
        <v>3162</v>
      </c>
      <c r="AC233" s="2" t="s">
        <v>3162</v>
      </c>
      <c r="AD233" s="2" t="s">
        <v>3162</v>
      </c>
      <c r="AE233" s="2" t="s">
        <v>3162</v>
      </c>
      <c r="AF233" s="2" t="s">
        <v>3162</v>
      </c>
      <c r="AG233" s="2" t="s">
        <v>3162</v>
      </c>
      <c r="AH233" s="2"/>
    </row>
    <row r="234" spans="1:34" x14ac:dyDescent="0.25">
      <c r="A234" s="2">
        <v>333852</v>
      </c>
      <c r="B234" s="2" t="s">
        <v>1194</v>
      </c>
      <c r="C234" s="2" t="s">
        <v>247</v>
      </c>
      <c r="D234" s="2" t="s">
        <v>291</v>
      </c>
      <c r="E234" s="2" t="s">
        <v>78</v>
      </c>
      <c r="F234" s="2"/>
      <c r="G234" s="2"/>
      <c r="H234" s="2" t="s">
        <v>17</v>
      </c>
      <c r="I234" s="2" t="s">
        <v>132</v>
      </c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 t="s">
        <v>3162</v>
      </c>
      <c r="AB234" s="2" t="s">
        <v>3162</v>
      </c>
      <c r="AC234" s="2" t="s">
        <v>3162</v>
      </c>
      <c r="AD234" s="2" t="s">
        <v>3162</v>
      </c>
      <c r="AE234" s="2" t="s">
        <v>3162</v>
      </c>
      <c r="AF234" s="2" t="s">
        <v>3162</v>
      </c>
      <c r="AG234" s="2" t="s">
        <v>3162</v>
      </c>
      <c r="AH234" s="2"/>
    </row>
    <row r="235" spans="1:34" x14ac:dyDescent="0.25">
      <c r="A235" s="2">
        <v>333854</v>
      </c>
      <c r="B235" s="2" t="s">
        <v>1566</v>
      </c>
      <c r="C235" s="2" t="s">
        <v>292</v>
      </c>
      <c r="D235" s="2" t="s">
        <v>1552</v>
      </c>
      <c r="E235" s="2" t="s">
        <v>77</v>
      </c>
      <c r="F235" s="2">
        <v>32403</v>
      </c>
      <c r="G235" s="2" t="s">
        <v>240</v>
      </c>
      <c r="H235" s="2" t="s">
        <v>17</v>
      </c>
      <c r="I235" s="2" t="s">
        <v>132</v>
      </c>
      <c r="J235" s="2" t="s">
        <v>1080</v>
      </c>
      <c r="K235" s="2"/>
      <c r="L235" s="2" t="s">
        <v>68</v>
      </c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 t="s">
        <v>3162</v>
      </c>
      <c r="AG235" s="2" t="s">
        <v>3162</v>
      </c>
      <c r="AH235" s="2"/>
    </row>
    <row r="236" spans="1:34" x14ac:dyDescent="0.25">
      <c r="A236" s="2">
        <v>333858</v>
      </c>
      <c r="B236" s="2" t="s">
        <v>1239</v>
      </c>
      <c r="C236" s="2" t="s">
        <v>214</v>
      </c>
      <c r="D236" s="2" t="s">
        <v>433</v>
      </c>
      <c r="E236" s="2" t="s">
        <v>78</v>
      </c>
      <c r="F236" s="2"/>
      <c r="G236" s="2"/>
      <c r="H236" s="2" t="s">
        <v>17</v>
      </c>
      <c r="I236" s="2" t="s">
        <v>132</v>
      </c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 t="s">
        <v>3162</v>
      </c>
      <c r="AB236" s="2" t="s">
        <v>3162</v>
      </c>
      <c r="AC236" s="2" t="s">
        <v>3162</v>
      </c>
      <c r="AD236" s="2" t="s">
        <v>3162</v>
      </c>
      <c r="AE236" s="2" t="s">
        <v>3162</v>
      </c>
      <c r="AF236" s="2" t="s">
        <v>3162</v>
      </c>
      <c r="AG236" s="2" t="s">
        <v>3162</v>
      </c>
      <c r="AH236" s="2"/>
    </row>
    <row r="237" spans="1:34" x14ac:dyDescent="0.25">
      <c r="A237" s="2">
        <v>333865</v>
      </c>
      <c r="B237" s="2" t="s">
        <v>1244</v>
      </c>
      <c r="C237" s="2" t="s">
        <v>441</v>
      </c>
      <c r="D237" s="2" t="s">
        <v>757</v>
      </c>
      <c r="E237" s="2" t="s">
        <v>77</v>
      </c>
      <c r="F237" s="2">
        <v>35739</v>
      </c>
      <c r="G237" s="2" t="s">
        <v>19</v>
      </c>
      <c r="H237" s="2" t="s">
        <v>17</v>
      </c>
      <c r="I237" s="2" t="s">
        <v>132</v>
      </c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 t="s">
        <v>3162</v>
      </c>
      <c r="AD237" s="2" t="s">
        <v>3162</v>
      </c>
      <c r="AE237" s="2" t="s">
        <v>3162</v>
      </c>
      <c r="AF237" s="2" t="s">
        <v>3162</v>
      </c>
      <c r="AG237" s="2" t="s">
        <v>3162</v>
      </c>
      <c r="AH237" s="2"/>
    </row>
    <row r="238" spans="1:34" x14ac:dyDescent="0.25">
      <c r="A238" s="2">
        <v>333913</v>
      </c>
      <c r="B238" s="2" t="s">
        <v>1532</v>
      </c>
      <c r="C238" s="2" t="s">
        <v>1533</v>
      </c>
      <c r="D238" s="2" t="s">
        <v>319</v>
      </c>
      <c r="E238" s="2" t="s">
        <v>78</v>
      </c>
      <c r="F238" s="2"/>
      <c r="G238" s="2"/>
      <c r="H238" s="2" t="s">
        <v>17</v>
      </c>
      <c r="I238" s="2" t="s">
        <v>132</v>
      </c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 t="s">
        <v>3162</v>
      </c>
      <c r="AB238" s="2" t="s">
        <v>3162</v>
      </c>
      <c r="AC238" s="2" t="s">
        <v>3162</v>
      </c>
      <c r="AD238" s="2" t="s">
        <v>3162</v>
      </c>
      <c r="AE238" s="2" t="s">
        <v>3162</v>
      </c>
      <c r="AF238" s="2" t="s">
        <v>3162</v>
      </c>
      <c r="AG238" s="2" t="s">
        <v>3162</v>
      </c>
      <c r="AH238" s="2"/>
    </row>
    <row r="239" spans="1:34" x14ac:dyDescent="0.25">
      <c r="A239" s="2">
        <v>333915</v>
      </c>
      <c r="B239" s="2" t="s">
        <v>1183</v>
      </c>
      <c r="C239" s="2" t="s">
        <v>249</v>
      </c>
      <c r="D239" s="2" t="s">
        <v>847</v>
      </c>
      <c r="E239" s="2" t="s">
        <v>78</v>
      </c>
      <c r="F239" s="2"/>
      <c r="G239" s="2"/>
      <c r="H239" s="2" t="s">
        <v>17</v>
      </c>
      <c r="I239" s="2" t="s">
        <v>132</v>
      </c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 t="s">
        <v>3162</v>
      </c>
      <c r="AB239" s="2" t="s">
        <v>3162</v>
      </c>
      <c r="AC239" s="2" t="s">
        <v>3162</v>
      </c>
      <c r="AD239" s="2" t="s">
        <v>3162</v>
      </c>
      <c r="AE239" s="2" t="s">
        <v>3162</v>
      </c>
      <c r="AF239" s="2" t="s">
        <v>3162</v>
      </c>
      <c r="AG239" s="2" t="s">
        <v>3162</v>
      </c>
      <c r="AH239" s="2"/>
    </row>
    <row r="240" spans="1:34" x14ac:dyDescent="0.25">
      <c r="A240" s="2">
        <v>333924</v>
      </c>
      <c r="B240" s="2" t="s">
        <v>1124</v>
      </c>
      <c r="C240" s="2" t="s">
        <v>247</v>
      </c>
      <c r="D240" s="2" t="s">
        <v>426</v>
      </c>
      <c r="E240" s="2" t="s">
        <v>78</v>
      </c>
      <c r="F240" s="2"/>
      <c r="G240" s="2"/>
      <c r="H240" s="2" t="s">
        <v>17</v>
      </c>
      <c r="I240" s="2" t="s">
        <v>132</v>
      </c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 t="s">
        <v>3162</v>
      </c>
      <c r="AB240" s="2" t="s">
        <v>3162</v>
      </c>
      <c r="AC240" s="2" t="s">
        <v>3162</v>
      </c>
      <c r="AD240" s="2" t="s">
        <v>3162</v>
      </c>
      <c r="AE240" s="2" t="s">
        <v>3162</v>
      </c>
      <c r="AF240" s="2" t="s">
        <v>3162</v>
      </c>
      <c r="AG240" s="2" t="s">
        <v>3162</v>
      </c>
      <c r="AH240" s="2"/>
    </row>
    <row r="241" spans="1:34" x14ac:dyDescent="0.25">
      <c r="A241" s="2">
        <v>333939</v>
      </c>
      <c r="B241" s="2" t="s">
        <v>1899</v>
      </c>
      <c r="C241" s="2" t="s">
        <v>228</v>
      </c>
      <c r="D241" s="2" t="s">
        <v>660</v>
      </c>
      <c r="E241" s="2" t="s">
        <v>78</v>
      </c>
      <c r="F241" s="2"/>
      <c r="G241" s="2"/>
      <c r="H241" s="2" t="s">
        <v>17</v>
      </c>
      <c r="I241" s="2" t="s">
        <v>132</v>
      </c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 t="s">
        <v>3162</v>
      </c>
      <c r="AC241" s="2" t="s">
        <v>3162</v>
      </c>
      <c r="AD241" s="2" t="s">
        <v>3162</v>
      </c>
      <c r="AE241" s="2" t="s">
        <v>3162</v>
      </c>
      <c r="AF241" s="2" t="s">
        <v>3162</v>
      </c>
      <c r="AG241" s="2" t="s">
        <v>3162</v>
      </c>
      <c r="AH241" s="2"/>
    </row>
    <row r="242" spans="1:34" x14ac:dyDescent="0.25">
      <c r="A242" s="2">
        <v>333946</v>
      </c>
      <c r="B242" s="2" t="s">
        <v>1116</v>
      </c>
      <c r="C242" s="2" t="s">
        <v>244</v>
      </c>
      <c r="D242" s="2" t="s">
        <v>1117</v>
      </c>
      <c r="E242" s="2" t="s">
        <v>78</v>
      </c>
      <c r="F242" s="2"/>
      <c r="G242" s="2"/>
      <c r="H242" s="2" t="s">
        <v>17</v>
      </c>
      <c r="I242" s="2" t="s">
        <v>132</v>
      </c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 t="s">
        <v>3162</v>
      </c>
      <c r="AB242" s="2" t="s">
        <v>3162</v>
      </c>
      <c r="AC242" s="2" t="s">
        <v>3162</v>
      </c>
      <c r="AD242" s="2" t="s">
        <v>3162</v>
      </c>
      <c r="AE242" s="2" t="s">
        <v>3162</v>
      </c>
      <c r="AF242" s="2" t="s">
        <v>3162</v>
      </c>
      <c r="AG242" s="2" t="s">
        <v>3162</v>
      </c>
      <c r="AH242" s="2"/>
    </row>
    <row r="243" spans="1:34" x14ac:dyDescent="0.25">
      <c r="A243" s="2">
        <v>333952</v>
      </c>
      <c r="B243" s="2" t="s">
        <v>2144</v>
      </c>
      <c r="C243" s="2" t="s">
        <v>661</v>
      </c>
      <c r="D243" s="2" t="s">
        <v>400</v>
      </c>
      <c r="E243" s="2" t="s">
        <v>78</v>
      </c>
      <c r="F243" s="2"/>
      <c r="G243" s="2"/>
      <c r="H243" s="2" t="s">
        <v>17</v>
      </c>
      <c r="I243" s="2" t="s">
        <v>132</v>
      </c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 t="s">
        <v>3162</v>
      </c>
      <c r="AB243" s="2" t="s">
        <v>3162</v>
      </c>
      <c r="AC243" s="2" t="s">
        <v>3162</v>
      </c>
      <c r="AD243" s="2" t="s">
        <v>3162</v>
      </c>
      <c r="AE243" s="2" t="s">
        <v>3162</v>
      </c>
      <c r="AF243" s="2" t="s">
        <v>3162</v>
      </c>
      <c r="AG243" s="2" t="s">
        <v>3162</v>
      </c>
      <c r="AH243" s="2"/>
    </row>
    <row r="244" spans="1:34" x14ac:dyDescent="0.25">
      <c r="A244" s="2">
        <v>333960</v>
      </c>
      <c r="B244" s="2" t="s">
        <v>1581</v>
      </c>
      <c r="C244" s="2" t="s">
        <v>244</v>
      </c>
      <c r="D244" s="2" t="s">
        <v>606</v>
      </c>
      <c r="E244" s="2" t="s">
        <v>78</v>
      </c>
      <c r="F244" s="2">
        <v>35796</v>
      </c>
      <c r="G244" s="2" t="s">
        <v>1582</v>
      </c>
      <c r="H244" s="2" t="s">
        <v>17</v>
      </c>
      <c r="I244" s="2" t="s">
        <v>132</v>
      </c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 t="s">
        <v>3162</v>
      </c>
      <c r="AE244" s="2" t="s">
        <v>3162</v>
      </c>
      <c r="AF244" s="2" t="s">
        <v>3162</v>
      </c>
      <c r="AG244" s="2" t="s">
        <v>3162</v>
      </c>
      <c r="AH244" s="2"/>
    </row>
    <row r="245" spans="1:34" x14ac:dyDescent="0.25">
      <c r="A245" s="2">
        <v>333972</v>
      </c>
      <c r="B245" s="2" t="s">
        <v>1222</v>
      </c>
      <c r="C245" s="2" t="s">
        <v>228</v>
      </c>
      <c r="D245" s="2" t="s">
        <v>1223</v>
      </c>
      <c r="E245" s="2" t="s">
        <v>77</v>
      </c>
      <c r="F245" s="2"/>
      <c r="G245" s="2"/>
      <c r="H245" s="2" t="s">
        <v>17</v>
      </c>
      <c r="I245" s="2" t="s">
        <v>132</v>
      </c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 t="s">
        <v>3162</v>
      </c>
      <c r="AB245" s="2" t="s">
        <v>3162</v>
      </c>
      <c r="AC245" s="2" t="s">
        <v>3162</v>
      </c>
      <c r="AD245" s="2" t="s">
        <v>3162</v>
      </c>
      <c r="AE245" s="2" t="s">
        <v>3162</v>
      </c>
      <c r="AF245" s="2" t="s">
        <v>3162</v>
      </c>
      <c r="AG245" s="2" t="s">
        <v>3162</v>
      </c>
      <c r="AH245" s="2"/>
    </row>
    <row r="246" spans="1:34" x14ac:dyDescent="0.25">
      <c r="A246" s="2">
        <v>333988</v>
      </c>
      <c r="B246" s="2" t="s">
        <v>1616</v>
      </c>
      <c r="C246" s="2" t="s">
        <v>249</v>
      </c>
      <c r="D246" s="2" t="s">
        <v>1139</v>
      </c>
      <c r="E246" s="2" t="s">
        <v>77</v>
      </c>
      <c r="F246" s="2"/>
      <c r="G246" s="2"/>
      <c r="H246" s="2" t="s">
        <v>17</v>
      </c>
      <c r="I246" s="2" t="s">
        <v>132</v>
      </c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 t="s">
        <v>3162</v>
      </c>
      <c r="AC246" s="2" t="s">
        <v>3162</v>
      </c>
      <c r="AD246" s="2" t="s">
        <v>3162</v>
      </c>
      <c r="AE246" s="2" t="s">
        <v>3162</v>
      </c>
      <c r="AF246" s="2" t="s">
        <v>3162</v>
      </c>
      <c r="AG246" s="2" t="s">
        <v>3162</v>
      </c>
      <c r="AH246" s="2"/>
    </row>
    <row r="247" spans="1:34" x14ac:dyDescent="0.25">
      <c r="A247" s="2">
        <v>334001</v>
      </c>
      <c r="B247" s="2" t="s">
        <v>1334</v>
      </c>
      <c r="C247" s="2" t="s">
        <v>228</v>
      </c>
      <c r="D247" s="2" t="s">
        <v>1136</v>
      </c>
      <c r="E247" s="2" t="s">
        <v>78</v>
      </c>
      <c r="F247" s="2">
        <v>29793</v>
      </c>
      <c r="G247" s="2" t="s">
        <v>19</v>
      </c>
      <c r="H247" s="2" t="s">
        <v>17</v>
      </c>
      <c r="I247" s="2" t="s">
        <v>132</v>
      </c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 t="s">
        <v>3162</v>
      </c>
      <c r="AE247" s="2" t="s">
        <v>3162</v>
      </c>
      <c r="AF247" s="2" t="s">
        <v>3162</v>
      </c>
      <c r="AG247" s="2" t="s">
        <v>3162</v>
      </c>
      <c r="AH247" s="2"/>
    </row>
    <row r="248" spans="1:34" x14ac:dyDescent="0.25">
      <c r="A248" s="2">
        <v>334017</v>
      </c>
      <c r="B248" s="2" t="s">
        <v>1120</v>
      </c>
      <c r="C248" s="2" t="s">
        <v>328</v>
      </c>
      <c r="D248" s="2" t="s">
        <v>311</v>
      </c>
      <c r="E248" s="2" t="s">
        <v>77</v>
      </c>
      <c r="F248" s="2"/>
      <c r="G248" s="2"/>
      <c r="H248" s="2" t="s">
        <v>17</v>
      </c>
      <c r="I248" s="2" t="s">
        <v>132</v>
      </c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 t="s">
        <v>3162</v>
      </c>
      <c r="AB248" s="2" t="s">
        <v>3162</v>
      </c>
      <c r="AC248" s="2" t="s">
        <v>3162</v>
      </c>
      <c r="AD248" s="2" t="s">
        <v>3162</v>
      </c>
      <c r="AE248" s="2" t="s">
        <v>3162</v>
      </c>
      <c r="AF248" s="2" t="s">
        <v>3162</v>
      </c>
      <c r="AG248" s="2" t="s">
        <v>3162</v>
      </c>
      <c r="AH248" s="2"/>
    </row>
    <row r="249" spans="1:34" x14ac:dyDescent="0.25">
      <c r="A249" s="2">
        <v>334020</v>
      </c>
      <c r="B249" s="2" t="s">
        <v>1113</v>
      </c>
      <c r="C249" s="2" t="s">
        <v>556</v>
      </c>
      <c r="D249" s="2" t="s">
        <v>421</v>
      </c>
      <c r="E249" s="2" t="s">
        <v>78</v>
      </c>
      <c r="F249" s="2"/>
      <c r="G249" s="2"/>
      <c r="H249" s="2" t="s">
        <v>17</v>
      </c>
      <c r="I249" s="2" t="s">
        <v>132</v>
      </c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 t="s">
        <v>3162</v>
      </c>
      <c r="AB249" s="2" t="s">
        <v>3162</v>
      </c>
      <c r="AC249" s="2" t="s">
        <v>3162</v>
      </c>
      <c r="AD249" s="2" t="s">
        <v>3162</v>
      </c>
      <c r="AE249" s="2" t="s">
        <v>3162</v>
      </c>
      <c r="AF249" s="2" t="s">
        <v>3162</v>
      </c>
      <c r="AG249" s="2" t="s">
        <v>3162</v>
      </c>
      <c r="AH249" s="2"/>
    </row>
    <row r="250" spans="1:34" x14ac:dyDescent="0.25">
      <c r="A250" s="2">
        <v>334060</v>
      </c>
      <c r="B250" s="2" t="s">
        <v>1126</v>
      </c>
      <c r="C250" s="2" t="s">
        <v>446</v>
      </c>
      <c r="D250" s="2" t="s">
        <v>222</v>
      </c>
      <c r="E250" s="2" t="s">
        <v>78</v>
      </c>
      <c r="F250" s="2"/>
      <c r="G250" s="2"/>
      <c r="H250" s="2" t="s">
        <v>17</v>
      </c>
      <c r="I250" s="2" t="s">
        <v>132</v>
      </c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 t="s">
        <v>3162</v>
      </c>
      <c r="Y250" s="2"/>
      <c r="Z250" s="2"/>
      <c r="AA250" s="2" t="s">
        <v>3162</v>
      </c>
      <c r="AB250" s="2" t="s">
        <v>3162</v>
      </c>
      <c r="AC250" s="2" t="s">
        <v>3162</v>
      </c>
      <c r="AD250" s="2" t="s">
        <v>3162</v>
      </c>
      <c r="AE250" s="2" t="s">
        <v>3162</v>
      </c>
      <c r="AF250" s="2" t="s">
        <v>3162</v>
      </c>
      <c r="AG250" s="2" t="s">
        <v>3162</v>
      </c>
      <c r="AH250" s="2"/>
    </row>
    <row r="251" spans="1:34" x14ac:dyDescent="0.25">
      <c r="A251" s="2">
        <v>334080</v>
      </c>
      <c r="B251" s="2" t="s">
        <v>1398</v>
      </c>
      <c r="C251" s="2" t="s">
        <v>281</v>
      </c>
      <c r="D251" s="2" t="s">
        <v>445</v>
      </c>
      <c r="E251" s="2" t="s">
        <v>78</v>
      </c>
      <c r="F251" s="2"/>
      <c r="G251" s="2"/>
      <c r="H251" s="2" t="s">
        <v>17</v>
      </c>
      <c r="I251" s="2" t="s">
        <v>132</v>
      </c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 t="s">
        <v>3162</v>
      </c>
      <c r="AC251" s="2" t="s">
        <v>3162</v>
      </c>
      <c r="AD251" s="2" t="s">
        <v>3162</v>
      </c>
      <c r="AE251" s="2" t="s">
        <v>3162</v>
      </c>
      <c r="AF251" s="2" t="s">
        <v>3162</v>
      </c>
      <c r="AG251" s="2" t="s">
        <v>3162</v>
      </c>
      <c r="AH251" s="2"/>
    </row>
    <row r="252" spans="1:34" x14ac:dyDescent="0.25">
      <c r="A252" s="2">
        <v>334082</v>
      </c>
      <c r="B252" s="2" t="s">
        <v>1399</v>
      </c>
      <c r="C252" s="2" t="s">
        <v>1400</v>
      </c>
      <c r="D252" s="2" t="s">
        <v>223</v>
      </c>
      <c r="E252" s="2" t="s">
        <v>78</v>
      </c>
      <c r="F252" s="2"/>
      <c r="G252" s="2"/>
      <c r="H252" s="2" t="s">
        <v>17</v>
      </c>
      <c r="I252" s="2" t="s">
        <v>132</v>
      </c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 t="s">
        <v>3162</v>
      </c>
      <c r="AB252" s="2" t="s">
        <v>3162</v>
      </c>
      <c r="AC252" s="2" t="s">
        <v>3162</v>
      </c>
      <c r="AD252" s="2" t="s">
        <v>3162</v>
      </c>
      <c r="AE252" s="2" t="s">
        <v>3162</v>
      </c>
      <c r="AF252" s="2" t="s">
        <v>3162</v>
      </c>
      <c r="AG252" s="2" t="s">
        <v>3162</v>
      </c>
      <c r="AH252" s="2"/>
    </row>
    <row r="253" spans="1:34" x14ac:dyDescent="0.25">
      <c r="A253" s="2">
        <v>334092</v>
      </c>
      <c r="B253" s="2" t="s">
        <v>1574</v>
      </c>
      <c r="C253" s="2" t="s">
        <v>1575</v>
      </c>
      <c r="D253" s="2" t="s">
        <v>1576</v>
      </c>
      <c r="E253" s="2" t="s">
        <v>77</v>
      </c>
      <c r="F253" s="2">
        <v>34581</v>
      </c>
      <c r="G253" s="2" t="s">
        <v>1577</v>
      </c>
      <c r="H253" s="2" t="s">
        <v>17</v>
      </c>
      <c r="I253" s="2" t="s">
        <v>132</v>
      </c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 t="s">
        <v>3162</v>
      </c>
      <c r="AE253" s="2" t="s">
        <v>3162</v>
      </c>
      <c r="AF253" s="2" t="s">
        <v>3162</v>
      </c>
      <c r="AG253" s="2" t="s">
        <v>3162</v>
      </c>
      <c r="AH253" s="2"/>
    </row>
    <row r="254" spans="1:34" x14ac:dyDescent="0.25">
      <c r="A254" s="2">
        <v>334098</v>
      </c>
      <c r="B254" s="2" t="s">
        <v>1297</v>
      </c>
      <c r="C254" s="2" t="s">
        <v>558</v>
      </c>
      <c r="D254" s="2" t="s">
        <v>930</v>
      </c>
      <c r="E254" s="2" t="s">
        <v>78</v>
      </c>
      <c r="F254" s="2"/>
      <c r="G254" s="2"/>
      <c r="H254" s="2" t="s">
        <v>17</v>
      </c>
      <c r="I254" s="2" t="s">
        <v>132</v>
      </c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 t="s">
        <v>3162</v>
      </c>
      <c r="AB254" s="2" t="s">
        <v>3162</v>
      </c>
      <c r="AC254" s="2" t="s">
        <v>3162</v>
      </c>
      <c r="AD254" s="2" t="s">
        <v>3162</v>
      </c>
      <c r="AE254" s="2" t="s">
        <v>3162</v>
      </c>
      <c r="AF254" s="2" t="s">
        <v>3162</v>
      </c>
      <c r="AG254" s="2" t="s">
        <v>3162</v>
      </c>
      <c r="AH254" s="2"/>
    </row>
    <row r="255" spans="1:34" x14ac:dyDescent="0.25">
      <c r="A255" s="2">
        <v>334136</v>
      </c>
      <c r="B255" s="2" t="s">
        <v>2051</v>
      </c>
      <c r="C255" s="2" t="s">
        <v>598</v>
      </c>
      <c r="D255" s="2" t="s">
        <v>212</v>
      </c>
      <c r="E255" s="2" t="s">
        <v>78</v>
      </c>
      <c r="F255" s="2">
        <v>32643</v>
      </c>
      <c r="G255" s="2" t="s">
        <v>2052</v>
      </c>
      <c r="H255" s="2" t="s">
        <v>17</v>
      </c>
      <c r="I255" s="2" t="s">
        <v>132</v>
      </c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 t="s">
        <v>3162</v>
      </c>
      <c r="AD255" s="2" t="s">
        <v>3162</v>
      </c>
      <c r="AE255" s="2" t="s">
        <v>3162</v>
      </c>
      <c r="AF255" s="2" t="s">
        <v>3162</v>
      </c>
      <c r="AG255" s="2" t="s">
        <v>3162</v>
      </c>
      <c r="AH255" s="2"/>
    </row>
    <row r="256" spans="1:34" x14ac:dyDescent="0.25">
      <c r="A256" s="2">
        <v>334148</v>
      </c>
      <c r="B256" s="2" t="s">
        <v>1687</v>
      </c>
      <c r="C256" s="2" t="s">
        <v>480</v>
      </c>
      <c r="D256" s="2" t="s">
        <v>452</v>
      </c>
      <c r="E256" s="2" t="s">
        <v>78</v>
      </c>
      <c r="F256" s="2">
        <v>34015</v>
      </c>
      <c r="G256" s="2" t="s">
        <v>19</v>
      </c>
      <c r="H256" s="2" t="s">
        <v>17</v>
      </c>
      <c r="I256" s="2" t="s">
        <v>132</v>
      </c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 t="s">
        <v>3162</v>
      </c>
      <c r="AE256" s="2" t="s">
        <v>3162</v>
      </c>
      <c r="AF256" s="2" t="s">
        <v>3162</v>
      </c>
      <c r="AG256" s="2" t="s">
        <v>3162</v>
      </c>
      <c r="AH256" s="2"/>
    </row>
    <row r="257" spans="1:34" x14ac:dyDescent="0.25">
      <c r="A257" s="2">
        <v>334184</v>
      </c>
      <c r="B257" s="2" t="s">
        <v>1771</v>
      </c>
      <c r="C257" s="2" t="s">
        <v>412</v>
      </c>
      <c r="D257" s="2" t="s">
        <v>305</v>
      </c>
      <c r="E257" s="2" t="s">
        <v>78</v>
      </c>
      <c r="F257" s="2"/>
      <c r="G257" s="2"/>
      <c r="H257" s="2" t="s">
        <v>17</v>
      </c>
      <c r="I257" s="2" t="s">
        <v>132</v>
      </c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 t="s">
        <v>3162</v>
      </c>
      <c r="AB257" s="2" t="s">
        <v>3162</v>
      </c>
      <c r="AC257" s="2" t="s">
        <v>3162</v>
      </c>
      <c r="AD257" s="2" t="s">
        <v>3162</v>
      </c>
      <c r="AE257" s="2" t="s">
        <v>3162</v>
      </c>
      <c r="AF257" s="2" t="s">
        <v>3162</v>
      </c>
      <c r="AG257" s="2" t="s">
        <v>3162</v>
      </c>
      <c r="AH257" s="2"/>
    </row>
    <row r="258" spans="1:34" x14ac:dyDescent="0.25">
      <c r="A258" s="2">
        <v>334199</v>
      </c>
      <c r="B258" s="2" t="s">
        <v>1629</v>
      </c>
      <c r="C258" s="2" t="s">
        <v>244</v>
      </c>
      <c r="D258" s="2" t="s">
        <v>992</v>
      </c>
      <c r="E258" s="2" t="s">
        <v>77</v>
      </c>
      <c r="F258" s="2">
        <v>34090</v>
      </c>
      <c r="G258" s="2" t="s">
        <v>31</v>
      </c>
      <c r="H258" s="2" t="s">
        <v>17</v>
      </c>
      <c r="I258" s="2" t="s">
        <v>132</v>
      </c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 t="s">
        <v>3162</v>
      </c>
      <c r="AD258" s="2" t="s">
        <v>3162</v>
      </c>
      <c r="AE258" s="2" t="s">
        <v>3162</v>
      </c>
      <c r="AF258" s="2" t="s">
        <v>3162</v>
      </c>
      <c r="AG258" s="2" t="s">
        <v>3162</v>
      </c>
      <c r="AH258" s="2"/>
    </row>
    <row r="259" spans="1:34" x14ac:dyDescent="0.25">
      <c r="A259" s="2">
        <v>334209</v>
      </c>
      <c r="B259" s="2" t="s">
        <v>1191</v>
      </c>
      <c r="C259" s="2" t="s">
        <v>1192</v>
      </c>
      <c r="D259" s="2" t="s">
        <v>311</v>
      </c>
      <c r="E259" s="2" t="s">
        <v>77</v>
      </c>
      <c r="F259" s="2"/>
      <c r="G259" s="2"/>
      <c r="H259" s="2" t="s">
        <v>17</v>
      </c>
      <c r="I259" s="2" t="s">
        <v>132</v>
      </c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 t="s">
        <v>3162</v>
      </c>
      <c r="AB259" s="2" t="s">
        <v>3162</v>
      </c>
      <c r="AC259" s="2" t="s">
        <v>3162</v>
      </c>
      <c r="AD259" s="2" t="s">
        <v>3162</v>
      </c>
      <c r="AE259" s="2" t="s">
        <v>3162</v>
      </c>
      <c r="AF259" s="2" t="s">
        <v>3162</v>
      </c>
      <c r="AG259" s="2" t="s">
        <v>3162</v>
      </c>
      <c r="AH259" s="2"/>
    </row>
    <row r="260" spans="1:34" x14ac:dyDescent="0.25">
      <c r="A260" s="2">
        <v>334216</v>
      </c>
      <c r="B260" s="2" t="s">
        <v>1476</v>
      </c>
      <c r="C260" s="2" t="s">
        <v>428</v>
      </c>
      <c r="D260" s="2" t="s">
        <v>423</v>
      </c>
      <c r="E260" s="2" t="s">
        <v>77</v>
      </c>
      <c r="F260" s="2"/>
      <c r="G260" s="2"/>
      <c r="H260" s="2" t="s">
        <v>17</v>
      </c>
      <c r="I260" s="2" t="s">
        <v>132</v>
      </c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 t="s">
        <v>3162</v>
      </c>
      <c r="AE260" s="2" t="s">
        <v>3162</v>
      </c>
      <c r="AF260" s="2" t="s">
        <v>3162</v>
      </c>
      <c r="AG260" s="2" t="s">
        <v>3162</v>
      </c>
      <c r="AH260" s="2"/>
    </row>
    <row r="261" spans="1:34" x14ac:dyDescent="0.25">
      <c r="A261" s="2">
        <v>334234</v>
      </c>
      <c r="B261" s="2" t="s">
        <v>1529</v>
      </c>
      <c r="C261" s="2" t="s">
        <v>629</v>
      </c>
      <c r="D261" s="2" t="s">
        <v>969</v>
      </c>
      <c r="E261" s="2" t="s">
        <v>77</v>
      </c>
      <c r="F261" s="2"/>
      <c r="G261" s="2"/>
      <c r="H261" s="2" t="s">
        <v>17</v>
      </c>
      <c r="I261" s="2" t="s">
        <v>132</v>
      </c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 t="s">
        <v>3162</v>
      </c>
      <c r="AB261" s="2" t="s">
        <v>3162</v>
      </c>
      <c r="AC261" s="2" t="s">
        <v>3162</v>
      </c>
      <c r="AD261" s="2" t="s">
        <v>3162</v>
      </c>
      <c r="AE261" s="2" t="s">
        <v>3162</v>
      </c>
      <c r="AF261" s="2" t="s">
        <v>3162</v>
      </c>
      <c r="AG261" s="2" t="s">
        <v>3162</v>
      </c>
      <c r="AH261" s="2"/>
    </row>
    <row r="262" spans="1:34" x14ac:dyDescent="0.25">
      <c r="A262" s="2">
        <v>334241</v>
      </c>
      <c r="B262" s="2" t="s">
        <v>1190</v>
      </c>
      <c r="C262" s="2" t="s">
        <v>228</v>
      </c>
      <c r="D262" s="2" t="s">
        <v>212</v>
      </c>
      <c r="E262" s="2" t="s">
        <v>78</v>
      </c>
      <c r="F262" s="2"/>
      <c r="G262" s="2"/>
      <c r="H262" s="2" t="s">
        <v>17</v>
      </c>
      <c r="I262" s="2" t="s">
        <v>132</v>
      </c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 t="s">
        <v>3162</v>
      </c>
      <c r="AB262" s="2" t="s">
        <v>3162</v>
      </c>
      <c r="AC262" s="2" t="s">
        <v>3162</v>
      </c>
      <c r="AD262" s="2" t="s">
        <v>3162</v>
      </c>
      <c r="AE262" s="2" t="s">
        <v>3162</v>
      </c>
      <c r="AF262" s="2" t="s">
        <v>3162</v>
      </c>
      <c r="AG262" s="2" t="s">
        <v>3162</v>
      </c>
      <c r="AH262" s="2"/>
    </row>
    <row r="263" spans="1:34" x14ac:dyDescent="0.25">
      <c r="A263" s="2">
        <v>334265</v>
      </c>
      <c r="B263" s="2" t="s">
        <v>1586</v>
      </c>
      <c r="C263" s="2" t="s">
        <v>633</v>
      </c>
      <c r="D263" s="2" t="s">
        <v>459</v>
      </c>
      <c r="E263" s="2" t="s">
        <v>77</v>
      </c>
      <c r="F263" s="2">
        <v>35796</v>
      </c>
      <c r="G263" s="2" t="s">
        <v>38</v>
      </c>
      <c r="H263" s="2" t="s">
        <v>17</v>
      </c>
      <c r="I263" s="2" t="s">
        <v>132</v>
      </c>
      <c r="J263" s="2" t="s">
        <v>1080</v>
      </c>
      <c r="K263" s="2"/>
      <c r="L263" s="2" t="s">
        <v>31</v>
      </c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 t="s">
        <v>3162</v>
      </c>
      <c r="AF263" s="2" t="s">
        <v>3162</v>
      </c>
      <c r="AG263" s="2" t="s">
        <v>3162</v>
      </c>
      <c r="AH263" s="2"/>
    </row>
    <row r="264" spans="1:34" x14ac:dyDescent="0.25">
      <c r="A264" s="2">
        <v>334288</v>
      </c>
      <c r="B264" s="2" t="s">
        <v>1851</v>
      </c>
      <c r="C264" s="2" t="s">
        <v>267</v>
      </c>
      <c r="D264" s="2" t="s">
        <v>231</v>
      </c>
      <c r="E264" s="2" t="s">
        <v>77</v>
      </c>
      <c r="F264" s="2"/>
      <c r="G264" s="2"/>
      <c r="H264" s="2" t="s">
        <v>17</v>
      </c>
      <c r="I264" s="2" t="s">
        <v>132</v>
      </c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 t="s">
        <v>3162</v>
      </c>
      <c r="AE264" s="2" t="s">
        <v>3162</v>
      </c>
      <c r="AF264" s="2" t="s">
        <v>3162</v>
      </c>
      <c r="AG264" s="2" t="s">
        <v>3162</v>
      </c>
      <c r="AH264" s="2"/>
    </row>
    <row r="265" spans="1:34" x14ac:dyDescent="0.25">
      <c r="A265" s="2">
        <v>334296</v>
      </c>
      <c r="B265" s="2" t="s">
        <v>617</v>
      </c>
      <c r="C265" s="2" t="s">
        <v>1224</v>
      </c>
      <c r="D265" s="2" t="s">
        <v>487</v>
      </c>
      <c r="E265" s="2" t="s">
        <v>78</v>
      </c>
      <c r="F265" s="2"/>
      <c r="G265" s="2"/>
      <c r="H265" s="2" t="s">
        <v>17</v>
      </c>
      <c r="I265" s="2" t="s">
        <v>132</v>
      </c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 t="s">
        <v>3162</v>
      </c>
      <c r="Z265" s="2"/>
      <c r="AA265" s="2" t="s">
        <v>3162</v>
      </c>
      <c r="AB265" s="2" t="s">
        <v>3162</v>
      </c>
      <c r="AC265" s="2" t="s">
        <v>3162</v>
      </c>
      <c r="AD265" s="2" t="s">
        <v>3162</v>
      </c>
      <c r="AE265" s="2" t="s">
        <v>3162</v>
      </c>
      <c r="AF265" s="2" t="s">
        <v>3162</v>
      </c>
      <c r="AG265" s="2" t="s">
        <v>3162</v>
      </c>
      <c r="AH265" s="2"/>
    </row>
    <row r="266" spans="1:34" x14ac:dyDescent="0.25">
      <c r="A266" s="2">
        <v>334307</v>
      </c>
      <c r="B266" s="2" t="s">
        <v>1813</v>
      </c>
      <c r="C266" s="2" t="s">
        <v>244</v>
      </c>
      <c r="D266" s="2" t="s">
        <v>1814</v>
      </c>
      <c r="E266" s="2" t="s">
        <v>77</v>
      </c>
      <c r="F266" s="2">
        <v>34704</v>
      </c>
      <c r="G266" s="2" t="s">
        <v>1815</v>
      </c>
      <c r="H266" s="2" t="s">
        <v>17</v>
      </c>
      <c r="I266" s="2" t="s">
        <v>132</v>
      </c>
      <c r="J266" s="2" t="s">
        <v>1080</v>
      </c>
      <c r="K266" s="2"/>
      <c r="L266" s="2" t="s">
        <v>19</v>
      </c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 t="s">
        <v>3162</v>
      </c>
      <c r="AG266" s="2" t="s">
        <v>3162</v>
      </c>
      <c r="AH266" s="2"/>
    </row>
    <row r="267" spans="1:34" x14ac:dyDescent="0.25">
      <c r="A267" s="2">
        <v>334345</v>
      </c>
      <c r="B267" s="2" t="s">
        <v>1342</v>
      </c>
      <c r="C267" s="2" t="s">
        <v>892</v>
      </c>
      <c r="D267" s="2" t="s">
        <v>807</v>
      </c>
      <c r="E267" s="2" t="s">
        <v>77</v>
      </c>
      <c r="F267" s="2"/>
      <c r="G267" s="2"/>
      <c r="H267" s="2" t="s">
        <v>17</v>
      </c>
      <c r="I267" s="2" t="s">
        <v>132</v>
      </c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 t="s">
        <v>3162</v>
      </c>
      <c r="AB267" s="2" t="s">
        <v>3162</v>
      </c>
      <c r="AC267" s="2" t="s">
        <v>3162</v>
      </c>
      <c r="AD267" s="2" t="s">
        <v>3162</v>
      </c>
      <c r="AE267" s="2" t="s">
        <v>3162</v>
      </c>
      <c r="AF267" s="2" t="s">
        <v>3162</v>
      </c>
      <c r="AG267" s="2" t="s">
        <v>3162</v>
      </c>
      <c r="AH267" s="2"/>
    </row>
    <row r="268" spans="1:34" x14ac:dyDescent="0.25">
      <c r="A268" s="2">
        <v>334370</v>
      </c>
      <c r="B268" s="2" t="s">
        <v>1337</v>
      </c>
      <c r="C268" s="2" t="s">
        <v>428</v>
      </c>
      <c r="D268" s="2" t="s">
        <v>269</v>
      </c>
      <c r="E268" s="2" t="s">
        <v>77</v>
      </c>
      <c r="F268" s="2"/>
      <c r="G268" s="2"/>
      <c r="H268" s="2" t="s">
        <v>17</v>
      </c>
      <c r="I268" s="2" t="s">
        <v>132</v>
      </c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 t="s">
        <v>3162</v>
      </c>
      <c r="AC268" s="2" t="s">
        <v>3162</v>
      </c>
      <c r="AD268" s="2" t="s">
        <v>3162</v>
      </c>
      <c r="AE268" s="2" t="s">
        <v>3162</v>
      </c>
      <c r="AF268" s="2" t="s">
        <v>3162</v>
      </c>
      <c r="AG268" s="2" t="s">
        <v>3162</v>
      </c>
      <c r="AH268" s="2"/>
    </row>
    <row r="269" spans="1:34" x14ac:dyDescent="0.25">
      <c r="A269" s="2">
        <v>334375</v>
      </c>
      <c r="B269" s="2" t="s">
        <v>1469</v>
      </c>
      <c r="C269" s="2" t="s">
        <v>362</v>
      </c>
      <c r="D269" s="2" t="s">
        <v>423</v>
      </c>
      <c r="E269" s="2" t="s">
        <v>78</v>
      </c>
      <c r="F269" s="2">
        <v>32509</v>
      </c>
      <c r="G269" s="2" t="s">
        <v>19</v>
      </c>
      <c r="H269" s="2" t="s">
        <v>17</v>
      </c>
      <c r="I269" s="2" t="s">
        <v>132</v>
      </c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 t="s">
        <v>3162</v>
      </c>
      <c r="AE269" s="2" t="s">
        <v>3162</v>
      </c>
      <c r="AF269" s="2" t="s">
        <v>3162</v>
      </c>
      <c r="AG269" s="2" t="s">
        <v>3162</v>
      </c>
      <c r="AH269" s="2"/>
    </row>
    <row r="270" spans="1:34" x14ac:dyDescent="0.25">
      <c r="A270" s="2">
        <v>334376</v>
      </c>
      <c r="B270" s="2" t="s">
        <v>1386</v>
      </c>
      <c r="C270" s="2" t="s">
        <v>228</v>
      </c>
      <c r="D270" s="2" t="s">
        <v>1387</v>
      </c>
      <c r="E270" s="2" t="s">
        <v>78</v>
      </c>
      <c r="F270" s="2">
        <v>34551</v>
      </c>
      <c r="G270" s="2" t="s">
        <v>1388</v>
      </c>
      <c r="H270" s="2" t="s">
        <v>17</v>
      </c>
      <c r="I270" s="2" t="s">
        <v>132</v>
      </c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 t="s">
        <v>3162</v>
      </c>
      <c r="AD270" s="2" t="s">
        <v>3162</v>
      </c>
      <c r="AE270" s="2" t="s">
        <v>3162</v>
      </c>
      <c r="AF270" s="2" t="s">
        <v>3162</v>
      </c>
      <c r="AG270" s="2" t="s">
        <v>3162</v>
      </c>
      <c r="AH270" s="2"/>
    </row>
    <row r="271" spans="1:34" x14ac:dyDescent="0.25">
      <c r="A271" s="2">
        <v>334387</v>
      </c>
      <c r="B271" s="2" t="s">
        <v>1298</v>
      </c>
      <c r="C271" s="2" t="s">
        <v>279</v>
      </c>
      <c r="D271" s="2" t="s">
        <v>562</v>
      </c>
      <c r="E271" s="2" t="s">
        <v>77</v>
      </c>
      <c r="F271" s="2"/>
      <c r="G271" s="2"/>
      <c r="H271" s="2" t="s">
        <v>17</v>
      </c>
      <c r="I271" s="2" t="s">
        <v>132</v>
      </c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 t="s">
        <v>3162</v>
      </c>
      <c r="AB271" s="2" t="s">
        <v>3162</v>
      </c>
      <c r="AC271" s="2" t="s">
        <v>3162</v>
      </c>
      <c r="AD271" s="2" t="s">
        <v>3162</v>
      </c>
      <c r="AE271" s="2" t="s">
        <v>3162</v>
      </c>
      <c r="AF271" s="2" t="s">
        <v>3162</v>
      </c>
      <c r="AG271" s="2" t="s">
        <v>3162</v>
      </c>
      <c r="AH271" s="2"/>
    </row>
    <row r="272" spans="1:34" x14ac:dyDescent="0.25">
      <c r="A272" s="2">
        <v>334392</v>
      </c>
      <c r="B272" s="2" t="s">
        <v>2044</v>
      </c>
      <c r="C272" s="2" t="s">
        <v>214</v>
      </c>
      <c r="D272" s="2" t="s">
        <v>751</v>
      </c>
      <c r="E272" s="2" t="s">
        <v>77</v>
      </c>
      <c r="F272" s="2"/>
      <c r="G272" s="2"/>
      <c r="H272" s="2" t="s">
        <v>17</v>
      </c>
      <c r="I272" s="2" t="s">
        <v>132</v>
      </c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 t="s">
        <v>3162</v>
      </c>
      <c r="AC272" s="2" t="s">
        <v>3162</v>
      </c>
      <c r="AD272" s="2" t="s">
        <v>3162</v>
      </c>
      <c r="AE272" s="2" t="s">
        <v>3162</v>
      </c>
      <c r="AF272" s="2" t="s">
        <v>3162</v>
      </c>
      <c r="AG272" s="2" t="s">
        <v>3162</v>
      </c>
      <c r="AH272" s="2"/>
    </row>
    <row r="273" spans="1:34" x14ac:dyDescent="0.25">
      <c r="A273" s="2">
        <v>334395</v>
      </c>
      <c r="B273" s="2" t="s">
        <v>1350</v>
      </c>
      <c r="C273" s="2" t="s">
        <v>271</v>
      </c>
      <c r="D273" s="2" t="s">
        <v>1351</v>
      </c>
      <c r="E273" s="2" t="s">
        <v>78</v>
      </c>
      <c r="F273" s="2">
        <v>32689</v>
      </c>
      <c r="G273" s="2" t="s">
        <v>19</v>
      </c>
      <c r="H273" s="2" t="s">
        <v>20</v>
      </c>
      <c r="I273" s="2" t="s">
        <v>132</v>
      </c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 t="s">
        <v>3162</v>
      </c>
      <c r="AD273" s="2" t="s">
        <v>3162</v>
      </c>
      <c r="AE273" s="2" t="s">
        <v>3162</v>
      </c>
      <c r="AF273" s="2" t="s">
        <v>3162</v>
      </c>
      <c r="AG273" s="2" t="s">
        <v>3162</v>
      </c>
      <c r="AH273" s="2"/>
    </row>
    <row r="274" spans="1:34" x14ac:dyDescent="0.25">
      <c r="A274" s="2">
        <v>334411</v>
      </c>
      <c r="B274" s="2" t="s">
        <v>2067</v>
      </c>
      <c r="C274" s="2" t="s">
        <v>653</v>
      </c>
      <c r="D274" s="2" t="s">
        <v>916</v>
      </c>
      <c r="E274" s="2" t="s">
        <v>78</v>
      </c>
      <c r="F274" s="2">
        <v>31647</v>
      </c>
      <c r="G274" s="2" t="s">
        <v>19</v>
      </c>
      <c r="H274" s="2" t="s">
        <v>17</v>
      </c>
      <c r="I274" s="2" t="s">
        <v>132</v>
      </c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 t="s">
        <v>3162</v>
      </c>
      <c r="AD274" s="2" t="s">
        <v>3162</v>
      </c>
      <c r="AE274" s="2" t="s">
        <v>3162</v>
      </c>
      <c r="AF274" s="2" t="s">
        <v>3162</v>
      </c>
      <c r="AG274" s="2" t="s">
        <v>3162</v>
      </c>
      <c r="AH274" s="2"/>
    </row>
    <row r="275" spans="1:34" x14ac:dyDescent="0.25">
      <c r="A275" s="2">
        <v>334412</v>
      </c>
      <c r="B275" s="2" t="s">
        <v>1289</v>
      </c>
      <c r="C275" s="2" t="s">
        <v>558</v>
      </c>
      <c r="D275" s="2" t="s">
        <v>883</v>
      </c>
      <c r="E275" s="2" t="s">
        <v>77</v>
      </c>
      <c r="F275" s="2"/>
      <c r="G275" s="2"/>
      <c r="H275" s="2" t="s">
        <v>17</v>
      </c>
      <c r="I275" s="2" t="s">
        <v>132</v>
      </c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 t="s">
        <v>3162</v>
      </c>
      <c r="AB275" s="2" t="s">
        <v>3162</v>
      </c>
      <c r="AC275" s="2" t="s">
        <v>3162</v>
      </c>
      <c r="AD275" s="2" t="s">
        <v>3162</v>
      </c>
      <c r="AE275" s="2" t="s">
        <v>3162</v>
      </c>
      <c r="AF275" s="2" t="s">
        <v>3162</v>
      </c>
      <c r="AG275" s="2" t="s">
        <v>3162</v>
      </c>
      <c r="AH275" s="2"/>
    </row>
    <row r="276" spans="1:34" x14ac:dyDescent="0.25">
      <c r="A276" s="2">
        <v>334432</v>
      </c>
      <c r="B276" s="2" t="s">
        <v>1757</v>
      </c>
      <c r="C276" s="2" t="s">
        <v>1758</v>
      </c>
      <c r="D276" s="2" t="s">
        <v>641</v>
      </c>
      <c r="E276" s="2" t="s">
        <v>78</v>
      </c>
      <c r="F276" s="2">
        <v>28079</v>
      </c>
      <c r="G276" s="2" t="s">
        <v>1759</v>
      </c>
      <c r="H276" s="2" t="s">
        <v>17</v>
      </c>
      <c r="I276" s="2" t="s">
        <v>132</v>
      </c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 t="s">
        <v>3162</v>
      </c>
      <c r="AC276" s="2" t="s">
        <v>3162</v>
      </c>
      <c r="AD276" s="2" t="s">
        <v>3162</v>
      </c>
      <c r="AE276" s="2" t="s">
        <v>3162</v>
      </c>
      <c r="AF276" s="2" t="s">
        <v>3162</v>
      </c>
      <c r="AG276" s="2" t="s">
        <v>3162</v>
      </c>
      <c r="AH276" s="2"/>
    </row>
    <row r="277" spans="1:34" x14ac:dyDescent="0.25">
      <c r="A277" s="2">
        <v>334436</v>
      </c>
      <c r="B277" s="2" t="s">
        <v>1772</v>
      </c>
      <c r="C277" s="2" t="s">
        <v>265</v>
      </c>
      <c r="D277" s="2" t="s">
        <v>1773</v>
      </c>
      <c r="E277" s="2" t="s">
        <v>77</v>
      </c>
      <c r="F277" s="2"/>
      <c r="G277" s="2"/>
      <c r="H277" s="2" t="s">
        <v>17</v>
      </c>
      <c r="I277" s="2" t="s">
        <v>132</v>
      </c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 t="s">
        <v>3162</v>
      </c>
      <c r="AB277" s="2" t="s">
        <v>3162</v>
      </c>
      <c r="AC277" s="2" t="s">
        <v>3162</v>
      </c>
      <c r="AD277" s="2" t="s">
        <v>3162</v>
      </c>
      <c r="AE277" s="2" t="s">
        <v>3162</v>
      </c>
      <c r="AF277" s="2" t="s">
        <v>3162</v>
      </c>
      <c r="AG277" s="2" t="s">
        <v>3162</v>
      </c>
      <c r="AH277" s="2"/>
    </row>
    <row r="278" spans="1:34" x14ac:dyDescent="0.25">
      <c r="A278" s="2">
        <v>334440</v>
      </c>
      <c r="B278" s="2" t="s">
        <v>2048</v>
      </c>
      <c r="C278" s="2" t="s">
        <v>265</v>
      </c>
      <c r="D278" s="2" t="s">
        <v>309</v>
      </c>
      <c r="E278" s="2" t="s">
        <v>78</v>
      </c>
      <c r="F278" s="2">
        <v>33239</v>
      </c>
      <c r="G278" s="2" t="s">
        <v>898</v>
      </c>
      <c r="H278" s="2" t="s">
        <v>17</v>
      </c>
      <c r="I278" s="2" t="s">
        <v>132</v>
      </c>
      <c r="J278" s="2" t="s">
        <v>1080</v>
      </c>
      <c r="K278" s="2"/>
      <c r="L278" s="2" t="s">
        <v>68</v>
      </c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 t="s">
        <v>3162</v>
      </c>
      <c r="AF278" s="2" t="s">
        <v>3162</v>
      </c>
      <c r="AG278" s="2" t="s">
        <v>3162</v>
      </c>
      <c r="AH278" s="2"/>
    </row>
    <row r="279" spans="1:34" x14ac:dyDescent="0.25">
      <c r="A279" s="2">
        <v>334469</v>
      </c>
      <c r="B279" s="2" t="s">
        <v>1612</v>
      </c>
      <c r="C279" s="2" t="s">
        <v>1595</v>
      </c>
      <c r="D279" s="2" t="s">
        <v>1613</v>
      </c>
      <c r="E279" s="2" t="s">
        <v>77</v>
      </c>
      <c r="F279" s="2">
        <v>36069</v>
      </c>
      <c r="G279" s="2" t="s">
        <v>390</v>
      </c>
      <c r="H279" s="2" t="s">
        <v>17</v>
      </c>
      <c r="I279" s="2" t="s">
        <v>132</v>
      </c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 t="s">
        <v>3162</v>
      </c>
      <c r="AD279" s="2" t="s">
        <v>3162</v>
      </c>
      <c r="AE279" s="2" t="s">
        <v>3162</v>
      </c>
      <c r="AF279" s="2" t="s">
        <v>3162</v>
      </c>
      <c r="AG279" s="2" t="s">
        <v>3162</v>
      </c>
      <c r="AH279" s="2"/>
    </row>
    <row r="280" spans="1:34" x14ac:dyDescent="0.25">
      <c r="A280" s="2">
        <v>334470</v>
      </c>
      <c r="B280" s="2" t="s">
        <v>1156</v>
      </c>
      <c r="C280" s="2" t="s">
        <v>214</v>
      </c>
      <c r="D280" s="2" t="s">
        <v>354</v>
      </c>
      <c r="E280" s="2" t="s">
        <v>77</v>
      </c>
      <c r="F280" s="2"/>
      <c r="G280" s="2"/>
      <c r="H280" s="2" t="s">
        <v>17</v>
      </c>
      <c r="I280" s="2" t="s">
        <v>132</v>
      </c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 t="s">
        <v>3162</v>
      </c>
      <c r="AC280" s="2" t="s">
        <v>3162</v>
      </c>
      <c r="AD280" s="2" t="s">
        <v>3162</v>
      </c>
      <c r="AE280" s="2" t="s">
        <v>3162</v>
      </c>
      <c r="AF280" s="2" t="s">
        <v>3162</v>
      </c>
      <c r="AG280" s="2" t="s">
        <v>3162</v>
      </c>
      <c r="AH280" s="2"/>
    </row>
    <row r="281" spans="1:34" x14ac:dyDescent="0.25">
      <c r="A281" s="2">
        <v>334473</v>
      </c>
      <c r="B281" s="2" t="s">
        <v>1707</v>
      </c>
      <c r="C281" s="2" t="s">
        <v>416</v>
      </c>
      <c r="D281" s="2" t="s">
        <v>424</v>
      </c>
      <c r="E281" s="2" t="s">
        <v>77</v>
      </c>
      <c r="F281" s="2"/>
      <c r="G281" s="2"/>
      <c r="H281" s="2" t="s">
        <v>17</v>
      </c>
      <c r="I281" s="2" t="s">
        <v>132</v>
      </c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 t="s">
        <v>3162</v>
      </c>
      <c r="AB281" s="2" t="s">
        <v>3162</v>
      </c>
      <c r="AC281" s="2" t="s">
        <v>3162</v>
      </c>
      <c r="AD281" s="2" t="s">
        <v>3162</v>
      </c>
      <c r="AE281" s="2" t="s">
        <v>3162</v>
      </c>
      <c r="AF281" s="2" t="s">
        <v>3162</v>
      </c>
      <c r="AG281" s="2" t="s">
        <v>3162</v>
      </c>
      <c r="AH281" s="2"/>
    </row>
    <row r="282" spans="1:34" x14ac:dyDescent="0.25">
      <c r="A282" s="2">
        <v>334476</v>
      </c>
      <c r="B282" s="2" t="s">
        <v>1587</v>
      </c>
      <c r="C282" s="2" t="s">
        <v>1365</v>
      </c>
      <c r="D282" s="2" t="s">
        <v>1588</v>
      </c>
      <c r="E282" s="2" t="s">
        <v>77</v>
      </c>
      <c r="F282" s="2">
        <v>34219</v>
      </c>
      <c r="G282" s="2" t="s">
        <v>1589</v>
      </c>
      <c r="H282" s="2" t="s">
        <v>17</v>
      </c>
      <c r="I282" s="2" t="s">
        <v>132</v>
      </c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 t="s">
        <v>3162</v>
      </c>
      <c r="AC282" s="2" t="s">
        <v>3162</v>
      </c>
      <c r="AD282" s="2" t="s">
        <v>3162</v>
      </c>
      <c r="AE282" s="2" t="s">
        <v>3162</v>
      </c>
      <c r="AF282" s="2" t="s">
        <v>3162</v>
      </c>
      <c r="AG282" s="2" t="s">
        <v>3162</v>
      </c>
      <c r="AH282" s="2"/>
    </row>
    <row r="283" spans="1:34" x14ac:dyDescent="0.25">
      <c r="A283" s="2">
        <v>334484</v>
      </c>
      <c r="B283" s="2" t="s">
        <v>1727</v>
      </c>
      <c r="C283" s="2" t="s">
        <v>244</v>
      </c>
      <c r="D283" s="2" t="s">
        <v>624</v>
      </c>
      <c r="E283" s="2" t="s">
        <v>77</v>
      </c>
      <c r="F283" s="2"/>
      <c r="G283" s="2"/>
      <c r="H283" s="2" t="s">
        <v>17</v>
      </c>
      <c r="I283" s="2" t="s">
        <v>132</v>
      </c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 t="s">
        <v>3162</v>
      </c>
      <c r="AC283" s="2" t="s">
        <v>3162</v>
      </c>
      <c r="AD283" s="2" t="s">
        <v>3162</v>
      </c>
      <c r="AE283" s="2" t="s">
        <v>3162</v>
      </c>
      <c r="AF283" s="2" t="s">
        <v>3162</v>
      </c>
      <c r="AG283" s="2" t="s">
        <v>3162</v>
      </c>
      <c r="AH283" s="2"/>
    </row>
    <row r="284" spans="1:34" x14ac:dyDescent="0.25">
      <c r="A284" s="2">
        <v>334485</v>
      </c>
      <c r="B284" s="2" t="s">
        <v>1287</v>
      </c>
      <c r="C284" s="2" t="s">
        <v>357</v>
      </c>
      <c r="D284" s="2" t="s">
        <v>562</v>
      </c>
      <c r="E284" s="2" t="s">
        <v>77</v>
      </c>
      <c r="F284" s="2"/>
      <c r="G284" s="2"/>
      <c r="H284" s="2" t="s">
        <v>17</v>
      </c>
      <c r="I284" s="2" t="s">
        <v>132</v>
      </c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 t="s">
        <v>3162</v>
      </c>
      <c r="Z284" s="2"/>
      <c r="AA284" s="2" t="s">
        <v>3162</v>
      </c>
      <c r="AB284" s="2" t="s">
        <v>3162</v>
      </c>
      <c r="AC284" s="2" t="s">
        <v>3162</v>
      </c>
      <c r="AD284" s="2" t="s">
        <v>3162</v>
      </c>
      <c r="AE284" s="2" t="s">
        <v>3162</v>
      </c>
      <c r="AF284" s="2" t="s">
        <v>3162</v>
      </c>
      <c r="AG284" s="2" t="s">
        <v>3162</v>
      </c>
      <c r="AH284" s="2"/>
    </row>
    <row r="285" spans="1:34" x14ac:dyDescent="0.25">
      <c r="A285" s="2">
        <v>334497</v>
      </c>
      <c r="B285" s="2" t="s">
        <v>1201</v>
      </c>
      <c r="C285" s="2" t="s">
        <v>365</v>
      </c>
      <c r="D285" s="2" t="s">
        <v>291</v>
      </c>
      <c r="E285" s="2" t="s">
        <v>77</v>
      </c>
      <c r="F285" s="2"/>
      <c r="G285" s="2"/>
      <c r="H285" s="2" t="s">
        <v>17</v>
      </c>
      <c r="I285" s="2" t="s">
        <v>132</v>
      </c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 t="s">
        <v>3162</v>
      </c>
      <c r="AB285" s="2" t="s">
        <v>3162</v>
      </c>
      <c r="AC285" s="2" t="s">
        <v>3162</v>
      </c>
      <c r="AD285" s="2" t="s">
        <v>3162</v>
      </c>
      <c r="AE285" s="2" t="s">
        <v>3162</v>
      </c>
      <c r="AF285" s="2" t="s">
        <v>3162</v>
      </c>
      <c r="AG285" s="2" t="s">
        <v>3162</v>
      </c>
      <c r="AH285" s="2"/>
    </row>
    <row r="286" spans="1:34" x14ac:dyDescent="0.25">
      <c r="A286" s="2">
        <v>334498</v>
      </c>
      <c r="B286" s="2" t="s">
        <v>1299</v>
      </c>
      <c r="C286" s="2" t="s">
        <v>310</v>
      </c>
      <c r="D286" s="2" t="s">
        <v>659</v>
      </c>
      <c r="E286" s="2" t="s">
        <v>77</v>
      </c>
      <c r="F286" s="2"/>
      <c r="G286" s="2"/>
      <c r="H286" s="2" t="s">
        <v>17</v>
      </c>
      <c r="I286" s="2" t="s">
        <v>132</v>
      </c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 t="s">
        <v>3162</v>
      </c>
      <c r="AB286" s="2" t="s">
        <v>3162</v>
      </c>
      <c r="AC286" s="2" t="s">
        <v>3162</v>
      </c>
      <c r="AD286" s="2" t="s">
        <v>3162</v>
      </c>
      <c r="AE286" s="2" t="s">
        <v>3162</v>
      </c>
      <c r="AF286" s="2" t="s">
        <v>3162</v>
      </c>
      <c r="AG286" s="2" t="s">
        <v>3162</v>
      </c>
      <c r="AH286" s="2"/>
    </row>
    <row r="287" spans="1:34" x14ac:dyDescent="0.25">
      <c r="A287" s="2">
        <v>334529</v>
      </c>
      <c r="B287" s="2" t="s">
        <v>1848</v>
      </c>
      <c r="C287" s="2" t="s">
        <v>417</v>
      </c>
      <c r="D287" s="2" t="s">
        <v>346</v>
      </c>
      <c r="E287" s="2" t="s">
        <v>77</v>
      </c>
      <c r="F287" s="2">
        <v>34933</v>
      </c>
      <c r="G287" s="2" t="s">
        <v>19</v>
      </c>
      <c r="H287" s="2" t="s">
        <v>17</v>
      </c>
      <c r="I287" s="2" t="s">
        <v>132</v>
      </c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 t="s">
        <v>3162</v>
      </c>
      <c r="AD287" s="2" t="s">
        <v>3162</v>
      </c>
      <c r="AE287" s="2" t="s">
        <v>3162</v>
      </c>
      <c r="AF287" s="2" t="s">
        <v>3162</v>
      </c>
      <c r="AG287" s="2" t="s">
        <v>3162</v>
      </c>
      <c r="AH287" s="2"/>
    </row>
    <row r="288" spans="1:34" x14ac:dyDescent="0.25">
      <c r="A288" s="2">
        <v>334530</v>
      </c>
      <c r="B288" s="2" t="s">
        <v>1286</v>
      </c>
      <c r="C288" s="2" t="s">
        <v>289</v>
      </c>
      <c r="D288" s="2" t="s">
        <v>487</v>
      </c>
      <c r="E288" s="2" t="s">
        <v>77</v>
      </c>
      <c r="F288" s="2"/>
      <c r="G288" s="2"/>
      <c r="H288" s="2" t="s">
        <v>17</v>
      </c>
      <c r="I288" s="2" t="s">
        <v>132</v>
      </c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 t="s">
        <v>3162</v>
      </c>
      <c r="AB288" s="2" t="s">
        <v>3162</v>
      </c>
      <c r="AC288" s="2" t="s">
        <v>3162</v>
      </c>
      <c r="AD288" s="2" t="s">
        <v>3162</v>
      </c>
      <c r="AE288" s="2" t="s">
        <v>3162</v>
      </c>
      <c r="AF288" s="2" t="s">
        <v>3162</v>
      </c>
      <c r="AG288" s="2" t="s">
        <v>3162</v>
      </c>
      <c r="AH288" s="2"/>
    </row>
    <row r="289" spans="1:34" x14ac:dyDescent="0.25">
      <c r="A289" s="2">
        <v>334577</v>
      </c>
      <c r="B289" s="2" t="s">
        <v>1873</v>
      </c>
      <c r="C289" s="2" t="s">
        <v>497</v>
      </c>
      <c r="D289" s="2" t="s">
        <v>372</v>
      </c>
      <c r="E289" s="2" t="s">
        <v>78</v>
      </c>
      <c r="F289" s="2">
        <v>35002</v>
      </c>
      <c r="G289" s="2" t="s">
        <v>71</v>
      </c>
      <c r="H289" s="2" t="s">
        <v>17</v>
      </c>
      <c r="I289" s="2" t="s">
        <v>132</v>
      </c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 t="s">
        <v>3162</v>
      </c>
      <c r="AC289" s="2" t="s">
        <v>3162</v>
      </c>
      <c r="AD289" s="2" t="s">
        <v>3162</v>
      </c>
      <c r="AE289" s="2" t="s">
        <v>3162</v>
      </c>
      <c r="AF289" s="2" t="s">
        <v>3162</v>
      </c>
      <c r="AG289" s="2" t="s">
        <v>3162</v>
      </c>
      <c r="AH289" s="2"/>
    </row>
    <row r="290" spans="1:34" x14ac:dyDescent="0.25">
      <c r="A290" s="2">
        <v>334581</v>
      </c>
      <c r="B290" s="2" t="s">
        <v>1195</v>
      </c>
      <c r="C290" s="2" t="s">
        <v>244</v>
      </c>
      <c r="D290" s="2" t="s">
        <v>852</v>
      </c>
      <c r="E290" s="2" t="s">
        <v>77</v>
      </c>
      <c r="F290" s="2"/>
      <c r="G290" s="2"/>
      <c r="H290" s="2" t="s">
        <v>17</v>
      </c>
      <c r="I290" s="2" t="s">
        <v>132</v>
      </c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 t="s">
        <v>3162</v>
      </c>
      <c r="AB290" s="2" t="s">
        <v>3162</v>
      </c>
      <c r="AC290" s="2" t="s">
        <v>3162</v>
      </c>
      <c r="AD290" s="2" t="s">
        <v>3162</v>
      </c>
      <c r="AE290" s="2" t="s">
        <v>3162</v>
      </c>
      <c r="AF290" s="2" t="s">
        <v>3162</v>
      </c>
      <c r="AG290" s="2" t="s">
        <v>3162</v>
      </c>
      <c r="AH290" s="2"/>
    </row>
    <row r="291" spans="1:34" x14ac:dyDescent="0.25">
      <c r="A291" s="2">
        <v>334611</v>
      </c>
      <c r="B291" s="2" t="s">
        <v>1401</v>
      </c>
      <c r="C291" s="2" t="s">
        <v>619</v>
      </c>
      <c r="D291" s="2" t="s">
        <v>319</v>
      </c>
      <c r="E291" s="2" t="s">
        <v>77</v>
      </c>
      <c r="F291" s="2">
        <v>36170</v>
      </c>
      <c r="G291" s="2" t="s">
        <v>600</v>
      </c>
      <c r="H291" s="2" t="s">
        <v>17</v>
      </c>
      <c r="I291" s="2" t="s">
        <v>132</v>
      </c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 t="s">
        <v>3162</v>
      </c>
      <c r="AC291" s="2" t="s">
        <v>3162</v>
      </c>
      <c r="AD291" s="2" t="s">
        <v>3162</v>
      </c>
      <c r="AE291" s="2" t="s">
        <v>3162</v>
      </c>
      <c r="AF291" s="2" t="s">
        <v>3162</v>
      </c>
      <c r="AG291" s="2" t="s">
        <v>3162</v>
      </c>
      <c r="AH291" s="2"/>
    </row>
    <row r="292" spans="1:34" x14ac:dyDescent="0.25">
      <c r="A292" s="2">
        <v>334633</v>
      </c>
      <c r="B292" s="2" t="s">
        <v>2011</v>
      </c>
      <c r="C292" s="2" t="s">
        <v>221</v>
      </c>
      <c r="D292" s="2" t="s">
        <v>639</v>
      </c>
      <c r="E292" s="2" t="s">
        <v>77</v>
      </c>
      <c r="F292" s="2"/>
      <c r="G292" s="2"/>
      <c r="H292" s="2" t="s">
        <v>17</v>
      </c>
      <c r="I292" s="2" t="s">
        <v>132</v>
      </c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 t="s">
        <v>3162</v>
      </c>
      <c r="AC292" s="2" t="s">
        <v>3162</v>
      </c>
      <c r="AD292" s="2" t="s">
        <v>3162</v>
      </c>
      <c r="AE292" s="2" t="s">
        <v>3162</v>
      </c>
      <c r="AF292" s="2" t="s">
        <v>3162</v>
      </c>
      <c r="AG292" s="2" t="s">
        <v>3162</v>
      </c>
      <c r="AH292" s="2"/>
    </row>
    <row r="293" spans="1:34" x14ac:dyDescent="0.25">
      <c r="A293" s="2">
        <v>334637</v>
      </c>
      <c r="B293" s="2" t="s">
        <v>1291</v>
      </c>
      <c r="C293" s="2" t="s">
        <v>1292</v>
      </c>
      <c r="D293" s="2" t="s">
        <v>492</v>
      </c>
      <c r="E293" s="2" t="s">
        <v>77</v>
      </c>
      <c r="F293" s="2"/>
      <c r="G293" s="2"/>
      <c r="H293" s="2" t="s">
        <v>17</v>
      </c>
      <c r="I293" s="2" t="s">
        <v>132</v>
      </c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 t="s">
        <v>3162</v>
      </c>
      <c r="AB293" s="2" t="s">
        <v>3162</v>
      </c>
      <c r="AC293" s="2" t="s">
        <v>3162</v>
      </c>
      <c r="AD293" s="2" t="s">
        <v>3162</v>
      </c>
      <c r="AE293" s="2" t="s">
        <v>3162</v>
      </c>
      <c r="AF293" s="2" t="s">
        <v>3162</v>
      </c>
      <c r="AG293" s="2" t="s">
        <v>3162</v>
      </c>
      <c r="AH293" s="2"/>
    </row>
    <row r="294" spans="1:34" x14ac:dyDescent="0.25">
      <c r="A294" s="2">
        <v>334640</v>
      </c>
      <c r="B294" s="2" t="s">
        <v>2006</v>
      </c>
      <c r="C294" s="2" t="s">
        <v>921</v>
      </c>
      <c r="D294" s="2" t="s">
        <v>260</v>
      </c>
      <c r="E294" s="2" t="s">
        <v>78</v>
      </c>
      <c r="F294" s="2">
        <v>35385</v>
      </c>
      <c r="G294" s="2" t="s">
        <v>19</v>
      </c>
      <c r="H294" s="2" t="s">
        <v>17</v>
      </c>
      <c r="I294" s="2" t="s">
        <v>132</v>
      </c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 t="s">
        <v>3162</v>
      </c>
      <c r="AD294" s="2" t="s">
        <v>3162</v>
      </c>
      <c r="AE294" s="2" t="s">
        <v>3162</v>
      </c>
      <c r="AF294" s="2" t="s">
        <v>3162</v>
      </c>
      <c r="AG294" s="2" t="s">
        <v>3162</v>
      </c>
      <c r="AH294" s="2"/>
    </row>
    <row r="295" spans="1:34" x14ac:dyDescent="0.25">
      <c r="A295" s="2">
        <v>334670</v>
      </c>
      <c r="B295" s="2" t="s">
        <v>1312</v>
      </c>
      <c r="C295" s="2" t="s">
        <v>1313</v>
      </c>
      <c r="D295" s="2" t="s">
        <v>359</v>
      </c>
      <c r="E295" s="2" t="s">
        <v>78</v>
      </c>
      <c r="F295" s="2"/>
      <c r="G295" s="2"/>
      <c r="H295" s="2" t="s">
        <v>17</v>
      </c>
      <c r="I295" s="2" t="s">
        <v>132</v>
      </c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 t="s">
        <v>3162</v>
      </c>
      <c r="AD295" s="2" t="s">
        <v>3162</v>
      </c>
      <c r="AE295" s="2" t="s">
        <v>3162</v>
      </c>
      <c r="AF295" s="2" t="s">
        <v>3162</v>
      </c>
      <c r="AG295" s="2" t="s">
        <v>3162</v>
      </c>
      <c r="AH295" s="2"/>
    </row>
    <row r="296" spans="1:34" x14ac:dyDescent="0.25">
      <c r="A296" s="2">
        <v>334682</v>
      </c>
      <c r="B296" s="2" t="s">
        <v>1681</v>
      </c>
      <c r="C296" s="2" t="s">
        <v>378</v>
      </c>
      <c r="D296" s="2" t="s">
        <v>545</v>
      </c>
      <c r="E296" s="2" t="s">
        <v>78</v>
      </c>
      <c r="F296" s="2"/>
      <c r="G296" s="2"/>
      <c r="H296" s="2" t="s">
        <v>20</v>
      </c>
      <c r="I296" s="2" t="s">
        <v>132</v>
      </c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 t="s">
        <v>3162</v>
      </c>
      <c r="AE296" s="2" t="s">
        <v>3162</v>
      </c>
      <c r="AF296" s="2" t="s">
        <v>3162</v>
      </c>
      <c r="AG296" s="2" t="s">
        <v>3162</v>
      </c>
      <c r="AH296" s="2"/>
    </row>
    <row r="297" spans="1:34" x14ac:dyDescent="0.25">
      <c r="A297" s="2">
        <v>334686</v>
      </c>
      <c r="B297" s="2" t="s">
        <v>1290</v>
      </c>
      <c r="C297" s="2" t="s">
        <v>486</v>
      </c>
      <c r="D297" s="2" t="s">
        <v>229</v>
      </c>
      <c r="E297" s="2" t="s">
        <v>78</v>
      </c>
      <c r="F297" s="2"/>
      <c r="G297" s="2"/>
      <c r="H297" s="2" t="s">
        <v>17</v>
      </c>
      <c r="I297" s="2" t="s">
        <v>132</v>
      </c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</row>
    <row r="298" spans="1:34" x14ac:dyDescent="0.25">
      <c r="A298" s="2">
        <v>334697</v>
      </c>
      <c r="B298" s="2" t="s">
        <v>1507</v>
      </c>
      <c r="C298" s="2" t="s">
        <v>211</v>
      </c>
      <c r="D298" s="2" t="s">
        <v>502</v>
      </c>
      <c r="E298" s="2" t="s">
        <v>78</v>
      </c>
      <c r="F298" s="2"/>
      <c r="G298" s="2"/>
      <c r="H298" s="2" t="s">
        <v>17</v>
      </c>
      <c r="I298" s="2" t="s">
        <v>132</v>
      </c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 t="s">
        <v>3162</v>
      </c>
      <c r="Z298" s="2"/>
      <c r="AA298" s="2" t="s">
        <v>3162</v>
      </c>
      <c r="AB298" s="2" t="s">
        <v>3162</v>
      </c>
      <c r="AC298" s="2" t="s">
        <v>3162</v>
      </c>
      <c r="AD298" s="2" t="s">
        <v>3162</v>
      </c>
      <c r="AE298" s="2" t="s">
        <v>3162</v>
      </c>
      <c r="AF298" s="2" t="s">
        <v>3162</v>
      </c>
      <c r="AG298" s="2" t="s">
        <v>3162</v>
      </c>
      <c r="AH298" s="2"/>
    </row>
    <row r="299" spans="1:34" x14ac:dyDescent="0.25">
      <c r="A299" s="2">
        <v>334710</v>
      </c>
      <c r="B299" s="2" t="s">
        <v>1729</v>
      </c>
      <c r="C299" s="2" t="s">
        <v>528</v>
      </c>
      <c r="D299" s="2" t="s">
        <v>815</v>
      </c>
      <c r="E299" s="2" t="s">
        <v>77</v>
      </c>
      <c r="F299" s="2">
        <v>35065</v>
      </c>
      <c r="G299" s="2" t="s">
        <v>322</v>
      </c>
      <c r="H299" s="2" t="s">
        <v>17</v>
      </c>
      <c r="I299" s="2" t="s">
        <v>132</v>
      </c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 t="s">
        <v>3162</v>
      </c>
      <c r="AC299" s="2" t="s">
        <v>3162</v>
      </c>
      <c r="AD299" s="2" t="s">
        <v>3162</v>
      </c>
      <c r="AE299" s="2" t="s">
        <v>3162</v>
      </c>
      <c r="AF299" s="2" t="s">
        <v>3162</v>
      </c>
      <c r="AG299" s="2" t="s">
        <v>3162</v>
      </c>
      <c r="AH299" s="2"/>
    </row>
    <row r="300" spans="1:34" x14ac:dyDescent="0.25">
      <c r="A300" s="2">
        <v>334719</v>
      </c>
      <c r="B300" s="2" t="s">
        <v>1137</v>
      </c>
      <c r="C300" s="2" t="s">
        <v>1138</v>
      </c>
      <c r="D300" s="2" t="s">
        <v>1139</v>
      </c>
      <c r="E300" s="2" t="s">
        <v>78</v>
      </c>
      <c r="F300" s="2"/>
      <c r="G300" s="2"/>
      <c r="H300" s="2" t="s">
        <v>17</v>
      </c>
      <c r="I300" s="2" t="s">
        <v>132</v>
      </c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 t="s">
        <v>3162</v>
      </c>
      <c r="AB300" s="2" t="s">
        <v>3162</v>
      </c>
      <c r="AC300" s="2" t="s">
        <v>3162</v>
      </c>
      <c r="AD300" s="2" t="s">
        <v>3162</v>
      </c>
      <c r="AE300" s="2" t="s">
        <v>3162</v>
      </c>
      <c r="AF300" s="2" t="s">
        <v>3162</v>
      </c>
      <c r="AG300" s="2" t="s">
        <v>3162</v>
      </c>
      <c r="AH300" s="2"/>
    </row>
    <row r="301" spans="1:34" x14ac:dyDescent="0.25">
      <c r="A301" s="2">
        <v>334749</v>
      </c>
      <c r="B301" s="2" t="s">
        <v>1742</v>
      </c>
      <c r="C301" s="2" t="s">
        <v>1425</v>
      </c>
      <c r="D301" s="2" t="s">
        <v>1743</v>
      </c>
      <c r="E301" s="2" t="s">
        <v>78</v>
      </c>
      <c r="F301" s="2">
        <v>33092</v>
      </c>
      <c r="G301" s="2" t="s">
        <v>19</v>
      </c>
      <c r="H301" s="2" t="s">
        <v>17</v>
      </c>
      <c r="I301" s="2" t="s">
        <v>132</v>
      </c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 t="s">
        <v>3162</v>
      </c>
      <c r="AD301" s="2" t="s">
        <v>3162</v>
      </c>
      <c r="AE301" s="2" t="s">
        <v>3162</v>
      </c>
      <c r="AF301" s="2" t="s">
        <v>3162</v>
      </c>
      <c r="AG301" s="2" t="s">
        <v>3162</v>
      </c>
      <c r="AH301" s="2"/>
    </row>
    <row r="302" spans="1:34" x14ac:dyDescent="0.25">
      <c r="A302" s="2">
        <v>334751</v>
      </c>
      <c r="B302" s="2" t="s">
        <v>1796</v>
      </c>
      <c r="C302" s="2" t="s">
        <v>228</v>
      </c>
      <c r="D302" s="2" t="s">
        <v>641</v>
      </c>
      <c r="E302" s="2" t="s">
        <v>77</v>
      </c>
      <c r="F302" s="2">
        <v>29587</v>
      </c>
      <c r="G302" s="2" t="s">
        <v>865</v>
      </c>
      <c r="H302" s="2" t="s">
        <v>17</v>
      </c>
      <c r="I302" s="2" t="s">
        <v>132</v>
      </c>
      <c r="J302" s="2" t="s">
        <v>1080</v>
      </c>
      <c r="K302" s="2"/>
      <c r="L302" s="2" t="s">
        <v>31</v>
      </c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 t="s">
        <v>3162</v>
      </c>
      <c r="AF302" s="2" t="s">
        <v>3162</v>
      </c>
      <c r="AG302" s="2" t="s">
        <v>3162</v>
      </c>
      <c r="AH302" s="2"/>
    </row>
    <row r="303" spans="1:34" x14ac:dyDescent="0.25">
      <c r="A303" s="2">
        <v>334788</v>
      </c>
      <c r="B303" s="2" t="s">
        <v>1479</v>
      </c>
      <c r="C303" s="2" t="s">
        <v>417</v>
      </c>
      <c r="D303" s="2" t="s">
        <v>215</v>
      </c>
      <c r="E303" s="2" t="s">
        <v>77</v>
      </c>
      <c r="F303" s="2"/>
      <c r="G303" s="2"/>
      <c r="H303" s="2" t="s">
        <v>17</v>
      </c>
      <c r="I303" s="2" t="s">
        <v>132</v>
      </c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 t="s">
        <v>3162</v>
      </c>
      <c r="AB303" s="2" t="s">
        <v>3162</v>
      </c>
      <c r="AC303" s="2" t="s">
        <v>3162</v>
      </c>
      <c r="AD303" s="2" t="s">
        <v>3162</v>
      </c>
      <c r="AE303" s="2" t="s">
        <v>3162</v>
      </c>
      <c r="AF303" s="2" t="s">
        <v>3162</v>
      </c>
      <c r="AG303" s="2" t="s">
        <v>3162</v>
      </c>
      <c r="AH303" s="2"/>
    </row>
    <row r="304" spans="1:34" x14ac:dyDescent="0.25">
      <c r="A304" s="2">
        <v>334789</v>
      </c>
      <c r="B304" s="2" t="s">
        <v>1584</v>
      </c>
      <c r="C304" s="2" t="s">
        <v>831</v>
      </c>
      <c r="D304" s="2" t="s">
        <v>1585</v>
      </c>
      <c r="E304" s="2" t="s">
        <v>78</v>
      </c>
      <c r="F304" s="2">
        <v>36165</v>
      </c>
      <c r="G304" s="2" t="s">
        <v>19</v>
      </c>
      <c r="H304" s="2" t="s">
        <v>17</v>
      </c>
      <c r="I304" s="2" t="s">
        <v>132</v>
      </c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 t="s">
        <v>3162</v>
      </c>
      <c r="AE304" s="2" t="s">
        <v>3162</v>
      </c>
      <c r="AF304" s="2" t="s">
        <v>3162</v>
      </c>
      <c r="AG304" s="2" t="s">
        <v>3162</v>
      </c>
      <c r="AH304" s="2"/>
    </row>
    <row r="305" spans="1:34" x14ac:dyDescent="0.25">
      <c r="A305" s="2">
        <v>334802</v>
      </c>
      <c r="B305" s="2" t="s">
        <v>1344</v>
      </c>
      <c r="C305" s="2" t="s">
        <v>615</v>
      </c>
      <c r="D305" s="2" t="s">
        <v>1345</v>
      </c>
      <c r="E305" s="2" t="s">
        <v>77</v>
      </c>
      <c r="F305" s="2">
        <v>32733</v>
      </c>
      <c r="G305" s="2" t="s">
        <v>19</v>
      </c>
      <c r="H305" s="2" t="s">
        <v>17</v>
      </c>
      <c r="I305" s="2" t="s">
        <v>132</v>
      </c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 t="s">
        <v>3162</v>
      </c>
      <c r="AC305" s="2" t="s">
        <v>3162</v>
      </c>
      <c r="AD305" s="2" t="s">
        <v>3162</v>
      </c>
      <c r="AE305" s="2" t="s">
        <v>3162</v>
      </c>
      <c r="AF305" s="2" t="s">
        <v>3162</v>
      </c>
      <c r="AG305" s="2" t="s">
        <v>3162</v>
      </c>
      <c r="AH305" s="2"/>
    </row>
    <row r="306" spans="1:34" x14ac:dyDescent="0.25">
      <c r="A306" s="2">
        <v>334810</v>
      </c>
      <c r="B306" s="2" t="s">
        <v>2075</v>
      </c>
      <c r="C306" s="2" t="s">
        <v>228</v>
      </c>
      <c r="D306" s="2" t="s">
        <v>602</v>
      </c>
      <c r="E306" s="2" t="s">
        <v>78</v>
      </c>
      <c r="F306" s="2">
        <v>36059</v>
      </c>
      <c r="G306" s="2" t="s">
        <v>19</v>
      </c>
      <c r="H306" s="2" t="s">
        <v>17</v>
      </c>
      <c r="I306" s="2" t="s">
        <v>132</v>
      </c>
      <c r="J306" s="2" t="s">
        <v>1080</v>
      </c>
      <c r="K306" s="2"/>
      <c r="L306" s="2" t="s">
        <v>19</v>
      </c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 t="s">
        <v>3162</v>
      </c>
      <c r="AG306" s="2" t="s">
        <v>3162</v>
      </c>
      <c r="AH306" s="2"/>
    </row>
    <row r="307" spans="1:34" x14ac:dyDescent="0.25">
      <c r="A307" s="2">
        <v>334814</v>
      </c>
      <c r="B307" s="2" t="s">
        <v>1869</v>
      </c>
      <c r="C307" s="2" t="s">
        <v>312</v>
      </c>
      <c r="D307" s="2" t="s">
        <v>1870</v>
      </c>
      <c r="E307" s="2" t="s">
        <v>77</v>
      </c>
      <c r="F307" s="2">
        <v>35079</v>
      </c>
      <c r="G307" s="2" t="s">
        <v>1596</v>
      </c>
      <c r="H307" s="2" t="s">
        <v>17</v>
      </c>
      <c r="I307" s="2" t="s">
        <v>132</v>
      </c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 t="s">
        <v>3162</v>
      </c>
      <c r="AC307" s="2" t="s">
        <v>3162</v>
      </c>
      <c r="AD307" s="2" t="s">
        <v>3162</v>
      </c>
      <c r="AE307" s="2" t="s">
        <v>3162</v>
      </c>
      <c r="AF307" s="2" t="s">
        <v>3162</v>
      </c>
      <c r="AG307" s="2" t="s">
        <v>3162</v>
      </c>
      <c r="AH307" s="2"/>
    </row>
    <row r="308" spans="1:34" x14ac:dyDescent="0.25">
      <c r="A308" s="2">
        <v>334967</v>
      </c>
      <c r="B308" s="2" t="s">
        <v>1335</v>
      </c>
      <c r="C308" s="2" t="s">
        <v>228</v>
      </c>
      <c r="D308" s="2" t="s">
        <v>574</v>
      </c>
      <c r="E308" s="2" t="s">
        <v>77</v>
      </c>
      <c r="F308" s="2"/>
      <c r="G308" s="2"/>
      <c r="H308" s="2" t="s">
        <v>17</v>
      </c>
      <c r="I308" s="2" t="s">
        <v>132</v>
      </c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 t="s">
        <v>3162</v>
      </c>
      <c r="Y308" s="2" t="s">
        <v>3162</v>
      </c>
      <c r="Z308" s="2"/>
      <c r="AA308" s="2" t="s">
        <v>3162</v>
      </c>
      <c r="AB308" s="2" t="s">
        <v>3162</v>
      </c>
      <c r="AC308" s="2" t="s">
        <v>3162</v>
      </c>
      <c r="AD308" s="2" t="s">
        <v>3162</v>
      </c>
      <c r="AE308" s="2" t="s">
        <v>3162</v>
      </c>
      <c r="AF308" s="2" t="s">
        <v>3162</v>
      </c>
      <c r="AG308" s="2" t="s">
        <v>3162</v>
      </c>
      <c r="AH308" s="2"/>
    </row>
    <row r="309" spans="1:34" x14ac:dyDescent="0.25">
      <c r="A309" s="2">
        <v>335003</v>
      </c>
      <c r="B309" s="2" t="s">
        <v>2088</v>
      </c>
      <c r="C309" s="2" t="s">
        <v>446</v>
      </c>
      <c r="D309" s="2" t="s">
        <v>260</v>
      </c>
      <c r="E309" s="2" t="s">
        <v>77</v>
      </c>
      <c r="F309" s="2">
        <v>33975</v>
      </c>
      <c r="G309" s="2" t="s">
        <v>68</v>
      </c>
      <c r="H309" s="2" t="s">
        <v>17</v>
      </c>
      <c r="I309" s="2" t="s">
        <v>132</v>
      </c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 t="s">
        <v>3162</v>
      </c>
      <c r="AC309" s="2" t="s">
        <v>3162</v>
      </c>
      <c r="AD309" s="2" t="s">
        <v>3162</v>
      </c>
      <c r="AE309" s="2" t="s">
        <v>3162</v>
      </c>
      <c r="AF309" s="2" t="s">
        <v>3162</v>
      </c>
      <c r="AG309" s="2" t="s">
        <v>3162</v>
      </c>
      <c r="AH309" s="2"/>
    </row>
    <row r="310" spans="1:34" x14ac:dyDescent="0.25">
      <c r="A310" s="2">
        <v>335007</v>
      </c>
      <c r="B310" s="2" t="s">
        <v>1706</v>
      </c>
      <c r="C310" s="2" t="s">
        <v>530</v>
      </c>
      <c r="D310" s="2" t="s">
        <v>1083</v>
      </c>
      <c r="E310" s="2" t="s">
        <v>78</v>
      </c>
      <c r="F310" s="2"/>
      <c r="G310" s="2"/>
      <c r="H310" s="2" t="s">
        <v>17</v>
      </c>
      <c r="I310" s="2" t="s">
        <v>132</v>
      </c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 t="s">
        <v>3162</v>
      </c>
      <c r="AB310" s="2" t="s">
        <v>3162</v>
      </c>
      <c r="AC310" s="2" t="s">
        <v>3162</v>
      </c>
      <c r="AD310" s="2" t="s">
        <v>3162</v>
      </c>
      <c r="AE310" s="2" t="s">
        <v>3162</v>
      </c>
      <c r="AF310" s="2" t="s">
        <v>3162</v>
      </c>
      <c r="AG310" s="2" t="s">
        <v>3162</v>
      </c>
      <c r="AH310" s="2"/>
    </row>
    <row r="311" spans="1:34" x14ac:dyDescent="0.25">
      <c r="A311" s="2">
        <v>335047</v>
      </c>
      <c r="B311" s="2" t="s">
        <v>552</v>
      </c>
      <c r="C311" s="2" t="s">
        <v>228</v>
      </c>
      <c r="D311" s="2" t="s">
        <v>741</v>
      </c>
      <c r="E311" s="2" t="s">
        <v>77</v>
      </c>
      <c r="F311" s="2">
        <v>33604</v>
      </c>
      <c r="G311" s="2" t="s">
        <v>62</v>
      </c>
      <c r="H311" s="2" t="s">
        <v>17</v>
      </c>
      <c r="I311" s="2" t="s">
        <v>132</v>
      </c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 t="s">
        <v>3162</v>
      </c>
      <c r="AE311" s="2" t="s">
        <v>3162</v>
      </c>
      <c r="AF311" s="2" t="s">
        <v>3162</v>
      </c>
      <c r="AG311" s="2" t="s">
        <v>3162</v>
      </c>
      <c r="AH311" s="2"/>
    </row>
    <row r="312" spans="1:34" x14ac:dyDescent="0.25">
      <c r="A312" s="2">
        <v>335054</v>
      </c>
      <c r="B312" s="2" t="s">
        <v>498</v>
      </c>
      <c r="C312" s="2" t="s">
        <v>832</v>
      </c>
      <c r="D312" s="2" t="s">
        <v>487</v>
      </c>
      <c r="E312" s="2" t="s">
        <v>77</v>
      </c>
      <c r="F312" s="2">
        <v>30682</v>
      </c>
      <c r="G312" s="2" t="s">
        <v>19</v>
      </c>
      <c r="H312" s="2" t="s">
        <v>17</v>
      </c>
      <c r="I312" s="2" t="s">
        <v>132</v>
      </c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 t="s">
        <v>3162</v>
      </c>
      <c r="AC312" s="2" t="s">
        <v>3162</v>
      </c>
      <c r="AD312" s="2" t="s">
        <v>3162</v>
      </c>
      <c r="AE312" s="2" t="s">
        <v>3162</v>
      </c>
      <c r="AF312" s="2" t="s">
        <v>3162</v>
      </c>
      <c r="AG312" s="2" t="s">
        <v>3162</v>
      </c>
      <c r="AH312" s="2"/>
    </row>
    <row r="313" spans="1:34" x14ac:dyDescent="0.25">
      <c r="A313" s="2">
        <v>335055</v>
      </c>
      <c r="B313" s="2" t="s">
        <v>1753</v>
      </c>
      <c r="C313" s="2" t="s">
        <v>228</v>
      </c>
      <c r="D313" s="2" t="s">
        <v>330</v>
      </c>
      <c r="E313" s="2" t="s">
        <v>77</v>
      </c>
      <c r="F313" s="2">
        <v>36165</v>
      </c>
      <c r="G313" s="2" t="s">
        <v>879</v>
      </c>
      <c r="H313" s="2" t="s">
        <v>17</v>
      </c>
      <c r="I313" s="2" t="s">
        <v>132</v>
      </c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</row>
    <row r="314" spans="1:34" x14ac:dyDescent="0.25">
      <c r="A314" s="2">
        <v>335078</v>
      </c>
      <c r="B314" s="2" t="s">
        <v>1144</v>
      </c>
      <c r="C314" s="2" t="s">
        <v>530</v>
      </c>
      <c r="D314" s="2" t="s">
        <v>675</v>
      </c>
      <c r="E314" s="2" t="s">
        <v>77</v>
      </c>
      <c r="F314" s="2">
        <v>36365</v>
      </c>
      <c r="G314" s="2" t="s">
        <v>1145</v>
      </c>
      <c r="H314" s="2" t="s">
        <v>17</v>
      </c>
      <c r="I314" s="2" t="s">
        <v>132</v>
      </c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 t="s">
        <v>3162</v>
      </c>
      <c r="AC314" s="2" t="s">
        <v>3162</v>
      </c>
      <c r="AD314" s="2" t="s">
        <v>3162</v>
      </c>
      <c r="AE314" s="2" t="s">
        <v>3162</v>
      </c>
      <c r="AF314" s="2" t="s">
        <v>3162</v>
      </c>
      <c r="AG314" s="2" t="s">
        <v>3162</v>
      </c>
      <c r="AH314" s="2"/>
    </row>
    <row r="315" spans="1:34" x14ac:dyDescent="0.25">
      <c r="A315" s="2">
        <v>335099</v>
      </c>
      <c r="B315" s="2" t="s">
        <v>1255</v>
      </c>
      <c r="C315" s="2" t="s">
        <v>244</v>
      </c>
      <c r="D315" s="2" t="s">
        <v>1256</v>
      </c>
      <c r="E315" s="2" t="s">
        <v>77</v>
      </c>
      <c r="F315" s="2">
        <v>35962</v>
      </c>
      <c r="G315" s="2" t="s">
        <v>474</v>
      </c>
      <c r="H315" s="2" t="s">
        <v>17</v>
      </c>
      <c r="I315" s="2" t="s">
        <v>132</v>
      </c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 t="s">
        <v>3162</v>
      </c>
      <c r="AC315" s="2" t="s">
        <v>3162</v>
      </c>
      <c r="AD315" s="2" t="s">
        <v>3162</v>
      </c>
      <c r="AE315" s="2" t="s">
        <v>3162</v>
      </c>
      <c r="AF315" s="2" t="s">
        <v>3162</v>
      </c>
      <c r="AG315" s="2" t="s">
        <v>3162</v>
      </c>
      <c r="AH315" s="2"/>
    </row>
    <row r="316" spans="1:34" x14ac:dyDescent="0.25">
      <c r="A316" s="2">
        <v>335126</v>
      </c>
      <c r="B316" s="2" t="s">
        <v>1823</v>
      </c>
      <c r="C316" s="2" t="s">
        <v>427</v>
      </c>
      <c r="D316" s="2" t="s">
        <v>747</v>
      </c>
      <c r="E316" s="2" t="s">
        <v>77</v>
      </c>
      <c r="F316" s="2">
        <v>35905</v>
      </c>
      <c r="G316" s="2" t="s">
        <v>1824</v>
      </c>
      <c r="H316" s="2" t="s">
        <v>17</v>
      </c>
      <c r="I316" s="2" t="s">
        <v>132</v>
      </c>
      <c r="J316" s="2" t="s">
        <v>15</v>
      </c>
      <c r="K316" s="2"/>
      <c r="L316" s="2" t="s">
        <v>19</v>
      </c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 t="s">
        <v>3162</v>
      </c>
      <c r="AF316" s="2" t="s">
        <v>3162</v>
      </c>
      <c r="AG316" s="2" t="s">
        <v>3162</v>
      </c>
      <c r="AH316" s="2"/>
    </row>
    <row r="317" spans="1:34" x14ac:dyDescent="0.25">
      <c r="A317" s="2">
        <v>335128</v>
      </c>
      <c r="B317" s="2" t="s">
        <v>1196</v>
      </c>
      <c r="C317" s="2" t="s">
        <v>592</v>
      </c>
      <c r="D317" s="2" t="s">
        <v>1197</v>
      </c>
      <c r="E317" s="2" t="s">
        <v>78</v>
      </c>
      <c r="F317" s="2">
        <v>35453</v>
      </c>
      <c r="G317" s="2" t="s">
        <v>213</v>
      </c>
      <c r="H317" s="2" t="s">
        <v>17</v>
      </c>
      <c r="I317" s="2" t="s">
        <v>132</v>
      </c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 t="s">
        <v>3162</v>
      </c>
      <c r="AD317" s="2" t="s">
        <v>3162</v>
      </c>
      <c r="AE317" s="2" t="s">
        <v>3162</v>
      </c>
      <c r="AF317" s="2" t="s">
        <v>3162</v>
      </c>
      <c r="AG317" s="2" t="s">
        <v>3162</v>
      </c>
      <c r="AH317" s="2"/>
    </row>
    <row r="318" spans="1:34" x14ac:dyDescent="0.25">
      <c r="A318" s="2">
        <v>335147</v>
      </c>
      <c r="B318" s="2" t="s">
        <v>1484</v>
      </c>
      <c r="C318" s="2" t="s">
        <v>218</v>
      </c>
      <c r="D318" s="2" t="s">
        <v>645</v>
      </c>
      <c r="E318" s="2" t="s">
        <v>77</v>
      </c>
      <c r="F318" s="2"/>
      <c r="G318" s="2"/>
      <c r="H318" s="2" t="s">
        <v>17</v>
      </c>
      <c r="I318" s="2" t="s">
        <v>132</v>
      </c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 t="s">
        <v>3162</v>
      </c>
      <c r="AB318" s="2" t="s">
        <v>3162</v>
      </c>
      <c r="AC318" s="2" t="s">
        <v>3162</v>
      </c>
      <c r="AD318" s="2" t="s">
        <v>3162</v>
      </c>
      <c r="AE318" s="2" t="s">
        <v>3162</v>
      </c>
      <c r="AF318" s="2" t="s">
        <v>3162</v>
      </c>
      <c r="AG318" s="2" t="s">
        <v>3162</v>
      </c>
      <c r="AH318" s="2"/>
    </row>
    <row r="319" spans="1:34" x14ac:dyDescent="0.25">
      <c r="A319" s="2">
        <v>335186</v>
      </c>
      <c r="B319" s="2" t="s">
        <v>1748</v>
      </c>
      <c r="C319" s="2" t="s">
        <v>497</v>
      </c>
      <c r="D319" s="2" t="s">
        <v>1749</v>
      </c>
      <c r="E319" s="2" t="s">
        <v>77</v>
      </c>
      <c r="F319" s="2">
        <v>36348</v>
      </c>
      <c r="G319" s="2" t="s">
        <v>19</v>
      </c>
      <c r="H319" s="2" t="s">
        <v>20</v>
      </c>
      <c r="I319" s="2" t="s">
        <v>132</v>
      </c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 t="s">
        <v>3162</v>
      </c>
      <c r="AD319" s="2" t="s">
        <v>3162</v>
      </c>
      <c r="AE319" s="2" t="s">
        <v>3162</v>
      </c>
      <c r="AF319" s="2" t="s">
        <v>3162</v>
      </c>
      <c r="AG319" s="2" t="s">
        <v>3162</v>
      </c>
      <c r="AH319" s="2"/>
    </row>
    <row r="320" spans="1:34" x14ac:dyDescent="0.25">
      <c r="A320" s="2">
        <v>335189</v>
      </c>
      <c r="B320" s="2" t="s">
        <v>1898</v>
      </c>
      <c r="C320" s="2" t="s">
        <v>1158</v>
      </c>
      <c r="D320" s="2" t="s">
        <v>288</v>
      </c>
      <c r="E320" s="2" t="s">
        <v>77</v>
      </c>
      <c r="F320" s="2">
        <v>31483</v>
      </c>
      <c r="G320" s="2" t="s">
        <v>62</v>
      </c>
      <c r="H320" s="2" t="s">
        <v>17</v>
      </c>
      <c r="I320" s="2" t="s">
        <v>132</v>
      </c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 t="s">
        <v>3162</v>
      </c>
      <c r="AE320" s="2" t="s">
        <v>3162</v>
      </c>
      <c r="AF320" s="2" t="s">
        <v>3162</v>
      </c>
      <c r="AG320" s="2" t="s">
        <v>3162</v>
      </c>
      <c r="AH320" s="2"/>
    </row>
    <row r="321" spans="1:34" x14ac:dyDescent="0.25">
      <c r="A321" s="2">
        <v>335192</v>
      </c>
      <c r="B321" s="2" t="s">
        <v>1261</v>
      </c>
      <c r="C321" s="2" t="s">
        <v>1262</v>
      </c>
      <c r="D321" s="2" t="s">
        <v>443</v>
      </c>
      <c r="E321" s="2" t="s">
        <v>78</v>
      </c>
      <c r="F321" s="2"/>
      <c r="G321" s="2"/>
      <c r="H321" s="2" t="s">
        <v>17</v>
      </c>
      <c r="I321" s="2" t="s">
        <v>132</v>
      </c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 t="s">
        <v>3162</v>
      </c>
      <c r="AB321" s="2" t="s">
        <v>3162</v>
      </c>
      <c r="AC321" s="2" t="s">
        <v>3162</v>
      </c>
      <c r="AD321" s="2" t="s">
        <v>3162</v>
      </c>
      <c r="AE321" s="2" t="s">
        <v>3162</v>
      </c>
      <c r="AF321" s="2" t="s">
        <v>3162</v>
      </c>
      <c r="AG321" s="2" t="s">
        <v>3162</v>
      </c>
      <c r="AH321" s="2"/>
    </row>
    <row r="322" spans="1:34" x14ac:dyDescent="0.25">
      <c r="A322" s="2">
        <v>335206</v>
      </c>
      <c r="B322" s="2" t="s">
        <v>1900</v>
      </c>
      <c r="C322" s="2" t="s">
        <v>259</v>
      </c>
      <c r="D322" s="2" t="s">
        <v>1901</v>
      </c>
      <c r="E322" s="2" t="s">
        <v>77</v>
      </c>
      <c r="F322" s="2">
        <v>35297</v>
      </c>
      <c r="G322" s="2" t="s">
        <v>1902</v>
      </c>
      <c r="H322" s="2" t="s">
        <v>17</v>
      </c>
      <c r="I322" s="2" t="s">
        <v>132</v>
      </c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 t="s">
        <v>3162</v>
      </c>
      <c r="AC322" s="2" t="s">
        <v>3162</v>
      </c>
      <c r="AD322" s="2" t="s">
        <v>3162</v>
      </c>
      <c r="AE322" s="2" t="s">
        <v>3162</v>
      </c>
      <c r="AF322" s="2" t="s">
        <v>3162</v>
      </c>
      <c r="AG322" s="2" t="s">
        <v>3162</v>
      </c>
      <c r="AH322" s="2"/>
    </row>
    <row r="323" spans="1:34" x14ac:dyDescent="0.25">
      <c r="A323" s="2">
        <v>335212</v>
      </c>
      <c r="B323" s="2" t="s">
        <v>1127</v>
      </c>
      <c r="C323" s="2" t="s">
        <v>837</v>
      </c>
      <c r="D323" s="2" t="s">
        <v>238</v>
      </c>
      <c r="E323" s="2" t="s">
        <v>78</v>
      </c>
      <c r="F323" s="2"/>
      <c r="G323" s="2"/>
      <c r="H323" s="2" t="s">
        <v>17</v>
      </c>
      <c r="I323" s="2" t="s">
        <v>132</v>
      </c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 t="s">
        <v>3162</v>
      </c>
      <c r="AB323" s="2" t="s">
        <v>3162</v>
      </c>
      <c r="AC323" s="2" t="s">
        <v>3162</v>
      </c>
      <c r="AD323" s="2" t="s">
        <v>3162</v>
      </c>
      <c r="AE323" s="2" t="s">
        <v>3162</v>
      </c>
      <c r="AF323" s="2" t="s">
        <v>3162</v>
      </c>
      <c r="AG323" s="2" t="s">
        <v>3162</v>
      </c>
      <c r="AH323" s="2"/>
    </row>
    <row r="324" spans="1:34" x14ac:dyDescent="0.25">
      <c r="A324" s="2">
        <v>335235</v>
      </c>
      <c r="B324" s="2" t="s">
        <v>1202</v>
      </c>
      <c r="C324" s="2" t="s">
        <v>321</v>
      </c>
      <c r="D324" s="2" t="s">
        <v>622</v>
      </c>
      <c r="E324" s="2" t="s">
        <v>77</v>
      </c>
      <c r="F324" s="2">
        <v>34488</v>
      </c>
      <c r="G324" s="2" t="s">
        <v>320</v>
      </c>
      <c r="H324" s="2" t="s">
        <v>17</v>
      </c>
      <c r="I324" s="2" t="s">
        <v>132</v>
      </c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 t="s">
        <v>3162</v>
      </c>
      <c r="AC324" s="2" t="s">
        <v>3162</v>
      </c>
      <c r="AD324" s="2" t="s">
        <v>3162</v>
      </c>
      <c r="AE324" s="2" t="s">
        <v>3162</v>
      </c>
      <c r="AF324" s="2" t="s">
        <v>3162</v>
      </c>
      <c r="AG324" s="2" t="s">
        <v>3162</v>
      </c>
      <c r="AH324" s="2"/>
    </row>
    <row r="325" spans="1:34" x14ac:dyDescent="0.25">
      <c r="A325" s="2">
        <v>335326</v>
      </c>
      <c r="B325" s="2" t="s">
        <v>1821</v>
      </c>
      <c r="C325" s="2" t="s">
        <v>249</v>
      </c>
      <c r="D325" s="2" t="s">
        <v>326</v>
      </c>
      <c r="E325" s="2" t="s">
        <v>78</v>
      </c>
      <c r="F325" s="2">
        <v>32146</v>
      </c>
      <c r="G325" s="2" t="s">
        <v>19</v>
      </c>
      <c r="H325" s="2" t="s">
        <v>17</v>
      </c>
      <c r="I325" s="2" t="s">
        <v>132</v>
      </c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 t="s">
        <v>3162</v>
      </c>
      <c r="AD325" s="2" t="s">
        <v>3162</v>
      </c>
      <c r="AE325" s="2" t="s">
        <v>3162</v>
      </c>
      <c r="AF325" s="2" t="s">
        <v>3162</v>
      </c>
      <c r="AG325" s="2" t="s">
        <v>3162</v>
      </c>
      <c r="AH325" s="2"/>
    </row>
    <row r="326" spans="1:34" x14ac:dyDescent="0.25">
      <c r="A326" s="2">
        <v>335361</v>
      </c>
      <c r="B326" s="2" t="s">
        <v>1263</v>
      </c>
      <c r="C326" s="2" t="s">
        <v>869</v>
      </c>
      <c r="D326" s="2" t="s">
        <v>389</v>
      </c>
      <c r="E326" s="2" t="s">
        <v>78</v>
      </c>
      <c r="F326" s="2"/>
      <c r="G326" s="2"/>
      <c r="H326" s="2" t="s">
        <v>17</v>
      </c>
      <c r="I326" s="2" t="s">
        <v>132</v>
      </c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 t="s">
        <v>3162</v>
      </c>
      <c r="AG326" s="2" t="s">
        <v>3162</v>
      </c>
      <c r="AH326" s="2"/>
    </row>
    <row r="327" spans="1:34" x14ac:dyDescent="0.25">
      <c r="A327" s="2">
        <v>335451</v>
      </c>
      <c r="B327" s="2" t="s">
        <v>1903</v>
      </c>
      <c r="C327" s="2" t="s">
        <v>292</v>
      </c>
      <c r="D327" s="2" t="s">
        <v>1904</v>
      </c>
      <c r="E327" s="2" t="s">
        <v>77</v>
      </c>
      <c r="F327" s="2">
        <v>36021</v>
      </c>
      <c r="G327" s="2" t="s">
        <v>19</v>
      </c>
      <c r="H327" s="2" t="s">
        <v>17</v>
      </c>
      <c r="I327" s="2" t="s">
        <v>132</v>
      </c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 t="s">
        <v>3162</v>
      </c>
      <c r="AC327" s="2" t="s">
        <v>3162</v>
      </c>
      <c r="AD327" s="2" t="s">
        <v>3162</v>
      </c>
      <c r="AE327" s="2" t="s">
        <v>3162</v>
      </c>
      <c r="AF327" s="2" t="s">
        <v>3162</v>
      </c>
      <c r="AG327" s="2" t="s">
        <v>3162</v>
      </c>
      <c r="AH327" s="2"/>
    </row>
    <row r="328" spans="1:34" x14ac:dyDescent="0.25">
      <c r="A328" s="2">
        <v>335460</v>
      </c>
      <c r="B328" s="2" t="s">
        <v>1346</v>
      </c>
      <c r="C328" s="2" t="s">
        <v>247</v>
      </c>
      <c r="D328" s="2" t="s">
        <v>384</v>
      </c>
      <c r="E328" s="2" t="s">
        <v>78</v>
      </c>
      <c r="F328" s="2">
        <v>32993</v>
      </c>
      <c r="G328" s="2"/>
      <c r="H328" s="2" t="s">
        <v>17</v>
      </c>
      <c r="I328" s="2" t="s">
        <v>132</v>
      </c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 t="s">
        <v>3162</v>
      </c>
      <c r="AC328" s="2" t="s">
        <v>3162</v>
      </c>
      <c r="AD328" s="2" t="s">
        <v>3162</v>
      </c>
      <c r="AE328" s="2" t="s">
        <v>3162</v>
      </c>
      <c r="AF328" s="2" t="s">
        <v>3162</v>
      </c>
      <c r="AG328" s="2" t="s">
        <v>3162</v>
      </c>
      <c r="AH328" s="2"/>
    </row>
    <row r="329" spans="1:34" x14ac:dyDescent="0.25">
      <c r="A329" s="2">
        <v>335469</v>
      </c>
      <c r="B329" s="2" t="s">
        <v>1579</v>
      </c>
      <c r="C329" s="2" t="s">
        <v>995</v>
      </c>
      <c r="D329" s="2" t="s">
        <v>1580</v>
      </c>
      <c r="E329" s="2" t="s">
        <v>78</v>
      </c>
      <c r="F329" s="2">
        <v>33782</v>
      </c>
      <c r="G329" s="2" t="s">
        <v>19</v>
      </c>
      <c r="H329" s="2" t="s">
        <v>20</v>
      </c>
      <c r="I329" s="2" t="s">
        <v>132</v>
      </c>
      <c r="J329" s="2" t="s">
        <v>1080</v>
      </c>
      <c r="K329" s="2"/>
      <c r="L329" s="2" t="s">
        <v>19</v>
      </c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 t="s">
        <v>3162</v>
      </c>
      <c r="AF329" s="2" t="s">
        <v>3162</v>
      </c>
      <c r="AG329" s="2" t="s">
        <v>3162</v>
      </c>
      <c r="AH329" s="2"/>
    </row>
    <row r="330" spans="1:34" x14ac:dyDescent="0.25">
      <c r="A330" s="2">
        <v>335492</v>
      </c>
      <c r="B330" s="2" t="s">
        <v>1760</v>
      </c>
      <c r="C330" s="2" t="s">
        <v>328</v>
      </c>
      <c r="D330" s="2" t="s">
        <v>1761</v>
      </c>
      <c r="E330" s="2" t="s">
        <v>78</v>
      </c>
      <c r="F330" s="2">
        <v>33604</v>
      </c>
      <c r="G330" s="2" t="s">
        <v>904</v>
      </c>
      <c r="H330" s="2" t="s">
        <v>17</v>
      </c>
      <c r="I330" s="2" t="s">
        <v>132</v>
      </c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 t="s">
        <v>3162</v>
      </c>
      <c r="AE330" s="2" t="s">
        <v>3162</v>
      </c>
      <c r="AF330" s="2" t="s">
        <v>3162</v>
      </c>
      <c r="AG330" s="2" t="s">
        <v>3162</v>
      </c>
      <c r="AH330" s="2"/>
    </row>
    <row r="331" spans="1:34" x14ac:dyDescent="0.25">
      <c r="A331" s="2">
        <v>335523</v>
      </c>
      <c r="B331" s="2" t="s">
        <v>1829</v>
      </c>
      <c r="C331" s="2" t="s">
        <v>271</v>
      </c>
      <c r="D331" s="2" t="s">
        <v>1830</v>
      </c>
      <c r="E331" s="2" t="s">
        <v>78</v>
      </c>
      <c r="F331" s="2">
        <v>29225</v>
      </c>
      <c r="G331" s="2" t="s">
        <v>1831</v>
      </c>
      <c r="H331" s="2" t="s">
        <v>17</v>
      </c>
      <c r="I331" s="2" t="s">
        <v>132</v>
      </c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 t="s">
        <v>3162</v>
      </c>
      <c r="AC331" s="2" t="s">
        <v>3162</v>
      </c>
      <c r="AD331" s="2" t="s">
        <v>3162</v>
      </c>
      <c r="AE331" s="2" t="s">
        <v>3162</v>
      </c>
      <c r="AF331" s="2" t="s">
        <v>3162</v>
      </c>
      <c r="AG331" s="2" t="s">
        <v>3162</v>
      </c>
      <c r="AH331" s="2"/>
    </row>
    <row r="332" spans="1:34" x14ac:dyDescent="0.25">
      <c r="A332" s="2">
        <v>335525</v>
      </c>
      <c r="B332" s="2" t="s">
        <v>1140</v>
      </c>
      <c r="C332" s="2" t="s">
        <v>614</v>
      </c>
      <c r="D332" s="2" t="s">
        <v>309</v>
      </c>
      <c r="E332" s="2" t="s">
        <v>78</v>
      </c>
      <c r="F332" s="2"/>
      <c r="G332" s="2"/>
      <c r="H332" s="2" t="s">
        <v>17</v>
      </c>
      <c r="I332" s="2" t="s">
        <v>132</v>
      </c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 t="s">
        <v>3162</v>
      </c>
      <c r="AB332" s="2" t="s">
        <v>3162</v>
      </c>
      <c r="AC332" s="2" t="s">
        <v>3162</v>
      </c>
      <c r="AD332" s="2" t="s">
        <v>3162</v>
      </c>
      <c r="AE332" s="2" t="s">
        <v>3162</v>
      </c>
      <c r="AF332" s="2" t="s">
        <v>3162</v>
      </c>
      <c r="AG332" s="2" t="s">
        <v>3162</v>
      </c>
      <c r="AH332" s="2"/>
    </row>
    <row r="333" spans="1:34" x14ac:dyDescent="0.25">
      <c r="A333" s="2">
        <v>335526</v>
      </c>
      <c r="B333" s="2" t="s">
        <v>1347</v>
      </c>
      <c r="C333" s="2" t="s">
        <v>328</v>
      </c>
      <c r="D333" s="2" t="s">
        <v>413</v>
      </c>
      <c r="E333" s="2" t="s">
        <v>78</v>
      </c>
      <c r="F333" s="2"/>
      <c r="G333" s="2"/>
      <c r="H333" s="2" t="s">
        <v>17</v>
      </c>
      <c r="I333" s="2" t="s">
        <v>132</v>
      </c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 t="s">
        <v>3162</v>
      </c>
      <c r="AC333" s="2" t="s">
        <v>3162</v>
      </c>
      <c r="AD333" s="2" t="s">
        <v>3162</v>
      </c>
      <c r="AE333" s="2" t="s">
        <v>3162</v>
      </c>
      <c r="AF333" s="2" t="s">
        <v>3162</v>
      </c>
      <c r="AG333" s="2" t="s">
        <v>3162</v>
      </c>
      <c r="AH333" s="2"/>
    </row>
    <row r="334" spans="1:34" x14ac:dyDescent="0.25">
      <c r="A334" s="2">
        <v>335574</v>
      </c>
      <c r="B334" s="2" t="s">
        <v>1905</v>
      </c>
      <c r="C334" s="2" t="s">
        <v>565</v>
      </c>
      <c r="D334" s="2" t="s">
        <v>264</v>
      </c>
      <c r="E334" s="2" t="s">
        <v>78</v>
      </c>
      <c r="F334" s="2">
        <v>31522</v>
      </c>
      <c r="G334" s="2" t="s">
        <v>19</v>
      </c>
      <c r="H334" s="2" t="s">
        <v>17</v>
      </c>
      <c r="I334" s="2" t="s">
        <v>132</v>
      </c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 t="s">
        <v>3162</v>
      </c>
      <c r="AC334" s="2" t="s">
        <v>3162</v>
      </c>
      <c r="AD334" s="2" t="s">
        <v>3162</v>
      </c>
      <c r="AE334" s="2" t="s">
        <v>3162</v>
      </c>
      <c r="AF334" s="2" t="s">
        <v>3162</v>
      </c>
      <c r="AG334" s="2" t="s">
        <v>3162</v>
      </c>
      <c r="AH334" s="2"/>
    </row>
    <row r="335" spans="1:34" x14ac:dyDescent="0.25">
      <c r="A335" s="2">
        <v>335732</v>
      </c>
      <c r="B335" s="2" t="s">
        <v>1703</v>
      </c>
      <c r="C335" s="2" t="s">
        <v>854</v>
      </c>
      <c r="D335" s="2" t="s">
        <v>578</v>
      </c>
      <c r="E335" s="2" t="s">
        <v>78</v>
      </c>
      <c r="F335" s="2">
        <v>34951</v>
      </c>
      <c r="G335" s="2" t="s">
        <v>243</v>
      </c>
      <c r="H335" s="2" t="s">
        <v>17</v>
      </c>
      <c r="I335" s="2" t="s">
        <v>132</v>
      </c>
      <c r="J335" s="2" t="s">
        <v>1080</v>
      </c>
      <c r="K335" s="2"/>
      <c r="L335" s="2" t="s">
        <v>31</v>
      </c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 t="s">
        <v>3162</v>
      </c>
      <c r="AF335" s="2" t="s">
        <v>3162</v>
      </c>
      <c r="AG335" s="2" t="s">
        <v>3162</v>
      </c>
      <c r="AH335" s="2"/>
    </row>
    <row r="336" spans="1:34" x14ac:dyDescent="0.25">
      <c r="A336" s="2">
        <v>335742</v>
      </c>
      <c r="B336" s="2" t="s">
        <v>1267</v>
      </c>
      <c r="C336" s="2" t="s">
        <v>528</v>
      </c>
      <c r="D336" s="2" t="s">
        <v>231</v>
      </c>
      <c r="E336" s="2" t="s">
        <v>77</v>
      </c>
      <c r="F336" s="2"/>
      <c r="G336" s="2"/>
      <c r="H336" s="2" t="s">
        <v>17</v>
      </c>
      <c r="I336" s="2" t="s">
        <v>132</v>
      </c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 t="s">
        <v>3162</v>
      </c>
      <c r="AB336" s="2" t="s">
        <v>3162</v>
      </c>
      <c r="AC336" s="2" t="s">
        <v>3162</v>
      </c>
      <c r="AD336" s="2" t="s">
        <v>3162</v>
      </c>
      <c r="AE336" s="2" t="s">
        <v>3162</v>
      </c>
      <c r="AF336" s="2" t="s">
        <v>3162</v>
      </c>
      <c r="AG336" s="2" t="s">
        <v>3162</v>
      </c>
      <c r="AH336" s="2"/>
    </row>
    <row r="337" spans="1:34" x14ac:dyDescent="0.25">
      <c r="A337" s="2">
        <v>335785</v>
      </c>
      <c r="B337" s="2" t="s">
        <v>1461</v>
      </c>
      <c r="C337" s="2" t="s">
        <v>328</v>
      </c>
      <c r="D337" s="2" t="s">
        <v>1462</v>
      </c>
      <c r="E337" s="2" t="s">
        <v>77</v>
      </c>
      <c r="F337" s="2"/>
      <c r="G337" s="2"/>
      <c r="H337" s="2" t="s">
        <v>17</v>
      </c>
      <c r="I337" s="2" t="s">
        <v>132</v>
      </c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 t="s">
        <v>3162</v>
      </c>
      <c r="AC337" s="2" t="s">
        <v>3162</v>
      </c>
      <c r="AD337" s="2" t="s">
        <v>3162</v>
      </c>
      <c r="AE337" s="2" t="s">
        <v>3162</v>
      </c>
      <c r="AF337" s="2" t="s">
        <v>3162</v>
      </c>
      <c r="AG337" s="2" t="s">
        <v>3162</v>
      </c>
      <c r="AH337" s="2"/>
    </row>
    <row r="338" spans="1:34" x14ac:dyDescent="0.25">
      <c r="A338" s="2">
        <v>335796</v>
      </c>
      <c r="B338" s="2" t="s">
        <v>1478</v>
      </c>
      <c r="C338" s="2" t="s">
        <v>228</v>
      </c>
      <c r="D338" s="2" t="s">
        <v>1091</v>
      </c>
      <c r="E338" s="2" t="s">
        <v>77</v>
      </c>
      <c r="F338" s="2">
        <v>35677</v>
      </c>
      <c r="G338" s="2" t="s">
        <v>19</v>
      </c>
      <c r="H338" s="2" t="s">
        <v>17</v>
      </c>
      <c r="I338" s="2" t="s">
        <v>132</v>
      </c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 t="s">
        <v>3162</v>
      </c>
      <c r="AD338" s="2" t="s">
        <v>3162</v>
      </c>
      <c r="AE338" s="2" t="s">
        <v>3162</v>
      </c>
      <c r="AF338" s="2" t="s">
        <v>3162</v>
      </c>
      <c r="AG338" s="2" t="s">
        <v>3162</v>
      </c>
      <c r="AH338" s="2"/>
    </row>
    <row r="339" spans="1:34" x14ac:dyDescent="0.25">
      <c r="A339" s="2">
        <v>335815</v>
      </c>
      <c r="B339" s="2" t="s">
        <v>1485</v>
      </c>
      <c r="C339" s="2" t="s">
        <v>560</v>
      </c>
      <c r="D339" s="2" t="s">
        <v>779</v>
      </c>
      <c r="E339" s="2" t="s">
        <v>78</v>
      </c>
      <c r="F339" s="2"/>
      <c r="G339" s="2"/>
      <c r="H339" s="2" t="s">
        <v>17</v>
      </c>
      <c r="I339" s="2" t="s">
        <v>132</v>
      </c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 t="s">
        <v>3162</v>
      </c>
      <c r="AB339" s="2" t="s">
        <v>3162</v>
      </c>
      <c r="AC339" s="2" t="s">
        <v>3162</v>
      </c>
      <c r="AD339" s="2" t="s">
        <v>3162</v>
      </c>
      <c r="AE339" s="2" t="s">
        <v>3162</v>
      </c>
      <c r="AF339" s="2" t="s">
        <v>3162</v>
      </c>
      <c r="AG339" s="2" t="s">
        <v>3162</v>
      </c>
      <c r="AH339" s="2"/>
    </row>
    <row r="340" spans="1:34" x14ac:dyDescent="0.25">
      <c r="A340" s="2">
        <v>335834</v>
      </c>
      <c r="B340" s="2" t="s">
        <v>2078</v>
      </c>
      <c r="C340" s="2" t="s">
        <v>368</v>
      </c>
      <c r="D340" s="2" t="s">
        <v>2079</v>
      </c>
      <c r="E340" s="2" t="s">
        <v>77</v>
      </c>
      <c r="F340" s="2">
        <v>32417</v>
      </c>
      <c r="G340" s="2" t="s">
        <v>2080</v>
      </c>
      <c r="H340" s="2" t="s">
        <v>17</v>
      </c>
      <c r="I340" s="2" t="s">
        <v>132</v>
      </c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 t="s">
        <v>3162</v>
      </c>
      <c r="AC340" s="2" t="s">
        <v>3162</v>
      </c>
      <c r="AD340" s="2" t="s">
        <v>3162</v>
      </c>
      <c r="AE340" s="2" t="s">
        <v>3162</v>
      </c>
      <c r="AF340" s="2" t="s">
        <v>3162</v>
      </c>
      <c r="AG340" s="2" t="s">
        <v>3162</v>
      </c>
      <c r="AH340" s="2"/>
    </row>
    <row r="341" spans="1:34" x14ac:dyDescent="0.25">
      <c r="A341" s="2">
        <v>335875</v>
      </c>
      <c r="B341" s="2" t="s">
        <v>1832</v>
      </c>
      <c r="C341" s="2" t="s">
        <v>235</v>
      </c>
      <c r="D341" s="2" t="s">
        <v>623</v>
      </c>
      <c r="E341" s="2" t="s">
        <v>77</v>
      </c>
      <c r="F341" s="2">
        <v>34700</v>
      </c>
      <c r="G341" s="2" t="s">
        <v>1833</v>
      </c>
      <c r="H341" s="2" t="s">
        <v>17</v>
      </c>
      <c r="I341" s="2" t="s">
        <v>132</v>
      </c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 t="s">
        <v>3162</v>
      </c>
      <c r="AD341" s="2" t="s">
        <v>3162</v>
      </c>
      <c r="AE341" s="2" t="s">
        <v>3162</v>
      </c>
      <c r="AF341" s="2" t="s">
        <v>3162</v>
      </c>
      <c r="AG341" s="2" t="s">
        <v>3162</v>
      </c>
      <c r="AH341" s="2"/>
    </row>
    <row r="342" spans="1:34" x14ac:dyDescent="0.25">
      <c r="A342" s="2">
        <v>335919</v>
      </c>
      <c r="B342" s="2" t="s">
        <v>1592</v>
      </c>
      <c r="C342" s="2" t="s">
        <v>802</v>
      </c>
      <c r="D342" s="2" t="s">
        <v>1311</v>
      </c>
      <c r="E342" s="2" t="s">
        <v>78</v>
      </c>
      <c r="F342" s="2"/>
      <c r="G342" s="2"/>
      <c r="H342" s="2" t="s">
        <v>17</v>
      </c>
      <c r="I342" s="2" t="s">
        <v>132</v>
      </c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 t="s">
        <v>3162</v>
      </c>
      <c r="AB342" s="2" t="s">
        <v>3162</v>
      </c>
      <c r="AC342" s="2" t="s">
        <v>3162</v>
      </c>
      <c r="AD342" s="2" t="s">
        <v>3162</v>
      </c>
      <c r="AE342" s="2" t="s">
        <v>3162</v>
      </c>
      <c r="AF342" s="2" t="s">
        <v>3162</v>
      </c>
      <c r="AG342" s="2" t="s">
        <v>3162</v>
      </c>
      <c r="AH342" s="2"/>
    </row>
    <row r="343" spans="1:34" x14ac:dyDescent="0.25">
      <c r="A343" s="2">
        <v>335999</v>
      </c>
      <c r="B343" s="2" t="s">
        <v>1128</v>
      </c>
      <c r="C343" s="2" t="s">
        <v>247</v>
      </c>
      <c r="D343" s="2" t="s">
        <v>231</v>
      </c>
      <c r="E343" s="2" t="s">
        <v>77</v>
      </c>
      <c r="F343" s="2"/>
      <c r="G343" s="2"/>
      <c r="H343" s="2" t="s">
        <v>17</v>
      </c>
      <c r="I343" s="2" t="s">
        <v>132</v>
      </c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 t="s">
        <v>3162</v>
      </c>
      <c r="AB343" s="2" t="s">
        <v>3162</v>
      </c>
      <c r="AC343" s="2" t="s">
        <v>3162</v>
      </c>
      <c r="AD343" s="2" t="s">
        <v>3162</v>
      </c>
      <c r="AE343" s="2" t="s">
        <v>3162</v>
      </c>
      <c r="AF343" s="2" t="s">
        <v>3162</v>
      </c>
      <c r="AG343" s="2" t="s">
        <v>3162</v>
      </c>
      <c r="AH343" s="2"/>
    </row>
    <row r="344" spans="1:34" x14ac:dyDescent="0.25">
      <c r="A344" s="2">
        <v>336000</v>
      </c>
      <c r="B344" s="2" t="s">
        <v>1128</v>
      </c>
      <c r="C344" s="2" t="s">
        <v>214</v>
      </c>
      <c r="D344" s="2" t="s">
        <v>353</v>
      </c>
      <c r="E344" s="2" t="s">
        <v>77</v>
      </c>
      <c r="F344" s="2"/>
      <c r="G344" s="2"/>
      <c r="H344" s="2" t="s">
        <v>17</v>
      </c>
      <c r="I344" s="2" t="s">
        <v>132</v>
      </c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 t="s">
        <v>3162</v>
      </c>
      <c r="AB344" s="2" t="s">
        <v>3162</v>
      </c>
      <c r="AC344" s="2" t="s">
        <v>3162</v>
      </c>
      <c r="AD344" s="2" t="s">
        <v>3162</v>
      </c>
      <c r="AE344" s="2" t="s">
        <v>3162</v>
      </c>
      <c r="AF344" s="2" t="s">
        <v>3162</v>
      </c>
      <c r="AG344" s="2" t="s">
        <v>3162</v>
      </c>
      <c r="AH344" s="2"/>
    </row>
    <row r="345" spans="1:34" x14ac:dyDescent="0.25">
      <c r="A345" s="2">
        <v>336043</v>
      </c>
      <c r="B345" s="2" t="s">
        <v>1198</v>
      </c>
      <c r="C345" s="2" t="s">
        <v>328</v>
      </c>
      <c r="D345" s="2" t="s">
        <v>326</v>
      </c>
      <c r="E345" s="2" t="s">
        <v>77</v>
      </c>
      <c r="F345" s="2"/>
      <c r="G345" s="2"/>
      <c r="H345" s="2" t="s">
        <v>17</v>
      </c>
      <c r="I345" s="2" t="s">
        <v>132</v>
      </c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 t="s">
        <v>3162</v>
      </c>
      <c r="AB345" s="2" t="s">
        <v>3162</v>
      </c>
      <c r="AC345" s="2" t="s">
        <v>3162</v>
      </c>
      <c r="AD345" s="2" t="s">
        <v>3162</v>
      </c>
      <c r="AE345" s="2" t="s">
        <v>3162</v>
      </c>
      <c r="AF345" s="2" t="s">
        <v>3162</v>
      </c>
      <c r="AG345" s="2" t="s">
        <v>3162</v>
      </c>
      <c r="AH345" s="2"/>
    </row>
    <row r="346" spans="1:34" x14ac:dyDescent="0.25">
      <c r="A346" s="2">
        <v>336089</v>
      </c>
      <c r="B346" s="2" t="s">
        <v>1996</v>
      </c>
      <c r="C346" s="2" t="s">
        <v>383</v>
      </c>
      <c r="D346" s="2" t="s">
        <v>1997</v>
      </c>
      <c r="E346" s="2" t="s">
        <v>78</v>
      </c>
      <c r="F346" s="2">
        <v>35277</v>
      </c>
      <c r="G346" s="2" t="s">
        <v>213</v>
      </c>
      <c r="H346" s="2" t="s">
        <v>17</v>
      </c>
      <c r="I346" s="2" t="s">
        <v>132</v>
      </c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 t="s">
        <v>3162</v>
      </c>
      <c r="AE346" s="2" t="s">
        <v>3162</v>
      </c>
      <c r="AF346" s="2" t="s">
        <v>3162</v>
      </c>
      <c r="AG346" s="2" t="s">
        <v>3162</v>
      </c>
      <c r="AH346" s="2"/>
    </row>
    <row r="347" spans="1:34" x14ac:dyDescent="0.25">
      <c r="A347" s="2">
        <v>336106</v>
      </c>
      <c r="B347" s="2" t="s">
        <v>1906</v>
      </c>
      <c r="C347" s="2" t="s">
        <v>1907</v>
      </c>
      <c r="D347" s="2" t="s">
        <v>335</v>
      </c>
      <c r="E347" s="2" t="s">
        <v>77</v>
      </c>
      <c r="F347" s="2">
        <v>24096</v>
      </c>
      <c r="G347" s="2" t="s">
        <v>1908</v>
      </c>
      <c r="H347" s="2" t="s">
        <v>17</v>
      </c>
      <c r="I347" s="2" t="s">
        <v>132</v>
      </c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 t="s">
        <v>3162</v>
      </c>
      <c r="AD347" s="2" t="s">
        <v>3162</v>
      </c>
      <c r="AE347" s="2" t="s">
        <v>3162</v>
      </c>
      <c r="AF347" s="2" t="s">
        <v>3162</v>
      </c>
      <c r="AG347" s="2" t="s">
        <v>3162</v>
      </c>
      <c r="AH347" s="2"/>
    </row>
    <row r="348" spans="1:34" x14ac:dyDescent="0.25">
      <c r="A348" s="2">
        <v>336109</v>
      </c>
      <c r="B348" s="2" t="s">
        <v>1264</v>
      </c>
      <c r="C348" s="2" t="s">
        <v>232</v>
      </c>
      <c r="D348" s="2" t="s">
        <v>491</v>
      </c>
      <c r="E348" s="2" t="s">
        <v>77</v>
      </c>
      <c r="F348" s="2"/>
      <c r="G348" s="2"/>
      <c r="H348" s="2" t="s">
        <v>17</v>
      </c>
      <c r="I348" s="2" t="s">
        <v>132</v>
      </c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 t="s">
        <v>3162</v>
      </c>
      <c r="AB348" s="2" t="s">
        <v>3162</v>
      </c>
      <c r="AC348" s="2" t="s">
        <v>3162</v>
      </c>
      <c r="AD348" s="2" t="s">
        <v>3162</v>
      </c>
      <c r="AE348" s="2" t="s">
        <v>3162</v>
      </c>
      <c r="AF348" s="2" t="s">
        <v>3162</v>
      </c>
      <c r="AG348" s="2" t="s">
        <v>3162</v>
      </c>
      <c r="AH348" s="2"/>
    </row>
    <row r="349" spans="1:34" x14ac:dyDescent="0.25">
      <c r="A349" s="2">
        <v>336128</v>
      </c>
      <c r="B349" s="2" t="s">
        <v>1690</v>
      </c>
      <c r="C349" s="2" t="s">
        <v>796</v>
      </c>
      <c r="D349" s="2" t="s">
        <v>1691</v>
      </c>
      <c r="E349" s="2" t="s">
        <v>78</v>
      </c>
      <c r="F349" s="2">
        <v>29765</v>
      </c>
      <c r="G349" s="2" t="s">
        <v>1692</v>
      </c>
      <c r="H349" s="2" t="s">
        <v>17</v>
      </c>
      <c r="I349" s="2" t="s">
        <v>132</v>
      </c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 t="s">
        <v>3162</v>
      </c>
      <c r="AD349" s="2" t="s">
        <v>3162</v>
      </c>
      <c r="AE349" s="2" t="s">
        <v>3162</v>
      </c>
      <c r="AF349" s="2" t="s">
        <v>3162</v>
      </c>
      <c r="AG349" s="2" t="s">
        <v>3162</v>
      </c>
      <c r="AH349" s="2"/>
    </row>
    <row r="350" spans="1:34" x14ac:dyDescent="0.25">
      <c r="A350" s="2">
        <v>336175</v>
      </c>
      <c r="B350" s="2" t="s">
        <v>1348</v>
      </c>
      <c r="C350" s="2" t="s">
        <v>752</v>
      </c>
      <c r="D350" s="2" t="s">
        <v>1349</v>
      </c>
      <c r="E350" s="2" t="s">
        <v>77</v>
      </c>
      <c r="F350" s="2"/>
      <c r="G350" s="2"/>
      <c r="H350" s="2" t="s">
        <v>17</v>
      </c>
      <c r="I350" s="2" t="s">
        <v>132</v>
      </c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 t="s">
        <v>3162</v>
      </c>
      <c r="AB350" s="2" t="s">
        <v>3162</v>
      </c>
      <c r="AC350" s="2" t="s">
        <v>3162</v>
      </c>
      <c r="AD350" s="2" t="s">
        <v>3162</v>
      </c>
      <c r="AE350" s="2" t="s">
        <v>3162</v>
      </c>
      <c r="AF350" s="2" t="s">
        <v>3162</v>
      </c>
      <c r="AG350" s="2" t="s">
        <v>3162</v>
      </c>
      <c r="AH350" s="2"/>
    </row>
    <row r="351" spans="1:34" x14ac:dyDescent="0.25">
      <c r="A351" s="2">
        <v>336213</v>
      </c>
      <c r="B351" s="2" t="s">
        <v>1146</v>
      </c>
      <c r="C351" s="2" t="s">
        <v>484</v>
      </c>
      <c r="D351" s="2" t="s">
        <v>824</v>
      </c>
      <c r="E351" s="2" t="s">
        <v>77</v>
      </c>
      <c r="F351" s="2"/>
      <c r="G351" s="2"/>
      <c r="H351" s="2" t="s">
        <v>17</v>
      </c>
      <c r="I351" s="2" t="s">
        <v>132</v>
      </c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 t="s">
        <v>3162</v>
      </c>
      <c r="AB351" s="2" t="s">
        <v>3162</v>
      </c>
      <c r="AC351" s="2" t="s">
        <v>3162</v>
      </c>
      <c r="AD351" s="2" t="s">
        <v>3162</v>
      </c>
      <c r="AE351" s="2" t="s">
        <v>3162</v>
      </c>
      <c r="AF351" s="2" t="s">
        <v>3162</v>
      </c>
      <c r="AG351" s="2" t="s">
        <v>3162</v>
      </c>
      <c r="AH351" s="2"/>
    </row>
    <row r="352" spans="1:34" x14ac:dyDescent="0.25">
      <c r="A352" s="2">
        <v>336224</v>
      </c>
      <c r="B352" s="2" t="s">
        <v>1203</v>
      </c>
      <c r="C352" s="2" t="s">
        <v>214</v>
      </c>
      <c r="D352" s="2" t="s">
        <v>807</v>
      </c>
      <c r="E352" s="2" t="s">
        <v>77</v>
      </c>
      <c r="F352" s="2">
        <v>31608</v>
      </c>
      <c r="G352" s="2" t="s">
        <v>728</v>
      </c>
      <c r="H352" s="2" t="s">
        <v>17</v>
      </c>
      <c r="I352" s="2" t="s">
        <v>132</v>
      </c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 t="s">
        <v>3162</v>
      </c>
      <c r="AD352" s="2" t="s">
        <v>3162</v>
      </c>
      <c r="AE352" s="2" t="s">
        <v>3162</v>
      </c>
      <c r="AF352" s="2" t="s">
        <v>3162</v>
      </c>
      <c r="AG352" s="2" t="s">
        <v>3162</v>
      </c>
      <c r="AH352" s="2"/>
    </row>
    <row r="353" spans="1:34" x14ac:dyDescent="0.25">
      <c r="A353" s="2">
        <v>336241</v>
      </c>
      <c r="B353" s="2" t="s">
        <v>2038</v>
      </c>
      <c r="C353" s="2" t="s">
        <v>713</v>
      </c>
      <c r="D353" s="2" t="s">
        <v>708</v>
      </c>
      <c r="E353" s="2" t="s">
        <v>77</v>
      </c>
      <c r="F353" s="2">
        <v>36165</v>
      </c>
      <c r="G353" s="2" t="s">
        <v>664</v>
      </c>
      <c r="H353" s="2" t="s">
        <v>17</v>
      </c>
      <c r="I353" s="2" t="s">
        <v>132</v>
      </c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 t="s">
        <v>3162</v>
      </c>
      <c r="AE353" s="2" t="s">
        <v>3162</v>
      </c>
      <c r="AF353" s="2" t="s">
        <v>3162</v>
      </c>
      <c r="AG353" s="2" t="s">
        <v>3162</v>
      </c>
      <c r="AH353" s="2"/>
    </row>
    <row r="354" spans="1:34" x14ac:dyDescent="0.25">
      <c r="A354" s="2">
        <v>336268</v>
      </c>
      <c r="B354" s="2" t="s">
        <v>1693</v>
      </c>
      <c r="C354" s="2" t="s">
        <v>533</v>
      </c>
      <c r="D354" s="2" t="s">
        <v>439</v>
      </c>
      <c r="E354" s="2" t="s">
        <v>77</v>
      </c>
      <c r="F354" s="2"/>
      <c r="G354" s="2"/>
      <c r="H354" s="2" t="s">
        <v>17</v>
      </c>
      <c r="I354" s="2" t="s">
        <v>132</v>
      </c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 t="s">
        <v>3162</v>
      </c>
      <c r="AB354" s="2" t="s">
        <v>3162</v>
      </c>
      <c r="AC354" s="2" t="s">
        <v>3162</v>
      </c>
      <c r="AD354" s="2" t="s">
        <v>3162</v>
      </c>
      <c r="AE354" s="2" t="s">
        <v>3162</v>
      </c>
      <c r="AF354" s="2" t="s">
        <v>3162</v>
      </c>
      <c r="AG354" s="2" t="s">
        <v>3162</v>
      </c>
      <c r="AH354" s="2"/>
    </row>
    <row r="355" spans="1:34" x14ac:dyDescent="0.25">
      <c r="A355" s="2">
        <v>336310</v>
      </c>
      <c r="B355" s="2" t="s">
        <v>905</v>
      </c>
      <c r="C355" s="2" t="s">
        <v>542</v>
      </c>
      <c r="D355" s="2" t="s">
        <v>231</v>
      </c>
      <c r="E355" s="2" t="s">
        <v>77</v>
      </c>
      <c r="F355" s="2">
        <v>35940</v>
      </c>
      <c r="G355" s="2" t="s">
        <v>41</v>
      </c>
      <c r="H355" s="2" t="s">
        <v>17</v>
      </c>
      <c r="I355" s="2" t="s">
        <v>132</v>
      </c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 t="s">
        <v>3162</v>
      </c>
      <c r="AC355" s="2" t="s">
        <v>3162</v>
      </c>
      <c r="AD355" s="2" t="s">
        <v>3162</v>
      </c>
      <c r="AE355" s="2" t="s">
        <v>3162</v>
      </c>
      <c r="AF355" s="2" t="s">
        <v>3162</v>
      </c>
      <c r="AG355" s="2" t="s">
        <v>3162</v>
      </c>
      <c r="AH355" s="2"/>
    </row>
    <row r="356" spans="1:34" x14ac:dyDescent="0.25">
      <c r="A356" s="2">
        <v>336352</v>
      </c>
      <c r="B356" s="2" t="s">
        <v>1273</v>
      </c>
      <c r="C356" s="2" t="s">
        <v>228</v>
      </c>
      <c r="D356" s="2" t="s">
        <v>326</v>
      </c>
      <c r="E356" s="2" t="s">
        <v>77</v>
      </c>
      <c r="F356" s="2"/>
      <c r="G356" s="2"/>
      <c r="H356" s="2" t="s">
        <v>17</v>
      </c>
      <c r="I356" s="2" t="s">
        <v>132</v>
      </c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 t="s">
        <v>3162</v>
      </c>
      <c r="AB356" s="2" t="s">
        <v>3162</v>
      </c>
      <c r="AC356" s="2" t="s">
        <v>3162</v>
      </c>
      <c r="AD356" s="2" t="s">
        <v>3162</v>
      </c>
      <c r="AE356" s="2" t="s">
        <v>3162</v>
      </c>
      <c r="AF356" s="2" t="s">
        <v>3162</v>
      </c>
      <c r="AG356" s="2" t="s">
        <v>3162</v>
      </c>
      <c r="AH356" s="2"/>
    </row>
    <row r="357" spans="1:34" x14ac:dyDescent="0.25">
      <c r="A357" s="2">
        <v>336355</v>
      </c>
      <c r="B357" s="2" t="s">
        <v>1834</v>
      </c>
      <c r="C357" s="2" t="s">
        <v>1835</v>
      </c>
      <c r="D357" s="2" t="s">
        <v>1836</v>
      </c>
      <c r="E357" s="2" t="s">
        <v>77</v>
      </c>
      <c r="F357" s="2">
        <v>35074</v>
      </c>
      <c r="G357" s="2" t="s">
        <v>65</v>
      </c>
      <c r="H357" s="2" t="s">
        <v>17</v>
      </c>
      <c r="I357" s="2" t="s">
        <v>132</v>
      </c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 t="s">
        <v>3162</v>
      </c>
      <c r="AC357" s="2" t="s">
        <v>3162</v>
      </c>
      <c r="AD357" s="2" t="s">
        <v>3162</v>
      </c>
      <c r="AE357" s="2" t="s">
        <v>3162</v>
      </c>
      <c r="AF357" s="2" t="s">
        <v>3162</v>
      </c>
      <c r="AG357" s="2" t="s">
        <v>3162</v>
      </c>
      <c r="AH357" s="2"/>
    </row>
    <row r="358" spans="1:34" x14ac:dyDescent="0.25">
      <c r="A358" s="2">
        <v>336357</v>
      </c>
      <c r="B358" s="2" t="s">
        <v>1274</v>
      </c>
      <c r="C358" s="2" t="s">
        <v>321</v>
      </c>
      <c r="D358" s="2" t="s">
        <v>1275</v>
      </c>
      <c r="E358" s="2" t="s">
        <v>77</v>
      </c>
      <c r="F358" s="2"/>
      <c r="G358" s="2"/>
      <c r="H358" s="2" t="s">
        <v>17</v>
      </c>
      <c r="I358" s="2" t="s">
        <v>132</v>
      </c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 t="s">
        <v>3162</v>
      </c>
      <c r="AB358" s="2" t="s">
        <v>3162</v>
      </c>
      <c r="AC358" s="2" t="s">
        <v>3162</v>
      </c>
      <c r="AD358" s="2" t="s">
        <v>3162</v>
      </c>
      <c r="AE358" s="2" t="s">
        <v>3162</v>
      </c>
      <c r="AF358" s="2" t="s">
        <v>3162</v>
      </c>
      <c r="AG358" s="2" t="s">
        <v>3162</v>
      </c>
      <c r="AH358" s="2"/>
    </row>
    <row r="359" spans="1:34" x14ac:dyDescent="0.25">
      <c r="A359" s="2">
        <v>336362</v>
      </c>
      <c r="B359" s="2" t="s">
        <v>1998</v>
      </c>
      <c r="C359" s="2" t="s">
        <v>228</v>
      </c>
      <c r="D359" s="2" t="s">
        <v>459</v>
      </c>
      <c r="E359" s="2" t="s">
        <v>77</v>
      </c>
      <c r="F359" s="2"/>
      <c r="G359" s="2"/>
      <c r="H359" s="2" t="s">
        <v>17</v>
      </c>
      <c r="I359" s="2" t="s">
        <v>132</v>
      </c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 t="s">
        <v>3162</v>
      </c>
      <c r="AC359" s="2" t="s">
        <v>3162</v>
      </c>
      <c r="AD359" s="2" t="s">
        <v>3162</v>
      </c>
      <c r="AE359" s="2" t="s">
        <v>3162</v>
      </c>
      <c r="AF359" s="2" t="s">
        <v>3162</v>
      </c>
      <c r="AG359" s="2" t="s">
        <v>3162</v>
      </c>
      <c r="AH359" s="2"/>
    </row>
    <row r="360" spans="1:34" x14ac:dyDescent="0.25">
      <c r="A360" s="2">
        <v>336452</v>
      </c>
      <c r="B360" s="2" t="s">
        <v>1114</v>
      </c>
      <c r="C360" s="2" t="s">
        <v>726</v>
      </c>
      <c r="D360" s="2" t="s">
        <v>1115</v>
      </c>
      <c r="E360" s="2" t="s">
        <v>77</v>
      </c>
      <c r="F360" s="2"/>
      <c r="G360" s="2"/>
      <c r="H360" s="2" t="s">
        <v>17</v>
      </c>
      <c r="I360" s="2" t="s">
        <v>132</v>
      </c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 t="s">
        <v>3162</v>
      </c>
      <c r="AB360" s="2" t="s">
        <v>3162</v>
      </c>
      <c r="AC360" s="2" t="s">
        <v>3162</v>
      </c>
      <c r="AD360" s="2" t="s">
        <v>3162</v>
      </c>
      <c r="AE360" s="2" t="s">
        <v>3162</v>
      </c>
      <c r="AF360" s="2" t="s">
        <v>3162</v>
      </c>
      <c r="AG360" s="2" t="s">
        <v>3162</v>
      </c>
      <c r="AH360" s="2"/>
    </row>
    <row r="361" spans="1:34" x14ac:dyDescent="0.25">
      <c r="A361" s="2">
        <v>336597</v>
      </c>
      <c r="B361" s="2" t="s">
        <v>1211</v>
      </c>
      <c r="C361" s="2" t="s">
        <v>1212</v>
      </c>
      <c r="D361" s="2" t="s">
        <v>1213</v>
      </c>
      <c r="E361" s="2" t="s">
        <v>78</v>
      </c>
      <c r="F361" s="2"/>
      <c r="G361" s="2"/>
      <c r="H361" s="2" t="s">
        <v>17</v>
      </c>
      <c r="I361" s="2" t="s">
        <v>132</v>
      </c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 t="s">
        <v>3162</v>
      </c>
      <c r="AB361" s="2" t="s">
        <v>3162</v>
      </c>
      <c r="AC361" s="2" t="s">
        <v>3162</v>
      </c>
      <c r="AD361" s="2" t="s">
        <v>3162</v>
      </c>
      <c r="AE361" s="2" t="s">
        <v>3162</v>
      </c>
      <c r="AF361" s="2" t="s">
        <v>3162</v>
      </c>
      <c r="AG361" s="2" t="s">
        <v>3162</v>
      </c>
      <c r="AH361" s="2"/>
    </row>
    <row r="362" spans="1:34" x14ac:dyDescent="0.25">
      <c r="A362" s="2">
        <v>336665</v>
      </c>
      <c r="B362" s="2" t="s">
        <v>1336</v>
      </c>
      <c r="C362" s="2" t="s">
        <v>609</v>
      </c>
      <c r="D362" s="2" t="s">
        <v>222</v>
      </c>
      <c r="E362" s="2" t="s">
        <v>77</v>
      </c>
      <c r="F362" s="2"/>
      <c r="G362" s="2"/>
      <c r="H362" s="2" t="s">
        <v>17</v>
      </c>
      <c r="I362" s="2" t="s">
        <v>132</v>
      </c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 t="s">
        <v>3162</v>
      </c>
      <c r="AB362" s="2" t="s">
        <v>3162</v>
      </c>
      <c r="AC362" s="2" t="s">
        <v>3162</v>
      </c>
      <c r="AD362" s="2" t="s">
        <v>3162</v>
      </c>
      <c r="AE362" s="2" t="s">
        <v>3162</v>
      </c>
      <c r="AF362" s="2" t="s">
        <v>3162</v>
      </c>
      <c r="AG362" s="2" t="s">
        <v>3162</v>
      </c>
      <c r="AH362" s="2"/>
    </row>
    <row r="363" spans="1:34" x14ac:dyDescent="0.25">
      <c r="A363" s="2">
        <v>336679</v>
      </c>
      <c r="B363" s="2" t="s">
        <v>2001</v>
      </c>
      <c r="C363" s="2" t="s">
        <v>2002</v>
      </c>
      <c r="D363" s="2" t="s">
        <v>391</v>
      </c>
      <c r="E363" s="2" t="s">
        <v>77</v>
      </c>
      <c r="F363" s="2"/>
      <c r="G363" s="2"/>
      <c r="H363" s="2" t="s">
        <v>17</v>
      </c>
      <c r="I363" s="2" t="s">
        <v>132</v>
      </c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 t="s">
        <v>3162</v>
      </c>
      <c r="AB363" s="2" t="s">
        <v>3162</v>
      </c>
      <c r="AC363" s="2" t="s">
        <v>3162</v>
      </c>
      <c r="AD363" s="2" t="s">
        <v>3162</v>
      </c>
      <c r="AE363" s="2" t="s">
        <v>3162</v>
      </c>
      <c r="AF363" s="2" t="s">
        <v>3162</v>
      </c>
      <c r="AG363" s="2" t="s">
        <v>3162</v>
      </c>
      <c r="AH363" s="2"/>
    </row>
    <row r="364" spans="1:34" x14ac:dyDescent="0.25">
      <c r="A364" s="2">
        <v>336692</v>
      </c>
      <c r="B364" s="2" t="s">
        <v>1141</v>
      </c>
      <c r="C364" s="2" t="s">
        <v>1142</v>
      </c>
      <c r="D364" s="2" t="s">
        <v>1143</v>
      </c>
      <c r="E364" s="2" t="s">
        <v>77</v>
      </c>
      <c r="F364" s="2">
        <v>30507</v>
      </c>
      <c r="G364" s="2" t="s">
        <v>380</v>
      </c>
      <c r="H364" s="2" t="s">
        <v>17</v>
      </c>
      <c r="I364" s="2" t="s">
        <v>132</v>
      </c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 t="s">
        <v>3162</v>
      </c>
      <c r="AE364" s="2" t="s">
        <v>3162</v>
      </c>
      <c r="AF364" s="2" t="s">
        <v>3162</v>
      </c>
      <c r="AG364" s="2" t="s">
        <v>3162</v>
      </c>
      <c r="AH364" s="2"/>
    </row>
    <row r="365" spans="1:34" x14ac:dyDescent="0.25">
      <c r="A365" s="2">
        <v>336693</v>
      </c>
      <c r="B365" s="2" t="s">
        <v>1129</v>
      </c>
      <c r="C365" s="2" t="s">
        <v>228</v>
      </c>
      <c r="D365" s="2" t="s">
        <v>819</v>
      </c>
      <c r="E365" s="2" t="s">
        <v>77</v>
      </c>
      <c r="F365" s="2"/>
      <c r="G365" s="2"/>
      <c r="H365" s="2" t="s">
        <v>17</v>
      </c>
      <c r="I365" s="2" t="s">
        <v>132</v>
      </c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 t="s">
        <v>3162</v>
      </c>
      <c r="AC365" s="2" t="s">
        <v>3162</v>
      </c>
      <c r="AD365" s="2" t="s">
        <v>3162</v>
      </c>
      <c r="AE365" s="2" t="s">
        <v>3162</v>
      </c>
      <c r="AF365" s="2" t="s">
        <v>3162</v>
      </c>
      <c r="AG365" s="2" t="s">
        <v>3162</v>
      </c>
      <c r="AH365" s="2"/>
    </row>
    <row r="366" spans="1:34" x14ac:dyDescent="0.25">
      <c r="A366" s="2">
        <v>336747</v>
      </c>
      <c r="B366" s="2" t="s">
        <v>1948</v>
      </c>
      <c r="C366" s="2" t="s">
        <v>339</v>
      </c>
      <c r="D366" s="2" t="s">
        <v>417</v>
      </c>
      <c r="E366" s="2" t="s">
        <v>77</v>
      </c>
      <c r="F366" s="2"/>
      <c r="G366" s="2"/>
      <c r="H366" s="2" t="s">
        <v>17</v>
      </c>
      <c r="I366" s="2" t="s">
        <v>132</v>
      </c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 t="s">
        <v>3162</v>
      </c>
      <c r="AB366" s="2" t="s">
        <v>3162</v>
      </c>
      <c r="AC366" s="2" t="s">
        <v>3162</v>
      </c>
      <c r="AD366" s="2" t="s">
        <v>3162</v>
      </c>
      <c r="AE366" s="2" t="s">
        <v>3162</v>
      </c>
      <c r="AF366" s="2" t="s">
        <v>3162</v>
      </c>
      <c r="AG366" s="2" t="s">
        <v>3162</v>
      </c>
      <c r="AH366" s="2"/>
    </row>
    <row r="367" spans="1:34" x14ac:dyDescent="0.25">
      <c r="A367" s="2">
        <v>336767</v>
      </c>
      <c r="B367" s="2" t="s">
        <v>2030</v>
      </c>
      <c r="C367" s="2" t="s">
        <v>549</v>
      </c>
      <c r="D367" s="2" t="s">
        <v>2031</v>
      </c>
      <c r="E367" s="2" t="s">
        <v>77</v>
      </c>
      <c r="F367" s="2">
        <v>29952</v>
      </c>
      <c r="G367" s="2" t="s">
        <v>1594</v>
      </c>
      <c r="H367" s="2" t="s">
        <v>17</v>
      </c>
      <c r="I367" s="2" t="s">
        <v>132</v>
      </c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 t="s">
        <v>3162</v>
      </c>
      <c r="AD367" s="2" t="s">
        <v>3162</v>
      </c>
      <c r="AE367" s="2" t="s">
        <v>3162</v>
      </c>
      <c r="AF367" s="2" t="s">
        <v>3162</v>
      </c>
      <c r="AG367" s="2" t="s">
        <v>3162</v>
      </c>
      <c r="AH367" s="2"/>
    </row>
    <row r="368" spans="1:34" x14ac:dyDescent="0.25">
      <c r="A368" s="2">
        <v>336775</v>
      </c>
      <c r="B368" s="2" t="s">
        <v>1728</v>
      </c>
      <c r="C368" s="2" t="s">
        <v>427</v>
      </c>
      <c r="D368" s="2" t="s">
        <v>327</v>
      </c>
      <c r="E368" s="2" t="s">
        <v>77</v>
      </c>
      <c r="F368" s="2">
        <v>36666</v>
      </c>
      <c r="G368" s="2" t="s">
        <v>273</v>
      </c>
      <c r="H368" s="2" t="s">
        <v>17</v>
      </c>
      <c r="I368" s="2" t="s">
        <v>132</v>
      </c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 t="s">
        <v>3162</v>
      </c>
      <c r="AD368" s="2" t="s">
        <v>3162</v>
      </c>
      <c r="AE368" s="2" t="s">
        <v>3162</v>
      </c>
      <c r="AF368" s="2" t="s">
        <v>3162</v>
      </c>
      <c r="AG368" s="2" t="s">
        <v>3162</v>
      </c>
      <c r="AH368" s="2"/>
    </row>
    <row r="369" spans="1:34" x14ac:dyDescent="0.25">
      <c r="A369" s="2">
        <v>336779</v>
      </c>
      <c r="B369" s="2" t="s">
        <v>1677</v>
      </c>
      <c r="C369" s="2" t="s">
        <v>392</v>
      </c>
      <c r="D369" s="2" t="s">
        <v>275</v>
      </c>
      <c r="E369" s="2" t="s">
        <v>78</v>
      </c>
      <c r="F369" s="2">
        <v>34551</v>
      </c>
      <c r="G369" s="2" t="s">
        <v>19</v>
      </c>
      <c r="H369" s="2" t="s">
        <v>17</v>
      </c>
      <c r="I369" s="2" t="s">
        <v>132</v>
      </c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 t="s">
        <v>3162</v>
      </c>
      <c r="AC369" s="2" t="s">
        <v>3162</v>
      </c>
      <c r="AD369" s="2" t="s">
        <v>3162</v>
      </c>
      <c r="AE369" s="2" t="s">
        <v>3162</v>
      </c>
      <c r="AF369" s="2" t="s">
        <v>3162</v>
      </c>
      <c r="AG369" s="2" t="s">
        <v>3162</v>
      </c>
      <c r="AH369" s="2"/>
    </row>
    <row r="370" spans="1:34" x14ac:dyDescent="0.25">
      <c r="A370" s="2">
        <v>336784</v>
      </c>
      <c r="B370" s="2" t="s">
        <v>1797</v>
      </c>
      <c r="C370" s="2" t="s">
        <v>244</v>
      </c>
      <c r="D370" s="2" t="s">
        <v>359</v>
      </c>
      <c r="E370" s="2" t="s">
        <v>77</v>
      </c>
      <c r="F370" s="2">
        <v>32156</v>
      </c>
      <c r="G370" s="2" t="s">
        <v>714</v>
      </c>
      <c r="H370" s="2" t="s">
        <v>17</v>
      </c>
      <c r="I370" s="2" t="s">
        <v>132</v>
      </c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 t="s">
        <v>3162</v>
      </c>
      <c r="AC370" s="2" t="s">
        <v>3162</v>
      </c>
      <c r="AD370" s="2" t="s">
        <v>3162</v>
      </c>
      <c r="AE370" s="2" t="s">
        <v>3162</v>
      </c>
      <c r="AF370" s="2" t="s">
        <v>3162</v>
      </c>
      <c r="AG370" s="2" t="s">
        <v>3162</v>
      </c>
      <c r="AH370" s="2"/>
    </row>
    <row r="371" spans="1:34" x14ac:dyDescent="0.25">
      <c r="A371" s="2">
        <v>336787</v>
      </c>
      <c r="B371" s="2" t="s">
        <v>1954</v>
      </c>
      <c r="C371" s="2" t="s">
        <v>211</v>
      </c>
      <c r="D371" s="2" t="s">
        <v>1955</v>
      </c>
      <c r="E371" s="2" t="s">
        <v>77</v>
      </c>
      <c r="F371" s="2">
        <v>33692</v>
      </c>
      <c r="G371" s="2" t="s">
        <v>1956</v>
      </c>
      <c r="H371" s="2" t="s">
        <v>17</v>
      </c>
      <c r="I371" s="2" t="s">
        <v>132</v>
      </c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 t="s">
        <v>3162</v>
      </c>
      <c r="AC371" s="2" t="s">
        <v>3162</v>
      </c>
      <c r="AD371" s="2" t="s">
        <v>3162</v>
      </c>
      <c r="AE371" s="2" t="s">
        <v>3162</v>
      </c>
      <c r="AF371" s="2" t="s">
        <v>3162</v>
      </c>
      <c r="AG371" s="2" t="s">
        <v>3162</v>
      </c>
      <c r="AH371" s="2"/>
    </row>
    <row r="372" spans="1:34" x14ac:dyDescent="0.25">
      <c r="A372" s="2">
        <v>336814</v>
      </c>
      <c r="B372" s="2" t="s">
        <v>1837</v>
      </c>
      <c r="C372" s="2" t="s">
        <v>524</v>
      </c>
      <c r="D372" s="2" t="s">
        <v>360</v>
      </c>
      <c r="E372" s="2" t="s">
        <v>78</v>
      </c>
      <c r="F372" s="2">
        <v>31427</v>
      </c>
      <c r="G372" s="2" t="s">
        <v>806</v>
      </c>
      <c r="H372" s="2" t="s">
        <v>17</v>
      </c>
      <c r="I372" s="2" t="s">
        <v>132</v>
      </c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 t="s">
        <v>3162</v>
      </c>
      <c r="AD372" s="2" t="s">
        <v>3162</v>
      </c>
      <c r="AE372" s="2" t="s">
        <v>3162</v>
      </c>
      <c r="AF372" s="2" t="s">
        <v>3162</v>
      </c>
      <c r="AG372" s="2" t="s">
        <v>3162</v>
      </c>
      <c r="AH372" s="2"/>
    </row>
    <row r="373" spans="1:34" x14ac:dyDescent="0.25">
      <c r="A373" s="2">
        <v>336850</v>
      </c>
      <c r="B373" s="2" t="s">
        <v>1470</v>
      </c>
      <c r="C373" s="2" t="s">
        <v>214</v>
      </c>
      <c r="D373" s="2" t="s">
        <v>641</v>
      </c>
      <c r="E373" s="2" t="s">
        <v>78</v>
      </c>
      <c r="F373" s="2"/>
      <c r="G373" s="2"/>
      <c r="H373" s="2" t="s">
        <v>17</v>
      </c>
      <c r="I373" s="2" t="s">
        <v>132</v>
      </c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 t="s">
        <v>3162</v>
      </c>
      <c r="AB373" s="2" t="s">
        <v>3162</v>
      </c>
      <c r="AC373" s="2" t="s">
        <v>3162</v>
      </c>
      <c r="AD373" s="2" t="s">
        <v>3162</v>
      </c>
      <c r="AE373" s="2" t="s">
        <v>3162</v>
      </c>
      <c r="AF373" s="2" t="s">
        <v>3162</v>
      </c>
      <c r="AG373" s="2" t="s">
        <v>3162</v>
      </c>
      <c r="AH373" s="2"/>
    </row>
    <row r="374" spans="1:34" x14ac:dyDescent="0.25">
      <c r="A374" s="2">
        <v>336851</v>
      </c>
      <c r="B374" s="2" t="s">
        <v>1723</v>
      </c>
      <c r="C374" s="2" t="s">
        <v>739</v>
      </c>
      <c r="D374" s="2" t="s">
        <v>776</v>
      </c>
      <c r="E374" s="2" t="s">
        <v>77</v>
      </c>
      <c r="F374" s="2"/>
      <c r="G374" s="2"/>
      <c r="H374" s="2" t="s">
        <v>17</v>
      </c>
      <c r="I374" s="2" t="s">
        <v>132</v>
      </c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 t="s">
        <v>3162</v>
      </c>
      <c r="AB374" s="2" t="s">
        <v>3162</v>
      </c>
      <c r="AC374" s="2" t="s">
        <v>3162</v>
      </c>
      <c r="AD374" s="2" t="s">
        <v>3162</v>
      </c>
      <c r="AE374" s="2" t="s">
        <v>3162</v>
      </c>
      <c r="AF374" s="2" t="s">
        <v>3162</v>
      </c>
      <c r="AG374" s="2" t="s">
        <v>3162</v>
      </c>
      <c r="AH374" s="2"/>
    </row>
    <row r="375" spans="1:34" x14ac:dyDescent="0.25">
      <c r="A375" s="2">
        <v>336883</v>
      </c>
      <c r="B375" s="2" t="s">
        <v>1318</v>
      </c>
      <c r="C375" s="2" t="s">
        <v>345</v>
      </c>
      <c r="D375" s="2" t="s">
        <v>391</v>
      </c>
      <c r="E375" s="2" t="s">
        <v>77</v>
      </c>
      <c r="F375" s="2">
        <v>35945</v>
      </c>
      <c r="G375" s="2" t="s">
        <v>243</v>
      </c>
      <c r="H375" s="2" t="s">
        <v>20</v>
      </c>
      <c r="I375" s="2" t="s">
        <v>132</v>
      </c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 t="s">
        <v>3162</v>
      </c>
      <c r="AD375" s="2" t="s">
        <v>3162</v>
      </c>
      <c r="AE375" s="2" t="s">
        <v>3162</v>
      </c>
      <c r="AF375" s="2" t="s">
        <v>3162</v>
      </c>
      <c r="AG375" s="2" t="s">
        <v>3162</v>
      </c>
      <c r="AH375" s="2"/>
    </row>
    <row r="376" spans="1:34" x14ac:dyDescent="0.25">
      <c r="A376" s="2">
        <v>336927</v>
      </c>
      <c r="B376" s="2" t="s">
        <v>1214</v>
      </c>
      <c r="C376" s="2" t="s">
        <v>713</v>
      </c>
      <c r="D376" s="2" t="s">
        <v>638</v>
      </c>
      <c r="E376" s="2" t="s">
        <v>77</v>
      </c>
      <c r="F376" s="2">
        <v>36267</v>
      </c>
      <c r="G376" s="2"/>
      <c r="H376" s="2" t="s">
        <v>17</v>
      </c>
      <c r="I376" s="2" t="s">
        <v>132</v>
      </c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 t="s">
        <v>3162</v>
      </c>
      <c r="AC376" s="2" t="s">
        <v>3162</v>
      </c>
      <c r="AD376" s="2" t="s">
        <v>3162</v>
      </c>
      <c r="AE376" s="2" t="s">
        <v>3162</v>
      </c>
      <c r="AF376" s="2" t="s">
        <v>3162</v>
      </c>
      <c r="AG376" s="2" t="s">
        <v>3162</v>
      </c>
      <c r="AH376" s="2"/>
    </row>
    <row r="377" spans="1:34" x14ac:dyDescent="0.25">
      <c r="A377" s="2">
        <v>336969</v>
      </c>
      <c r="B377" s="2" t="s">
        <v>1276</v>
      </c>
      <c r="C377" s="2" t="s">
        <v>249</v>
      </c>
      <c r="D377" s="2" t="s">
        <v>353</v>
      </c>
      <c r="E377" s="2" t="s">
        <v>77</v>
      </c>
      <c r="F377" s="2"/>
      <c r="G377" s="2"/>
      <c r="H377" s="2" t="s">
        <v>17</v>
      </c>
      <c r="I377" s="2" t="s">
        <v>132</v>
      </c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 t="s">
        <v>3162</v>
      </c>
      <c r="AB377" s="2" t="s">
        <v>3162</v>
      </c>
      <c r="AC377" s="2" t="s">
        <v>3162</v>
      </c>
      <c r="AD377" s="2" t="s">
        <v>3162</v>
      </c>
      <c r="AE377" s="2" t="s">
        <v>3162</v>
      </c>
      <c r="AF377" s="2" t="s">
        <v>3162</v>
      </c>
      <c r="AG377" s="2" t="s">
        <v>3162</v>
      </c>
      <c r="AH377" s="2"/>
    </row>
    <row r="378" spans="1:34" x14ac:dyDescent="0.25">
      <c r="A378" s="2">
        <v>336973</v>
      </c>
      <c r="B378" s="2" t="s">
        <v>1630</v>
      </c>
      <c r="C378" s="2" t="s">
        <v>211</v>
      </c>
      <c r="D378" s="2" t="s">
        <v>902</v>
      </c>
      <c r="E378" s="2" t="s">
        <v>77</v>
      </c>
      <c r="F378" s="2"/>
      <c r="G378" s="2"/>
      <c r="H378" s="2" t="s">
        <v>17</v>
      </c>
      <c r="I378" s="2" t="s">
        <v>132</v>
      </c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 t="s">
        <v>3162</v>
      </c>
      <c r="AD378" s="2" t="s">
        <v>3162</v>
      </c>
      <c r="AE378" s="2" t="s">
        <v>3162</v>
      </c>
      <c r="AF378" s="2" t="s">
        <v>3162</v>
      </c>
      <c r="AG378" s="2" t="s">
        <v>3162</v>
      </c>
      <c r="AH378" s="2"/>
    </row>
    <row r="379" spans="1:34" x14ac:dyDescent="0.25">
      <c r="A379" s="2">
        <v>337006</v>
      </c>
      <c r="B379" s="2" t="s">
        <v>2089</v>
      </c>
      <c r="C379" s="2" t="s">
        <v>211</v>
      </c>
      <c r="D379" s="2" t="s">
        <v>308</v>
      </c>
      <c r="E379" s="2" t="s">
        <v>77</v>
      </c>
      <c r="F379" s="2">
        <v>36030</v>
      </c>
      <c r="G379" s="2" t="s">
        <v>19</v>
      </c>
      <c r="H379" s="2" t="s">
        <v>17</v>
      </c>
      <c r="I379" s="2" t="s">
        <v>132</v>
      </c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 t="s">
        <v>3162</v>
      </c>
      <c r="AD379" s="2" t="s">
        <v>3162</v>
      </c>
      <c r="AE379" s="2" t="s">
        <v>3162</v>
      </c>
      <c r="AF379" s="2" t="s">
        <v>3162</v>
      </c>
      <c r="AG379" s="2" t="s">
        <v>3162</v>
      </c>
      <c r="AH379" s="2"/>
    </row>
    <row r="380" spans="1:34" x14ac:dyDescent="0.25">
      <c r="A380" s="2">
        <v>337009</v>
      </c>
      <c r="B380" s="2" t="s">
        <v>1694</v>
      </c>
      <c r="C380" s="2" t="s">
        <v>328</v>
      </c>
      <c r="D380" s="2" t="s">
        <v>415</v>
      </c>
      <c r="E380" s="2" t="s">
        <v>77</v>
      </c>
      <c r="F380" s="2"/>
      <c r="G380" s="2"/>
      <c r="H380" s="2" t="s">
        <v>17</v>
      </c>
      <c r="I380" s="2" t="s">
        <v>132</v>
      </c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 t="s">
        <v>3162</v>
      </c>
      <c r="AB380" s="2" t="s">
        <v>3162</v>
      </c>
      <c r="AC380" s="2" t="s">
        <v>3162</v>
      </c>
      <c r="AD380" s="2" t="s">
        <v>3162</v>
      </c>
      <c r="AE380" s="2" t="s">
        <v>3162</v>
      </c>
      <c r="AF380" s="2" t="s">
        <v>3162</v>
      </c>
      <c r="AG380" s="2" t="s">
        <v>3162</v>
      </c>
      <c r="AH380" s="2"/>
    </row>
    <row r="381" spans="1:34" x14ac:dyDescent="0.25">
      <c r="A381" s="2">
        <v>337028</v>
      </c>
      <c r="B381" s="2" t="s">
        <v>2015</v>
      </c>
      <c r="C381" s="2" t="s">
        <v>247</v>
      </c>
      <c r="D381" s="2" t="s">
        <v>479</v>
      </c>
      <c r="E381" s="2" t="s">
        <v>77</v>
      </c>
      <c r="F381" s="2">
        <v>34367</v>
      </c>
      <c r="G381" s="2" t="s">
        <v>1281</v>
      </c>
      <c r="H381" s="2" t="s">
        <v>17</v>
      </c>
      <c r="I381" s="2" t="s">
        <v>132</v>
      </c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</row>
    <row r="382" spans="1:34" x14ac:dyDescent="0.25">
      <c r="A382" s="2">
        <v>337041</v>
      </c>
      <c r="B382" s="2" t="s">
        <v>2021</v>
      </c>
      <c r="C382" s="2" t="s">
        <v>263</v>
      </c>
      <c r="D382" s="2" t="s">
        <v>421</v>
      </c>
      <c r="E382" s="2" t="s">
        <v>78</v>
      </c>
      <c r="F382" s="2"/>
      <c r="G382" s="2"/>
      <c r="H382" s="2" t="s">
        <v>17</v>
      </c>
      <c r="I382" s="2" t="s">
        <v>132</v>
      </c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 t="s">
        <v>3162</v>
      </c>
      <c r="AB382" s="2" t="s">
        <v>3162</v>
      </c>
      <c r="AC382" s="2" t="s">
        <v>3162</v>
      </c>
      <c r="AD382" s="2" t="s">
        <v>3162</v>
      </c>
      <c r="AE382" s="2" t="s">
        <v>3162</v>
      </c>
      <c r="AF382" s="2" t="s">
        <v>3162</v>
      </c>
      <c r="AG382" s="2" t="s">
        <v>3162</v>
      </c>
      <c r="AH382" s="2"/>
    </row>
    <row r="383" spans="1:34" x14ac:dyDescent="0.25">
      <c r="A383" s="2">
        <v>337042</v>
      </c>
      <c r="B383" s="2" t="s">
        <v>1708</v>
      </c>
      <c r="C383" s="2" t="s">
        <v>1709</v>
      </c>
      <c r="D383" s="2" t="s">
        <v>479</v>
      </c>
      <c r="E383" s="2" t="s">
        <v>78</v>
      </c>
      <c r="F383" s="2"/>
      <c r="G383" s="2"/>
      <c r="H383" s="2" t="s">
        <v>17</v>
      </c>
      <c r="I383" s="2" t="s">
        <v>132</v>
      </c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 t="s">
        <v>3162</v>
      </c>
      <c r="AC383" s="2" t="s">
        <v>3162</v>
      </c>
      <c r="AD383" s="2" t="s">
        <v>3162</v>
      </c>
      <c r="AE383" s="2" t="s">
        <v>3162</v>
      </c>
      <c r="AF383" s="2" t="s">
        <v>3162</v>
      </c>
      <c r="AG383" s="2" t="s">
        <v>3162</v>
      </c>
      <c r="AH383" s="2"/>
    </row>
    <row r="384" spans="1:34" x14ac:dyDescent="0.25">
      <c r="A384" s="2">
        <v>337045</v>
      </c>
      <c r="B384" s="2" t="s">
        <v>2022</v>
      </c>
      <c r="C384" s="2" t="s">
        <v>228</v>
      </c>
      <c r="D384" s="2" t="s">
        <v>223</v>
      </c>
      <c r="E384" s="2" t="s">
        <v>77</v>
      </c>
      <c r="F384" s="2">
        <v>34838</v>
      </c>
      <c r="G384" s="2" t="s">
        <v>19</v>
      </c>
      <c r="H384" s="2" t="s">
        <v>17</v>
      </c>
      <c r="I384" s="2" t="s">
        <v>132</v>
      </c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 t="s">
        <v>3162</v>
      </c>
      <c r="AC384" s="2" t="s">
        <v>3162</v>
      </c>
      <c r="AD384" s="2" t="s">
        <v>3162</v>
      </c>
      <c r="AE384" s="2" t="s">
        <v>3162</v>
      </c>
      <c r="AF384" s="2" t="s">
        <v>3162</v>
      </c>
      <c r="AG384" s="2" t="s">
        <v>3162</v>
      </c>
      <c r="AH384" s="2"/>
    </row>
    <row r="385" spans="1:34" x14ac:dyDescent="0.25">
      <c r="A385" s="2">
        <v>337048</v>
      </c>
      <c r="B385" s="2" t="s">
        <v>2056</v>
      </c>
      <c r="C385" s="2" t="s">
        <v>972</v>
      </c>
      <c r="D385" s="2" t="s">
        <v>548</v>
      </c>
      <c r="E385" s="2" t="s">
        <v>77</v>
      </c>
      <c r="F385" s="2"/>
      <c r="G385" s="2"/>
      <c r="H385" s="2" t="s">
        <v>17</v>
      </c>
      <c r="I385" s="2" t="s">
        <v>132</v>
      </c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 t="s">
        <v>3162</v>
      </c>
      <c r="AB385" s="2" t="s">
        <v>3162</v>
      </c>
      <c r="AC385" s="2" t="s">
        <v>3162</v>
      </c>
      <c r="AD385" s="2" t="s">
        <v>3162</v>
      </c>
      <c r="AE385" s="2" t="s">
        <v>3162</v>
      </c>
      <c r="AF385" s="2" t="s">
        <v>3162</v>
      </c>
      <c r="AG385" s="2" t="s">
        <v>3162</v>
      </c>
      <c r="AH385" s="2"/>
    </row>
    <row r="386" spans="1:34" x14ac:dyDescent="0.25">
      <c r="A386" s="2">
        <v>337054</v>
      </c>
      <c r="B386" s="2" t="s">
        <v>2053</v>
      </c>
      <c r="C386" s="2" t="s">
        <v>344</v>
      </c>
      <c r="D386" s="2" t="s">
        <v>423</v>
      </c>
      <c r="E386" s="2" t="s">
        <v>78</v>
      </c>
      <c r="F386" s="2"/>
      <c r="G386" s="2"/>
      <c r="H386" s="2" t="s">
        <v>17</v>
      </c>
      <c r="I386" s="2" t="s">
        <v>132</v>
      </c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 t="s">
        <v>3162</v>
      </c>
      <c r="AB386" s="2" t="s">
        <v>3162</v>
      </c>
      <c r="AC386" s="2" t="s">
        <v>3162</v>
      </c>
      <c r="AD386" s="2" t="s">
        <v>3162</v>
      </c>
      <c r="AE386" s="2" t="s">
        <v>3162</v>
      </c>
      <c r="AF386" s="2" t="s">
        <v>3162</v>
      </c>
      <c r="AG386" s="2" t="s">
        <v>3162</v>
      </c>
      <c r="AH386" s="2"/>
    </row>
    <row r="387" spans="1:34" x14ac:dyDescent="0.25">
      <c r="A387" s="2">
        <v>337060</v>
      </c>
      <c r="B387" s="2" t="s">
        <v>2057</v>
      </c>
      <c r="C387" s="2" t="s">
        <v>345</v>
      </c>
      <c r="D387" s="2" t="s">
        <v>216</v>
      </c>
      <c r="E387" s="2" t="s">
        <v>78</v>
      </c>
      <c r="F387" s="2">
        <v>34630</v>
      </c>
      <c r="G387" s="2" t="s">
        <v>213</v>
      </c>
      <c r="H387" s="2" t="s">
        <v>17</v>
      </c>
      <c r="I387" s="2" t="s">
        <v>132</v>
      </c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 t="s">
        <v>3162</v>
      </c>
      <c r="AE387" s="2" t="s">
        <v>3162</v>
      </c>
      <c r="AF387" s="2" t="s">
        <v>3162</v>
      </c>
      <c r="AG387" s="2" t="s">
        <v>3162</v>
      </c>
      <c r="AH387" s="2"/>
    </row>
    <row r="388" spans="1:34" x14ac:dyDescent="0.25">
      <c r="A388" s="2">
        <v>337066</v>
      </c>
      <c r="B388" s="2" t="s">
        <v>2050</v>
      </c>
      <c r="C388" s="2" t="s">
        <v>580</v>
      </c>
      <c r="D388" s="2" t="s">
        <v>308</v>
      </c>
      <c r="E388" s="2" t="s">
        <v>77</v>
      </c>
      <c r="F388" s="2">
        <v>31168</v>
      </c>
      <c r="G388" s="2" t="s">
        <v>581</v>
      </c>
      <c r="H388" s="2" t="s">
        <v>17</v>
      </c>
      <c r="I388" s="2" t="s">
        <v>132</v>
      </c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 t="s">
        <v>3162</v>
      </c>
      <c r="AC388" s="2" t="s">
        <v>3162</v>
      </c>
      <c r="AD388" s="2" t="s">
        <v>3162</v>
      </c>
      <c r="AE388" s="2" t="s">
        <v>3162</v>
      </c>
      <c r="AF388" s="2" t="s">
        <v>3162</v>
      </c>
      <c r="AG388" s="2" t="s">
        <v>3162</v>
      </c>
      <c r="AH388" s="2"/>
    </row>
    <row r="389" spans="1:34" x14ac:dyDescent="0.25">
      <c r="A389" s="2">
        <v>337069</v>
      </c>
      <c r="B389" s="2" t="s">
        <v>2016</v>
      </c>
      <c r="C389" s="2" t="s">
        <v>345</v>
      </c>
      <c r="D389" s="2" t="s">
        <v>2017</v>
      </c>
      <c r="E389" s="2" t="s">
        <v>77</v>
      </c>
      <c r="F389" s="2"/>
      <c r="G389" s="2"/>
      <c r="H389" s="2" t="s">
        <v>17</v>
      </c>
      <c r="I389" s="2" t="s">
        <v>132</v>
      </c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 t="s">
        <v>3162</v>
      </c>
      <c r="AB389" s="2" t="s">
        <v>3162</v>
      </c>
      <c r="AC389" s="2" t="s">
        <v>3162</v>
      </c>
      <c r="AD389" s="2" t="s">
        <v>3162</v>
      </c>
      <c r="AE389" s="2" t="s">
        <v>3162</v>
      </c>
      <c r="AF389" s="2" t="s">
        <v>3162</v>
      </c>
      <c r="AG389" s="2" t="s">
        <v>3162</v>
      </c>
      <c r="AH389" s="2"/>
    </row>
    <row r="390" spans="1:34" x14ac:dyDescent="0.25">
      <c r="A390" s="2">
        <v>337094</v>
      </c>
      <c r="B390" s="2" t="s">
        <v>1923</v>
      </c>
      <c r="C390" s="2" t="s">
        <v>1924</v>
      </c>
      <c r="D390" s="2" t="s">
        <v>311</v>
      </c>
      <c r="E390" s="2" t="s">
        <v>77</v>
      </c>
      <c r="F390" s="2"/>
      <c r="G390" s="2"/>
      <c r="H390" s="2" t="s">
        <v>17</v>
      </c>
      <c r="I390" s="2" t="s">
        <v>132</v>
      </c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 t="s">
        <v>3162</v>
      </c>
      <c r="AB390" s="2" t="s">
        <v>3162</v>
      </c>
      <c r="AC390" s="2" t="s">
        <v>3162</v>
      </c>
      <c r="AD390" s="2" t="s">
        <v>3162</v>
      </c>
      <c r="AE390" s="2" t="s">
        <v>3162</v>
      </c>
      <c r="AF390" s="2" t="s">
        <v>3162</v>
      </c>
      <c r="AG390" s="2" t="s">
        <v>3162</v>
      </c>
      <c r="AH390" s="2"/>
    </row>
    <row r="391" spans="1:34" x14ac:dyDescent="0.25">
      <c r="A391" s="2">
        <v>337105</v>
      </c>
      <c r="B391" s="2" t="s">
        <v>1179</v>
      </c>
      <c r="C391" s="2" t="s">
        <v>228</v>
      </c>
      <c r="D391" s="2" t="s">
        <v>359</v>
      </c>
      <c r="E391" s="2" t="s">
        <v>77</v>
      </c>
      <c r="F391" s="2">
        <v>35431</v>
      </c>
      <c r="G391" s="2" t="s">
        <v>436</v>
      </c>
      <c r="H391" s="2" t="s">
        <v>17</v>
      </c>
      <c r="I391" s="2" t="s">
        <v>132</v>
      </c>
      <c r="J391" s="2" t="s">
        <v>1080</v>
      </c>
      <c r="K391" s="2"/>
      <c r="L391" s="2" t="s">
        <v>31</v>
      </c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 t="s">
        <v>3162</v>
      </c>
      <c r="AF391" s="2" t="s">
        <v>3162</v>
      </c>
      <c r="AG391" s="2" t="s">
        <v>3162</v>
      </c>
      <c r="AH391" s="2"/>
    </row>
    <row r="392" spans="1:34" x14ac:dyDescent="0.25">
      <c r="A392" s="2">
        <v>337106</v>
      </c>
      <c r="B392" s="2" t="s">
        <v>2018</v>
      </c>
      <c r="C392" s="2" t="s">
        <v>349</v>
      </c>
      <c r="D392" s="2" t="s">
        <v>487</v>
      </c>
      <c r="E392" s="2" t="s">
        <v>77</v>
      </c>
      <c r="F392" s="2"/>
      <c r="G392" s="2"/>
      <c r="H392" s="2" t="s">
        <v>17</v>
      </c>
      <c r="I392" s="2" t="s">
        <v>132</v>
      </c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 t="s">
        <v>3162</v>
      </c>
      <c r="AB392" s="2" t="s">
        <v>3162</v>
      </c>
      <c r="AC392" s="2" t="s">
        <v>3162</v>
      </c>
      <c r="AD392" s="2" t="s">
        <v>3162</v>
      </c>
      <c r="AE392" s="2" t="s">
        <v>3162</v>
      </c>
      <c r="AF392" s="2" t="s">
        <v>3162</v>
      </c>
      <c r="AG392" s="2" t="s">
        <v>3162</v>
      </c>
      <c r="AH392" s="2"/>
    </row>
    <row r="393" spans="1:34" x14ac:dyDescent="0.25">
      <c r="A393" s="2">
        <v>337110</v>
      </c>
      <c r="B393" s="2" t="s">
        <v>1769</v>
      </c>
      <c r="C393" s="2" t="s">
        <v>244</v>
      </c>
      <c r="D393" s="2" t="s">
        <v>319</v>
      </c>
      <c r="E393" s="2" t="s">
        <v>77</v>
      </c>
      <c r="F393" s="2"/>
      <c r="G393" s="2"/>
      <c r="H393" s="2" t="s">
        <v>17</v>
      </c>
      <c r="I393" s="2" t="s">
        <v>132</v>
      </c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 t="s">
        <v>3162</v>
      </c>
      <c r="AB393" s="2" t="s">
        <v>3162</v>
      </c>
      <c r="AC393" s="2" t="s">
        <v>3162</v>
      </c>
      <c r="AD393" s="2" t="s">
        <v>3162</v>
      </c>
      <c r="AE393" s="2" t="s">
        <v>3162</v>
      </c>
      <c r="AF393" s="2" t="s">
        <v>3162</v>
      </c>
      <c r="AG393" s="2" t="s">
        <v>3162</v>
      </c>
      <c r="AH393" s="2"/>
    </row>
    <row r="394" spans="1:34" x14ac:dyDescent="0.25">
      <c r="A394" s="2">
        <v>337135</v>
      </c>
      <c r="B394" s="2" t="s">
        <v>1231</v>
      </c>
      <c r="C394" s="2" t="s">
        <v>959</v>
      </c>
      <c r="D394" s="2" t="s">
        <v>359</v>
      </c>
      <c r="E394" s="2" t="s">
        <v>77</v>
      </c>
      <c r="F394" s="2"/>
      <c r="G394" s="2"/>
      <c r="H394" s="2" t="s">
        <v>17</v>
      </c>
      <c r="I394" s="2" t="s">
        <v>132</v>
      </c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 t="s">
        <v>3162</v>
      </c>
      <c r="AB394" s="2" t="s">
        <v>3162</v>
      </c>
      <c r="AC394" s="2" t="s">
        <v>3162</v>
      </c>
      <c r="AD394" s="2" t="s">
        <v>3162</v>
      </c>
      <c r="AE394" s="2" t="s">
        <v>3162</v>
      </c>
      <c r="AF394" s="2" t="s">
        <v>3162</v>
      </c>
      <c r="AG394" s="2" t="s">
        <v>3162</v>
      </c>
      <c r="AH394" s="2"/>
    </row>
    <row r="395" spans="1:34" x14ac:dyDescent="0.25">
      <c r="A395" s="2">
        <v>337149</v>
      </c>
      <c r="B395" s="2" t="s">
        <v>1925</v>
      </c>
      <c r="C395" s="2" t="s">
        <v>265</v>
      </c>
      <c r="D395" s="2" t="s">
        <v>823</v>
      </c>
      <c r="E395" s="2" t="s">
        <v>77</v>
      </c>
      <c r="F395" s="2">
        <v>35325</v>
      </c>
      <c r="G395" s="2" t="s">
        <v>71</v>
      </c>
      <c r="H395" s="2" t="s">
        <v>17</v>
      </c>
      <c r="I395" s="2" t="s">
        <v>132</v>
      </c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 t="s">
        <v>3162</v>
      </c>
      <c r="AD395" s="2" t="s">
        <v>3162</v>
      </c>
      <c r="AE395" s="2" t="s">
        <v>3162</v>
      </c>
      <c r="AF395" s="2" t="s">
        <v>3162</v>
      </c>
      <c r="AG395" s="2" t="s">
        <v>3162</v>
      </c>
      <c r="AH395" s="2"/>
    </row>
    <row r="396" spans="1:34" x14ac:dyDescent="0.25">
      <c r="A396" s="2">
        <v>337155</v>
      </c>
      <c r="B396" s="2" t="s">
        <v>1300</v>
      </c>
      <c r="C396" s="2" t="s">
        <v>265</v>
      </c>
      <c r="D396" s="2" t="s">
        <v>844</v>
      </c>
      <c r="E396" s="2" t="s">
        <v>77</v>
      </c>
      <c r="F396" s="2"/>
      <c r="G396" s="2"/>
      <c r="H396" s="2" t="s">
        <v>17</v>
      </c>
      <c r="I396" s="2" t="s">
        <v>132</v>
      </c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 t="s">
        <v>3162</v>
      </c>
      <c r="AB396" s="2" t="s">
        <v>3162</v>
      </c>
      <c r="AC396" s="2" t="s">
        <v>3162</v>
      </c>
      <c r="AD396" s="2" t="s">
        <v>3162</v>
      </c>
      <c r="AE396" s="2" t="s">
        <v>3162</v>
      </c>
      <c r="AF396" s="2" t="s">
        <v>3162</v>
      </c>
      <c r="AG396" s="2" t="s">
        <v>3162</v>
      </c>
      <c r="AH396" s="2"/>
    </row>
    <row r="397" spans="1:34" x14ac:dyDescent="0.25">
      <c r="A397" s="2">
        <v>337206</v>
      </c>
      <c r="B397" s="2" t="s">
        <v>1777</v>
      </c>
      <c r="C397" s="2" t="s">
        <v>221</v>
      </c>
      <c r="D397" s="2" t="s">
        <v>495</v>
      </c>
      <c r="E397" s="2" t="s">
        <v>77</v>
      </c>
      <c r="F397" s="2"/>
      <c r="G397" s="2"/>
      <c r="H397" s="2" t="s">
        <v>17</v>
      </c>
      <c r="I397" s="2" t="s">
        <v>132</v>
      </c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 t="s">
        <v>3162</v>
      </c>
      <c r="AB397" s="2" t="s">
        <v>3162</v>
      </c>
      <c r="AC397" s="2" t="s">
        <v>3162</v>
      </c>
      <c r="AD397" s="2" t="s">
        <v>3162</v>
      </c>
      <c r="AE397" s="2" t="s">
        <v>3162</v>
      </c>
      <c r="AF397" s="2" t="s">
        <v>3162</v>
      </c>
      <c r="AG397" s="2" t="s">
        <v>3162</v>
      </c>
      <c r="AH397" s="2"/>
    </row>
    <row r="398" spans="1:34" x14ac:dyDescent="0.25">
      <c r="A398" s="2">
        <v>337242</v>
      </c>
      <c r="B398" s="2" t="s">
        <v>1695</v>
      </c>
      <c r="C398" s="2" t="s">
        <v>247</v>
      </c>
      <c r="D398" s="2" t="s">
        <v>1696</v>
      </c>
      <c r="E398" s="2" t="s">
        <v>77</v>
      </c>
      <c r="F398" s="2">
        <v>33819</v>
      </c>
      <c r="G398" s="2" t="s">
        <v>408</v>
      </c>
      <c r="H398" s="2" t="s">
        <v>17</v>
      </c>
      <c r="I398" s="2" t="s">
        <v>132</v>
      </c>
      <c r="J398" s="2" t="s">
        <v>1080</v>
      </c>
      <c r="K398" s="2"/>
      <c r="L398" s="2" t="s">
        <v>31</v>
      </c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 t="s">
        <v>3162</v>
      </c>
      <c r="AF398" s="2" t="s">
        <v>3162</v>
      </c>
      <c r="AG398" s="2" t="s">
        <v>3162</v>
      </c>
      <c r="AH398" s="2"/>
    </row>
    <row r="399" spans="1:34" x14ac:dyDescent="0.25">
      <c r="A399" s="2">
        <v>337256</v>
      </c>
      <c r="B399" s="2" t="s">
        <v>1711</v>
      </c>
      <c r="C399" s="2" t="s">
        <v>228</v>
      </c>
      <c r="D399" s="2" t="s">
        <v>393</v>
      </c>
      <c r="E399" s="2" t="s">
        <v>77</v>
      </c>
      <c r="F399" s="2"/>
      <c r="G399" s="2"/>
      <c r="H399" s="2" t="s">
        <v>17</v>
      </c>
      <c r="I399" s="2" t="s">
        <v>132</v>
      </c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 t="s">
        <v>3162</v>
      </c>
      <c r="AB399" s="2" t="s">
        <v>3162</v>
      </c>
      <c r="AC399" s="2" t="s">
        <v>3162</v>
      </c>
      <c r="AD399" s="2" t="s">
        <v>3162</v>
      </c>
      <c r="AE399" s="2" t="s">
        <v>3162</v>
      </c>
      <c r="AF399" s="2" t="s">
        <v>3162</v>
      </c>
      <c r="AG399" s="2" t="s">
        <v>3162</v>
      </c>
      <c r="AH399" s="2"/>
    </row>
    <row r="400" spans="1:34" x14ac:dyDescent="0.25">
      <c r="A400" s="2">
        <v>337257</v>
      </c>
      <c r="B400" s="2" t="s">
        <v>1617</v>
      </c>
      <c r="C400" s="2" t="s">
        <v>345</v>
      </c>
      <c r="D400" s="2" t="s">
        <v>799</v>
      </c>
      <c r="E400" s="2" t="s">
        <v>78</v>
      </c>
      <c r="F400" s="2"/>
      <c r="G400" s="2"/>
      <c r="H400" s="2" t="s">
        <v>17</v>
      </c>
      <c r="I400" s="2" t="s">
        <v>132</v>
      </c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 t="s">
        <v>3162</v>
      </c>
      <c r="AB400" s="2" t="s">
        <v>3162</v>
      </c>
      <c r="AC400" s="2" t="s">
        <v>3162</v>
      </c>
      <c r="AD400" s="2" t="s">
        <v>3162</v>
      </c>
      <c r="AE400" s="2" t="s">
        <v>3162</v>
      </c>
      <c r="AF400" s="2" t="s">
        <v>3162</v>
      </c>
      <c r="AG400" s="2" t="s">
        <v>3162</v>
      </c>
      <c r="AH400" s="2"/>
    </row>
    <row r="401" spans="1:34" x14ac:dyDescent="0.25">
      <c r="A401" s="2">
        <v>337282</v>
      </c>
      <c r="B401" s="2" t="s">
        <v>1513</v>
      </c>
      <c r="C401" s="2" t="s">
        <v>1514</v>
      </c>
      <c r="D401" s="2" t="s">
        <v>777</v>
      </c>
      <c r="E401" s="2" t="s">
        <v>78</v>
      </c>
      <c r="F401" s="2"/>
      <c r="G401" s="2"/>
      <c r="H401" s="2" t="s">
        <v>17</v>
      </c>
      <c r="I401" s="2" t="s">
        <v>132</v>
      </c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 t="s">
        <v>3162</v>
      </c>
      <c r="AB401" s="2" t="s">
        <v>3162</v>
      </c>
      <c r="AC401" s="2" t="s">
        <v>3162</v>
      </c>
      <c r="AD401" s="2" t="s">
        <v>3162</v>
      </c>
      <c r="AE401" s="2" t="s">
        <v>3162</v>
      </c>
      <c r="AF401" s="2" t="s">
        <v>3162</v>
      </c>
      <c r="AG401" s="2" t="s">
        <v>3162</v>
      </c>
      <c r="AH401" s="2"/>
    </row>
    <row r="402" spans="1:34" x14ac:dyDescent="0.25">
      <c r="A402" s="2">
        <v>337291</v>
      </c>
      <c r="B402" s="2" t="s">
        <v>2792</v>
      </c>
      <c r="C402" s="2" t="s">
        <v>247</v>
      </c>
      <c r="D402" s="2" t="s">
        <v>2793</v>
      </c>
      <c r="E402" s="2" t="s">
        <v>78</v>
      </c>
      <c r="F402" s="2">
        <v>33266</v>
      </c>
      <c r="G402" s="2" t="s">
        <v>59</v>
      </c>
      <c r="H402" s="2" t="s">
        <v>17</v>
      </c>
      <c r="I402" s="2" t="s">
        <v>132</v>
      </c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 t="s">
        <v>3162</v>
      </c>
      <c r="AC402" s="2" t="s">
        <v>3162</v>
      </c>
      <c r="AD402" s="2" t="s">
        <v>3162</v>
      </c>
      <c r="AE402" s="2" t="s">
        <v>3162</v>
      </c>
      <c r="AF402" s="2" t="s">
        <v>3162</v>
      </c>
      <c r="AG402" s="2" t="s">
        <v>3162</v>
      </c>
      <c r="AH402" s="2"/>
    </row>
    <row r="403" spans="1:34" x14ac:dyDescent="0.25">
      <c r="A403" s="2">
        <v>338256</v>
      </c>
      <c r="B403" s="2" t="s">
        <v>2041</v>
      </c>
      <c r="C403" s="2" t="s">
        <v>2042</v>
      </c>
      <c r="D403" s="2" t="s">
        <v>2043</v>
      </c>
      <c r="E403" s="2" t="s">
        <v>77</v>
      </c>
      <c r="F403" s="2"/>
      <c r="G403" s="2"/>
      <c r="H403" s="2" t="s">
        <v>17</v>
      </c>
      <c r="I403" s="2" t="s">
        <v>132</v>
      </c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 t="s">
        <v>3162</v>
      </c>
      <c r="AB403" s="2" t="s">
        <v>3162</v>
      </c>
      <c r="AC403" s="2" t="s">
        <v>3162</v>
      </c>
      <c r="AD403" s="2" t="s">
        <v>3162</v>
      </c>
      <c r="AE403" s="2" t="s">
        <v>3162</v>
      </c>
      <c r="AF403" s="2" t="s">
        <v>3162</v>
      </c>
      <c r="AG403" s="2" t="s">
        <v>3162</v>
      </c>
      <c r="AH403" s="2"/>
    </row>
    <row r="404" spans="1:34" x14ac:dyDescent="0.25">
      <c r="A404" s="2">
        <v>338257</v>
      </c>
      <c r="B404" s="2" t="s">
        <v>1208</v>
      </c>
      <c r="C404" s="2" t="s">
        <v>1209</v>
      </c>
      <c r="D404" s="2" t="s">
        <v>1210</v>
      </c>
      <c r="E404" s="2" t="s">
        <v>77</v>
      </c>
      <c r="F404" s="2"/>
      <c r="G404" s="2"/>
      <c r="H404" s="2" t="s">
        <v>17</v>
      </c>
      <c r="I404" s="2" t="s">
        <v>132</v>
      </c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 t="s">
        <v>3162</v>
      </c>
      <c r="AB404" s="2" t="s">
        <v>3162</v>
      </c>
      <c r="AC404" s="2" t="s">
        <v>3162</v>
      </c>
      <c r="AD404" s="2" t="s">
        <v>3162</v>
      </c>
      <c r="AE404" s="2" t="s">
        <v>3162</v>
      </c>
      <c r="AF404" s="2" t="s">
        <v>3162</v>
      </c>
      <c r="AG404" s="2" t="s">
        <v>3162</v>
      </c>
      <c r="AH404" s="2"/>
    </row>
    <row r="405" spans="1:34" x14ac:dyDescent="0.25">
      <c r="A405" s="2">
        <v>338258</v>
      </c>
      <c r="B405" s="2" t="s">
        <v>1688</v>
      </c>
      <c r="C405" s="2" t="s">
        <v>228</v>
      </c>
      <c r="D405" s="2" t="s">
        <v>1689</v>
      </c>
      <c r="E405" s="2" t="s">
        <v>77</v>
      </c>
      <c r="F405" s="2">
        <v>35217</v>
      </c>
      <c r="G405" s="2" t="s">
        <v>758</v>
      </c>
      <c r="H405" s="2" t="s">
        <v>17</v>
      </c>
      <c r="I405" s="2" t="s">
        <v>132</v>
      </c>
      <c r="J405" s="2" t="s">
        <v>1080</v>
      </c>
      <c r="K405" s="2"/>
      <c r="L405" s="2" t="s">
        <v>31</v>
      </c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 t="s">
        <v>3162</v>
      </c>
      <c r="AG405" s="2" t="s">
        <v>3162</v>
      </c>
      <c r="AH405" s="2"/>
    </row>
    <row r="406" spans="1:34" x14ac:dyDescent="0.25">
      <c r="A406" s="2">
        <v>338268</v>
      </c>
      <c r="B406" s="2" t="s">
        <v>1894</v>
      </c>
      <c r="C406" s="2" t="s">
        <v>1895</v>
      </c>
      <c r="D406" s="2" t="s">
        <v>1896</v>
      </c>
      <c r="E406" s="2" t="s">
        <v>77</v>
      </c>
      <c r="F406" s="2"/>
      <c r="G406" s="2"/>
      <c r="H406" s="2" t="s">
        <v>17</v>
      </c>
      <c r="I406" s="2" t="s">
        <v>132</v>
      </c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 t="s">
        <v>3162</v>
      </c>
      <c r="AB406" s="2" t="s">
        <v>3162</v>
      </c>
      <c r="AC406" s="2" t="s">
        <v>3162</v>
      </c>
      <c r="AD406" s="2" t="s">
        <v>3162</v>
      </c>
      <c r="AE406" s="2" t="s">
        <v>3162</v>
      </c>
      <c r="AF406" s="2" t="s">
        <v>3162</v>
      </c>
      <c r="AG406" s="2" t="s">
        <v>3162</v>
      </c>
      <c r="AH406" s="2"/>
    </row>
    <row r="407" spans="1:34" x14ac:dyDescent="0.25">
      <c r="A407" s="2">
        <v>338270</v>
      </c>
      <c r="B407" s="2" t="s">
        <v>1583</v>
      </c>
      <c r="C407" s="2" t="s">
        <v>249</v>
      </c>
      <c r="D407" s="2" t="s">
        <v>353</v>
      </c>
      <c r="E407" s="2" t="s">
        <v>78</v>
      </c>
      <c r="F407" s="2">
        <v>36753</v>
      </c>
      <c r="G407" s="2" t="s">
        <v>19</v>
      </c>
      <c r="H407" s="2" t="s">
        <v>17</v>
      </c>
      <c r="I407" s="2" t="s">
        <v>132</v>
      </c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</row>
    <row r="408" spans="1:34" x14ac:dyDescent="0.25">
      <c r="A408" s="2">
        <v>338279</v>
      </c>
      <c r="B408" s="2" t="s">
        <v>1991</v>
      </c>
      <c r="C408" s="2" t="s">
        <v>1086</v>
      </c>
      <c r="D408" s="2" t="s">
        <v>1992</v>
      </c>
      <c r="E408" s="2" t="s">
        <v>77</v>
      </c>
      <c r="F408" s="2">
        <v>36535</v>
      </c>
      <c r="G408" s="2" t="s">
        <v>1993</v>
      </c>
      <c r="H408" s="2" t="s">
        <v>17</v>
      </c>
      <c r="I408" s="2" t="s">
        <v>132</v>
      </c>
      <c r="J408" s="2" t="s">
        <v>15</v>
      </c>
      <c r="K408" s="2"/>
      <c r="L408" s="2" t="s">
        <v>56</v>
      </c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 t="s">
        <v>3162</v>
      </c>
      <c r="AG408" s="2" t="s">
        <v>3162</v>
      </c>
      <c r="AH408" s="2"/>
    </row>
    <row r="409" spans="1:34" x14ac:dyDescent="0.25">
      <c r="A409" s="2">
        <v>338286</v>
      </c>
      <c r="B409" s="2" t="s">
        <v>1840</v>
      </c>
      <c r="C409" s="2" t="s">
        <v>1841</v>
      </c>
      <c r="D409" s="2" t="s">
        <v>1842</v>
      </c>
      <c r="E409" s="2" t="s">
        <v>77</v>
      </c>
      <c r="F409" s="2">
        <v>29983</v>
      </c>
      <c r="G409" s="2" t="s">
        <v>924</v>
      </c>
      <c r="H409" s="2" t="s">
        <v>17</v>
      </c>
      <c r="I409" s="2" t="s">
        <v>132</v>
      </c>
      <c r="J409" s="2" t="s">
        <v>1080</v>
      </c>
      <c r="K409" s="2"/>
      <c r="L409" s="2" t="s">
        <v>19</v>
      </c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 t="s">
        <v>3162</v>
      </c>
      <c r="AG409" s="2" t="s">
        <v>3162</v>
      </c>
      <c r="AH409" s="2"/>
    </row>
    <row r="410" spans="1:34" x14ac:dyDescent="0.25">
      <c r="A410" s="2">
        <v>338290</v>
      </c>
      <c r="B410" s="2" t="s">
        <v>1751</v>
      </c>
      <c r="C410" s="2" t="s">
        <v>791</v>
      </c>
      <c r="D410" s="2" t="s">
        <v>679</v>
      </c>
      <c r="E410" s="2" t="s">
        <v>77</v>
      </c>
      <c r="F410" s="2">
        <v>32752</v>
      </c>
      <c r="G410" s="2" t="s">
        <v>48</v>
      </c>
      <c r="H410" s="2" t="s">
        <v>17</v>
      </c>
      <c r="I410" s="2" t="s">
        <v>132</v>
      </c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 t="s">
        <v>3162</v>
      </c>
      <c r="AD410" s="2" t="s">
        <v>3162</v>
      </c>
      <c r="AE410" s="2" t="s">
        <v>3162</v>
      </c>
      <c r="AF410" s="2" t="s">
        <v>3162</v>
      </c>
      <c r="AG410" s="2" t="s">
        <v>3162</v>
      </c>
      <c r="AH410" s="2"/>
    </row>
    <row r="411" spans="1:34" x14ac:dyDescent="0.25">
      <c r="A411" s="2">
        <v>338291</v>
      </c>
      <c r="B411" s="2" t="s">
        <v>1826</v>
      </c>
      <c r="C411" s="2" t="s">
        <v>321</v>
      </c>
      <c r="D411" s="2" t="s">
        <v>1827</v>
      </c>
      <c r="E411" s="2" t="s">
        <v>77</v>
      </c>
      <c r="F411" s="2">
        <v>35445</v>
      </c>
      <c r="G411" s="2" t="s">
        <v>19</v>
      </c>
      <c r="H411" s="2" t="s">
        <v>17</v>
      </c>
      <c r="I411" s="2" t="s">
        <v>132</v>
      </c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 t="s">
        <v>3162</v>
      </c>
      <c r="AD411" s="2" t="s">
        <v>3162</v>
      </c>
      <c r="AE411" s="2" t="s">
        <v>3162</v>
      </c>
      <c r="AF411" s="2" t="s">
        <v>3162</v>
      </c>
      <c r="AG411" s="2" t="s">
        <v>3162</v>
      </c>
      <c r="AH411" s="2"/>
    </row>
    <row r="412" spans="1:34" x14ac:dyDescent="0.25">
      <c r="A412" s="2">
        <v>338295</v>
      </c>
      <c r="B412" s="2" t="s">
        <v>1897</v>
      </c>
      <c r="C412" s="2" t="s">
        <v>577</v>
      </c>
      <c r="D412" s="2" t="s">
        <v>487</v>
      </c>
      <c r="E412" s="2" t="s">
        <v>77</v>
      </c>
      <c r="F412" s="2">
        <v>25940</v>
      </c>
      <c r="G412" s="2" t="s">
        <v>967</v>
      </c>
      <c r="H412" s="2" t="s">
        <v>17</v>
      </c>
      <c r="I412" s="2" t="s">
        <v>132</v>
      </c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 t="s">
        <v>3162</v>
      </c>
      <c r="AC412" s="2" t="s">
        <v>3162</v>
      </c>
      <c r="AD412" s="2" t="s">
        <v>3162</v>
      </c>
      <c r="AE412" s="2" t="s">
        <v>3162</v>
      </c>
      <c r="AF412" s="2" t="s">
        <v>3162</v>
      </c>
      <c r="AG412" s="2" t="s">
        <v>3162</v>
      </c>
      <c r="AH412" s="2"/>
    </row>
    <row r="413" spans="1:34" x14ac:dyDescent="0.25">
      <c r="A413" s="2">
        <v>338318</v>
      </c>
      <c r="B413" s="2" t="s">
        <v>1999</v>
      </c>
      <c r="C413" s="2" t="s">
        <v>2000</v>
      </c>
      <c r="D413" s="2" t="s">
        <v>638</v>
      </c>
      <c r="E413" s="2" t="s">
        <v>78</v>
      </c>
      <c r="F413" s="2">
        <v>28031</v>
      </c>
      <c r="G413" s="2" t="s">
        <v>19</v>
      </c>
      <c r="H413" s="2" t="s">
        <v>17</v>
      </c>
      <c r="I413" s="2" t="s">
        <v>132</v>
      </c>
      <c r="J413" s="2" t="s">
        <v>1080</v>
      </c>
      <c r="K413" s="2"/>
      <c r="L413" s="2" t="s">
        <v>19</v>
      </c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 t="s">
        <v>3162</v>
      </c>
      <c r="AF413" s="2" t="s">
        <v>3162</v>
      </c>
      <c r="AG413" s="2" t="s">
        <v>3162</v>
      </c>
      <c r="AH413" s="2"/>
    </row>
    <row r="414" spans="1:34" x14ac:dyDescent="0.25">
      <c r="A414" s="2">
        <v>338332</v>
      </c>
      <c r="B414" s="2" t="s">
        <v>1765</v>
      </c>
      <c r="C414" s="2" t="s">
        <v>840</v>
      </c>
      <c r="D414" s="2" t="s">
        <v>431</v>
      </c>
      <c r="E414" s="2" t="s">
        <v>78</v>
      </c>
      <c r="F414" s="2">
        <v>30736</v>
      </c>
      <c r="G414" s="2" t="s">
        <v>19</v>
      </c>
      <c r="H414" s="2" t="s">
        <v>17</v>
      </c>
      <c r="I414" s="2" t="s">
        <v>132</v>
      </c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 t="s">
        <v>3162</v>
      </c>
      <c r="AD414" s="2" t="s">
        <v>3162</v>
      </c>
      <c r="AE414" s="2" t="s">
        <v>3162</v>
      </c>
      <c r="AF414" s="2" t="s">
        <v>3162</v>
      </c>
      <c r="AG414" s="2" t="s">
        <v>3162</v>
      </c>
      <c r="AH414" s="2"/>
    </row>
    <row r="415" spans="1:34" x14ac:dyDescent="0.25">
      <c r="A415" s="2">
        <v>338341</v>
      </c>
      <c r="B415" s="2" t="s">
        <v>2081</v>
      </c>
      <c r="C415" s="2" t="s">
        <v>228</v>
      </c>
      <c r="D415" s="2" t="s">
        <v>231</v>
      </c>
      <c r="E415" s="2" t="s">
        <v>77</v>
      </c>
      <c r="F415" s="2"/>
      <c r="G415" s="2"/>
      <c r="H415" s="2" t="s">
        <v>17</v>
      </c>
      <c r="I415" s="2" t="s">
        <v>132</v>
      </c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 t="s">
        <v>3162</v>
      </c>
      <c r="AE415" s="2" t="s">
        <v>3162</v>
      </c>
      <c r="AF415" s="2" t="s">
        <v>3162</v>
      </c>
      <c r="AG415" s="2" t="s">
        <v>3162</v>
      </c>
      <c r="AH415" s="2"/>
    </row>
    <row r="416" spans="1:34" x14ac:dyDescent="0.25">
      <c r="A416" s="2">
        <v>326404</v>
      </c>
      <c r="B416" s="2" t="s">
        <v>804</v>
      </c>
      <c r="C416" s="2" t="s">
        <v>533</v>
      </c>
      <c r="D416" s="2" t="s">
        <v>984</v>
      </c>
      <c r="E416" s="2"/>
      <c r="F416" s="2"/>
      <c r="G416" s="2"/>
      <c r="H416" s="2"/>
      <c r="I416" s="2" t="s">
        <v>132</v>
      </c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 t="s">
        <v>3533</v>
      </c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</row>
    <row r="417" spans="1:34" x14ac:dyDescent="0.25">
      <c r="A417" s="2">
        <v>309393</v>
      </c>
      <c r="B417" s="2" t="s">
        <v>1372</v>
      </c>
      <c r="C417" s="2" t="s">
        <v>792</v>
      </c>
      <c r="D417" s="2" t="s">
        <v>421</v>
      </c>
      <c r="E417" s="2" t="s">
        <v>78</v>
      </c>
      <c r="F417" s="2">
        <v>28922</v>
      </c>
      <c r="G417" s="2" t="s">
        <v>19</v>
      </c>
      <c r="H417" s="2" t="s">
        <v>17</v>
      </c>
      <c r="I417" s="2" t="s">
        <v>132</v>
      </c>
      <c r="J417" s="2" t="s">
        <v>1080</v>
      </c>
      <c r="K417" s="2"/>
      <c r="L417" s="2" t="s">
        <v>19</v>
      </c>
      <c r="M417" s="2"/>
      <c r="N417" s="2"/>
      <c r="O417" s="2"/>
      <c r="P417" s="2"/>
      <c r="Q417" s="2"/>
      <c r="R417" s="2"/>
      <c r="S417" s="2"/>
      <c r="T417" s="2"/>
      <c r="U417" s="2"/>
      <c r="V417" s="2" t="s">
        <v>3533</v>
      </c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</row>
    <row r="418" spans="1:34" x14ac:dyDescent="0.25">
      <c r="A418" s="2">
        <v>302171</v>
      </c>
      <c r="B418" s="2" t="s">
        <v>3519</v>
      </c>
      <c r="C418" s="2" t="s">
        <v>228</v>
      </c>
      <c r="D418" s="2" t="s">
        <v>222</v>
      </c>
      <c r="E418" s="2"/>
      <c r="F418" s="2"/>
      <c r="G418" s="2"/>
      <c r="H418" s="2"/>
      <c r="I418" s="2" t="s">
        <v>132</v>
      </c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 t="s">
        <v>3533</v>
      </c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 t="s">
        <v>3162</v>
      </c>
      <c r="AH418" s="2"/>
    </row>
    <row r="419" spans="1:34" x14ac:dyDescent="0.25">
      <c r="A419" s="2">
        <v>326082</v>
      </c>
      <c r="B419" s="2" t="s">
        <v>3452</v>
      </c>
      <c r="C419" s="2" t="s">
        <v>399</v>
      </c>
      <c r="D419" s="2" t="s">
        <v>751</v>
      </c>
      <c r="E419" s="2"/>
      <c r="F419" s="2"/>
      <c r="G419" s="2"/>
      <c r="H419" s="2"/>
      <c r="I419" s="2" t="s">
        <v>132</v>
      </c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 t="s">
        <v>3533</v>
      </c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</row>
    <row r="420" spans="1:34" x14ac:dyDescent="0.25">
      <c r="A420" s="2">
        <v>309829</v>
      </c>
      <c r="B420" s="2" t="s">
        <v>1735</v>
      </c>
      <c r="C420" s="2" t="s">
        <v>211</v>
      </c>
      <c r="D420" s="2" t="s">
        <v>1736</v>
      </c>
      <c r="E420" s="2" t="s">
        <v>77</v>
      </c>
      <c r="F420" s="2">
        <v>31414</v>
      </c>
      <c r="G420" s="2" t="s">
        <v>38</v>
      </c>
      <c r="H420" s="2" t="s">
        <v>17</v>
      </c>
      <c r="I420" s="2" t="s">
        <v>132</v>
      </c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 t="s">
        <v>3533</v>
      </c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 t="s">
        <v>3162</v>
      </c>
      <c r="AH420" s="2"/>
    </row>
    <row r="421" spans="1:34" x14ac:dyDescent="0.25">
      <c r="A421" s="2">
        <v>334974</v>
      </c>
      <c r="B421" s="2" t="s">
        <v>1962</v>
      </c>
      <c r="C421" s="2" t="s">
        <v>221</v>
      </c>
      <c r="D421" s="2" t="s">
        <v>1079</v>
      </c>
      <c r="E421" s="2" t="s">
        <v>77</v>
      </c>
      <c r="F421" s="2">
        <v>33604</v>
      </c>
      <c r="G421" s="2" t="s">
        <v>226</v>
      </c>
      <c r="H421" s="2" t="s">
        <v>17</v>
      </c>
      <c r="I421" s="2" t="s">
        <v>132</v>
      </c>
      <c r="J421" s="2" t="s">
        <v>1080</v>
      </c>
      <c r="K421" s="2"/>
      <c r="L421" s="2" t="s">
        <v>19</v>
      </c>
      <c r="M421" s="2"/>
      <c r="N421" s="2"/>
      <c r="O421" s="2"/>
      <c r="P421" s="2"/>
      <c r="Q421" s="2"/>
      <c r="R421" s="2"/>
      <c r="S421" s="2"/>
      <c r="T421" s="2"/>
      <c r="U421" s="2"/>
      <c r="V421" s="2" t="s">
        <v>3533</v>
      </c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 t="s">
        <v>3162</v>
      </c>
      <c r="AH421" s="2"/>
    </row>
    <row r="422" spans="1:34" x14ac:dyDescent="0.25">
      <c r="A422" s="2">
        <v>332813</v>
      </c>
      <c r="B422" s="2" t="s">
        <v>2035</v>
      </c>
      <c r="C422" s="2" t="s">
        <v>669</v>
      </c>
      <c r="D422" s="2" t="s">
        <v>2036</v>
      </c>
      <c r="E422" s="2" t="s">
        <v>77</v>
      </c>
      <c r="F422" s="2">
        <v>36529</v>
      </c>
      <c r="G422" s="2" t="s">
        <v>19</v>
      </c>
      <c r="H422" s="2" t="s">
        <v>17</v>
      </c>
      <c r="I422" s="2" t="s">
        <v>132</v>
      </c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 t="s">
        <v>3533</v>
      </c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 t="s">
        <v>3162</v>
      </c>
      <c r="AH422" s="2"/>
    </row>
    <row r="423" spans="1:34" x14ac:dyDescent="0.25">
      <c r="A423" s="2">
        <v>331230</v>
      </c>
      <c r="B423" s="2" t="s">
        <v>3421</v>
      </c>
      <c r="C423" s="2" t="s">
        <v>345</v>
      </c>
      <c r="D423" s="2" t="s">
        <v>222</v>
      </c>
      <c r="E423" s="2"/>
      <c r="F423" s="2"/>
      <c r="G423" s="2"/>
      <c r="H423" s="2"/>
      <c r="I423" s="2" t="s">
        <v>132</v>
      </c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 t="s">
        <v>3533</v>
      </c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 t="s">
        <v>3162</v>
      </c>
      <c r="AH423" s="2"/>
    </row>
    <row r="424" spans="1:34" x14ac:dyDescent="0.25">
      <c r="A424" s="2">
        <v>306048</v>
      </c>
      <c r="B424" s="2" t="s">
        <v>3515</v>
      </c>
      <c r="C424" s="2" t="s">
        <v>321</v>
      </c>
      <c r="D424" s="2" t="s">
        <v>421</v>
      </c>
      <c r="E424" s="2"/>
      <c r="F424" s="2"/>
      <c r="G424" s="2"/>
      <c r="H424" s="2"/>
      <c r="I424" s="2" t="s">
        <v>132</v>
      </c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 t="s">
        <v>3533</v>
      </c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 t="s">
        <v>3162</v>
      </c>
      <c r="AH424" s="2"/>
    </row>
    <row r="425" spans="1:34" x14ac:dyDescent="0.25">
      <c r="A425" s="2">
        <v>307816</v>
      </c>
      <c r="B425" s="2" t="s">
        <v>3513</v>
      </c>
      <c r="C425" s="2" t="s">
        <v>214</v>
      </c>
      <c r="D425" s="2" t="s">
        <v>222</v>
      </c>
      <c r="E425" s="2"/>
      <c r="F425" s="2"/>
      <c r="G425" s="2"/>
      <c r="H425" s="2"/>
      <c r="I425" s="2" t="s">
        <v>132</v>
      </c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 t="s">
        <v>3533</v>
      </c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</row>
    <row r="426" spans="1:34" x14ac:dyDescent="0.25">
      <c r="A426" s="2">
        <v>310687</v>
      </c>
      <c r="B426" s="2" t="s">
        <v>3510</v>
      </c>
      <c r="C426" s="2" t="s">
        <v>637</v>
      </c>
      <c r="D426" s="2" t="s">
        <v>897</v>
      </c>
      <c r="E426" s="2"/>
      <c r="F426" s="2"/>
      <c r="G426" s="2"/>
      <c r="H426" s="2"/>
      <c r="I426" s="2" t="s">
        <v>132</v>
      </c>
      <c r="J426" s="2"/>
      <c r="K426" s="2"/>
      <c r="L426" s="2"/>
      <c r="M426" s="2"/>
      <c r="N426" s="2"/>
      <c r="O426" s="2"/>
      <c r="P426" s="2"/>
      <c r="Q426" s="2"/>
      <c r="R426" s="2">
        <v>4624</v>
      </c>
      <c r="S426" s="2">
        <v>45494</v>
      </c>
      <c r="T426" s="2">
        <v>70000</v>
      </c>
      <c r="U426" s="2"/>
      <c r="V426" s="2" t="s">
        <v>3533</v>
      </c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</row>
    <row r="427" spans="1:34" x14ac:dyDescent="0.25">
      <c r="A427" s="2">
        <v>312682</v>
      </c>
      <c r="B427" s="2" t="s">
        <v>3508</v>
      </c>
      <c r="C427" s="2" t="s">
        <v>357</v>
      </c>
      <c r="D427" s="2" t="s">
        <v>359</v>
      </c>
      <c r="E427" s="2"/>
      <c r="F427" s="2"/>
      <c r="G427" s="2"/>
      <c r="H427" s="2"/>
      <c r="I427" s="2" t="s">
        <v>132</v>
      </c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 t="s">
        <v>3533</v>
      </c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</row>
    <row r="428" spans="1:34" x14ac:dyDescent="0.25">
      <c r="A428" s="2">
        <v>313560</v>
      </c>
      <c r="B428" s="2" t="s">
        <v>3505</v>
      </c>
      <c r="C428" s="2" t="s">
        <v>737</v>
      </c>
      <c r="D428" s="2" t="s">
        <v>3506</v>
      </c>
      <c r="E428" s="2"/>
      <c r="F428" s="2"/>
      <c r="G428" s="2"/>
      <c r="H428" s="2"/>
      <c r="I428" s="2" t="s">
        <v>132</v>
      </c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 t="s">
        <v>3533</v>
      </c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</row>
    <row r="429" spans="1:34" x14ac:dyDescent="0.25">
      <c r="A429" s="2">
        <v>316176</v>
      </c>
      <c r="B429" s="2" t="s">
        <v>1236</v>
      </c>
      <c r="C429" s="2" t="s">
        <v>1237</v>
      </c>
      <c r="D429" s="2" t="s">
        <v>262</v>
      </c>
      <c r="E429" s="2" t="s">
        <v>77</v>
      </c>
      <c r="F429" s="2">
        <v>32270</v>
      </c>
      <c r="G429" s="2" t="s">
        <v>19</v>
      </c>
      <c r="H429" s="2" t="s">
        <v>17</v>
      </c>
      <c r="I429" s="2" t="s">
        <v>132</v>
      </c>
      <c r="J429" s="2" t="s">
        <v>1080</v>
      </c>
      <c r="K429" s="2"/>
      <c r="L429" s="2" t="s">
        <v>19</v>
      </c>
      <c r="M429" s="2"/>
      <c r="N429" s="2"/>
      <c r="O429" s="2"/>
      <c r="P429" s="2"/>
      <c r="Q429" s="2"/>
      <c r="R429" s="2"/>
      <c r="S429" s="2"/>
      <c r="T429" s="2"/>
      <c r="U429" s="2"/>
      <c r="V429" s="2" t="s">
        <v>3533</v>
      </c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</row>
    <row r="430" spans="1:34" x14ac:dyDescent="0.25">
      <c r="A430" s="2">
        <v>317020</v>
      </c>
      <c r="B430" s="2" t="s">
        <v>3500</v>
      </c>
      <c r="C430" s="2" t="s">
        <v>221</v>
      </c>
      <c r="D430" s="2" t="s">
        <v>941</v>
      </c>
      <c r="E430" s="2"/>
      <c r="F430" s="2"/>
      <c r="G430" s="2"/>
      <c r="H430" s="2"/>
      <c r="I430" s="2" t="s">
        <v>132</v>
      </c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 t="s">
        <v>3533</v>
      </c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</row>
    <row r="431" spans="1:34" x14ac:dyDescent="0.25">
      <c r="A431" s="2">
        <v>317777</v>
      </c>
      <c r="B431" s="2" t="s">
        <v>3495</v>
      </c>
      <c r="C431" s="2" t="s">
        <v>221</v>
      </c>
      <c r="D431" s="2" t="s">
        <v>855</v>
      </c>
      <c r="E431" s="2"/>
      <c r="F431" s="2"/>
      <c r="G431" s="2"/>
      <c r="H431" s="2"/>
      <c r="I431" s="2" t="s">
        <v>132</v>
      </c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 t="s">
        <v>3533</v>
      </c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</row>
    <row r="432" spans="1:34" x14ac:dyDescent="0.25">
      <c r="A432" s="2">
        <v>319353</v>
      </c>
      <c r="B432" s="2" t="s">
        <v>3492</v>
      </c>
      <c r="C432" s="2" t="s">
        <v>890</v>
      </c>
      <c r="D432" s="2" t="s">
        <v>3115</v>
      </c>
      <c r="E432" s="2"/>
      <c r="F432" s="2"/>
      <c r="G432" s="2"/>
      <c r="H432" s="2"/>
      <c r="I432" s="2" t="s">
        <v>132</v>
      </c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 t="s">
        <v>3533</v>
      </c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</row>
    <row r="433" spans="1:34" x14ac:dyDescent="0.25">
      <c r="A433" s="2">
        <v>319817</v>
      </c>
      <c r="B433" s="2" t="s">
        <v>3489</v>
      </c>
      <c r="C433" s="2" t="s">
        <v>246</v>
      </c>
      <c r="D433" s="2" t="s">
        <v>331</v>
      </c>
      <c r="E433" s="2"/>
      <c r="F433" s="2"/>
      <c r="G433" s="2"/>
      <c r="H433" s="2"/>
      <c r="I433" s="2" t="s">
        <v>132</v>
      </c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 t="s">
        <v>3533</v>
      </c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</row>
    <row r="434" spans="1:34" x14ac:dyDescent="0.25">
      <c r="A434" s="2">
        <v>320342</v>
      </c>
      <c r="B434" s="2" t="s">
        <v>2137</v>
      </c>
      <c r="C434" s="2" t="s">
        <v>337</v>
      </c>
      <c r="D434" s="2" t="s">
        <v>953</v>
      </c>
      <c r="E434" s="2"/>
      <c r="F434" s="2"/>
      <c r="G434" s="2"/>
      <c r="H434" s="2"/>
      <c r="I434" s="2" t="s">
        <v>132</v>
      </c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 t="s">
        <v>3533</v>
      </c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</row>
    <row r="435" spans="1:34" x14ac:dyDescent="0.25">
      <c r="A435" s="2">
        <v>320382</v>
      </c>
      <c r="B435" s="2" t="s">
        <v>3487</v>
      </c>
      <c r="C435" s="2" t="s">
        <v>1663</v>
      </c>
      <c r="D435" s="2" t="s">
        <v>353</v>
      </c>
      <c r="E435" s="2"/>
      <c r="F435" s="2"/>
      <c r="G435" s="2"/>
      <c r="H435" s="2"/>
      <c r="I435" s="2" t="s">
        <v>132</v>
      </c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 t="s">
        <v>3533</v>
      </c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</row>
    <row r="436" spans="1:34" x14ac:dyDescent="0.25">
      <c r="A436" s="2">
        <v>320671</v>
      </c>
      <c r="B436" s="2" t="s">
        <v>3485</v>
      </c>
      <c r="C436" s="2" t="s">
        <v>321</v>
      </c>
      <c r="D436" s="2" t="s">
        <v>1462</v>
      </c>
      <c r="E436" s="2"/>
      <c r="F436" s="2"/>
      <c r="G436" s="2"/>
      <c r="H436" s="2"/>
      <c r="I436" s="2" t="s">
        <v>132</v>
      </c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 t="s">
        <v>3533</v>
      </c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</row>
    <row r="437" spans="1:34" x14ac:dyDescent="0.25">
      <c r="A437" s="2">
        <v>325119</v>
      </c>
      <c r="B437" s="2" t="s">
        <v>1936</v>
      </c>
      <c r="C437" s="2" t="s">
        <v>277</v>
      </c>
      <c r="D437" s="2" t="s">
        <v>1937</v>
      </c>
      <c r="E437" s="2" t="s">
        <v>77</v>
      </c>
      <c r="F437" s="2"/>
      <c r="G437" s="2"/>
      <c r="H437" s="2" t="s">
        <v>17</v>
      </c>
      <c r="I437" s="2" t="s">
        <v>132</v>
      </c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 t="s">
        <v>3533</v>
      </c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</row>
    <row r="438" spans="1:34" x14ac:dyDescent="0.25">
      <c r="A438" s="2">
        <v>325261</v>
      </c>
      <c r="B438" s="2" t="s">
        <v>3460</v>
      </c>
      <c r="C438" s="2" t="s">
        <v>214</v>
      </c>
      <c r="D438" s="2" t="s">
        <v>1486</v>
      </c>
      <c r="E438" s="2"/>
      <c r="F438" s="2"/>
      <c r="G438" s="2"/>
      <c r="H438" s="2"/>
      <c r="I438" s="2" t="s">
        <v>132</v>
      </c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 t="s">
        <v>3533</v>
      </c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</row>
    <row r="439" spans="1:34" x14ac:dyDescent="0.25">
      <c r="A439" s="2">
        <v>325767</v>
      </c>
      <c r="B439" s="2" t="s">
        <v>3455</v>
      </c>
      <c r="C439" s="2" t="s">
        <v>1427</v>
      </c>
      <c r="D439" s="2" t="s">
        <v>3456</v>
      </c>
      <c r="E439" s="2"/>
      <c r="F439" s="2"/>
      <c r="G439" s="2"/>
      <c r="H439" s="2"/>
      <c r="I439" s="2" t="s">
        <v>132</v>
      </c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 t="s">
        <v>3533</v>
      </c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</row>
    <row r="440" spans="1:34" x14ac:dyDescent="0.25">
      <c r="A440" s="2">
        <v>326034</v>
      </c>
      <c r="B440" s="2" t="s">
        <v>1380</v>
      </c>
      <c r="C440" s="2" t="s">
        <v>352</v>
      </c>
      <c r="D440" s="2" t="s">
        <v>372</v>
      </c>
      <c r="E440" s="2" t="s">
        <v>77</v>
      </c>
      <c r="F440" s="2">
        <v>32886</v>
      </c>
      <c r="G440" s="2" t="s">
        <v>38</v>
      </c>
      <c r="H440" s="2" t="s">
        <v>17</v>
      </c>
      <c r="I440" s="2" t="s">
        <v>132</v>
      </c>
      <c r="J440" s="2" t="s">
        <v>1080</v>
      </c>
      <c r="K440" s="2"/>
      <c r="L440" s="2" t="s">
        <v>38</v>
      </c>
      <c r="M440" s="2"/>
      <c r="N440" s="2"/>
      <c r="O440" s="2"/>
      <c r="P440" s="2"/>
      <c r="Q440" s="2"/>
      <c r="R440" s="2"/>
      <c r="S440" s="2"/>
      <c r="T440" s="2"/>
      <c r="U440" s="2"/>
      <c r="V440" s="2" t="s">
        <v>3533</v>
      </c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</row>
    <row r="441" spans="1:34" x14ac:dyDescent="0.25">
      <c r="A441" s="2">
        <v>326083</v>
      </c>
      <c r="B441" s="2" t="s">
        <v>3451</v>
      </c>
      <c r="C441" s="2" t="s">
        <v>469</v>
      </c>
      <c r="D441" s="2" t="s">
        <v>319</v>
      </c>
      <c r="E441" s="2"/>
      <c r="F441" s="2"/>
      <c r="G441" s="2"/>
      <c r="H441" s="2"/>
      <c r="I441" s="2" t="s">
        <v>132</v>
      </c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 t="s">
        <v>3533</v>
      </c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</row>
    <row r="442" spans="1:34" x14ac:dyDescent="0.25">
      <c r="A442" s="2">
        <v>327460</v>
      </c>
      <c r="B442" s="2" t="s">
        <v>3442</v>
      </c>
      <c r="C442" s="2" t="s">
        <v>211</v>
      </c>
      <c r="D442" s="2" t="s">
        <v>1083</v>
      </c>
      <c r="E442" s="2"/>
      <c r="F442" s="2"/>
      <c r="G442" s="2"/>
      <c r="H442" s="2"/>
      <c r="I442" s="2" t="s">
        <v>132</v>
      </c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 t="s">
        <v>3533</v>
      </c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</row>
    <row r="443" spans="1:34" x14ac:dyDescent="0.25">
      <c r="A443" s="2">
        <v>327627</v>
      </c>
      <c r="B443" s="2" t="s">
        <v>1783</v>
      </c>
      <c r="C443" s="2" t="s">
        <v>1280</v>
      </c>
      <c r="D443" s="2" t="s">
        <v>400</v>
      </c>
      <c r="E443" s="2" t="s">
        <v>78</v>
      </c>
      <c r="F443" s="2">
        <v>32034</v>
      </c>
      <c r="G443" s="2" t="s">
        <v>19</v>
      </c>
      <c r="H443" s="2" t="s">
        <v>17</v>
      </c>
      <c r="I443" s="2" t="s">
        <v>132</v>
      </c>
      <c r="J443" s="2" t="s">
        <v>1080</v>
      </c>
      <c r="K443" s="2"/>
      <c r="L443" s="2" t="s">
        <v>19</v>
      </c>
      <c r="M443" s="2"/>
      <c r="N443" s="2"/>
      <c r="O443" s="2"/>
      <c r="P443" s="2"/>
      <c r="Q443" s="2"/>
      <c r="R443" s="2"/>
      <c r="S443" s="2"/>
      <c r="T443" s="2"/>
      <c r="U443" s="2"/>
      <c r="V443" s="2" t="s">
        <v>3533</v>
      </c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</row>
    <row r="444" spans="1:34" x14ac:dyDescent="0.25">
      <c r="A444" s="2">
        <v>327864</v>
      </c>
      <c r="B444" s="2" t="s">
        <v>3440</v>
      </c>
      <c r="C444" s="2" t="s">
        <v>461</v>
      </c>
      <c r="D444" s="2" t="s">
        <v>308</v>
      </c>
      <c r="E444" s="2"/>
      <c r="F444" s="2"/>
      <c r="G444" s="2"/>
      <c r="H444" s="2"/>
      <c r="I444" s="2" t="s">
        <v>132</v>
      </c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 t="s">
        <v>3533</v>
      </c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</row>
    <row r="445" spans="1:34" x14ac:dyDescent="0.25">
      <c r="A445" s="2">
        <v>327888</v>
      </c>
      <c r="B445" s="2" t="s">
        <v>3439</v>
      </c>
      <c r="C445" s="2" t="s">
        <v>533</v>
      </c>
      <c r="D445" s="2" t="s">
        <v>479</v>
      </c>
      <c r="E445" s="2"/>
      <c r="F445" s="2"/>
      <c r="G445" s="2"/>
      <c r="H445" s="2"/>
      <c r="I445" s="2" t="s">
        <v>132</v>
      </c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 t="s">
        <v>3533</v>
      </c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</row>
    <row r="446" spans="1:34" x14ac:dyDescent="0.25">
      <c r="A446" s="2">
        <v>328958</v>
      </c>
      <c r="B446" s="2" t="s">
        <v>3429</v>
      </c>
      <c r="C446" s="2" t="s">
        <v>768</v>
      </c>
      <c r="D446" s="2" t="s">
        <v>3430</v>
      </c>
      <c r="E446" s="2"/>
      <c r="F446" s="2"/>
      <c r="G446" s="2"/>
      <c r="H446" s="2"/>
      <c r="I446" s="2" t="s">
        <v>132</v>
      </c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 t="s">
        <v>3533</v>
      </c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</row>
    <row r="447" spans="1:34" x14ac:dyDescent="0.25">
      <c r="A447" s="2">
        <v>329591</v>
      </c>
      <c r="B447" s="2" t="s">
        <v>3426</v>
      </c>
      <c r="C447" s="2" t="s">
        <v>228</v>
      </c>
      <c r="D447" s="2" t="s">
        <v>393</v>
      </c>
      <c r="E447" s="2"/>
      <c r="F447" s="2"/>
      <c r="G447" s="2"/>
      <c r="H447" s="2"/>
      <c r="I447" s="2" t="s">
        <v>132</v>
      </c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 t="s">
        <v>3533</v>
      </c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</row>
    <row r="448" spans="1:34" x14ac:dyDescent="0.25">
      <c r="A448" s="2">
        <v>330253</v>
      </c>
      <c r="B448" s="2" t="s">
        <v>1621</v>
      </c>
      <c r="C448" s="2" t="s">
        <v>318</v>
      </c>
      <c r="D448" s="2" t="s">
        <v>1622</v>
      </c>
      <c r="E448" s="2" t="s">
        <v>78</v>
      </c>
      <c r="F448" s="2">
        <v>31427</v>
      </c>
      <c r="G448" s="2" t="s">
        <v>19</v>
      </c>
      <c r="H448" s="2" t="s">
        <v>17</v>
      </c>
      <c r="I448" s="2" t="s">
        <v>132</v>
      </c>
      <c r="J448" s="2" t="s">
        <v>1080</v>
      </c>
      <c r="K448" s="2"/>
      <c r="L448" s="2" t="s">
        <v>19</v>
      </c>
      <c r="M448" s="2"/>
      <c r="N448" s="2"/>
      <c r="O448" s="2"/>
      <c r="P448" s="2"/>
      <c r="Q448" s="2"/>
      <c r="R448" s="2">
        <v>5086</v>
      </c>
      <c r="S448" s="2">
        <v>45512</v>
      </c>
      <c r="T448" s="2">
        <v>70000</v>
      </c>
      <c r="U448" s="2"/>
      <c r="V448" s="2" t="s">
        <v>3533</v>
      </c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</row>
    <row r="449" spans="1:34" x14ac:dyDescent="0.25">
      <c r="A449" s="2">
        <v>333510</v>
      </c>
      <c r="B449" s="2" t="s">
        <v>3411</v>
      </c>
      <c r="C449" s="2" t="s">
        <v>3412</v>
      </c>
      <c r="D449" s="2" t="s">
        <v>234</v>
      </c>
      <c r="E449" s="2"/>
      <c r="F449" s="2"/>
      <c r="G449" s="2"/>
      <c r="H449" s="2"/>
      <c r="I449" s="2" t="s">
        <v>132</v>
      </c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 t="s">
        <v>3533</v>
      </c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</row>
    <row r="450" spans="1:34" x14ac:dyDescent="0.25">
      <c r="A450" s="2">
        <v>304370</v>
      </c>
      <c r="B450" s="2" t="s">
        <v>1719</v>
      </c>
      <c r="C450" s="2" t="s">
        <v>241</v>
      </c>
      <c r="D450" s="2" t="s">
        <v>291</v>
      </c>
      <c r="E450" s="2" t="s">
        <v>77</v>
      </c>
      <c r="F450" s="2">
        <v>31248</v>
      </c>
      <c r="G450" s="2" t="s">
        <v>62</v>
      </c>
      <c r="H450" s="2" t="s">
        <v>17</v>
      </c>
      <c r="I450" s="2" t="s">
        <v>132</v>
      </c>
      <c r="J450" s="2" t="s">
        <v>15</v>
      </c>
      <c r="K450" s="2"/>
      <c r="L450" s="2" t="s">
        <v>62</v>
      </c>
      <c r="M450" s="2"/>
      <c r="N450" s="2"/>
      <c r="O450" s="2"/>
      <c r="P450" s="2"/>
      <c r="Q450" s="2"/>
      <c r="R450" s="2"/>
      <c r="S450" s="2"/>
      <c r="T450" s="2"/>
      <c r="U450" s="2"/>
      <c r="V450" s="2" t="s">
        <v>3533</v>
      </c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 t="s">
        <v>3162</v>
      </c>
      <c r="AH450" s="2"/>
    </row>
    <row r="451" spans="1:34" x14ac:dyDescent="0.25">
      <c r="A451" s="2">
        <v>326913</v>
      </c>
      <c r="B451" s="2" t="s">
        <v>1933</v>
      </c>
      <c r="C451" s="2" t="s">
        <v>577</v>
      </c>
      <c r="D451" s="2" t="s">
        <v>261</v>
      </c>
      <c r="E451" s="2" t="s">
        <v>78</v>
      </c>
      <c r="F451" s="2">
        <v>33605</v>
      </c>
      <c r="G451" s="2" t="s">
        <v>19</v>
      </c>
      <c r="H451" s="2" t="s">
        <v>20</v>
      </c>
      <c r="I451" s="2" t="s">
        <v>132</v>
      </c>
      <c r="J451" s="2" t="s">
        <v>1080</v>
      </c>
      <c r="K451" s="2"/>
      <c r="L451" s="2" t="s">
        <v>19</v>
      </c>
      <c r="M451" s="2"/>
      <c r="N451" s="2"/>
      <c r="O451" s="2"/>
      <c r="P451" s="2"/>
      <c r="Q451" s="2"/>
      <c r="R451" s="2"/>
      <c r="S451" s="2"/>
      <c r="T451" s="2"/>
      <c r="U451" s="2"/>
      <c r="V451" s="2" t="s">
        <v>3533</v>
      </c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 t="s">
        <v>3162</v>
      </c>
      <c r="AH451" s="2"/>
    </row>
    <row r="452" spans="1:34" x14ac:dyDescent="0.25">
      <c r="A452" s="2">
        <v>329067</v>
      </c>
      <c r="B452" s="2" t="s">
        <v>2061</v>
      </c>
      <c r="C452" s="2" t="s">
        <v>2062</v>
      </c>
      <c r="D452" s="2" t="s">
        <v>439</v>
      </c>
      <c r="E452" s="2" t="s">
        <v>77</v>
      </c>
      <c r="F452" s="2">
        <v>35335</v>
      </c>
      <c r="G452" s="2" t="s">
        <v>19</v>
      </c>
      <c r="H452" s="2" t="s">
        <v>17</v>
      </c>
      <c r="I452" s="2" t="s">
        <v>132</v>
      </c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 t="s">
        <v>3533</v>
      </c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 t="s">
        <v>3162</v>
      </c>
      <c r="AH452" s="2"/>
    </row>
    <row r="453" spans="1:34" x14ac:dyDescent="0.25">
      <c r="A453" s="2">
        <v>330512</v>
      </c>
      <c r="B453" s="2" t="s">
        <v>509</v>
      </c>
      <c r="C453" s="2" t="s">
        <v>224</v>
      </c>
      <c r="D453" s="2" t="s">
        <v>490</v>
      </c>
      <c r="E453" s="2" t="s">
        <v>77</v>
      </c>
      <c r="F453" s="2">
        <v>35511</v>
      </c>
      <c r="G453" s="2" t="s">
        <v>356</v>
      </c>
      <c r="H453" s="2" t="s">
        <v>17</v>
      </c>
      <c r="I453" s="2" t="s">
        <v>132</v>
      </c>
      <c r="J453" s="2" t="s">
        <v>1080</v>
      </c>
      <c r="K453" s="2"/>
      <c r="L453" s="2" t="s">
        <v>31</v>
      </c>
      <c r="M453" s="2"/>
      <c r="N453" s="2"/>
      <c r="O453" s="2"/>
      <c r="P453" s="2"/>
      <c r="Q453" s="2"/>
      <c r="R453" s="2"/>
      <c r="S453" s="2"/>
      <c r="T453" s="2"/>
      <c r="U453" s="2"/>
      <c r="V453" s="2" t="s">
        <v>3533</v>
      </c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 t="s">
        <v>3162</v>
      </c>
      <c r="AH453" s="2"/>
    </row>
    <row r="454" spans="1:34" x14ac:dyDescent="0.25">
      <c r="A454" s="2">
        <v>332277</v>
      </c>
      <c r="B454" s="2" t="s">
        <v>1859</v>
      </c>
      <c r="C454" s="2" t="s">
        <v>337</v>
      </c>
      <c r="D454" s="2" t="s">
        <v>536</v>
      </c>
      <c r="E454" s="2" t="s">
        <v>77</v>
      </c>
      <c r="F454" s="2">
        <v>36080</v>
      </c>
      <c r="G454" s="2" t="s">
        <v>276</v>
      </c>
      <c r="H454" s="2" t="s">
        <v>17</v>
      </c>
      <c r="I454" s="2" t="s">
        <v>132</v>
      </c>
      <c r="J454" s="2" t="s">
        <v>15</v>
      </c>
      <c r="K454" s="2"/>
      <c r="L454" s="2" t="s">
        <v>19</v>
      </c>
      <c r="M454" s="2"/>
      <c r="N454" s="2"/>
      <c r="O454" s="2"/>
      <c r="P454" s="2"/>
      <c r="Q454" s="2"/>
      <c r="R454" s="2"/>
      <c r="S454" s="2"/>
      <c r="T454" s="2"/>
      <c r="U454" s="2"/>
      <c r="V454" s="2" t="s">
        <v>3533</v>
      </c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 t="s">
        <v>3162</v>
      </c>
      <c r="AH454" s="2"/>
    </row>
    <row r="455" spans="1:34" x14ac:dyDescent="0.25">
      <c r="A455" s="2">
        <v>307429</v>
      </c>
      <c r="B455" s="2" t="s">
        <v>3514</v>
      </c>
      <c r="C455" s="2" t="s">
        <v>228</v>
      </c>
      <c r="D455" s="2" t="s">
        <v>353</v>
      </c>
      <c r="E455" s="2"/>
      <c r="F455" s="2"/>
      <c r="G455" s="2"/>
      <c r="H455" s="2"/>
      <c r="I455" s="2" t="s">
        <v>132</v>
      </c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 t="s">
        <v>3533</v>
      </c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 t="s">
        <v>3162</v>
      </c>
      <c r="AH455" s="2"/>
    </row>
    <row r="456" spans="1:34" x14ac:dyDescent="0.25">
      <c r="A456" s="2">
        <v>313085</v>
      </c>
      <c r="B456" s="2" t="s">
        <v>3507</v>
      </c>
      <c r="C456" s="2" t="s">
        <v>214</v>
      </c>
      <c r="D456" s="2" t="s">
        <v>3137</v>
      </c>
      <c r="E456" s="2"/>
      <c r="F456" s="2"/>
      <c r="G456" s="2"/>
      <c r="H456" s="2"/>
      <c r="I456" s="2" t="s">
        <v>132</v>
      </c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 t="s">
        <v>3533</v>
      </c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 t="s">
        <v>3162</v>
      </c>
      <c r="AH456" s="2"/>
    </row>
    <row r="457" spans="1:34" x14ac:dyDescent="0.25">
      <c r="A457" s="2">
        <v>320565</v>
      </c>
      <c r="B457" s="2" t="s">
        <v>3486</v>
      </c>
      <c r="C457" s="2" t="s">
        <v>228</v>
      </c>
      <c r="D457" s="2" t="s">
        <v>502</v>
      </c>
      <c r="E457" s="2"/>
      <c r="F457" s="2"/>
      <c r="G457" s="2"/>
      <c r="H457" s="2"/>
      <c r="I457" s="2" t="s">
        <v>132</v>
      </c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 t="s">
        <v>3533</v>
      </c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 t="s">
        <v>3162</v>
      </c>
      <c r="AH457" s="2"/>
    </row>
    <row r="458" spans="1:34" x14ac:dyDescent="0.25">
      <c r="A458" s="2">
        <v>323011</v>
      </c>
      <c r="B458" s="2" t="s">
        <v>912</v>
      </c>
      <c r="C458" s="2" t="s">
        <v>614</v>
      </c>
      <c r="D458" s="2" t="s">
        <v>1696</v>
      </c>
      <c r="E458" s="2"/>
      <c r="F458" s="2"/>
      <c r="G458" s="2"/>
      <c r="H458" s="2"/>
      <c r="I458" s="2" t="s">
        <v>132</v>
      </c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 t="s">
        <v>3533</v>
      </c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 t="s">
        <v>3162</v>
      </c>
      <c r="AH458" s="2"/>
    </row>
    <row r="459" spans="1:34" x14ac:dyDescent="0.25">
      <c r="A459" s="2">
        <v>323361</v>
      </c>
      <c r="B459" s="2" t="s">
        <v>3477</v>
      </c>
      <c r="C459" s="2" t="s">
        <v>228</v>
      </c>
      <c r="D459" s="2" t="s">
        <v>1251</v>
      </c>
      <c r="E459" s="2"/>
      <c r="F459" s="2"/>
      <c r="G459" s="2"/>
      <c r="H459" s="2"/>
      <c r="I459" s="2" t="s">
        <v>132</v>
      </c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 t="s">
        <v>3533</v>
      </c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 t="s">
        <v>3162</v>
      </c>
      <c r="AH459" s="2"/>
    </row>
    <row r="460" spans="1:34" x14ac:dyDescent="0.25">
      <c r="A460" s="2">
        <v>323775</v>
      </c>
      <c r="B460" s="2" t="s">
        <v>3471</v>
      </c>
      <c r="C460" s="2" t="s">
        <v>328</v>
      </c>
      <c r="D460" s="2" t="s">
        <v>857</v>
      </c>
      <c r="E460" s="2"/>
      <c r="F460" s="2"/>
      <c r="G460" s="2"/>
      <c r="H460" s="2"/>
      <c r="I460" s="2" t="s">
        <v>132</v>
      </c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 t="s">
        <v>3533</v>
      </c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 t="s">
        <v>3162</v>
      </c>
      <c r="AH460" s="2"/>
    </row>
    <row r="461" spans="1:34" x14ac:dyDescent="0.25">
      <c r="A461" s="2">
        <v>325112</v>
      </c>
      <c r="B461" s="2" t="s">
        <v>3461</v>
      </c>
      <c r="C461" s="2" t="s">
        <v>704</v>
      </c>
      <c r="D461" s="2" t="s">
        <v>212</v>
      </c>
      <c r="E461" s="2"/>
      <c r="F461" s="2"/>
      <c r="G461" s="2"/>
      <c r="H461" s="2"/>
      <c r="I461" s="2" t="s">
        <v>132</v>
      </c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 t="s">
        <v>3533</v>
      </c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 t="s">
        <v>3162</v>
      </c>
      <c r="AH461" s="2"/>
    </row>
    <row r="462" spans="1:34" x14ac:dyDescent="0.25">
      <c r="A462" s="2">
        <v>325293</v>
      </c>
      <c r="B462" s="2" t="s">
        <v>3459</v>
      </c>
      <c r="C462" s="2" t="s">
        <v>214</v>
      </c>
      <c r="D462" s="2" t="s">
        <v>495</v>
      </c>
      <c r="E462" s="2"/>
      <c r="F462" s="2"/>
      <c r="G462" s="2"/>
      <c r="H462" s="2"/>
      <c r="I462" s="2" t="s">
        <v>132</v>
      </c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 t="s">
        <v>3533</v>
      </c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 t="s">
        <v>3162</v>
      </c>
      <c r="AH462" s="2"/>
    </row>
    <row r="463" spans="1:34" x14ac:dyDescent="0.25">
      <c r="A463" s="2">
        <v>326741</v>
      </c>
      <c r="B463" s="2" t="s">
        <v>3446</v>
      </c>
      <c r="C463" s="2" t="s">
        <v>214</v>
      </c>
      <c r="D463" s="2" t="s">
        <v>3447</v>
      </c>
      <c r="E463" s="2"/>
      <c r="F463" s="2"/>
      <c r="G463" s="2"/>
      <c r="H463" s="2"/>
      <c r="I463" s="2" t="s">
        <v>132</v>
      </c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 t="s">
        <v>3533</v>
      </c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 t="s">
        <v>3162</v>
      </c>
      <c r="AH463" s="2"/>
    </row>
    <row r="464" spans="1:34" x14ac:dyDescent="0.25">
      <c r="A464" s="2">
        <v>328111</v>
      </c>
      <c r="B464" s="2" t="s">
        <v>3437</v>
      </c>
      <c r="C464" s="2" t="s">
        <v>214</v>
      </c>
      <c r="D464" s="2" t="s">
        <v>779</v>
      </c>
      <c r="E464" s="2"/>
      <c r="F464" s="2"/>
      <c r="G464" s="2"/>
      <c r="H464" s="2"/>
      <c r="I464" s="2" t="s">
        <v>132</v>
      </c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 t="s">
        <v>3533</v>
      </c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 t="s">
        <v>3162</v>
      </c>
      <c r="AH464" s="2"/>
    </row>
    <row r="465" spans="1:34" x14ac:dyDescent="0.25">
      <c r="A465" s="2">
        <v>316836</v>
      </c>
      <c r="B465" s="2" t="s">
        <v>1944</v>
      </c>
      <c r="C465" s="2" t="s">
        <v>233</v>
      </c>
      <c r="D465" s="2" t="s">
        <v>1945</v>
      </c>
      <c r="E465" s="2" t="s">
        <v>77</v>
      </c>
      <c r="F465" s="2">
        <v>33147</v>
      </c>
      <c r="G465" s="2" t="s">
        <v>71</v>
      </c>
      <c r="H465" s="2" t="s">
        <v>17</v>
      </c>
      <c r="I465" s="2" t="s">
        <v>132</v>
      </c>
      <c r="J465" s="2" t="s">
        <v>15</v>
      </c>
      <c r="K465" s="2"/>
      <c r="L465" s="2" t="s">
        <v>71</v>
      </c>
      <c r="M465" s="2"/>
      <c r="N465" s="2"/>
      <c r="O465" s="2"/>
      <c r="P465" s="2"/>
      <c r="Q465" s="2"/>
      <c r="R465" s="2"/>
      <c r="S465" s="2"/>
      <c r="T465" s="2"/>
      <c r="U465" s="2"/>
      <c r="V465" s="2" t="s">
        <v>3533</v>
      </c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</row>
    <row r="466" spans="1:34" x14ac:dyDescent="0.25">
      <c r="A466" s="2">
        <v>325028</v>
      </c>
      <c r="B466" s="2" t="s">
        <v>1235</v>
      </c>
      <c r="C466" s="2" t="s">
        <v>962</v>
      </c>
      <c r="D466" s="2" t="s">
        <v>1949</v>
      </c>
      <c r="E466" s="2" t="s">
        <v>77</v>
      </c>
      <c r="F466" s="2">
        <v>33604</v>
      </c>
      <c r="G466" s="2" t="s">
        <v>616</v>
      </c>
      <c r="H466" s="2" t="s">
        <v>17</v>
      </c>
      <c r="I466" s="2" t="s">
        <v>132</v>
      </c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 t="s">
        <v>3533</v>
      </c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</row>
    <row r="467" spans="1:34" x14ac:dyDescent="0.25">
      <c r="A467" s="2">
        <v>325598</v>
      </c>
      <c r="B467" s="2" t="s">
        <v>1943</v>
      </c>
      <c r="C467" s="2" t="s">
        <v>878</v>
      </c>
      <c r="D467" s="2" t="s">
        <v>288</v>
      </c>
      <c r="E467" s="2" t="s">
        <v>77</v>
      </c>
      <c r="F467" s="2">
        <v>26843</v>
      </c>
      <c r="G467" s="2" t="s">
        <v>19</v>
      </c>
      <c r="H467" s="2" t="s">
        <v>17</v>
      </c>
      <c r="I467" s="2" t="s">
        <v>132</v>
      </c>
      <c r="J467" s="2" t="s">
        <v>1080</v>
      </c>
      <c r="K467" s="2"/>
      <c r="L467" s="2" t="s">
        <v>19</v>
      </c>
      <c r="M467" s="2"/>
      <c r="N467" s="2"/>
      <c r="O467" s="2"/>
      <c r="P467" s="2"/>
      <c r="Q467" s="2"/>
      <c r="R467" s="2"/>
      <c r="S467" s="2"/>
      <c r="T467" s="2"/>
      <c r="U467" s="2"/>
      <c r="V467" s="2" t="s">
        <v>3533</v>
      </c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</row>
    <row r="468" spans="1:34" x14ac:dyDescent="0.25">
      <c r="A468" s="2">
        <v>325728</v>
      </c>
      <c r="B468" s="2" t="s">
        <v>1731</v>
      </c>
      <c r="C468" s="2" t="s">
        <v>929</v>
      </c>
      <c r="D468" s="2" t="s">
        <v>1525</v>
      </c>
      <c r="E468" s="2" t="s">
        <v>78</v>
      </c>
      <c r="F468" s="2">
        <v>31048</v>
      </c>
      <c r="G468" s="2" t="s">
        <v>19</v>
      </c>
      <c r="H468" s="2" t="s">
        <v>17</v>
      </c>
      <c r="I468" s="2" t="s">
        <v>132</v>
      </c>
      <c r="J468" s="2" t="s">
        <v>1080</v>
      </c>
      <c r="K468" s="2"/>
      <c r="L468" s="2" t="s">
        <v>59</v>
      </c>
      <c r="M468" s="2"/>
      <c r="N468" s="2"/>
      <c r="O468" s="2"/>
      <c r="P468" s="2"/>
      <c r="Q468" s="2"/>
      <c r="R468" s="2"/>
      <c r="S468" s="2"/>
      <c r="T468" s="2"/>
      <c r="U468" s="2"/>
      <c r="V468" s="2" t="s">
        <v>3533</v>
      </c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</row>
    <row r="469" spans="1:34" x14ac:dyDescent="0.25">
      <c r="A469" s="2">
        <v>329327</v>
      </c>
      <c r="B469" s="2" t="s">
        <v>1952</v>
      </c>
      <c r="C469" s="2" t="s">
        <v>271</v>
      </c>
      <c r="D469" s="2" t="s">
        <v>1378</v>
      </c>
      <c r="E469" s="2" t="s">
        <v>78</v>
      </c>
      <c r="F469" s="2">
        <v>34790</v>
      </c>
      <c r="G469" s="2" t="s">
        <v>1953</v>
      </c>
      <c r="H469" s="2" t="s">
        <v>17</v>
      </c>
      <c r="I469" s="2" t="s">
        <v>132</v>
      </c>
      <c r="J469" s="2" t="s">
        <v>1080</v>
      </c>
      <c r="K469" s="2"/>
      <c r="L469" s="2" t="s">
        <v>19</v>
      </c>
      <c r="M469" s="2"/>
      <c r="N469" s="2"/>
      <c r="O469" s="2"/>
      <c r="P469" s="2"/>
      <c r="Q469" s="2"/>
      <c r="R469" s="2"/>
      <c r="S469" s="2"/>
      <c r="T469" s="2"/>
      <c r="U469" s="2"/>
      <c r="V469" s="2" t="s">
        <v>3533</v>
      </c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</row>
    <row r="470" spans="1:34" x14ac:dyDescent="0.25">
      <c r="A470" s="2">
        <v>330732</v>
      </c>
      <c r="B470" s="2" t="s">
        <v>1382</v>
      </c>
      <c r="C470" s="2" t="s">
        <v>221</v>
      </c>
      <c r="D470" s="2" t="s">
        <v>1383</v>
      </c>
      <c r="E470" s="2" t="s">
        <v>77</v>
      </c>
      <c r="F470" s="2">
        <v>26322</v>
      </c>
      <c r="G470" s="2" t="s">
        <v>19</v>
      </c>
      <c r="H470" s="2" t="s">
        <v>17</v>
      </c>
      <c r="I470" s="2" t="s">
        <v>132</v>
      </c>
      <c r="J470" s="2" t="s">
        <v>1080</v>
      </c>
      <c r="K470" s="2"/>
      <c r="L470" s="2" t="s">
        <v>19</v>
      </c>
      <c r="M470" s="2"/>
      <c r="N470" s="2"/>
      <c r="O470" s="2"/>
      <c r="P470" s="2"/>
      <c r="Q470" s="2"/>
      <c r="R470" s="2"/>
      <c r="S470" s="2"/>
      <c r="T470" s="2"/>
      <c r="U470" s="2"/>
      <c r="V470" s="2" t="s">
        <v>3533</v>
      </c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</row>
    <row r="471" spans="1:34" x14ac:dyDescent="0.25">
      <c r="A471" s="2">
        <v>330927</v>
      </c>
      <c r="B471" s="2" t="s">
        <v>1626</v>
      </c>
      <c r="C471" s="2" t="s">
        <v>211</v>
      </c>
      <c r="D471" s="2" t="s">
        <v>870</v>
      </c>
      <c r="E471" s="2" t="s">
        <v>78</v>
      </c>
      <c r="F471" s="2">
        <v>34759</v>
      </c>
      <c r="G471" s="2" t="s">
        <v>19</v>
      </c>
      <c r="H471" s="2" t="s">
        <v>17</v>
      </c>
      <c r="I471" s="2" t="s">
        <v>132</v>
      </c>
      <c r="J471" s="2" t="s">
        <v>15</v>
      </c>
      <c r="K471" s="2">
        <v>2014</v>
      </c>
      <c r="L471" s="2" t="s">
        <v>74</v>
      </c>
      <c r="M471" s="2"/>
      <c r="N471" s="2"/>
      <c r="O471" s="2"/>
      <c r="P471" s="2"/>
      <c r="Q471" s="2"/>
      <c r="R471" s="2"/>
      <c r="S471" s="2"/>
      <c r="T471" s="2"/>
      <c r="U471" s="2"/>
      <c r="V471" s="2" t="s">
        <v>3533</v>
      </c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</row>
    <row r="472" spans="1:34" x14ac:dyDescent="0.25">
      <c r="A472" s="2">
        <v>337252</v>
      </c>
      <c r="B472" s="2" t="s">
        <v>1396</v>
      </c>
      <c r="C472" s="2" t="s">
        <v>573</v>
      </c>
      <c r="D472" s="2" t="s">
        <v>785</v>
      </c>
      <c r="E472" s="2" t="s">
        <v>77</v>
      </c>
      <c r="F472" s="2">
        <v>32940</v>
      </c>
      <c r="G472" s="2" t="s">
        <v>59</v>
      </c>
      <c r="H472" s="2" t="s">
        <v>17</v>
      </c>
      <c r="I472" s="2" t="s">
        <v>132</v>
      </c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 t="s">
        <v>3533</v>
      </c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</row>
    <row r="473" spans="1:34" x14ac:dyDescent="0.25">
      <c r="A473" s="2">
        <v>301907</v>
      </c>
      <c r="B473" s="2" t="s">
        <v>1722</v>
      </c>
      <c r="C473" s="2" t="s">
        <v>228</v>
      </c>
      <c r="D473" s="2" t="s">
        <v>239</v>
      </c>
      <c r="E473" s="2" t="s">
        <v>77</v>
      </c>
      <c r="F473" s="2">
        <v>31642</v>
      </c>
      <c r="G473" s="2" t="s">
        <v>19</v>
      </c>
      <c r="H473" s="2" t="s">
        <v>17</v>
      </c>
      <c r="I473" s="2" t="s">
        <v>132</v>
      </c>
      <c r="J473" s="2" t="s">
        <v>1080</v>
      </c>
      <c r="K473" s="2"/>
      <c r="L473" s="2" t="s">
        <v>19</v>
      </c>
      <c r="M473" s="2"/>
      <c r="N473" s="2"/>
      <c r="O473" s="2"/>
      <c r="P473" s="2"/>
      <c r="Q473" s="2"/>
      <c r="R473" s="2"/>
      <c r="S473" s="2"/>
      <c r="T473" s="2"/>
      <c r="U473" s="2"/>
      <c r="V473" s="2" t="s">
        <v>3533</v>
      </c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 t="s">
        <v>3162</v>
      </c>
      <c r="AH473" s="2"/>
    </row>
    <row r="474" spans="1:34" x14ac:dyDescent="0.25">
      <c r="A474" s="2">
        <v>332421</v>
      </c>
      <c r="B474" s="2" t="s">
        <v>1946</v>
      </c>
      <c r="C474" s="2" t="s">
        <v>868</v>
      </c>
      <c r="D474" s="2" t="s">
        <v>862</v>
      </c>
      <c r="E474" s="2" t="s">
        <v>77</v>
      </c>
      <c r="F474" s="2">
        <v>35800</v>
      </c>
      <c r="G474" s="2" t="s">
        <v>31</v>
      </c>
      <c r="H474" s="2" t="s">
        <v>17</v>
      </c>
      <c r="I474" s="2" t="s">
        <v>132</v>
      </c>
      <c r="J474" s="2" t="s">
        <v>15</v>
      </c>
      <c r="K474" s="2"/>
      <c r="L474" s="2" t="s">
        <v>31</v>
      </c>
      <c r="M474" s="2"/>
      <c r="N474" s="2"/>
      <c r="O474" s="2"/>
      <c r="P474" s="2"/>
      <c r="Q474" s="2"/>
      <c r="R474" s="2"/>
      <c r="S474" s="2"/>
      <c r="T474" s="2"/>
      <c r="U474" s="2"/>
      <c r="V474" s="2" t="s">
        <v>3533</v>
      </c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 t="s">
        <v>3162</v>
      </c>
      <c r="AH474" s="2"/>
    </row>
    <row r="475" spans="1:34" x14ac:dyDescent="0.25">
      <c r="A475" s="2">
        <v>333902</v>
      </c>
      <c r="B475" s="2" t="s">
        <v>909</v>
      </c>
      <c r="C475" s="2" t="s">
        <v>321</v>
      </c>
      <c r="D475" s="2" t="s">
        <v>1947</v>
      </c>
      <c r="E475" s="2" t="s">
        <v>77</v>
      </c>
      <c r="F475" s="2">
        <v>34429</v>
      </c>
      <c r="G475" s="2" t="s">
        <v>41</v>
      </c>
      <c r="H475" s="2" t="s">
        <v>17</v>
      </c>
      <c r="I475" s="2" t="s">
        <v>132</v>
      </c>
      <c r="J475" s="2" t="s">
        <v>1080</v>
      </c>
      <c r="K475" s="2"/>
      <c r="L475" s="2" t="s">
        <v>31</v>
      </c>
      <c r="M475" s="2"/>
      <c r="N475" s="2"/>
      <c r="O475" s="2"/>
      <c r="P475" s="2"/>
      <c r="Q475" s="2"/>
      <c r="R475" s="2"/>
      <c r="S475" s="2"/>
      <c r="T475" s="2"/>
      <c r="U475" s="2"/>
      <c r="V475" s="2" t="s">
        <v>3533</v>
      </c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 t="s">
        <v>3162</v>
      </c>
      <c r="AH475" s="2"/>
    </row>
    <row r="476" spans="1:34" x14ac:dyDescent="0.25">
      <c r="A476" s="2">
        <v>334488</v>
      </c>
      <c r="B476" s="2" t="s">
        <v>1790</v>
      </c>
      <c r="C476" s="2" t="s">
        <v>211</v>
      </c>
      <c r="D476" s="2" t="s">
        <v>1868</v>
      </c>
      <c r="E476" s="2" t="s">
        <v>77</v>
      </c>
      <c r="F476" s="2">
        <v>33605</v>
      </c>
      <c r="G476" s="2" t="s">
        <v>761</v>
      </c>
      <c r="H476" s="2" t="s">
        <v>17</v>
      </c>
      <c r="I476" s="2" t="s">
        <v>132</v>
      </c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 t="s">
        <v>3533</v>
      </c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 t="s">
        <v>3162</v>
      </c>
      <c r="AH476" s="2"/>
    </row>
    <row r="477" spans="1:34" x14ac:dyDescent="0.25">
      <c r="A477" s="2">
        <v>336833</v>
      </c>
      <c r="B477" s="2" t="s">
        <v>1871</v>
      </c>
      <c r="C477" s="2" t="s">
        <v>228</v>
      </c>
      <c r="D477" s="2" t="s">
        <v>236</v>
      </c>
      <c r="E477" s="2" t="s">
        <v>77</v>
      </c>
      <c r="F477" s="2"/>
      <c r="G477" s="2"/>
      <c r="H477" s="2" t="s">
        <v>17</v>
      </c>
      <c r="I477" s="2" t="s">
        <v>132</v>
      </c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 t="s">
        <v>3533</v>
      </c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 t="s">
        <v>3162</v>
      </c>
      <c r="AH477" s="2"/>
    </row>
    <row r="478" spans="1:34" x14ac:dyDescent="0.25">
      <c r="A478" s="2">
        <v>336995</v>
      </c>
      <c r="B478" s="2" t="s">
        <v>1530</v>
      </c>
      <c r="C478" s="2" t="s">
        <v>221</v>
      </c>
      <c r="D478" s="2" t="s">
        <v>688</v>
      </c>
      <c r="E478" s="2" t="s">
        <v>77</v>
      </c>
      <c r="F478" s="2">
        <v>32509</v>
      </c>
      <c r="G478" s="2" t="s">
        <v>1531</v>
      </c>
      <c r="H478" s="2" t="s">
        <v>17</v>
      </c>
      <c r="I478" s="2" t="s">
        <v>132</v>
      </c>
      <c r="J478" s="2" t="s">
        <v>1080</v>
      </c>
      <c r="K478" s="2"/>
      <c r="L478" s="2" t="s">
        <v>62</v>
      </c>
      <c r="M478" s="2"/>
      <c r="N478" s="2"/>
      <c r="O478" s="2"/>
      <c r="P478" s="2"/>
      <c r="Q478" s="2"/>
      <c r="R478" s="2"/>
      <c r="S478" s="2"/>
      <c r="T478" s="2"/>
      <c r="U478" s="2"/>
      <c r="V478" s="2" t="s">
        <v>3533</v>
      </c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 t="s">
        <v>3162</v>
      </c>
      <c r="AH478" s="2"/>
    </row>
    <row r="479" spans="1:34" x14ac:dyDescent="0.25">
      <c r="A479" s="2">
        <v>319960</v>
      </c>
      <c r="B479" s="2" t="s">
        <v>1973</v>
      </c>
      <c r="C479" s="2" t="s">
        <v>244</v>
      </c>
      <c r="D479" s="2" t="s">
        <v>1082</v>
      </c>
      <c r="E479" s="2" t="s">
        <v>78</v>
      </c>
      <c r="F479" s="2"/>
      <c r="G479" s="2"/>
      <c r="H479" s="2" t="s">
        <v>17</v>
      </c>
      <c r="I479" s="2" t="s">
        <v>132</v>
      </c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 t="s">
        <v>3533</v>
      </c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</row>
    <row r="480" spans="1:34" x14ac:dyDescent="0.25">
      <c r="A480" s="2">
        <v>320064</v>
      </c>
      <c r="B480" s="2" t="s">
        <v>3488</v>
      </c>
      <c r="C480" s="2" t="s">
        <v>1938</v>
      </c>
      <c r="D480" s="2" t="s">
        <v>411</v>
      </c>
      <c r="E480" s="2"/>
      <c r="F480" s="2"/>
      <c r="G480" s="2"/>
      <c r="H480" s="2"/>
      <c r="I480" s="2" t="s">
        <v>132</v>
      </c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 t="s">
        <v>3533</v>
      </c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</row>
    <row r="481" spans="1:34" x14ac:dyDescent="0.25">
      <c r="A481" s="2">
        <v>320272</v>
      </c>
      <c r="B481" s="2" t="s">
        <v>1647</v>
      </c>
      <c r="C481" s="2" t="s">
        <v>290</v>
      </c>
      <c r="D481" s="2" t="s">
        <v>268</v>
      </c>
      <c r="E481" s="2" t="s">
        <v>77</v>
      </c>
      <c r="F481" s="2">
        <v>30564</v>
      </c>
      <c r="G481" s="2" t="s">
        <v>19</v>
      </c>
      <c r="H481" s="2" t="s">
        <v>17</v>
      </c>
      <c r="I481" s="2" t="s">
        <v>132</v>
      </c>
      <c r="J481" s="2" t="s">
        <v>1080</v>
      </c>
      <c r="K481" s="2"/>
      <c r="L481" s="2" t="s">
        <v>19</v>
      </c>
      <c r="M481" s="2"/>
      <c r="N481" s="2"/>
      <c r="O481" s="2"/>
      <c r="P481" s="2"/>
      <c r="Q481" s="2"/>
      <c r="R481" s="2"/>
      <c r="S481" s="2"/>
      <c r="T481" s="2"/>
      <c r="U481" s="2"/>
      <c r="V481" s="2" t="s">
        <v>3533</v>
      </c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</row>
    <row r="482" spans="1:34" x14ac:dyDescent="0.25">
      <c r="A482" s="2">
        <v>320381</v>
      </c>
      <c r="B482" s="2" t="s">
        <v>1802</v>
      </c>
      <c r="C482" s="2" t="s">
        <v>352</v>
      </c>
      <c r="D482" s="2" t="s">
        <v>1803</v>
      </c>
      <c r="E482" s="2" t="s">
        <v>77</v>
      </c>
      <c r="F482" s="2">
        <v>33158</v>
      </c>
      <c r="G482" s="2" t="s">
        <v>19</v>
      </c>
      <c r="H482" s="2" t="s">
        <v>17</v>
      </c>
      <c r="I482" s="2" t="s">
        <v>132</v>
      </c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 t="s">
        <v>3533</v>
      </c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</row>
    <row r="483" spans="1:34" x14ac:dyDescent="0.25">
      <c r="A483" s="2">
        <v>323366</v>
      </c>
      <c r="B483" s="2" t="s">
        <v>3476</v>
      </c>
      <c r="C483" s="2" t="s">
        <v>379</v>
      </c>
      <c r="D483" s="2" t="s">
        <v>3469</v>
      </c>
      <c r="E483" s="2"/>
      <c r="F483" s="2"/>
      <c r="G483" s="2"/>
      <c r="H483" s="2"/>
      <c r="I483" s="2" t="s">
        <v>132</v>
      </c>
      <c r="J483" s="2"/>
      <c r="K483" s="2"/>
      <c r="L483" s="2"/>
      <c r="M483" s="2"/>
      <c r="N483" s="2"/>
      <c r="O483" s="2"/>
      <c r="P483" s="2"/>
      <c r="Q483" s="2"/>
      <c r="R483" s="2">
        <v>4916</v>
      </c>
      <c r="S483" s="2">
        <v>45510</v>
      </c>
      <c r="T483" s="2">
        <v>105000</v>
      </c>
      <c r="U483" s="2"/>
      <c r="V483" s="2" t="s">
        <v>3533</v>
      </c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</row>
    <row r="484" spans="1:34" x14ac:dyDescent="0.25">
      <c r="A484" s="2">
        <v>324133</v>
      </c>
      <c r="B484" s="2" t="s">
        <v>1965</v>
      </c>
      <c r="C484" s="2" t="s">
        <v>228</v>
      </c>
      <c r="D484" s="2" t="s">
        <v>1966</v>
      </c>
      <c r="E484" s="2" t="s">
        <v>78</v>
      </c>
      <c r="F484" s="2">
        <v>30682</v>
      </c>
      <c r="G484" s="2" t="s">
        <v>19</v>
      </c>
      <c r="H484" s="2" t="s">
        <v>17</v>
      </c>
      <c r="I484" s="2" t="s">
        <v>132</v>
      </c>
      <c r="J484" s="2" t="s">
        <v>1080</v>
      </c>
      <c r="K484" s="2"/>
      <c r="L484" s="2" t="s">
        <v>19</v>
      </c>
      <c r="M484" s="2"/>
      <c r="N484" s="2"/>
      <c r="O484" s="2"/>
      <c r="P484" s="2"/>
      <c r="Q484" s="2"/>
      <c r="R484" s="2"/>
      <c r="S484" s="2"/>
      <c r="T484" s="2"/>
      <c r="U484" s="2"/>
      <c r="V484" s="2" t="s">
        <v>3533</v>
      </c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</row>
    <row r="485" spans="1:34" x14ac:dyDescent="0.25">
      <c r="A485" s="2">
        <v>324356</v>
      </c>
      <c r="B485" s="2" t="s">
        <v>1887</v>
      </c>
      <c r="C485" s="2" t="s">
        <v>373</v>
      </c>
      <c r="D485" s="2" t="s">
        <v>1083</v>
      </c>
      <c r="E485" s="2" t="s">
        <v>78</v>
      </c>
      <c r="F485" s="2"/>
      <c r="G485" s="2"/>
      <c r="H485" s="2" t="s">
        <v>17</v>
      </c>
      <c r="I485" s="2" t="s">
        <v>132</v>
      </c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 t="s">
        <v>3533</v>
      </c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</row>
    <row r="486" spans="1:34" x14ac:dyDescent="0.25">
      <c r="A486" s="2">
        <v>325361</v>
      </c>
      <c r="B486" s="2" t="s">
        <v>3457</v>
      </c>
      <c r="C486" s="2" t="s">
        <v>221</v>
      </c>
      <c r="D486" s="2" t="s">
        <v>3458</v>
      </c>
      <c r="E486" s="2"/>
      <c r="F486" s="2"/>
      <c r="G486" s="2"/>
      <c r="H486" s="2"/>
      <c r="I486" s="2" t="s">
        <v>132</v>
      </c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 t="s">
        <v>3533</v>
      </c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</row>
    <row r="487" spans="1:34" x14ac:dyDescent="0.25">
      <c r="A487" s="2">
        <v>325777</v>
      </c>
      <c r="B487" s="2" t="s">
        <v>1968</v>
      </c>
      <c r="C487" s="2" t="s">
        <v>511</v>
      </c>
      <c r="D487" s="2" t="s">
        <v>689</v>
      </c>
      <c r="E487" s="2" t="s">
        <v>78</v>
      </c>
      <c r="F487" s="2"/>
      <c r="G487" s="2"/>
      <c r="H487" s="2" t="s">
        <v>17</v>
      </c>
      <c r="I487" s="2" t="s">
        <v>132</v>
      </c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 t="s">
        <v>3533</v>
      </c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</row>
    <row r="488" spans="1:34" x14ac:dyDescent="0.25">
      <c r="A488" s="2">
        <v>326060</v>
      </c>
      <c r="B488" s="2" t="s">
        <v>3453</v>
      </c>
      <c r="C488" s="2" t="s">
        <v>3454</v>
      </c>
      <c r="D488" s="2" t="s">
        <v>567</v>
      </c>
      <c r="E488" s="2"/>
      <c r="F488" s="2"/>
      <c r="G488" s="2"/>
      <c r="H488" s="2"/>
      <c r="I488" s="2" t="s">
        <v>132</v>
      </c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 t="s">
        <v>3533</v>
      </c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</row>
    <row r="489" spans="1:34" x14ac:dyDescent="0.25">
      <c r="A489" s="2">
        <v>326275</v>
      </c>
      <c r="B489" s="2" t="s">
        <v>1960</v>
      </c>
      <c r="C489" s="2" t="s">
        <v>1078</v>
      </c>
      <c r="D489" s="2" t="s">
        <v>264</v>
      </c>
      <c r="E489" s="2" t="s">
        <v>77</v>
      </c>
      <c r="F489" s="2">
        <v>31922</v>
      </c>
      <c r="G489" s="2" t="s">
        <v>1961</v>
      </c>
      <c r="H489" s="2" t="s">
        <v>17</v>
      </c>
      <c r="I489" s="2" t="s">
        <v>132</v>
      </c>
      <c r="J489" s="2" t="s">
        <v>1080</v>
      </c>
      <c r="K489" s="2"/>
      <c r="L489" s="2" t="s">
        <v>59</v>
      </c>
      <c r="M489" s="2"/>
      <c r="N489" s="2"/>
      <c r="O489" s="2"/>
      <c r="P489" s="2"/>
      <c r="Q489" s="2"/>
      <c r="R489" s="2"/>
      <c r="S489" s="2"/>
      <c r="T489" s="2"/>
      <c r="U489" s="2"/>
      <c r="V489" s="2" t="s">
        <v>3533</v>
      </c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</row>
    <row r="490" spans="1:34" x14ac:dyDescent="0.25">
      <c r="A490" s="2">
        <v>327185</v>
      </c>
      <c r="B490" s="2" t="s">
        <v>3443</v>
      </c>
      <c r="C490" s="2" t="s">
        <v>621</v>
      </c>
      <c r="D490" s="2" t="s">
        <v>251</v>
      </c>
      <c r="E490" s="2"/>
      <c r="F490" s="2"/>
      <c r="G490" s="2"/>
      <c r="H490" s="2"/>
      <c r="I490" s="2" t="s">
        <v>132</v>
      </c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 t="s">
        <v>3533</v>
      </c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</row>
    <row r="491" spans="1:34" x14ac:dyDescent="0.25">
      <c r="A491" s="2">
        <v>328960</v>
      </c>
      <c r="B491" s="2" t="s">
        <v>1648</v>
      </c>
      <c r="C491" s="2" t="s">
        <v>244</v>
      </c>
      <c r="D491" s="2" t="s">
        <v>231</v>
      </c>
      <c r="E491" s="2" t="s">
        <v>78</v>
      </c>
      <c r="F491" s="2">
        <v>32573</v>
      </c>
      <c r="G491" s="2" t="s">
        <v>320</v>
      </c>
      <c r="H491" s="2" t="s">
        <v>17</v>
      </c>
      <c r="I491" s="2" t="s">
        <v>132</v>
      </c>
      <c r="J491" s="2" t="s">
        <v>1080</v>
      </c>
      <c r="K491" s="2"/>
      <c r="L491" s="2" t="s">
        <v>31</v>
      </c>
      <c r="M491" s="2"/>
      <c r="N491" s="2"/>
      <c r="O491" s="2"/>
      <c r="P491" s="2"/>
      <c r="Q491" s="2"/>
      <c r="R491" s="2">
        <v>4958</v>
      </c>
      <c r="S491" s="2">
        <v>45511</v>
      </c>
      <c r="T491" s="2">
        <v>70000</v>
      </c>
      <c r="U491" s="2"/>
      <c r="V491" s="2" t="s">
        <v>3533</v>
      </c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</row>
    <row r="492" spans="1:34" x14ac:dyDescent="0.25">
      <c r="A492" s="2">
        <v>329099</v>
      </c>
      <c r="B492" s="2" t="s">
        <v>3428</v>
      </c>
      <c r="C492" s="2" t="s">
        <v>554</v>
      </c>
      <c r="D492" s="2" t="s">
        <v>288</v>
      </c>
      <c r="E492" s="2"/>
      <c r="F492" s="2"/>
      <c r="G492" s="2"/>
      <c r="H492" s="2"/>
      <c r="I492" s="2" t="s">
        <v>132</v>
      </c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 t="s">
        <v>3533</v>
      </c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</row>
    <row r="493" spans="1:34" x14ac:dyDescent="0.25">
      <c r="A493" s="2">
        <v>329717</v>
      </c>
      <c r="B493" s="2" t="s">
        <v>1437</v>
      </c>
      <c r="C493" s="2" t="s">
        <v>228</v>
      </c>
      <c r="D493" s="2" t="s">
        <v>409</v>
      </c>
      <c r="E493" s="2" t="s">
        <v>78</v>
      </c>
      <c r="F493" s="2"/>
      <c r="G493" s="2"/>
      <c r="H493" s="2" t="s">
        <v>17</v>
      </c>
      <c r="I493" s="2" t="s">
        <v>132</v>
      </c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 t="s">
        <v>3533</v>
      </c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</row>
    <row r="494" spans="1:34" x14ac:dyDescent="0.25">
      <c r="A494" s="2">
        <v>330720</v>
      </c>
      <c r="B494" s="2" t="s">
        <v>1808</v>
      </c>
      <c r="C494" s="2" t="s">
        <v>371</v>
      </c>
      <c r="D494" s="2" t="s">
        <v>838</v>
      </c>
      <c r="E494" s="2" t="s">
        <v>77</v>
      </c>
      <c r="F494" s="2"/>
      <c r="G494" s="2"/>
      <c r="H494" s="2" t="s">
        <v>17</v>
      </c>
      <c r="I494" s="2" t="s">
        <v>132</v>
      </c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 t="s">
        <v>3533</v>
      </c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</row>
    <row r="495" spans="1:34" x14ac:dyDescent="0.25">
      <c r="A495" s="2">
        <v>331016</v>
      </c>
      <c r="B495" s="2" t="s">
        <v>3422</v>
      </c>
      <c r="C495" s="2" t="s">
        <v>666</v>
      </c>
      <c r="D495" s="2" t="s">
        <v>715</v>
      </c>
      <c r="E495" s="2"/>
      <c r="F495" s="2"/>
      <c r="G495" s="2"/>
      <c r="H495" s="2"/>
      <c r="I495" s="2" t="s">
        <v>132</v>
      </c>
      <c r="J495" s="2"/>
      <c r="K495" s="2"/>
      <c r="L495" s="2"/>
      <c r="M495" s="2"/>
      <c r="N495" s="2"/>
      <c r="O495" s="2"/>
      <c r="P495" s="2"/>
      <c r="Q495" s="2"/>
      <c r="R495" s="2">
        <v>4912</v>
      </c>
      <c r="S495" s="2">
        <v>45510</v>
      </c>
      <c r="T495" s="2">
        <v>70000</v>
      </c>
      <c r="U495" s="2"/>
      <c r="V495" s="2" t="s">
        <v>3533</v>
      </c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</row>
    <row r="496" spans="1:34" x14ac:dyDescent="0.25">
      <c r="A496" s="2">
        <v>331093</v>
      </c>
      <c r="B496" s="2" t="s">
        <v>1103</v>
      </c>
      <c r="C496" s="2" t="s">
        <v>283</v>
      </c>
      <c r="D496" s="2" t="s">
        <v>1104</v>
      </c>
      <c r="E496" s="2" t="s">
        <v>78</v>
      </c>
      <c r="F496" s="2">
        <v>32064</v>
      </c>
      <c r="G496" s="2" t="s">
        <v>19</v>
      </c>
      <c r="H496" s="2" t="s">
        <v>17</v>
      </c>
      <c r="I496" s="2" t="s">
        <v>132</v>
      </c>
      <c r="J496" s="2" t="s">
        <v>1080</v>
      </c>
      <c r="K496" s="2"/>
      <c r="L496" s="2" t="s">
        <v>19</v>
      </c>
      <c r="M496" s="2"/>
      <c r="N496" s="2"/>
      <c r="O496" s="2"/>
      <c r="P496" s="2"/>
      <c r="Q496" s="2"/>
      <c r="R496" s="2"/>
      <c r="S496" s="2"/>
      <c r="T496" s="2"/>
      <c r="U496" s="2"/>
      <c r="V496" s="2" t="s">
        <v>3533</v>
      </c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</row>
    <row r="497" spans="1:34" x14ac:dyDescent="0.25">
      <c r="A497" s="2">
        <v>319395</v>
      </c>
      <c r="B497" s="2" t="s">
        <v>1972</v>
      </c>
      <c r="C497" s="2" t="s">
        <v>270</v>
      </c>
      <c r="D497" s="2" t="s">
        <v>223</v>
      </c>
      <c r="E497" s="2" t="s">
        <v>77</v>
      </c>
      <c r="F497" s="2">
        <v>33742</v>
      </c>
      <c r="G497" s="2" t="s">
        <v>648</v>
      </c>
      <c r="H497" s="2" t="s">
        <v>17</v>
      </c>
      <c r="I497" s="2" t="s">
        <v>132</v>
      </c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 t="s">
        <v>3533</v>
      </c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 t="s">
        <v>3162</v>
      </c>
      <c r="AH497" s="2"/>
    </row>
    <row r="498" spans="1:34" x14ac:dyDescent="0.25">
      <c r="A498" s="2">
        <v>320713</v>
      </c>
      <c r="B498" s="2" t="s">
        <v>1878</v>
      </c>
      <c r="C498" s="2" t="s">
        <v>371</v>
      </c>
      <c r="D498" s="2" t="s">
        <v>305</v>
      </c>
      <c r="E498" s="2" t="s">
        <v>77</v>
      </c>
      <c r="F498" s="2">
        <v>32874</v>
      </c>
      <c r="G498" s="2" t="s">
        <v>19</v>
      </c>
      <c r="H498" s="2" t="s">
        <v>17</v>
      </c>
      <c r="I498" s="2" t="s">
        <v>132</v>
      </c>
      <c r="J498" s="2" t="s">
        <v>1080</v>
      </c>
      <c r="K498" s="2"/>
      <c r="L498" s="2" t="s">
        <v>19</v>
      </c>
      <c r="M498" s="2"/>
      <c r="N498" s="2"/>
      <c r="O498" s="2"/>
      <c r="P498" s="2"/>
      <c r="Q498" s="2"/>
      <c r="R498" s="2"/>
      <c r="S498" s="2"/>
      <c r="T498" s="2"/>
      <c r="U498" s="2"/>
      <c r="V498" s="2" t="s">
        <v>3533</v>
      </c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 t="s">
        <v>3162</v>
      </c>
      <c r="AH498" s="2"/>
    </row>
    <row r="499" spans="1:34" x14ac:dyDescent="0.25">
      <c r="A499" s="2">
        <v>321671</v>
      </c>
      <c r="B499" s="2" t="s">
        <v>1883</v>
      </c>
      <c r="C499" s="2" t="s">
        <v>936</v>
      </c>
      <c r="D499" s="2" t="s">
        <v>1884</v>
      </c>
      <c r="E499" s="2" t="s">
        <v>77</v>
      </c>
      <c r="F499" s="2">
        <v>26276</v>
      </c>
      <c r="G499" s="2"/>
      <c r="H499" s="2" t="s">
        <v>17</v>
      </c>
      <c r="I499" s="2" t="s">
        <v>132</v>
      </c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 t="s">
        <v>3533</v>
      </c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 t="s">
        <v>3162</v>
      </c>
      <c r="AH499" s="2"/>
    </row>
    <row r="500" spans="1:34" x14ac:dyDescent="0.25">
      <c r="A500" s="2">
        <v>329778</v>
      </c>
      <c r="B500" s="2" t="s">
        <v>1734</v>
      </c>
      <c r="C500" s="2" t="s">
        <v>752</v>
      </c>
      <c r="D500" s="2" t="s">
        <v>1421</v>
      </c>
      <c r="E500" s="2" t="s">
        <v>78</v>
      </c>
      <c r="F500" s="2">
        <v>28505</v>
      </c>
      <c r="G500" s="2" t="s">
        <v>382</v>
      </c>
      <c r="H500" s="2" t="s">
        <v>20</v>
      </c>
      <c r="I500" s="2" t="s">
        <v>132</v>
      </c>
      <c r="J500" s="2" t="s">
        <v>1080</v>
      </c>
      <c r="K500" s="2"/>
      <c r="L500" s="2" t="s">
        <v>19</v>
      </c>
      <c r="M500" s="2"/>
      <c r="N500" s="2"/>
      <c r="O500" s="2"/>
      <c r="P500" s="2"/>
      <c r="Q500" s="2"/>
      <c r="R500" s="2"/>
      <c r="S500" s="2"/>
      <c r="T500" s="2"/>
      <c r="U500" s="2"/>
      <c r="V500" s="2" t="s">
        <v>3533</v>
      </c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 t="s">
        <v>3162</v>
      </c>
      <c r="AH500" s="2"/>
    </row>
    <row r="501" spans="1:34" x14ac:dyDescent="0.25">
      <c r="A501" s="2">
        <v>319593</v>
      </c>
      <c r="B501" s="2" t="s">
        <v>3490</v>
      </c>
      <c r="C501" s="2" t="s">
        <v>337</v>
      </c>
      <c r="D501" s="2" t="s">
        <v>3491</v>
      </c>
      <c r="E501" s="2"/>
      <c r="F501" s="2"/>
      <c r="G501" s="2"/>
      <c r="H501" s="2"/>
      <c r="I501" s="2" t="s">
        <v>132</v>
      </c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 t="s">
        <v>3533</v>
      </c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 t="s">
        <v>3162</v>
      </c>
      <c r="AH501" s="2"/>
    </row>
    <row r="502" spans="1:34" x14ac:dyDescent="0.25">
      <c r="A502" s="2">
        <v>321566</v>
      </c>
      <c r="B502" s="2" t="s">
        <v>3483</v>
      </c>
      <c r="C502" s="2" t="s">
        <v>993</v>
      </c>
      <c r="D502" s="2" t="s">
        <v>2186</v>
      </c>
      <c r="E502" s="2"/>
      <c r="F502" s="2"/>
      <c r="G502" s="2"/>
      <c r="H502" s="2"/>
      <c r="I502" s="2" t="s">
        <v>132</v>
      </c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 t="s">
        <v>3533</v>
      </c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 t="s">
        <v>3162</v>
      </c>
      <c r="AH502" s="2"/>
    </row>
    <row r="503" spans="1:34" x14ac:dyDescent="0.25">
      <c r="A503" s="2">
        <v>321849</v>
      </c>
      <c r="B503" s="2" t="s">
        <v>3482</v>
      </c>
      <c r="C503" s="2" t="s">
        <v>247</v>
      </c>
      <c r="D503" s="2" t="s">
        <v>575</v>
      </c>
      <c r="E503" s="2"/>
      <c r="F503" s="2"/>
      <c r="G503" s="2"/>
      <c r="H503" s="2"/>
      <c r="I503" s="2" t="s">
        <v>132</v>
      </c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 t="s">
        <v>3533</v>
      </c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 t="s">
        <v>3162</v>
      </c>
      <c r="AH503" s="2"/>
    </row>
    <row r="504" spans="1:34" x14ac:dyDescent="0.25">
      <c r="A504" s="2">
        <v>322614</v>
      </c>
      <c r="B504" s="2" t="s">
        <v>3481</v>
      </c>
      <c r="C504" s="2" t="s">
        <v>228</v>
      </c>
      <c r="D504" s="2" t="s">
        <v>302</v>
      </c>
      <c r="E504" s="2"/>
      <c r="F504" s="2"/>
      <c r="G504" s="2"/>
      <c r="H504" s="2"/>
      <c r="I504" s="2" t="s">
        <v>132</v>
      </c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 t="s">
        <v>3533</v>
      </c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 t="s">
        <v>3162</v>
      </c>
      <c r="AH504" s="2"/>
    </row>
    <row r="505" spans="1:34" x14ac:dyDescent="0.25">
      <c r="A505" s="2">
        <v>323791</v>
      </c>
      <c r="B505" s="2" t="s">
        <v>3470</v>
      </c>
      <c r="C505" s="2" t="s">
        <v>399</v>
      </c>
      <c r="D505" s="2" t="s">
        <v>3093</v>
      </c>
      <c r="E505" s="2"/>
      <c r="F505" s="2"/>
      <c r="G505" s="2"/>
      <c r="H505" s="2"/>
      <c r="I505" s="2" t="s">
        <v>132</v>
      </c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 t="s">
        <v>3533</v>
      </c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 t="s">
        <v>3162</v>
      </c>
      <c r="AH505" s="2"/>
    </row>
    <row r="506" spans="1:34" x14ac:dyDescent="0.25">
      <c r="A506" s="2">
        <v>324702</v>
      </c>
      <c r="B506" s="2" t="s">
        <v>3463</v>
      </c>
      <c r="C506" s="2" t="s">
        <v>634</v>
      </c>
      <c r="D506" s="2" t="s">
        <v>212</v>
      </c>
      <c r="E506" s="2"/>
      <c r="F506" s="2"/>
      <c r="G506" s="2"/>
      <c r="H506" s="2"/>
      <c r="I506" s="2" t="s">
        <v>132</v>
      </c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 t="s">
        <v>3533</v>
      </c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 t="s">
        <v>3162</v>
      </c>
      <c r="AH506" s="2"/>
    </row>
    <row r="507" spans="1:34" x14ac:dyDescent="0.25">
      <c r="A507" s="2">
        <v>324900</v>
      </c>
      <c r="B507" s="2" t="s">
        <v>3462</v>
      </c>
      <c r="C507" s="2" t="s">
        <v>325</v>
      </c>
      <c r="D507" s="2" t="s">
        <v>518</v>
      </c>
      <c r="E507" s="2"/>
      <c r="F507" s="2"/>
      <c r="G507" s="2"/>
      <c r="H507" s="2"/>
      <c r="I507" s="2" t="s">
        <v>132</v>
      </c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 t="s">
        <v>3533</v>
      </c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 t="s">
        <v>3162</v>
      </c>
      <c r="AH507" s="2"/>
    </row>
    <row r="508" spans="1:34" x14ac:dyDescent="0.25">
      <c r="A508" s="2">
        <v>326966</v>
      </c>
      <c r="B508" s="2" t="s">
        <v>3444</v>
      </c>
      <c r="C508" s="2" t="s">
        <v>228</v>
      </c>
      <c r="D508" s="2" t="s">
        <v>1666</v>
      </c>
      <c r="E508" s="2"/>
      <c r="F508" s="2"/>
      <c r="G508" s="2"/>
      <c r="H508" s="2"/>
      <c r="I508" s="2" t="s">
        <v>132</v>
      </c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 t="s">
        <v>3533</v>
      </c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 t="s">
        <v>3162</v>
      </c>
      <c r="AH508" s="2"/>
    </row>
    <row r="509" spans="1:34" x14ac:dyDescent="0.25">
      <c r="A509" s="2">
        <v>327980</v>
      </c>
      <c r="B509" s="2" t="s">
        <v>3438</v>
      </c>
      <c r="C509" s="2" t="s">
        <v>329</v>
      </c>
      <c r="D509" s="2" t="s">
        <v>450</v>
      </c>
      <c r="E509" s="2"/>
      <c r="F509" s="2"/>
      <c r="G509" s="2"/>
      <c r="H509" s="2"/>
      <c r="I509" s="2" t="s">
        <v>132</v>
      </c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 t="s">
        <v>3533</v>
      </c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 t="s">
        <v>3162</v>
      </c>
      <c r="AH509" s="2"/>
    </row>
    <row r="510" spans="1:34" x14ac:dyDescent="0.25">
      <c r="A510" s="2">
        <v>329589</v>
      </c>
      <c r="B510" s="2" t="s">
        <v>3427</v>
      </c>
      <c r="C510" s="2" t="s">
        <v>247</v>
      </c>
      <c r="D510" s="2" t="s">
        <v>679</v>
      </c>
      <c r="E510" s="2"/>
      <c r="F510" s="2"/>
      <c r="G510" s="2"/>
      <c r="H510" s="2"/>
      <c r="I510" s="2" t="s">
        <v>132</v>
      </c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 t="s">
        <v>3533</v>
      </c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 t="s">
        <v>3162</v>
      </c>
      <c r="AH510" s="2"/>
    </row>
    <row r="511" spans="1:34" x14ac:dyDescent="0.25">
      <c r="A511" s="2">
        <v>333135</v>
      </c>
      <c r="B511" s="2" t="s">
        <v>3413</v>
      </c>
      <c r="C511" s="2" t="s">
        <v>228</v>
      </c>
      <c r="D511" s="2" t="s">
        <v>3414</v>
      </c>
      <c r="E511" s="2"/>
      <c r="F511" s="2"/>
      <c r="G511" s="2"/>
      <c r="H511" s="2"/>
      <c r="I511" s="2" t="s">
        <v>132</v>
      </c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 t="s">
        <v>3533</v>
      </c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 t="s">
        <v>3162</v>
      </c>
      <c r="AH511" s="2"/>
    </row>
    <row r="512" spans="1:34" x14ac:dyDescent="0.25">
      <c r="A512" s="2">
        <v>318611</v>
      </c>
      <c r="B512" s="2" t="s">
        <v>3494</v>
      </c>
      <c r="C512" s="2" t="s">
        <v>244</v>
      </c>
      <c r="D512" s="2" t="s">
        <v>452</v>
      </c>
      <c r="E512" s="2"/>
      <c r="F512" s="2"/>
      <c r="G512" s="2"/>
      <c r="H512" s="2"/>
      <c r="I512" s="2" t="s">
        <v>132</v>
      </c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 t="s">
        <v>3533</v>
      </c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</row>
    <row r="513" spans="1:34" x14ac:dyDescent="0.25">
      <c r="A513" s="2">
        <v>326169</v>
      </c>
      <c r="B513" s="2" t="s">
        <v>1975</v>
      </c>
      <c r="C513" s="2" t="s">
        <v>228</v>
      </c>
      <c r="D513" s="2" t="s">
        <v>961</v>
      </c>
      <c r="E513" s="2" t="s">
        <v>78</v>
      </c>
      <c r="F513" s="2">
        <v>34895</v>
      </c>
      <c r="G513" s="2" t="s">
        <v>19</v>
      </c>
      <c r="H513" s="2" t="s">
        <v>17</v>
      </c>
      <c r="I513" s="2" t="s">
        <v>132</v>
      </c>
      <c r="J513" s="2" t="s">
        <v>1080</v>
      </c>
      <c r="K513" s="2"/>
      <c r="L513" s="2" t="s">
        <v>19</v>
      </c>
      <c r="M513" s="2"/>
      <c r="N513" s="2"/>
      <c r="O513" s="2"/>
      <c r="P513" s="2"/>
      <c r="Q513" s="2"/>
      <c r="R513" s="2"/>
      <c r="S513" s="2"/>
      <c r="T513" s="2"/>
      <c r="U513" s="2"/>
      <c r="V513" s="2" t="s">
        <v>3533</v>
      </c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</row>
    <row r="514" spans="1:34" x14ac:dyDescent="0.25">
      <c r="A514" s="2">
        <v>326792</v>
      </c>
      <c r="B514" s="2" t="s">
        <v>1655</v>
      </c>
      <c r="C514" s="2" t="s">
        <v>1656</v>
      </c>
      <c r="D514" s="2" t="s">
        <v>288</v>
      </c>
      <c r="E514" s="2" t="s">
        <v>78</v>
      </c>
      <c r="F514" s="2">
        <v>32537</v>
      </c>
      <c r="G514" s="2" t="s">
        <v>1657</v>
      </c>
      <c r="H514" s="2" t="s">
        <v>17</v>
      </c>
      <c r="I514" s="2" t="s">
        <v>132</v>
      </c>
      <c r="J514" s="2" t="s">
        <v>1080</v>
      </c>
      <c r="K514" s="2"/>
      <c r="L514" s="2" t="s">
        <v>68</v>
      </c>
      <c r="M514" s="2"/>
      <c r="N514" s="2"/>
      <c r="O514" s="2"/>
      <c r="P514" s="2"/>
      <c r="Q514" s="2"/>
      <c r="R514" s="2"/>
      <c r="S514" s="2"/>
      <c r="T514" s="2"/>
      <c r="U514" s="2"/>
      <c r="V514" s="2" t="s">
        <v>3533</v>
      </c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</row>
    <row r="515" spans="1:34" x14ac:dyDescent="0.25">
      <c r="A515" s="2">
        <v>330019</v>
      </c>
      <c r="B515" s="2" t="s">
        <v>3425</v>
      </c>
      <c r="C515" s="2" t="s">
        <v>284</v>
      </c>
      <c r="D515" s="2" t="s">
        <v>308</v>
      </c>
      <c r="E515" s="2"/>
      <c r="F515" s="2"/>
      <c r="G515" s="2"/>
      <c r="H515" s="2"/>
      <c r="I515" s="2" t="s">
        <v>132</v>
      </c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 t="s">
        <v>3533</v>
      </c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</row>
    <row r="516" spans="1:34" x14ac:dyDescent="0.25">
      <c r="A516" s="2">
        <v>332625</v>
      </c>
      <c r="B516" s="2" t="s">
        <v>1890</v>
      </c>
      <c r="C516" s="2" t="s">
        <v>265</v>
      </c>
      <c r="D516" s="2" t="s">
        <v>584</v>
      </c>
      <c r="E516" s="2" t="s">
        <v>77</v>
      </c>
      <c r="F516" s="2">
        <v>36210</v>
      </c>
      <c r="G516" s="2" t="s">
        <v>336</v>
      </c>
      <c r="H516" s="2" t="s">
        <v>17</v>
      </c>
      <c r="I516" s="2" t="s">
        <v>132</v>
      </c>
      <c r="J516" s="2" t="s">
        <v>1080</v>
      </c>
      <c r="K516" s="2"/>
      <c r="L516" s="2" t="s">
        <v>71</v>
      </c>
      <c r="M516" s="2"/>
      <c r="N516" s="2"/>
      <c r="O516" s="2"/>
      <c r="P516" s="2"/>
      <c r="Q516" s="2"/>
      <c r="R516" s="2"/>
      <c r="S516" s="2"/>
      <c r="T516" s="2"/>
      <c r="U516" s="2"/>
      <c r="V516" s="2" t="s">
        <v>3533</v>
      </c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</row>
    <row r="517" spans="1:34" x14ac:dyDescent="0.25">
      <c r="A517" s="2">
        <v>337138</v>
      </c>
      <c r="B517" s="2" t="s">
        <v>1976</v>
      </c>
      <c r="C517" s="2" t="s">
        <v>1663</v>
      </c>
      <c r="D517" s="2" t="s">
        <v>264</v>
      </c>
      <c r="E517" s="2" t="s">
        <v>78</v>
      </c>
      <c r="F517" s="2">
        <v>33912</v>
      </c>
      <c r="G517" s="2" t="s">
        <v>65</v>
      </c>
      <c r="H517" s="2" t="s">
        <v>17</v>
      </c>
      <c r="I517" s="2" t="s">
        <v>132</v>
      </c>
      <c r="J517" s="2" t="s">
        <v>1080</v>
      </c>
      <c r="K517" s="2"/>
      <c r="L517" s="2" t="s">
        <v>65</v>
      </c>
      <c r="M517" s="2"/>
      <c r="N517" s="2"/>
      <c r="O517" s="2"/>
      <c r="P517" s="2"/>
      <c r="Q517" s="2"/>
      <c r="R517" s="2"/>
      <c r="S517" s="2"/>
      <c r="T517" s="2"/>
      <c r="U517" s="2"/>
      <c r="V517" s="2" t="s">
        <v>3533</v>
      </c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</row>
    <row r="518" spans="1:34" x14ac:dyDescent="0.25">
      <c r="A518" s="2">
        <v>325091</v>
      </c>
      <c r="B518" s="2" t="s">
        <v>1326</v>
      </c>
      <c r="C518" s="2" t="s">
        <v>325</v>
      </c>
      <c r="D518" s="2" t="s">
        <v>359</v>
      </c>
      <c r="E518" s="2" t="s">
        <v>77</v>
      </c>
      <c r="F518" s="2">
        <v>33873</v>
      </c>
      <c r="G518" s="2" t="s">
        <v>19</v>
      </c>
      <c r="H518" s="2" t="s">
        <v>17</v>
      </c>
      <c r="I518" s="2" t="s">
        <v>132</v>
      </c>
      <c r="J518" s="2" t="s">
        <v>1080</v>
      </c>
      <c r="K518" s="2"/>
      <c r="L518" s="2" t="s">
        <v>19</v>
      </c>
      <c r="M518" s="2"/>
      <c r="N518" s="2"/>
      <c r="O518" s="2"/>
      <c r="P518" s="2"/>
      <c r="Q518" s="2"/>
      <c r="R518" s="2"/>
      <c r="S518" s="2"/>
      <c r="T518" s="2"/>
      <c r="U518" s="2"/>
      <c r="V518" s="2" t="s">
        <v>3533</v>
      </c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 t="s">
        <v>3162</v>
      </c>
      <c r="AH518" s="2"/>
    </row>
    <row r="519" spans="1:34" x14ac:dyDescent="0.25">
      <c r="A519" s="2">
        <v>337074</v>
      </c>
      <c r="B519" s="2" t="s">
        <v>1658</v>
      </c>
      <c r="C519" s="2" t="s">
        <v>434</v>
      </c>
      <c r="D519" s="2" t="s">
        <v>943</v>
      </c>
      <c r="E519" s="2" t="s">
        <v>77</v>
      </c>
      <c r="F519" s="2">
        <v>35855</v>
      </c>
      <c r="G519" s="2" t="s">
        <v>1659</v>
      </c>
      <c r="H519" s="2" t="s">
        <v>17</v>
      </c>
      <c r="I519" s="2" t="s">
        <v>132</v>
      </c>
      <c r="J519" s="2" t="s">
        <v>1080</v>
      </c>
      <c r="K519" s="2"/>
      <c r="L519" s="2" t="s">
        <v>19</v>
      </c>
      <c r="M519" s="2"/>
      <c r="N519" s="2"/>
      <c r="O519" s="2"/>
      <c r="P519" s="2"/>
      <c r="Q519" s="2"/>
      <c r="R519" s="2"/>
      <c r="S519" s="2"/>
      <c r="T519" s="2"/>
      <c r="U519" s="2"/>
      <c r="V519" s="2" t="s">
        <v>3533</v>
      </c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 t="s">
        <v>3162</v>
      </c>
      <c r="AH519" s="2"/>
    </row>
    <row r="520" spans="1:34" x14ac:dyDescent="0.25">
      <c r="A520" s="2">
        <v>324039</v>
      </c>
      <c r="B520" s="2" t="s">
        <v>3468</v>
      </c>
      <c r="C520" s="2" t="s">
        <v>362</v>
      </c>
      <c r="D520" s="2" t="s">
        <v>3469</v>
      </c>
      <c r="E520" s="2"/>
      <c r="F520" s="2"/>
      <c r="G520" s="2"/>
      <c r="H520" s="2"/>
      <c r="I520" s="2" t="s">
        <v>132</v>
      </c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 t="s">
        <v>3533</v>
      </c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 t="s">
        <v>3162</v>
      </c>
      <c r="AH520" s="2"/>
    </row>
    <row r="521" spans="1:34" x14ac:dyDescent="0.25">
      <c r="A521" s="2">
        <v>325824</v>
      </c>
      <c r="B521" s="2" t="s">
        <v>1915</v>
      </c>
      <c r="C521" s="2" t="s">
        <v>271</v>
      </c>
      <c r="D521" s="2" t="s">
        <v>795</v>
      </c>
      <c r="E521" s="2" t="s">
        <v>78</v>
      </c>
      <c r="F521" s="2">
        <v>35065</v>
      </c>
      <c r="G521" s="2" t="s">
        <v>1916</v>
      </c>
      <c r="H521" s="2" t="s">
        <v>17</v>
      </c>
      <c r="I521" s="2" t="s">
        <v>132</v>
      </c>
      <c r="J521" s="2" t="s">
        <v>1080</v>
      </c>
      <c r="K521" s="2"/>
      <c r="L521" s="2" t="s">
        <v>68</v>
      </c>
      <c r="M521" s="2"/>
      <c r="N521" s="2"/>
      <c r="O521" s="2"/>
      <c r="P521" s="2"/>
      <c r="Q521" s="2"/>
      <c r="R521" s="2"/>
      <c r="S521" s="2"/>
      <c r="T521" s="2"/>
      <c r="U521" s="2"/>
      <c r="V521" s="2" t="s">
        <v>3533</v>
      </c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</row>
    <row r="522" spans="1:34" x14ac:dyDescent="0.25">
      <c r="A522" s="2">
        <v>326653</v>
      </c>
      <c r="B522" s="2" t="s">
        <v>1917</v>
      </c>
      <c r="C522" s="2" t="s">
        <v>1918</v>
      </c>
      <c r="D522" s="2" t="s">
        <v>308</v>
      </c>
      <c r="E522" s="2" t="s">
        <v>77</v>
      </c>
      <c r="F522" s="2">
        <v>34453</v>
      </c>
      <c r="G522" s="2" t="s">
        <v>65</v>
      </c>
      <c r="H522" s="2" t="s">
        <v>17</v>
      </c>
      <c r="I522" s="2" t="s">
        <v>132</v>
      </c>
      <c r="J522" s="2" t="s">
        <v>1080</v>
      </c>
      <c r="K522" s="2"/>
      <c r="L522" s="2" t="s">
        <v>65</v>
      </c>
      <c r="M522" s="2"/>
      <c r="N522" s="2"/>
      <c r="O522" s="2"/>
      <c r="P522" s="2"/>
      <c r="Q522" s="2"/>
      <c r="R522" s="2"/>
      <c r="S522" s="2"/>
      <c r="T522" s="2"/>
      <c r="U522" s="2"/>
      <c r="V522" s="2" t="s">
        <v>3533</v>
      </c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</row>
    <row r="523" spans="1:34" x14ac:dyDescent="0.25">
      <c r="A523" s="2">
        <v>326721</v>
      </c>
      <c r="B523" s="2" t="s">
        <v>1919</v>
      </c>
      <c r="C523" s="2" t="s">
        <v>1280</v>
      </c>
      <c r="D523" s="2" t="s">
        <v>1920</v>
      </c>
      <c r="E523" s="2" t="s">
        <v>78</v>
      </c>
      <c r="F523" s="2">
        <v>28156</v>
      </c>
      <c r="G523" s="2" t="s">
        <v>753</v>
      </c>
      <c r="H523" s="2" t="s">
        <v>17</v>
      </c>
      <c r="I523" s="2" t="s">
        <v>132</v>
      </c>
      <c r="J523" s="2" t="s">
        <v>1080</v>
      </c>
      <c r="K523" s="2"/>
      <c r="L523" s="2" t="s">
        <v>74</v>
      </c>
      <c r="M523" s="2"/>
      <c r="N523" s="2"/>
      <c r="O523" s="2"/>
      <c r="P523" s="2"/>
      <c r="Q523" s="2"/>
      <c r="R523" s="2"/>
      <c r="S523" s="2"/>
      <c r="T523" s="2"/>
      <c r="U523" s="2"/>
      <c r="V523" s="2" t="s">
        <v>3533</v>
      </c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</row>
    <row r="524" spans="1:34" x14ac:dyDescent="0.25">
      <c r="A524" s="2">
        <v>327011</v>
      </c>
      <c r="B524" s="2" t="s">
        <v>1460</v>
      </c>
      <c r="C524" s="2" t="s">
        <v>530</v>
      </c>
      <c r="D524" s="2" t="s">
        <v>254</v>
      </c>
      <c r="E524" s="2" t="s">
        <v>77</v>
      </c>
      <c r="F524" s="2">
        <v>33047</v>
      </c>
      <c r="G524" s="2" t="s">
        <v>19</v>
      </c>
      <c r="H524" s="2" t="s">
        <v>17</v>
      </c>
      <c r="I524" s="2" t="s">
        <v>132</v>
      </c>
      <c r="J524" s="2" t="s">
        <v>1080</v>
      </c>
      <c r="K524" s="2"/>
      <c r="L524" s="2" t="s">
        <v>19</v>
      </c>
      <c r="M524" s="2"/>
      <c r="N524" s="2"/>
      <c r="O524" s="2"/>
      <c r="P524" s="2"/>
      <c r="Q524" s="2"/>
      <c r="R524" s="2"/>
      <c r="S524" s="2"/>
      <c r="T524" s="2"/>
      <c r="U524" s="2"/>
      <c r="V524" s="2" t="s">
        <v>3533</v>
      </c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</row>
    <row r="525" spans="1:34" x14ac:dyDescent="0.25">
      <c r="A525" s="2">
        <v>328577</v>
      </c>
      <c r="B525" s="2" t="s">
        <v>1816</v>
      </c>
      <c r="C525" s="2" t="s">
        <v>517</v>
      </c>
      <c r="D525" s="2" t="s">
        <v>291</v>
      </c>
      <c r="E525" s="2" t="s">
        <v>78</v>
      </c>
      <c r="F525" s="2">
        <v>34706</v>
      </c>
      <c r="G525" s="2" t="s">
        <v>19</v>
      </c>
      <c r="H525" s="2" t="s">
        <v>17</v>
      </c>
      <c r="I525" s="2" t="s">
        <v>132</v>
      </c>
      <c r="J525" s="2" t="s">
        <v>1080</v>
      </c>
      <c r="K525" s="2"/>
      <c r="L525" s="2" t="s">
        <v>19</v>
      </c>
      <c r="M525" s="2"/>
      <c r="N525" s="2"/>
      <c r="O525" s="2"/>
      <c r="P525" s="2"/>
      <c r="Q525" s="2"/>
      <c r="R525" s="2"/>
      <c r="S525" s="2"/>
      <c r="T525" s="2"/>
      <c r="U525" s="2"/>
      <c r="V525" s="2" t="s">
        <v>3533</v>
      </c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</row>
    <row r="526" spans="1:34" x14ac:dyDescent="0.25">
      <c r="A526" s="2">
        <v>329267</v>
      </c>
      <c r="B526" s="2" t="s">
        <v>1578</v>
      </c>
      <c r="C526" s="2" t="s">
        <v>507</v>
      </c>
      <c r="D526" s="2" t="s">
        <v>359</v>
      </c>
      <c r="E526" s="2" t="s">
        <v>78</v>
      </c>
      <c r="F526" s="2">
        <v>33464</v>
      </c>
      <c r="G526" s="2" t="s">
        <v>19</v>
      </c>
      <c r="H526" s="2" t="s">
        <v>17</v>
      </c>
      <c r="I526" s="2" t="s">
        <v>132</v>
      </c>
      <c r="J526" s="2" t="s">
        <v>1080</v>
      </c>
      <c r="K526" s="2"/>
      <c r="L526" s="2" t="s">
        <v>31</v>
      </c>
      <c r="M526" s="2"/>
      <c r="N526" s="2"/>
      <c r="O526" s="2"/>
      <c r="P526" s="2"/>
      <c r="Q526" s="2"/>
      <c r="R526" s="2"/>
      <c r="S526" s="2"/>
      <c r="T526" s="2"/>
      <c r="U526" s="2"/>
      <c r="V526" s="2" t="s">
        <v>3533</v>
      </c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</row>
    <row r="527" spans="1:34" x14ac:dyDescent="0.25">
      <c r="A527" s="2">
        <v>329416</v>
      </c>
      <c r="B527" s="2" t="s">
        <v>1184</v>
      </c>
      <c r="C527" s="2" t="s">
        <v>504</v>
      </c>
      <c r="D527" s="2" t="s">
        <v>644</v>
      </c>
      <c r="E527" s="2" t="s">
        <v>77</v>
      </c>
      <c r="F527" s="2">
        <v>35805</v>
      </c>
      <c r="G527" s="2" t="s">
        <v>1185</v>
      </c>
      <c r="H527" s="2" t="s">
        <v>17</v>
      </c>
      <c r="I527" s="2" t="s">
        <v>132</v>
      </c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 t="s">
        <v>3533</v>
      </c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</row>
    <row r="528" spans="1:34" x14ac:dyDescent="0.25">
      <c r="A528" s="2">
        <v>329429</v>
      </c>
      <c r="B528" s="2" t="s">
        <v>1825</v>
      </c>
      <c r="C528" s="2" t="s">
        <v>228</v>
      </c>
      <c r="D528" s="2" t="s">
        <v>760</v>
      </c>
      <c r="E528" s="2" t="s">
        <v>77</v>
      </c>
      <c r="F528" s="2">
        <v>35796</v>
      </c>
      <c r="G528" s="2" t="s">
        <v>899</v>
      </c>
      <c r="H528" s="2" t="s">
        <v>17</v>
      </c>
      <c r="I528" s="2" t="s">
        <v>132</v>
      </c>
      <c r="J528" s="2" t="s">
        <v>1080</v>
      </c>
      <c r="K528" s="2"/>
      <c r="L528" s="2" t="s">
        <v>19</v>
      </c>
      <c r="M528" s="2"/>
      <c r="N528" s="2"/>
      <c r="O528" s="2"/>
      <c r="P528" s="2"/>
      <c r="Q528" s="2"/>
      <c r="R528" s="2"/>
      <c r="S528" s="2"/>
      <c r="T528" s="2"/>
      <c r="U528" s="2"/>
      <c r="V528" s="2" t="s">
        <v>3533</v>
      </c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</row>
    <row r="529" spans="1:34" x14ac:dyDescent="0.25">
      <c r="A529" s="2">
        <v>330007</v>
      </c>
      <c r="B529" s="2" t="s">
        <v>1752</v>
      </c>
      <c r="C529" s="2" t="s">
        <v>995</v>
      </c>
      <c r="D529" s="2" t="s">
        <v>815</v>
      </c>
      <c r="E529" s="2" t="s">
        <v>77</v>
      </c>
      <c r="F529" s="2">
        <v>36069</v>
      </c>
      <c r="G529" s="2" t="s">
        <v>19</v>
      </c>
      <c r="H529" s="2" t="s">
        <v>17</v>
      </c>
      <c r="I529" s="2" t="s">
        <v>132</v>
      </c>
      <c r="J529" s="2" t="s">
        <v>1080</v>
      </c>
      <c r="K529" s="2"/>
      <c r="L529" s="2" t="s">
        <v>74</v>
      </c>
      <c r="M529" s="2"/>
      <c r="N529" s="2"/>
      <c r="O529" s="2"/>
      <c r="P529" s="2"/>
      <c r="Q529" s="2"/>
      <c r="R529" s="2"/>
      <c r="S529" s="2"/>
      <c r="T529" s="2"/>
      <c r="U529" s="2"/>
      <c r="V529" s="2" t="s">
        <v>3533</v>
      </c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</row>
    <row r="530" spans="1:34" x14ac:dyDescent="0.25">
      <c r="A530" s="2">
        <v>330657</v>
      </c>
      <c r="B530" s="2" t="s">
        <v>1496</v>
      </c>
      <c r="C530" s="2" t="s">
        <v>805</v>
      </c>
      <c r="D530" s="2" t="s">
        <v>353</v>
      </c>
      <c r="E530" s="2" t="s">
        <v>77</v>
      </c>
      <c r="F530" s="2"/>
      <c r="G530" s="2"/>
      <c r="H530" s="2" t="s">
        <v>17</v>
      </c>
      <c r="I530" s="2" t="s">
        <v>132</v>
      </c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 t="s">
        <v>3533</v>
      </c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</row>
    <row r="531" spans="1:34" x14ac:dyDescent="0.25">
      <c r="A531" s="2">
        <v>330919</v>
      </c>
      <c r="B531" s="2" t="s">
        <v>1892</v>
      </c>
      <c r="C531" s="2" t="s">
        <v>263</v>
      </c>
      <c r="D531" s="2" t="s">
        <v>1653</v>
      </c>
      <c r="E531" s="2" t="s">
        <v>78</v>
      </c>
      <c r="F531" s="2">
        <v>33531</v>
      </c>
      <c r="G531" s="2" t="s">
        <v>68</v>
      </c>
      <c r="H531" s="2" t="s">
        <v>17</v>
      </c>
      <c r="I531" s="2" t="s">
        <v>132</v>
      </c>
      <c r="J531" s="2" t="s">
        <v>1080</v>
      </c>
      <c r="K531" s="2"/>
      <c r="L531" s="2" t="s">
        <v>68</v>
      </c>
      <c r="M531" s="2"/>
      <c r="N531" s="2"/>
      <c r="O531" s="2"/>
      <c r="P531" s="2"/>
      <c r="Q531" s="2"/>
      <c r="R531" s="2"/>
      <c r="S531" s="2"/>
      <c r="T531" s="2"/>
      <c r="U531" s="2"/>
      <c r="V531" s="2" t="s">
        <v>3533</v>
      </c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</row>
    <row r="532" spans="1:34" x14ac:dyDescent="0.25">
      <c r="A532" s="2">
        <v>331332</v>
      </c>
      <c r="B532" s="2" t="s">
        <v>1983</v>
      </c>
      <c r="C532" s="2" t="s">
        <v>249</v>
      </c>
      <c r="D532" s="2" t="s">
        <v>268</v>
      </c>
      <c r="E532" s="2" t="s">
        <v>77</v>
      </c>
      <c r="F532" s="2">
        <v>34561</v>
      </c>
      <c r="G532" s="2" t="s">
        <v>19</v>
      </c>
      <c r="H532" s="2" t="s">
        <v>17</v>
      </c>
      <c r="I532" s="2" t="s">
        <v>132</v>
      </c>
      <c r="J532" s="2" t="s">
        <v>15</v>
      </c>
      <c r="K532" s="2"/>
      <c r="L532" s="2" t="s">
        <v>31</v>
      </c>
      <c r="M532" s="2"/>
      <c r="N532" s="2"/>
      <c r="O532" s="2"/>
      <c r="P532" s="2"/>
      <c r="Q532" s="2"/>
      <c r="R532" s="2"/>
      <c r="S532" s="2"/>
      <c r="T532" s="2"/>
      <c r="U532" s="2"/>
      <c r="V532" s="2" t="s">
        <v>3533</v>
      </c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</row>
    <row r="533" spans="1:34" x14ac:dyDescent="0.25">
      <c r="A533" s="2">
        <v>332007</v>
      </c>
      <c r="B533" s="2" t="s">
        <v>1674</v>
      </c>
      <c r="C533" s="2" t="s">
        <v>228</v>
      </c>
      <c r="D533" s="2" t="s">
        <v>559</v>
      </c>
      <c r="E533" s="2" t="s">
        <v>78</v>
      </c>
      <c r="F533" s="2">
        <v>27796</v>
      </c>
      <c r="G533" s="2" t="s">
        <v>19</v>
      </c>
      <c r="H533" s="2" t="s">
        <v>17</v>
      </c>
      <c r="I533" s="2" t="s">
        <v>132</v>
      </c>
      <c r="J533" s="2" t="s">
        <v>15</v>
      </c>
      <c r="K533" s="2"/>
      <c r="L533" s="2" t="s">
        <v>19</v>
      </c>
      <c r="M533" s="2"/>
      <c r="N533" s="2"/>
      <c r="O533" s="2"/>
      <c r="P533" s="2"/>
      <c r="Q533" s="2"/>
      <c r="R533" s="2"/>
      <c r="S533" s="2"/>
      <c r="T533" s="2"/>
      <c r="U533" s="2"/>
      <c r="V533" s="2" t="s">
        <v>3533</v>
      </c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</row>
    <row r="534" spans="1:34" x14ac:dyDescent="0.25">
      <c r="A534" s="2">
        <v>332797</v>
      </c>
      <c r="B534" s="2" t="s">
        <v>1988</v>
      </c>
      <c r="C534" s="2" t="s">
        <v>214</v>
      </c>
      <c r="D534" s="2" t="s">
        <v>839</v>
      </c>
      <c r="E534" s="2" t="s">
        <v>77</v>
      </c>
      <c r="F534" s="2">
        <v>34951</v>
      </c>
      <c r="G534" s="2" t="s">
        <v>19</v>
      </c>
      <c r="H534" s="2" t="s">
        <v>17</v>
      </c>
      <c r="I534" s="2" t="s">
        <v>132</v>
      </c>
      <c r="J534" s="2" t="s">
        <v>15</v>
      </c>
      <c r="K534" s="2"/>
      <c r="L534" s="2" t="s">
        <v>31</v>
      </c>
      <c r="M534" s="2"/>
      <c r="N534" s="2"/>
      <c r="O534" s="2"/>
      <c r="P534" s="2"/>
      <c r="Q534" s="2"/>
      <c r="R534" s="2"/>
      <c r="S534" s="2"/>
      <c r="T534" s="2"/>
      <c r="U534" s="2"/>
      <c r="V534" s="2" t="s">
        <v>3533</v>
      </c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</row>
    <row r="535" spans="1:34" x14ac:dyDescent="0.25">
      <c r="A535" s="2">
        <v>333037</v>
      </c>
      <c r="B535" s="2" t="s">
        <v>1844</v>
      </c>
      <c r="C535" s="2" t="s">
        <v>516</v>
      </c>
      <c r="D535" s="2" t="s">
        <v>309</v>
      </c>
      <c r="E535" s="2" t="s">
        <v>78</v>
      </c>
      <c r="F535" s="2">
        <v>35915</v>
      </c>
      <c r="G535" s="2" t="s">
        <v>19</v>
      </c>
      <c r="H535" s="2" t="s">
        <v>17</v>
      </c>
      <c r="I535" s="2" t="s">
        <v>132</v>
      </c>
      <c r="J535" s="2" t="s">
        <v>15</v>
      </c>
      <c r="K535" s="2"/>
      <c r="L535" s="2" t="s">
        <v>19</v>
      </c>
      <c r="M535" s="2"/>
      <c r="N535" s="2"/>
      <c r="O535" s="2"/>
      <c r="P535" s="2"/>
      <c r="Q535" s="2"/>
      <c r="R535" s="2"/>
      <c r="S535" s="2"/>
      <c r="T535" s="2"/>
      <c r="U535" s="2"/>
      <c r="V535" s="2" t="s">
        <v>3533</v>
      </c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</row>
    <row r="536" spans="1:34" x14ac:dyDescent="0.25">
      <c r="A536" s="2">
        <v>333705</v>
      </c>
      <c r="B536" s="2" t="s">
        <v>1744</v>
      </c>
      <c r="C536" s="2" t="s">
        <v>214</v>
      </c>
      <c r="D536" s="2" t="s">
        <v>215</v>
      </c>
      <c r="E536" s="2" t="s">
        <v>77</v>
      </c>
      <c r="F536" s="2">
        <v>34365</v>
      </c>
      <c r="G536" s="2" t="s">
        <v>19</v>
      </c>
      <c r="H536" s="2" t="s">
        <v>17</v>
      </c>
      <c r="I536" s="2" t="s">
        <v>132</v>
      </c>
      <c r="J536" s="2" t="s">
        <v>1080</v>
      </c>
      <c r="K536" s="2"/>
      <c r="L536" s="2" t="s">
        <v>19</v>
      </c>
      <c r="M536" s="2"/>
      <c r="N536" s="2"/>
      <c r="O536" s="2"/>
      <c r="P536" s="2"/>
      <c r="Q536" s="2"/>
      <c r="R536" s="2"/>
      <c r="S536" s="2"/>
      <c r="T536" s="2"/>
      <c r="U536" s="2"/>
      <c r="V536" s="2" t="s">
        <v>3533</v>
      </c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</row>
    <row r="537" spans="1:34" x14ac:dyDescent="0.25">
      <c r="A537" s="2">
        <v>333925</v>
      </c>
      <c r="B537" s="2" t="s">
        <v>1754</v>
      </c>
      <c r="C537" s="2" t="s">
        <v>378</v>
      </c>
      <c r="D537" s="2" t="s">
        <v>807</v>
      </c>
      <c r="E537" s="2" t="s">
        <v>78</v>
      </c>
      <c r="F537" s="2">
        <v>33386</v>
      </c>
      <c r="G537" s="2" t="s">
        <v>19</v>
      </c>
      <c r="H537" s="2" t="s">
        <v>17</v>
      </c>
      <c r="I537" s="2" t="s">
        <v>132</v>
      </c>
      <c r="J537" s="2" t="s">
        <v>1080</v>
      </c>
      <c r="K537" s="2"/>
      <c r="L537" s="2" t="s">
        <v>19</v>
      </c>
      <c r="M537" s="2"/>
      <c r="N537" s="2"/>
      <c r="O537" s="2"/>
      <c r="P537" s="2"/>
      <c r="Q537" s="2"/>
      <c r="R537" s="2"/>
      <c r="S537" s="2"/>
      <c r="T537" s="2"/>
      <c r="U537" s="2"/>
      <c r="V537" s="2" t="s">
        <v>3533</v>
      </c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</row>
    <row r="538" spans="1:34" x14ac:dyDescent="0.25">
      <c r="A538" s="2">
        <v>334512</v>
      </c>
      <c r="B538" s="2" t="s">
        <v>1891</v>
      </c>
      <c r="C538" s="2" t="s">
        <v>917</v>
      </c>
      <c r="D538" s="2" t="s">
        <v>455</v>
      </c>
      <c r="E538" s="2" t="s">
        <v>77</v>
      </c>
      <c r="F538" s="2">
        <v>35886</v>
      </c>
      <c r="G538" s="2" t="s">
        <v>811</v>
      </c>
      <c r="H538" s="2" t="s">
        <v>17</v>
      </c>
      <c r="I538" s="2" t="s">
        <v>132</v>
      </c>
      <c r="J538" s="2" t="s">
        <v>15</v>
      </c>
      <c r="K538" s="2"/>
      <c r="L538" s="2" t="s">
        <v>811</v>
      </c>
      <c r="M538" s="2"/>
      <c r="N538" s="2"/>
      <c r="O538" s="2"/>
      <c r="P538" s="2"/>
      <c r="Q538" s="2"/>
      <c r="R538" s="2"/>
      <c r="S538" s="2"/>
      <c r="T538" s="2"/>
      <c r="U538" s="2"/>
      <c r="V538" s="2" t="s">
        <v>3533</v>
      </c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</row>
    <row r="539" spans="1:34" x14ac:dyDescent="0.25">
      <c r="A539" s="2">
        <v>334523</v>
      </c>
      <c r="B539" s="2" t="s">
        <v>1982</v>
      </c>
      <c r="C539" s="2" t="s">
        <v>494</v>
      </c>
      <c r="D539" s="2" t="s">
        <v>426</v>
      </c>
      <c r="E539" s="2" t="s">
        <v>77</v>
      </c>
      <c r="F539" s="2">
        <v>35333</v>
      </c>
      <c r="G539" s="2" t="s">
        <v>19</v>
      </c>
      <c r="H539" s="2" t="s">
        <v>17</v>
      </c>
      <c r="I539" s="2" t="s">
        <v>132</v>
      </c>
      <c r="J539" s="2" t="s">
        <v>15</v>
      </c>
      <c r="K539" s="2"/>
      <c r="L539" s="2" t="s">
        <v>19</v>
      </c>
      <c r="M539" s="2"/>
      <c r="N539" s="2"/>
      <c r="O539" s="2"/>
      <c r="P539" s="2"/>
      <c r="Q539" s="2"/>
      <c r="R539" s="2"/>
      <c r="S539" s="2"/>
      <c r="T539" s="2"/>
      <c r="U539" s="2"/>
      <c r="V539" s="2" t="s">
        <v>3533</v>
      </c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</row>
    <row r="540" spans="1:34" x14ac:dyDescent="0.25">
      <c r="A540" s="2">
        <v>335167</v>
      </c>
      <c r="B540" s="2" t="s">
        <v>1828</v>
      </c>
      <c r="C540" s="2" t="s">
        <v>228</v>
      </c>
      <c r="D540" s="2" t="s">
        <v>518</v>
      </c>
      <c r="E540" s="2" t="s">
        <v>77</v>
      </c>
      <c r="F540" s="2">
        <v>35186</v>
      </c>
      <c r="G540" s="2" t="s">
        <v>213</v>
      </c>
      <c r="H540" s="2" t="s">
        <v>17</v>
      </c>
      <c r="I540" s="2" t="s">
        <v>132</v>
      </c>
      <c r="J540" s="2" t="s">
        <v>15</v>
      </c>
      <c r="K540" s="2"/>
      <c r="L540" s="2" t="s">
        <v>31</v>
      </c>
      <c r="M540" s="2"/>
      <c r="N540" s="2"/>
      <c r="O540" s="2"/>
      <c r="P540" s="2"/>
      <c r="Q540" s="2"/>
      <c r="R540" s="2"/>
      <c r="S540" s="2"/>
      <c r="T540" s="2"/>
      <c r="U540" s="2"/>
      <c r="V540" s="2" t="s">
        <v>3533</v>
      </c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</row>
    <row r="541" spans="1:34" x14ac:dyDescent="0.25">
      <c r="A541" s="2">
        <v>335455</v>
      </c>
      <c r="B541" s="2" t="s">
        <v>1483</v>
      </c>
      <c r="C541" s="2" t="s">
        <v>834</v>
      </c>
      <c r="D541" s="2" t="s">
        <v>414</v>
      </c>
      <c r="E541" s="2" t="s">
        <v>77</v>
      </c>
      <c r="F541" s="2"/>
      <c r="G541" s="2"/>
      <c r="H541" s="2" t="s">
        <v>17</v>
      </c>
      <c r="I541" s="2" t="s">
        <v>132</v>
      </c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 t="s">
        <v>3533</v>
      </c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</row>
    <row r="542" spans="1:34" x14ac:dyDescent="0.25">
      <c r="A542" s="2">
        <v>337017</v>
      </c>
      <c r="B542" s="2" t="s">
        <v>1819</v>
      </c>
      <c r="C542" s="2" t="s">
        <v>430</v>
      </c>
      <c r="D542" s="2" t="s">
        <v>875</v>
      </c>
      <c r="E542" s="2" t="s">
        <v>77</v>
      </c>
      <c r="F542" s="2">
        <v>36313</v>
      </c>
      <c r="G542" s="2" t="s">
        <v>213</v>
      </c>
      <c r="H542" s="2" t="s">
        <v>17</v>
      </c>
      <c r="I542" s="2" t="s">
        <v>132</v>
      </c>
      <c r="J542" s="2" t="s">
        <v>1080</v>
      </c>
      <c r="K542" s="2"/>
      <c r="L542" s="2" t="s">
        <v>19</v>
      </c>
      <c r="M542" s="2"/>
      <c r="N542" s="2"/>
      <c r="O542" s="2"/>
      <c r="P542" s="2"/>
      <c r="Q542" s="2"/>
      <c r="R542" s="2"/>
      <c r="S542" s="2"/>
      <c r="T542" s="2"/>
      <c r="U542" s="2"/>
      <c r="V542" s="2" t="s">
        <v>3533</v>
      </c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</row>
    <row r="543" spans="1:34" x14ac:dyDescent="0.25">
      <c r="A543" s="2">
        <v>324125</v>
      </c>
      <c r="B543" s="2" t="s">
        <v>1207</v>
      </c>
      <c r="C543" s="2" t="s">
        <v>621</v>
      </c>
      <c r="D543" s="2" t="s">
        <v>771</v>
      </c>
      <c r="E543" s="2" t="s">
        <v>78</v>
      </c>
      <c r="F543" s="2"/>
      <c r="G543" s="2"/>
      <c r="H543" s="2" t="s">
        <v>17</v>
      </c>
      <c r="I543" s="2" t="s">
        <v>132</v>
      </c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 t="s">
        <v>3533</v>
      </c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 t="s">
        <v>3162</v>
      </c>
      <c r="AH543" s="2"/>
    </row>
    <row r="544" spans="1:34" x14ac:dyDescent="0.25">
      <c r="A544" s="2">
        <v>324713</v>
      </c>
      <c r="B544" s="2" t="s">
        <v>1569</v>
      </c>
      <c r="C544" s="2" t="s">
        <v>214</v>
      </c>
      <c r="D544" s="2" t="s">
        <v>1570</v>
      </c>
      <c r="E544" s="2" t="s">
        <v>77</v>
      </c>
      <c r="F544" s="2">
        <v>35328</v>
      </c>
      <c r="G544" s="2" t="s">
        <v>19</v>
      </c>
      <c r="H544" s="2" t="s">
        <v>17</v>
      </c>
      <c r="I544" s="2" t="s">
        <v>132</v>
      </c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 t="s">
        <v>3533</v>
      </c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 t="s">
        <v>3162</v>
      </c>
      <c r="AH544" s="2"/>
    </row>
    <row r="545" spans="1:34" x14ac:dyDescent="0.25">
      <c r="A545" s="2">
        <v>324733</v>
      </c>
      <c r="B545" s="2" t="s">
        <v>1121</v>
      </c>
      <c r="C545" s="2" t="s">
        <v>325</v>
      </c>
      <c r="D545" s="2" t="s">
        <v>489</v>
      </c>
      <c r="E545" s="2" t="s">
        <v>77</v>
      </c>
      <c r="F545" s="2">
        <v>34241</v>
      </c>
      <c r="G545" s="2" t="s">
        <v>313</v>
      </c>
      <c r="H545" s="2" t="s">
        <v>17</v>
      </c>
      <c r="I545" s="2" t="s">
        <v>132</v>
      </c>
      <c r="J545" s="2" t="s">
        <v>1080</v>
      </c>
      <c r="K545" s="2"/>
      <c r="L545" s="2" t="s">
        <v>31</v>
      </c>
      <c r="M545" s="2"/>
      <c r="N545" s="2"/>
      <c r="O545" s="2"/>
      <c r="P545" s="2"/>
      <c r="Q545" s="2"/>
      <c r="R545" s="2"/>
      <c r="S545" s="2"/>
      <c r="T545" s="2"/>
      <c r="U545" s="2"/>
      <c r="V545" s="2" t="s">
        <v>3533</v>
      </c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 t="s">
        <v>3162</v>
      </c>
      <c r="AH545" s="2"/>
    </row>
    <row r="546" spans="1:34" x14ac:dyDescent="0.25">
      <c r="A546" s="2">
        <v>329756</v>
      </c>
      <c r="B546" s="2" t="s">
        <v>1187</v>
      </c>
      <c r="C546" s="2" t="s">
        <v>1188</v>
      </c>
      <c r="D546" s="2" t="s">
        <v>1189</v>
      </c>
      <c r="E546" s="2" t="s">
        <v>78</v>
      </c>
      <c r="F546" s="2">
        <v>36030</v>
      </c>
      <c r="G546" s="2" t="s">
        <v>213</v>
      </c>
      <c r="H546" s="2" t="s">
        <v>17</v>
      </c>
      <c r="I546" s="2" t="s">
        <v>132</v>
      </c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 t="s">
        <v>3533</v>
      </c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 t="s">
        <v>3162</v>
      </c>
      <c r="AH546" s="2"/>
    </row>
    <row r="547" spans="1:34" x14ac:dyDescent="0.25">
      <c r="A547" s="2">
        <v>331389</v>
      </c>
      <c r="B547" s="2" t="s">
        <v>1820</v>
      </c>
      <c r="C547" s="2" t="s">
        <v>310</v>
      </c>
      <c r="D547" s="2" t="s">
        <v>305</v>
      </c>
      <c r="E547" s="2" t="s">
        <v>77</v>
      </c>
      <c r="F547" s="2">
        <v>36165</v>
      </c>
      <c r="G547" s="2" t="s">
        <v>19</v>
      </c>
      <c r="H547" s="2" t="s">
        <v>17</v>
      </c>
      <c r="I547" s="2" t="s">
        <v>132</v>
      </c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 t="s">
        <v>3533</v>
      </c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 t="s">
        <v>3162</v>
      </c>
      <c r="AH547" s="2"/>
    </row>
    <row r="548" spans="1:34" x14ac:dyDescent="0.25">
      <c r="A548" s="2">
        <v>331766</v>
      </c>
      <c r="B548" s="2" t="s">
        <v>1333</v>
      </c>
      <c r="C548" s="2" t="s">
        <v>271</v>
      </c>
      <c r="D548" s="2" t="s">
        <v>366</v>
      </c>
      <c r="E548" s="2" t="s">
        <v>77</v>
      </c>
      <c r="F548" s="2"/>
      <c r="G548" s="2"/>
      <c r="H548" s="2" t="s">
        <v>17</v>
      </c>
      <c r="I548" s="2" t="s">
        <v>132</v>
      </c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 t="s">
        <v>3533</v>
      </c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 t="s">
        <v>3162</v>
      </c>
      <c r="AH548" s="2"/>
    </row>
    <row r="549" spans="1:34" x14ac:dyDescent="0.25">
      <c r="A549" s="2">
        <v>332768</v>
      </c>
      <c r="B549" s="2" t="s">
        <v>1467</v>
      </c>
      <c r="C549" s="2" t="s">
        <v>1468</v>
      </c>
      <c r="D549" s="2" t="s">
        <v>238</v>
      </c>
      <c r="E549" s="2" t="s">
        <v>77</v>
      </c>
      <c r="F549" s="2">
        <v>36190</v>
      </c>
      <c r="G549" s="2" t="s">
        <v>19</v>
      </c>
      <c r="H549" s="2" t="s">
        <v>17</v>
      </c>
      <c r="I549" s="2" t="s">
        <v>132</v>
      </c>
      <c r="J549" s="2" t="s">
        <v>15</v>
      </c>
      <c r="K549" s="2"/>
      <c r="L549" s="2" t="s">
        <v>19</v>
      </c>
      <c r="M549" s="2"/>
      <c r="N549" s="2"/>
      <c r="O549" s="2"/>
      <c r="P549" s="2"/>
      <c r="Q549" s="2"/>
      <c r="R549" s="2"/>
      <c r="S549" s="2"/>
      <c r="T549" s="2"/>
      <c r="U549" s="2"/>
      <c r="V549" s="2" t="s">
        <v>3533</v>
      </c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 t="s">
        <v>3162</v>
      </c>
      <c r="AH549" s="2"/>
    </row>
    <row r="550" spans="1:34" x14ac:dyDescent="0.25">
      <c r="A550" s="2">
        <v>332959</v>
      </c>
      <c r="B550" s="2" t="s">
        <v>1686</v>
      </c>
      <c r="C550" s="2" t="s">
        <v>614</v>
      </c>
      <c r="D550" s="2" t="s">
        <v>238</v>
      </c>
      <c r="E550" s="2" t="s">
        <v>77</v>
      </c>
      <c r="F550" s="2">
        <v>35925</v>
      </c>
      <c r="G550" s="2" t="s">
        <v>19</v>
      </c>
      <c r="H550" s="2" t="s">
        <v>17</v>
      </c>
      <c r="I550" s="2" t="s">
        <v>132</v>
      </c>
      <c r="J550" s="2" t="s">
        <v>1080</v>
      </c>
      <c r="K550" s="2"/>
      <c r="L550" s="2" t="s">
        <v>68</v>
      </c>
      <c r="M550" s="2"/>
      <c r="N550" s="2"/>
      <c r="O550" s="2"/>
      <c r="P550" s="2"/>
      <c r="Q550" s="2"/>
      <c r="R550" s="2"/>
      <c r="S550" s="2"/>
      <c r="T550" s="2"/>
      <c r="U550" s="2"/>
      <c r="V550" s="2" t="s">
        <v>3533</v>
      </c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 t="s">
        <v>3162</v>
      </c>
      <c r="AH550" s="2"/>
    </row>
    <row r="551" spans="1:34" x14ac:dyDescent="0.25">
      <c r="A551" s="2">
        <v>333156</v>
      </c>
      <c r="B551" s="2" t="s">
        <v>1990</v>
      </c>
      <c r="C551" s="2" t="s">
        <v>228</v>
      </c>
      <c r="D551" s="2" t="s">
        <v>424</v>
      </c>
      <c r="E551" s="2" t="s">
        <v>77</v>
      </c>
      <c r="F551" s="2">
        <v>36415</v>
      </c>
      <c r="G551" s="2" t="s">
        <v>471</v>
      </c>
      <c r="H551" s="2" t="s">
        <v>17</v>
      </c>
      <c r="I551" s="2" t="s">
        <v>132</v>
      </c>
      <c r="J551" s="2" t="s">
        <v>1080</v>
      </c>
      <c r="K551" s="2"/>
      <c r="L551" s="2" t="s">
        <v>19</v>
      </c>
      <c r="M551" s="2"/>
      <c r="N551" s="2"/>
      <c r="O551" s="2"/>
      <c r="P551" s="2"/>
      <c r="Q551" s="2"/>
      <c r="R551" s="2"/>
      <c r="S551" s="2"/>
      <c r="T551" s="2"/>
      <c r="U551" s="2"/>
      <c r="V551" s="2" t="s">
        <v>3533</v>
      </c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 t="s">
        <v>3162</v>
      </c>
      <c r="AH551" s="2"/>
    </row>
    <row r="552" spans="1:34" x14ac:dyDescent="0.25">
      <c r="A552" s="2">
        <v>333672</v>
      </c>
      <c r="B552" s="2" t="s">
        <v>1672</v>
      </c>
      <c r="C552" s="2" t="s">
        <v>1673</v>
      </c>
      <c r="D552" s="2" t="s">
        <v>366</v>
      </c>
      <c r="E552" s="2" t="s">
        <v>77</v>
      </c>
      <c r="F552" s="2">
        <v>35339</v>
      </c>
      <c r="G552" s="2" t="s">
        <v>19</v>
      </c>
      <c r="H552" s="2" t="s">
        <v>20</v>
      </c>
      <c r="I552" s="2" t="s">
        <v>132</v>
      </c>
      <c r="J552" s="2" t="s">
        <v>1080</v>
      </c>
      <c r="K552" s="2"/>
      <c r="L552" s="2" t="s">
        <v>19</v>
      </c>
      <c r="M552" s="2"/>
      <c r="N552" s="2"/>
      <c r="O552" s="2"/>
      <c r="P552" s="2"/>
      <c r="Q552" s="2"/>
      <c r="R552" s="2"/>
      <c r="S552" s="2"/>
      <c r="T552" s="2"/>
      <c r="U552" s="2"/>
      <c r="V552" s="2" t="s">
        <v>3533</v>
      </c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 t="s">
        <v>3162</v>
      </c>
      <c r="AH552" s="2"/>
    </row>
    <row r="553" spans="1:34" x14ac:dyDescent="0.25">
      <c r="A553" s="2">
        <v>334410</v>
      </c>
      <c r="B553" s="2" t="s">
        <v>1471</v>
      </c>
      <c r="C553" s="2" t="s">
        <v>964</v>
      </c>
      <c r="D553" s="2" t="s">
        <v>335</v>
      </c>
      <c r="E553" s="2" t="s">
        <v>78</v>
      </c>
      <c r="F553" s="2">
        <v>34486</v>
      </c>
      <c r="G553" s="2" t="s">
        <v>1472</v>
      </c>
      <c r="H553" s="2" t="s">
        <v>17</v>
      </c>
      <c r="I553" s="2" t="s">
        <v>132</v>
      </c>
      <c r="J553" s="2" t="s">
        <v>1080</v>
      </c>
      <c r="K553" s="2"/>
      <c r="L553" s="2" t="s">
        <v>59</v>
      </c>
      <c r="M553" s="2"/>
      <c r="N553" s="2"/>
      <c r="O553" s="2"/>
      <c r="P553" s="2"/>
      <c r="Q553" s="2"/>
      <c r="R553" s="2"/>
      <c r="S553" s="2"/>
      <c r="T553" s="2"/>
      <c r="U553" s="2"/>
      <c r="V553" s="2" t="s">
        <v>3533</v>
      </c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 t="s">
        <v>3162</v>
      </c>
      <c r="AH553" s="2"/>
    </row>
    <row r="554" spans="1:34" x14ac:dyDescent="0.25">
      <c r="A554" s="2">
        <v>334491</v>
      </c>
      <c r="B554" s="2" t="s">
        <v>1135</v>
      </c>
      <c r="C554" s="2" t="s">
        <v>312</v>
      </c>
      <c r="D554" s="2" t="s">
        <v>1136</v>
      </c>
      <c r="E554" s="2" t="s">
        <v>77</v>
      </c>
      <c r="F554" s="2"/>
      <c r="G554" s="2"/>
      <c r="H554" s="2" t="s">
        <v>17</v>
      </c>
      <c r="I554" s="2" t="s">
        <v>132</v>
      </c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 t="s">
        <v>3533</v>
      </c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 t="s">
        <v>3162</v>
      </c>
      <c r="AH554" s="2"/>
    </row>
    <row r="555" spans="1:34" x14ac:dyDescent="0.25">
      <c r="A555" s="2">
        <v>335247</v>
      </c>
      <c r="B555" s="2" t="s">
        <v>1994</v>
      </c>
      <c r="C555" s="2" t="s">
        <v>1995</v>
      </c>
      <c r="D555" s="2" t="s">
        <v>707</v>
      </c>
      <c r="E555" s="2" t="s">
        <v>78</v>
      </c>
      <c r="F555" s="2">
        <v>35725</v>
      </c>
      <c r="G555" s="2" t="s">
        <v>322</v>
      </c>
      <c r="H555" s="2" t="s">
        <v>17</v>
      </c>
      <c r="I555" s="2" t="s">
        <v>132</v>
      </c>
      <c r="J555" s="2" t="s">
        <v>15</v>
      </c>
      <c r="K555" s="2"/>
      <c r="L555" s="2" t="s">
        <v>31</v>
      </c>
      <c r="M555" s="2"/>
      <c r="N555" s="2"/>
      <c r="O555" s="2"/>
      <c r="P555" s="2"/>
      <c r="Q555" s="2"/>
      <c r="R555" s="2"/>
      <c r="S555" s="2"/>
      <c r="T555" s="2"/>
      <c r="U555" s="2"/>
      <c r="V555" s="2" t="s">
        <v>3533</v>
      </c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 t="s">
        <v>3162</v>
      </c>
      <c r="AH555" s="2"/>
    </row>
    <row r="556" spans="1:34" x14ac:dyDescent="0.25">
      <c r="A556" s="2">
        <v>335371</v>
      </c>
      <c r="B556" s="2" t="s">
        <v>1271</v>
      </c>
      <c r="C556" s="2" t="s">
        <v>493</v>
      </c>
      <c r="D556" s="2" t="s">
        <v>308</v>
      </c>
      <c r="E556" s="2" t="s">
        <v>77</v>
      </c>
      <c r="F556" s="2">
        <v>29650</v>
      </c>
      <c r="G556" s="2" t="s">
        <v>1272</v>
      </c>
      <c r="H556" s="2" t="s">
        <v>17</v>
      </c>
      <c r="I556" s="2" t="s">
        <v>132</v>
      </c>
      <c r="J556" s="2" t="s">
        <v>1080</v>
      </c>
      <c r="K556" s="2"/>
      <c r="L556" s="2" t="s">
        <v>62</v>
      </c>
      <c r="M556" s="2"/>
      <c r="N556" s="2"/>
      <c r="O556" s="2"/>
      <c r="P556" s="2"/>
      <c r="Q556" s="2"/>
      <c r="R556" s="2"/>
      <c r="S556" s="2"/>
      <c r="T556" s="2"/>
      <c r="U556" s="2"/>
      <c r="V556" s="2" t="s">
        <v>3533</v>
      </c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 t="s">
        <v>3162</v>
      </c>
      <c r="AH556" s="2"/>
    </row>
    <row r="557" spans="1:34" x14ac:dyDescent="0.25">
      <c r="A557" s="2">
        <v>336826</v>
      </c>
      <c r="B557" s="2" t="s">
        <v>1670</v>
      </c>
      <c r="C557" s="2" t="s">
        <v>513</v>
      </c>
      <c r="D557" s="2" t="s">
        <v>1671</v>
      </c>
      <c r="E557" s="2" t="s">
        <v>78</v>
      </c>
      <c r="F557" s="2">
        <v>35519</v>
      </c>
      <c r="G557" s="2" t="s">
        <v>1472</v>
      </c>
      <c r="H557" s="2" t="s">
        <v>17</v>
      </c>
      <c r="I557" s="2" t="s">
        <v>132</v>
      </c>
      <c r="J557" s="2" t="s">
        <v>15</v>
      </c>
      <c r="K557" s="2"/>
      <c r="L557" s="2" t="s">
        <v>48</v>
      </c>
      <c r="M557" s="2"/>
      <c r="N557" s="2"/>
      <c r="O557" s="2"/>
      <c r="P557" s="2"/>
      <c r="Q557" s="2"/>
      <c r="R557" s="2"/>
      <c r="S557" s="2"/>
      <c r="T557" s="2"/>
      <c r="U557" s="2"/>
      <c r="V557" s="2" t="s">
        <v>3533</v>
      </c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 t="s">
        <v>3162</v>
      </c>
      <c r="AH557" s="2"/>
    </row>
    <row r="558" spans="1:34" x14ac:dyDescent="0.25">
      <c r="A558" s="2">
        <v>336909</v>
      </c>
      <c r="B558" s="2" t="s">
        <v>1698</v>
      </c>
      <c r="C558" s="2" t="s">
        <v>279</v>
      </c>
      <c r="D558" s="2" t="s">
        <v>1699</v>
      </c>
      <c r="E558" s="2" t="s">
        <v>77</v>
      </c>
      <c r="F558" s="2">
        <v>35229</v>
      </c>
      <c r="G558" s="2" t="s">
        <v>19</v>
      </c>
      <c r="H558" s="2" t="s">
        <v>20</v>
      </c>
      <c r="I558" s="2" t="s">
        <v>132</v>
      </c>
      <c r="J558" s="2" t="s">
        <v>1080</v>
      </c>
      <c r="K558" s="2"/>
      <c r="L558" s="2" t="s">
        <v>19</v>
      </c>
      <c r="M558" s="2"/>
      <c r="N558" s="2"/>
      <c r="O558" s="2"/>
      <c r="P558" s="2"/>
      <c r="Q558" s="2"/>
      <c r="R558" s="2"/>
      <c r="S558" s="2"/>
      <c r="T558" s="2"/>
      <c r="U558" s="2"/>
      <c r="V558" s="2" t="s">
        <v>3533</v>
      </c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 t="s">
        <v>3162</v>
      </c>
      <c r="AH558" s="2"/>
    </row>
    <row r="559" spans="1:34" x14ac:dyDescent="0.25">
      <c r="A559" s="2">
        <v>312011</v>
      </c>
      <c r="B559" s="2" t="s">
        <v>1921</v>
      </c>
      <c r="C559" s="2" t="s">
        <v>214</v>
      </c>
      <c r="D559" s="2" t="s">
        <v>1922</v>
      </c>
      <c r="E559" s="2" t="s">
        <v>78</v>
      </c>
      <c r="F559" s="2">
        <v>28602</v>
      </c>
      <c r="G559" s="2" t="s">
        <v>1512</v>
      </c>
      <c r="H559" s="2" t="s">
        <v>17</v>
      </c>
      <c r="I559" s="2" t="s">
        <v>132</v>
      </c>
      <c r="J559" s="2" t="s">
        <v>1080</v>
      </c>
      <c r="K559" s="2"/>
      <c r="L559" s="2" t="s">
        <v>31</v>
      </c>
      <c r="M559" s="2"/>
      <c r="N559" s="2"/>
      <c r="O559" s="2"/>
      <c r="P559" s="2"/>
      <c r="Q559" s="2"/>
      <c r="R559" s="2"/>
      <c r="S559" s="2"/>
      <c r="T559" s="2"/>
      <c r="U559" s="2"/>
      <c r="V559" s="2" t="s">
        <v>3533</v>
      </c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</row>
    <row r="560" spans="1:34" x14ac:dyDescent="0.25">
      <c r="A560" s="2">
        <v>320920</v>
      </c>
      <c r="B560" s="2" t="s">
        <v>2013</v>
      </c>
      <c r="C560" s="2" t="s">
        <v>1134</v>
      </c>
      <c r="D560" s="2" t="s">
        <v>1166</v>
      </c>
      <c r="E560" s="2" t="s">
        <v>77</v>
      </c>
      <c r="F560" s="2">
        <v>33605</v>
      </c>
      <c r="G560" s="2" t="s">
        <v>19</v>
      </c>
      <c r="H560" s="2" t="s">
        <v>17</v>
      </c>
      <c r="I560" s="2" t="s">
        <v>132</v>
      </c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 t="s">
        <v>3533</v>
      </c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</row>
    <row r="561" spans="1:34" x14ac:dyDescent="0.25">
      <c r="A561" s="2">
        <v>330175</v>
      </c>
      <c r="B561" s="2" t="s">
        <v>1614</v>
      </c>
      <c r="C561" s="2" t="s">
        <v>528</v>
      </c>
      <c r="D561" s="2" t="s">
        <v>448</v>
      </c>
      <c r="E561" s="2" t="s">
        <v>78</v>
      </c>
      <c r="F561" s="2">
        <v>35125</v>
      </c>
      <c r="G561" s="2" t="s">
        <v>19</v>
      </c>
      <c r="H561" s="2" t="s">
        <v>17</v>
      </c>
      <c r="I561" s="2" t="s">
        <v>132</v>
      </c>
      <c r="J561" s="2" t="s">
        <v>1080</v>
      </c>
      <c r="K561" s="2"/>
      <c r="L561" s="2" t="s">
        <v>74</v>
      </c>
      <c r="M561" s="2"/>
      <c r="N561" s="2"/>
      <c r="O561" s="2"/>
      <c r="P561" s="2"/>
      <c r="Q561" s="2"/>
      <c r="R561" s="2"/>
      <c r="S561" s="2"/>
      <c r="T561" s="2"/>
      <c r="U561" s="2"/>
      <c r="V561" s="2" t="s">
        <v>3533</v>
      </c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</row>
    <row r="562" spans="1:34" x14ac:dyDescent="0.25">
      <c r="A562" s="2">
        <v>331036</v>
      </c>
      <c r="B562" s="2" t="s">
        <v>1776</v>
      </c>
      <c r="C562" s="2" t="s">
        <v>211</v>
      </c>
      <c r="D562" s="2" t="s">
        <v>239</v>
      </c>
      <c r="E562" s="2" t="s">
        <v>78</v>
      </c>
      <c r="F562" s="2"/>
      <c r="G562" s="2"/>
      <c r="H562" s="2" t="s">
        <v>17</v>
      </c>
      <c r="I562" s="2" t="s">
        <v>132</v>
      </c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 t="s">
        <v>3533</v>
      </c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</row>
    <row r="563" spans="1:34" x14ac:dyDescent="0.25">
      <c r="A563" s="2">
        <v>332097</v>
      </c>
      <c r="B563" s="2" t="s">
        <v>1927</v>
      </c>
      <c r="C563" s="2" t="s">
        <v>357</v>
      </c>
      <c r="D563" s="2" t="s">
        <v>1928</v>
      </c>
      <c r="E563" s="2" t="s">
        <v>77</v>
      </c>
      <c r="F563" s="2">
        <v>31933</v>
      </c>
      <c r="G563" s="2" t="s">
        <v>1929</v>
      </c>
      <c r="H563" s="2" t="s">
        <v>17</v>
      </c>
      <c r="I563" s="2" t="s">
        <v>132</v>
      </c>
      <c r="J563" s="2" t="s">
        <v>1080</v>
      </c>
      <c r="K563" s="2"/>
      <c r="L563" s="2" t="s">
        <v>71</v>
      </c>
      <c r="M563" s="2"/>
      <c r="N563" s="2"/>
      <c r="O563" s="2"/>
      <c r="P563" s="2"/>
      <c r="Q563" s="2"/>
      <c r="R563" s="2"/>
      <c r="S563" s="2"/>
      <c r="T563" s="2"/>
      <c r="U563" s="2"/>
      <c r="V563" s="2" t="s">
        <v>3533</v>
      </c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</row>
    <row r="564" spans="1:34" x14ac:dyDescent="0.25">
      <c r="A564" s="2">
        <v>332943</v>
      </c>
      <c r="B564" s="2" t="s">
        <v>1355</v>
      </c>
      <c r="C564" s="2" t="s">
        <v>1356</v>
      </c>
      <c r="D564" s="2" t="s">
        <v>1357</v>
      </c>
      <c r="E564" s="2" t="s">
        <v>78</v>
      </c>
      <c r="F564" s="2">
        <v>31048</v>
      </c>
      <c r="G564" s="2" t="s">
        <v>1358</v>
      </c>
      <c r="H564" s="2" t="s">
        <v>17</v>
      </c>
      <c r="I564" s="2" t="s">
        <v>132</v>
      </c>
      <c r="J564" s="2" t="s">
        <v>1080</v>
      </c>
      <c r="K564" s="2"/>
      <c r="L564" s="2" t="s">
        <v>38</v>
      </c>
      <c r="M564" s="2"/>
      <c r="N564" s="2"/>
      <c r="O564" s="2"/>
      <c r="P564" s="2"/>
      <c r="Q564" s="2"/>
      <c r="R564" s="2"/>
      <c r="S564" s="2"/>
      <c r="T564" s="2"/>
      <c r="U564" s="2"/>
      <c r="V564" s="2" t="s">
        <v>3533</v>
      </c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</row>
    <row r="565" spans="1:34" x14ac:dyDescent="0.25">
      <c r="A565" s="2">
        <v>334762</v>
      </c>
      <c r="B565" s="2" t="s">
        <v>2019</v>
      </c>
      <c r="C565" s="2" t="s">
        <v>214</v>
      </c>
      <c r="D565" s="2" t="s">
        <v>790</v>
      </c>
      <c r="E565" s="2" t="s">
        <v>78</v>
      </c>
      <c r="F565" s="2">
        <v>35455</v>
      </c>
      <c r="G565" s="2" t="s">
        <v>2020</v>
      </c>
      <c r="H565" s="2" t="s">
        <v>17</v>
      </c>
      <c r="I565" s="2" t="s">
        <v>132</v>
      </c>
      <c r="J565" s="2"/>
      <c r="K565" s="2"/>
      <c r="L565" s="2"/>
      <c r="M565" s="2"/>
      <c r="N565" s="2"/>
      <c r="O565" s="2"/>
      <c r="P565" s="2"/>
      <c r="Q565" s="2"/>
      <c r="R565" s="2">
        <v>4966</v>
      </c>
      <c r="S565" s="2">
        <v>45511</v>
      </c>
      <c r="T565" s="2">
        <v>70000</v>
      </c>
      <c r="U565" s="2"/>
      <c r="V565" s="2" t="s">
        <v>3533</v>
      </c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</row>
    <row r="566" spans="1:34" x14ac:dyDescent="0.25">
      <c r="A566" s="2">
        <v>337123</v>
      </c>
      <c r="B566" s="2" t="s">
        <v>2012</v>
      </c>
      <c r="C566" s="2" t="s">
        <v>560</v>
      </c>
      <c r="D566" s="2" t="s">
        <v>1302</v>
      </c>
      <c r="E566" s="2" t="s">
        <v>77</v>
      </c>
      <c r="F566" s="2">
        <v>34115</v>
      </c>
      <c r="G566" s="2" t="s">
        <v>213</v>
      </c>
      <c r="H566" s="2" t="s">
        <v>17</v>
      </c>
      <c r="I566" s="2" t="s">
        <v>132</v>
      </c>
      <c r="J566" s="2" t="s">
        <v>1080</v>
      </c>
      <c r="K566" s="2"/>
      <c r="L566" s="2" t="s">
        <v>19</v>
      </c>
      <c r="M566" s="2"/>
      <c r="N566" s="2"/>
      <c r="O566" s="2"/>
      <c r="P566" s="2"/>
      <c r="Q566" s="2"/>
      <c r="R566" s="2"/>
      <c r="S566" s="2"/>
      <c r="T566" s="2"/>
      <c r="U566" s="2"/>
      <c r="V566" s="2" t="s">
        <v>3533</v>
      </c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</row>
    <row r="567" spans="1:34" x14ac:dyDescent="0.25">
      <c r="A567" s="2">
        <v>337213</v>
      </c>
      <c r="B567" s="2" t="s">
        <v>1508</v>
      </c>
      <c r="C567" s="2" t="s">
        <v>244</v>
      </c>
      <c r="D567" s="2" t="s">
        <v>1509</v>
      </c>
      <c r="E567" s="2" t="s">
        <v>78</v>
      </c>
      <c r="F567" s="2">
        <v>30243</v>
      </c>
      <c r="G567" s="2" t="s">
        <v>418</v>
      </c>
      <c r="H567" s="2" t="s">
        <v>20</v>
      </c>
      <c r="I567" s="2" t="s">
        <v>132</v>
      </c>
      <c r="J567" s="2" t="s">
        <v>1080</v>
      </c>
      <c r="K567" s="2"/>
      <c r="L567" s="2" t="s">
        <v>31</v>
      </c>
      <c r="M567" s="2"/>
      <c r="N567" s="2"/>
      <c r="O567" s="2"/>
      <c r="P567" s="2"/>
      <c r="Q567" s="2"/>
      <c r="R567" s="2"/>
      <c r="S567" s="2"/>
      <c r="T567" s="2"/>
      <c r="U567" s="2"/>
      <c r="V567" s="2" t="s">
        <v>3533</v>
      </c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</row>
    <row r="568" spans="1:34" x14ac:dyDescent="0.25">
      <c r="A568" s="2">
        <v>332971</v>
      </c>
      <c r="B568" s="2" t="s">
        <v>1505</v>
      </c>
      <c r="C568" s="2" t="s">
        <v>1506</v>
      </c>
      <c r="D568" s="2" t="s">
        <v>231</v>
      </c>
      <c r="E568" s="2" t="s">
        <v>77</v>
      </c>
      <c r="F568" s="2">
        <v>36434</v>
      </c>
      <c r="G568" s="2" t="s">
        <v>19</v>
      </c>
      <c r="H568" s="2" t="s">
        <v>17</v>
      </c>
      <c r="I568" s="2" t="s">
        <v>132</v>
      </c>
      <c r="J568" s="2" t="s">
        <v>1080</v>
      </c>
      <c r="K568" s="2"/>
      <c r="L568" s="2" t="s">
        <v>19</v>
      </c>
      <c r="M568" s="2"/>
      <c r="N568" s="2"/>
      <c r="O568" s="2"/>
      <c r="P568" s="2"/>
      <c r="Q568" s="2"/>
      <c r="R568" s="2"/>
      <c r="S568" s="2"/>
      <c r="T568" s="2"/>
      <c r="U568" s="2"/>
      <c r="V568" s="2" t="s">
        <v>3533</v>
      </c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 t="s">
        <v>3162</v>
      </c>
      <c r="AH568" s="2"/>
    </row>
    <row r="569" spans="1:34" x14ac:dyDescent="0.25">
      <c r="A569" s="2">
        <v>337100</v>
      </c>
      <c r="B569" s="2" t="s">
        <v>1364</v>
      </c>
      <c r="C569" s="2" t="s">
        <v>214</v>
      </c>
      <c r="D569" s="2" t="s">
        <v>393</v>
      </c>
      <c r="E569" s="2" t="s">
        <v>78</v>
      </c>
      <c r="F569" s="2">
        <v>35431</v>
      </c>
      <c r="G569" s="2" t="s">
        <v>19</v>
      </c>
      <c r="H569" s="2" t="s">
        <v>17</v>
      </c>
      <c r="I569" s="2" t="s">
        <v>132</v>
      </c>
      <c r="J569" s="2" t="s">
        <v>1080</v>
      </c>
      <c r="K569" s="2"/>
      <c r="L569" s="2" t="s">
        <v>74</v>
      </c>
      <c r="M569" s="2"/>
      <c r="N569" s="2"/>
      <c r="O569" s="2"/>
      <c r="P569" s="2"/>
      <c r="Q569" s="2"/>
      <c r="R569" s="2"/>
      <c r="S569" s="2"/>
      <c r="T569" s="2"/>
      <c r="U569" s="2"/>
      <c r="V569" s="2" t="s">
        <v>3533</v>
      </c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 t="s">
        <v>3162</v>
      </c>
      <c r="AH569" s="2"/>
    </row>
    <row r="570" spans="1:34" x14ac:dyDescent="0.25">
      <c r="A570" s="2">
        <v>336726</v>
      </c>
      <c r="B570" s="2" t="s">
        <v>2748</v>
      </c>
      <c r="C570" s="2" t="s">
        <v>349</v>
      </c>
      <c r="D570" s="2" t="s">
        <v>2749</v>
      </c>
      <c r="E570" s="2" t="s">
        <v>77</v>
      </c>
      <c r="F570" s="2"/>
      <c r="G570" s="2"/>
      <c r="H570" s="2" t="s">
        <v>17</v>
      </c>
      <c r="I570" s="2" t="s">
        <v>132</v>
      </c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 t="s">
        <v>3533</v>
      </c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 t="s">
        <v>3162</v>
      </c>
      <c r="AH570" s="2"/>
    </row>
    <row r="571" spans="1:34" x14ac:dyDescent="0.25">
      <c r="A571" s="2">
        <v>333184</v>
      </c>
      <c r="B571" s="2" t="s">
        <v>2861</v>
      </c>
      <c r="C571" s="2" t="s">
        <v>228</v>
      </c>
      <c r="D571" s="2" t="s">
        <v>219</v>
      </c>
      <c r="E571" s="2" t="s">
        <v>78</v>
      </c>
      <c r="F571" s="2">
        <v>35089</v>
      </c>
      <c r="G571" s="2" t="s">
        <v>19</v>
      </c>
      <c r="H571" s="2" t="s">
        <v>17</v>
      </c>
      <c r="I571" s="2" t="s">
        <v>132</v>
      </c>
      <c r="J571" s="2" t="s">
        <v>1080</v>
      </c>
      <c r="K571" s="2"/>
      <c r="L571" s="2" t="s">
        <v>19</v>
      </c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 t="s">
        <v>3162</v>
      </c>
      <c r="AH571" s="2"/>
    </row>
    <row r="572" spans="1:34" x14ac:dyDescent="0.25">
      <c r="A572" s="2">
        <v>338965</v>
      </c>
      <c r="B572" s="2" t="s">
        <v>2168</v>
      </c>
      <c r="C572" s="2" t="s">
        <v>813</v>
      </c>
      <c r="D572" s="2" t="s">
        <v>421</v>
      </c>
      <c r="E572" s="2" t="s">
        <v>78</v>
      </c>
      <c r="F572" s="2">
        <v>26978</v>
      </c>
      <c r="G572" s="2" t="s">
        <v>28</v>
      </c>
      <c r="H572" s="2" t="s">
        <v>17</v>
      </c>
      <c r="I572" s="2" t="s">
        <v>132</v>
      </c>
      <c r="J572" s="2" t="s">
        <v>1080</v>
      </c>
      <c r="K572" s="2"/>
      <c r="L572" s="2" t="s">
        <v>28</v>
      </c>
      <c r="M572" s="2"/>
      <c r="N572" s="2"/>
      <c r="O572" s="2"/>
      <c r="P572" s="2"/>
      <c r="Q572" s="2"/>
      <c r="R572" s="2">
        <v>4873</v>
      </c>
      <c r="S572" s="2">
        <v>45509</v>
      </c>
      <c r="T572" s="2">
        <v>20000</v>
      </c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</row>
    <row r="573" spans="1:34" x14ac:dyDescent="0.25">
      <c r="A573" s="2">
        <v>337800</v>
      </c>
      <c r="B573" s="2" t="s">
        <v>2396</v>
      </c>
      <c r="C573" s="2" t="s">
        <v>646</v>
      </c>
      <c r="D573" s="2" t="s">
        <v>413</v>
      </c>
      <c r="E573" s="2" t="s">
        <v>77</v>
      </c>
      <c r="F573" s="2">
        <v>36448</v>
      </c>
      <c r="G573" s="2" t="s">
        <v>587</v>
      </c>
      <c r="H573" s="2" t="s">
        <v>17</v>
      </c>
      <c r="I573" s="2" t="s">
        <v>132</v>
      </c>
      <c r="J573" s="2" t="s">
        <v>1080</v>
      </c>
      <c r="K573" s="2"/>
      <c r="L573" s="2" t="s">
        <v>41</v>
      </c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 t="s">
        <v>3162</v>
      </c>
      <c r="AH573" s="2"/>
    </row>
    <row r="574" spans="1:34" x14ac:dyDescent="0.25">
      <c r="A574" s="2">
        <v>337573</v>
      </c>
      <c r="B574" s="2" t="s">
        <v>2670</v>
      </c>
      <c r="C574" s="2" t="s">
        <v>697</v>
      </c>
      <c r="D574" s="2" t="s">
        <v>275</v>
      </c>
      <c r="E574" s="2" t="s">
        <v>77</v>
      </c>
      <c r="F574" s="2">
        <v>30858</v>
      </c>
      <c r="G574" s="2" t="s">
        <v>971</v>
      </c>
      <c r="H574" s="2" t="s">
        <v>17</v>
      </c>
      <c r="I574" s="2" t="s">
        <v>132</v>
      </c>
      <c r="J574" s="2" t="s">
        <v>15</v>
      </c>
      <c r="K574" s="2"/>
      <c r="L574" s="2" t="s">
        <v>68</v>
      </c>
      <c r="M574" s="2"/>
      <c r="N574" s="2"/>
      <c r="O574" s="2"/>
      <c r="P574" s="2"/>
      <c r="Q574" s="2"/>
      <c r="R574" s="2">
        <v>4851</v>
      </c>
      <c r="S574" s="2">
        <v>45509</v>
      </c>
      <c r="T574" s="2">
        <v>20000</v>
      </c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</row>
    <row r="575" spans="1:34" x14ac:dyDescent="0.25">
      <c r="A575" s="2">
        <v>336725</v>
      </c>
      <c r="B575" s="2" t="s">
        <v>2559</v>
      </c>
      <c r="C575" s="2" t="s">
        <v>434</v>
      </c>
      <c r="D575" s="2" t="s">
        <v>819</v>
      </c>
      <c r="E575" s="2" t="s">
        <v>77</v>
      </c>
      <c r="F575" s="2">
        <v>36161</v>
      </c>
      <c r="G575" s="2" t="s">
        <v>2560</v>
      </c>
      <c r="H575" s="2" t="s">
        <v>17</v>
      </c>
      <c r="I575" s="2" t="s">
        <v>132</v>
      </c>
      <c r="J575" s="2" t="s">
        <v>1080</v>
      </c>
      <c r="K575" s="2"/>
      <c r="L575" s="2" t="s">
        <v>74</v>
      </c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 t="s">
        <v>3162</v>
      </c>
      <c r="AH575" s="2"/>
    </row>
    <row r="576" spans="1:34" x14ac:dyDescent="0.25">
      <c r="A576" s="2">
        <v>332472</v>
      </c>
      <c r="B576" s="2" t="s">
        <v>2399</v>
      </c>
      <c r="C576" s="2" t="s">
        <v>228</v>
      </c>
      <c r="D576" s="2" t="s">
        <v>1487</v>
      </c>
      <c r="E576" s="2" t="s">
        <v>78</v>
      </c>
      <c r="F576" s="2">
        <v>31862</v>
      </c>
      <c r="G576" s="2" t="s">
        <v>1692</v>
      </c>
      <c r="H576" s="2" t="s">
        <v>17</v>
      </c>
      <c r="I576" s="2" t="s">
        <v>132</v>
      </c>
      <c r="J576" s="2" t="s">
        <v>1080</v>
      </c>
      <c r="K576" s="2"/>
      <c r="L576" s="2" t="s">
        <v>59</v>
      </c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 t="s">
        <v>3162</v>
      </c>
      <c r="AH576" s="2"/>
    </row>
    <row r="577" spans="1:34" x14ac:dyDescent="0.25">
      <c r="A577" s="2">
        <v>336165</v>
      </c>
      <c r="B577" s="2" t="s">
        <v>2871</v>
      </c>
      <c r="C577" s="2" t="s">
        <v>2872</v>
      </c>
      <c r="D577" s="2" t="s">
        <v>491</v>
      </c>
      <c r="E577" s="2" t="s">
        <v>78</v>
      </c>
      <c r="F577" s="2">
        <v>36415</v>
      </c>
      <c r="G577" s="2" t="s">
        <v>19</v>
      </c>
      <c r="H577" s="2" t="s">
        <v>17</v>
      </c>
      <c r="I577" s="2" t="s">
        <v>132</v>
      </c>
      <c r="J577" s="2" t="s">
        <v>15</v>
      </c>
      <c r="K577" s="2"/>
      <c r="L577" s="2" t="s">
        <v>19</v>
      </c>
      <c r="M577" s="2"/>
      <c r="N577" s="2"/>
      <c r="O577" s="2"/>
      <c r="P577" s="2"/>
      <c r="Q577" s="2"/>
      <c r="R577" s="2">
        <v>4780</v>
      </c>
      <c r="S577" s="2">
        <v>45504</v>
      </c>
      <c r="T577" s="2">
        <v>40000</v>
      </c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</row>
    <row r="578" spans="1:34" x14ac:dyDescent="0.25">
      <c r="A578" s="2">
        <v>334454</v>
      </c>
      <c r="B578" s="2" t="s">
        <v>2518</v>
      </c>
      <c r="C578" s="2" t="s">
        <v>494</v>
      </c>
      <c r="D578" s="2" t="s">
        <v>1430</v>
      </c>
      <c r="E578" s="2" t="s">
        <v>77</v>
      </c>
      <c r="F578" s="2">
        <v>36025</v>
      </c>
      <c r="G578" s="2" t="s">
        <v>19</v>
      </c>
      <c r="H578" s="2" t="s">
        <v>17</v>
      </c>
      <c r="I578" s="2" t="s">
        <v>132</v>
      </c>
      <c r="J578" s="2" t="s">
        <v>15</v>
      </c>
      <c r="K578" s="2"/>
      <c r="L578" s="2" t="s">
        <v>19</v>
      </c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 t="s">
        <v>3162</v>
      </c>
      <c r="AH578" s="2"/>
    </row>
    <row r="579" spans="1:34" x14ac:dyDescent="0.25">
      <c r="A579" s="2">
        <v>336989</v>
      </c>
      <c r="B579" s="2" t="s">
        <v>3003</v>
      </c>
      <c r="C579" s="2" t="s">
        <v>2572</v>
      </c>
      <c r="D579" s="2" t="s">
        <v>800</v>
      </c>
      <c r="E579" s="2" t="s">
        <v>77</v>
      </c>
      <c r="F579" s="2">
        <v>36885</v>
      </c>
      <c r="G579" s="2" t="s">
        <v>19</v>
      </c>
      <c r="H579" s="2" t="s">
        <v>17</v>
      </c>
      <c r="I579" s="2" t="s">
        <v>132</v>
      </c>
      <c r="J579" s="2" t="s">
        <v>1080</v>
      </c>
      <c r="K579" s="2"/>
      <c r="L579" s="2" t="s">
        <v>19</v>
      </c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 t="s">
        <v>3162</v>
      </c>
      <c r="AH579" s="2"/>
    </row>
    <row r="580" spans="1:34" x14ac:dyDescent="0.25">
      <c r="A580" s="2">
        <v>317161</v>
      </c>
      <c r="B580" s="2" t="s">
        <v>2162</v>
      </c>
      <c r="C580" s="2" t="s">
        <v>339</v>
      </c>
      <c r="D580" s="2" t="s">
        <v>231</v>
      </c>
      <c r="E580" s="2" t="s">
        <v>77</v>
      </c>
      <c r="F580" s="2">
        <v>32874</v>
      </c>
      <c r="G580" s="2" t="s">
        <v>41</v>
      </c>
      <c r="H580" s="2" t="s">
        <v>17</v>
      </c>
      <c r="I580" s="2" t="s">
        <v>132</v>
      </c>
      <c r="J580" s="2"/>
      <c r="K580" s="2"/>
      <c r="L580" s="2"/>
      <c r="M580" s="2"/>
      <c r="N580" s="2"/>
      <c r="O580" s="2"/>
      <c r="P580" s="2"/>
      <c r="Q580" s="2"/>
      <c r="R580" s="2">
        <v>4637</v>
      </c>
      <c r="S580" s="2">
        <v>45494</v>
      </c>
      <c r="T580" s="2">
        <v>15000</v>
      </c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</row>
    <row r="581" spans="1:34" x14ac:dyDescent="0.25">
      <c r="A581" s="2">
        <v>318289</v>
      </c>
      <c r="B581" s="2" t="s">
        <v>2770</v>
      </c>
      <c r="C581" s="2" t="s">
        <v>1732</v>
      </c>
      <c r="D581" s="2" t="s">
        <v>525</v>
      </c>
      <c r="E581" s="2" t="s">
        <v>77</v>
      </c>
      <c r="F581" s="2">
        <v>31653</v>
      </c>
      <c r="G581" s="2" t="s">
        <v>19</v>
      </c>
      <c r="H581" s="2" t="s">
        <v>17</v>
      </c>
      <c r="I581" s="2" t="s">
        <v>132</v>
      </c>
      <c r="J581" s="2" t="s">
        <v>1080</v>
      </c>
      <c r="K581" s="2"/>
      <c r="L581" s="2" t="s">
        <v>19</v>
      </c>
      <c r="M581" s="2"/>
      <c r="N581" s="2"/>
      <c r="O581" s="2"/>
      <c r="P581" s="2"/>
      <c r="Q581" s="2"/>
      <c r="R581" s="2"/>
      <c r="S581" s="2"/>
      <c r="T581" s="2"/>
      <c r="U581" s="2"/>
      <c r="V581" s="2" t="s">
        <v>3528</v>
      </c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</row>
    <row r="582" spans="1:34" x14ac:dyDescent="0.25">
      <c r="A582" s="2">
        <v>332065</v>
      </c>
      <c r="B582" s="2" t="s">
        <v>2650</v>
      </c>
      <c r="C582" s="2" t="s">
        <v>257</v>
      </c>
      <c r="D582" s="2" t="s">
        <v>459</v>
      </c>
      <c r="E582" s="2" t="s">
        <v>77</v>
      </c>
      <c r="F582" s="2">
        <v>36259</v>
      </c>
      <c r="G582" s="2" t="s">
        <v>19</v>
      </c>
      <c r="H582" s="2" t="s">
        <v>17</v>
      </c>
      <c r="I582" s="2" t="s">
        <v>132</v>
      </c>
      <c r="J582" s="2" t="s">
        <v>1080</v>
      </c>
      <c r="K582" s="2"/>
      <c r="L582" s="2" t="s">
        <v>19</v>
      </c>
      <c r="M582" s="2"/>
      <c r="N582" s="2"/>
      <c r="O582" s="2"/>
      <c r="P582" s="2"/>
      <c r="Q582" s="2"/>
      <c r="R582" s="2"/>
      <c r="S582" s="2"/>
      <c r="T582" s="2"/>
      <c r="U582" s="2"/>
      <c r="V582" s="2" t="s">
        <v>3528</v>
      </c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</row>
    <row r="583" spans="1:34" x14ac:dyDescent="0.25">
      <c r="A583" s="2">
        <v>336675</v>
      </c>
      <c r="B583" s="2" t="s">
        <v>2543</v>
      </c>
      <c r="C583" s="2" t="s">
        <v>614</v>
      </c>
      <c r="D583" s="2" t="s">
        <v>531</v>
      </c>
      <c r="E583" s="2" t="s">
        <v>78</v>
      </c>
      <c r="F583" s="2">
        <v>35145</v>
      </c>
      <c r="G583" s="2" t="s">
        <v>811</v>
      </c>
      <c r="H583" s="2" t="s">
        <v>17</v>
      </c>
      <c r="I583" s="2" t="s">
        <v>132</v>
      </c>
      <c r="J583" s="2" t="s">
        <v>15</v>
      </c>
      <c r="K583" s="2"/>
      <c r="L583" s="2" t="s">
        <v>19</v>
      </c>
      <c r="M583" s="2"/>
      <c r="N583" s="2"/>
      <c r="O583" s="2"/>
      <c r="P583" s="2"/>
      <c r="Q583" s="2"/>
      <c r="R583" s="2">
        <v>4834</v>
      </c>
      <c r="S583" s="2">
        <v>45508</v>
      </c>
      <c r="T583" s="2">
        <v>3000</v>
      </c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</row>
    <row r="584" spans="1:34" x14ac:dyDescent="0.25">
      <c r="A584" s="2">
        <v>335772</v>
      </c>
      <c r="B584" s="2" t="s">
        <v>2454</v>
      </c>
      <c r="C584" s="2" t="s">
        <v>228</v>
      </c>
      <c r="D584" s="2" t="s">
        <v>660</v>
      </c>
      <c r="E584" s="2" t="s">
        <v>77</v>
      </c>
      <c r="F584" s="2">
        <v>34201</v>
      </c>
      <c r="G584" s="2" t="s">
        <v>616</v>
      </c>
      <c r="H584" s="2" t="s">
        <v>17</v>
      </c>
      <c r="I584" s="2" t="s">
        <v>132</v>
      </c>
      <c r="J584" s="2" t="s">
        <v>1080</v>
      </c>
      <c r="K584" s="2"/>
      <c r="L584" s="2" t="s">
        <v>41</v>
      </c>
      <c r="M584" s="2"/>
      <c r="N584" s="2"/>
      <c r="O584" s="2"/>
      <c r="P584" s="2"/>
      <c r="Q584" s="2"/>
      <c r="R584" s="2"/>
      <c r="S584" s="2"/>
      <c r="T584" s="2"/>
      <c r="U584" s="2"/>
      <c r="V584" s="2" t="s">
        <v>3529</v>
      </c>
      <c r="W584" s="2"/>
      <c r="X584" s="2"/>
      <c r="Y584" s="2"/>
      <c r="Z584" s="2"/>
      <c r="AA584" s="2"/>
      <c r="AB584" s="2"/>
      <c r="AC584" s="2"/>
      <c r="AD584" s="2"/>
      <c r="AE584" s="2"/>
      <c r="AF584" s="2" t="s">
        <v>3162</v>
      </c>
      <c r="AG584" s="2" t="s">
        <v>3162</v>
      </c>
      <c r="AH584" s="2"/>
    </row>
    <row r="585" spans="1:34" x14ac:dyDescent="0.25">
      <c r="A585" s="2">
        <v>336872</v>
      </c>
      <c r="B585" s="2" t="s">
        <v>2302</v>
      </c>
      <c r="C585" s="2" t="s">
        <v>2303</v>
      </c>
      <c r="D585" s="2" t="s">
        <v>1511</v>
      </c>
      <c r="E585" s="2" t="s">
        <v>77</v>
      </c>
      <c r="F585" s="2">
        <v>31921</v>
      </c>
      <c r="G585" s="2" t="s">
        <v>213</v>
      </c>
      <c r="H585" s="2" t="s">
        <v>17</v>
      </c>
      <c r="I585" s="2" t="s">
        <v>132</v>
      </c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 t="s">
        <v>3162</v>
      </c>
      <c r="AH585" s="2"/>
    </row>
    <row r="586" spans="1:34" x14ac:dyDescent="0.25">
      <c r="A586" s="2">
        <v>338968</v>
      </c>
      <c r="B586" s="2" t="s">
        <v>2819</v>
      </c>
      <c r="C586" s="2" t="s">
        <v>2820</v>
      </c>
      <c r="D586" s="2" t="s">
        <v>1428</v>
      </c>
      <c r="E586" s="2" t="s">
        <v>78</v>
      </c>
      <c r="F586" s="2">
        <v>33256</v>
      </c>
      <c r="G586" s="2" t="s">
        <v>2821</v>
      </c>
      <c r="H586" s="2" t="s">
        <v>17</v>
      </c>
      <c r="I586" s="2" t="s">
        <v>132</v>
      </c>
      <c r="J586" s="2" t="s">
        <v>1080</v>
      </c>
      <c r="K586" s="2"/>
      <c r="L586" s="2" t="s">
        <v>51</v>
      </c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</row>
    <row r="587" spans="1:34" x14ac:dyDescent="0.25">
      <c r="A587" s="2">
        <v>338650</v>
      </c>
      <c r="B587" s="2" t="s">
        <v>2910</v>
      </c>
      <c r="C587" s="2" t="s">
        <v>247</v>
      </c>
      <c r="D587" s="2" t="s">
        <v>264</v>
      </c>
      <c r="E587" s="2" t="s">
        <v>77</v>
      </c>
      <c r="F587" s="2">
        <v>30341</v>
      </c>
      <c r="G587" s="2" t="s">
        <v>19</v>
      </c>
      <c r="H587" s="2" t="s">
        <v>20</v>
      </c>
      <c r="I587" s="2" t="s">
        <v>132</v>
      </c>
      <c r="J587" s="2" t="s">
        <v>1080</v>
      </c>
      <c r="K587" s="2"/>
      <c r="L587" s="2" t="s">
        <v>19</v>
      </c>
      <c r="M587" s="2"/>
      <c r="N587" s="2"/>
      <c r="O587" s="2"/>
      <c r="P587" s="2"/>
      <c r="Q587" s="2"/>
      <c r="R587" s="2">
        <v>4875</v>
      </c>
      <c r="S587" s="2">
        <v>45509</v>
      </c>
      <c r="T587" s="2">
        <v>72000</v>
      </c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</row>
    <row r="588" spans="1:34" x14ac:dyDescent="0.25">
      <c r="A588" s="2">
        <v>334737</v>
      </c>
      <c r="B588" s="2" t="s">
        <v>2858</v>
      </c>
      <c r="C588" s="2" t="s">
        <v>352</v>
      </c>
      <c r="D588" s="2" t="s">
        <v>679</v>
      </c>
      <c r="E588" s="2" t="s">
        <v>78</v>
      </c>
      <c r="F588" s="2">
        <v>35172</v>
      </c>
      <c r="G588" s="2" t="s">
        <v>2455</v>
      </c>
      <c r="H588" s="2" t="s">
        <v>17</v>
      </c>
      <c r="I588" s="2" t="s">
        <v>132</v>
      </c>
      <c r="J588" s="2" t="s">
        <v>15</v>
      </c>
      <c r="K588" s="2"/>
      <c r="L588" s="2" t="s">
        <v>31</v>
      </c>
      <c r="M588" s="2"/>
      <c r="N588" s="2"/>
      <c r="O588" s="2"/>
      <c r="P588" s="2"/>
      <c r="Q588" s="2"/>
      <c r="R588" s="2"/>
      <c r="S588" s="2"/>
      <c r="T588" s="2"/>
      <c r="U588" s="2"/>
      <c r="V588" s="2" t="s">
        <v>3528</v>
      </c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</row>
    <row r="589" spans="1:34" x14ac:dyDescent="0.25">
      <c r="A589" s="2">
        <v>337604</v>
      </c>
      <c r="B589" s="2" t="s">
        <v>2851</v>
      </c>
      <c r="C589" s="2" t="s">
        <v>427</v>
      </c>
      <c r="D589" s="2" t="s">
        <v>389</v>
      </c>
      <c r="E589" s="2" t="s">
        <v>78</v>
      </c>
      <c r="F589" s="2">
        <v>31464</v>
      </c>
      <c r="G589" s="2" t="s">
        <v>19</v>
      </c>
      <c r="H589" s="2" t="s">
        <v>20</v>
      </c>
      <c r="I589" s="2" t="s">
        <v>132</v>
      </c>
      <c r="J589" s="2" t="s">
        <v>1080</v>
      </c>
      <c r="K589" s="2"/>
      <c r="L589" s="2" t="s">
        <v>31</v>
      </c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 t="s">
        <v>3162</v>
      </c>
      <c r="AH589" s="2"/>
    </row>
    <row r="590" spans="1:34" x14ac:dyDescent="0.25">
      <c r="A590" s="2">
        <v>336793</v>
      </c>
      <c r="B590" s="2" t="s">
        <v>3035</v>
      </c>
      <c r="C590" s="2" t="s">
        <v>321</v>
      </c>
      <c r="D590" s="2" t="s">
        <v>2108</v>
      </c>
      <c r="E590" s="2" t="s">
        <v>78</v>
      </c>
      <c r="F590" s="2">
        <v>34060</v>
      </c>
      <c r="G590" s="2" t="s">
        <v>19</v>
      </c>
      <c r="H590" s="2" t="s">
        <v>17</v>
      </c>
      <c r="I590" s="2" t="s">
        <v>132</v>
      </c>
      <c r="J590" s="2" t="s">
        <v>1080</v>
      </c>
      <c r="K590" s="2"/>
      <c r="L590" s="2" t="s">
        <v>74</v>
      </c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</row>
    <row r="591" spans="1:34" x14ac:dyDescent="0.25">
      <c r="A591" s="2">
        <v>338219</v>
      </c>
      <c r="B591" s="2" t="s">
        <v>3042</v>
      </c>
      <c r="C591" s="2" t="s">
        <v>2303</v>
      </c>
      <c r="D591" s="2" t="s">
        <v>468</v>
      </c>
      <c r="E591" s="2" t="s">
        <v>77</v>
      </c>
      <c r="F591" s="2">
        <v>36540</v>
      </c>
      <c r="G591" s="2" t="s">
        <v>3043</v>
      </c>
      <c r="H591" s="2" t="s">
        <v>17</v>
      </c>
      <c r="I591" s="2" t="s">
        <v>132</v>
      </c>
      <c r="J591" s="2" t="s">
        <v>1080</v>
      </c>
      <c r="K591" s="2"/>
      <c r="L591" s="2" t="s">
        <v>19</v>
      </c>
      <c r="M591" s="2"/>
      <c r="N591" s="2"/>
      <c r="O591" s="2"/>
      <c r="P591" s="2"/>
      <c r="Q591" s="2"/>
      <c r="R591" s="2">
        <v>5037</v>
      </c>
      <c r="S591" s="2">
        <v>45512</v>
      </c>
      <c r="T591" s="2">
        <v>55000</v>
      </c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</row>
    <row r="592" spans="1:34" x14ac:dyDescent="0.25">
      <c r="A592" s="2">
        <v>335040</v>
      </c>
      <c r="B592" s="2" t="s">
        <v>2259</v>
      </c>
      <c r="C592" s="2" t="s">
        <v>318</v>
      </c>
      <c r="D592" s="2" t="s">
        <v>413</v>
      </c>
      <c r="E592" s="2" t="s">
        <v>77</v>
      </c>
      <c r="F592" s="2">
        <v>36481</v>
      </c>
      <c r="G592" s="2" t="s">
        <v>213</v>
      </c>
      <c r="H592" s="2" t="s">
        <v>20</v>
      </c>
      <c r="I592" s="2" t="s">
        <v>132</v>
      </c>
      <c r="J592" s="2" t="s">
        <v>15</v>
      </c>
      <c r="K592" s="2"/>
      <c r="L592" s="2" t="s">
        <v>19</v>
      </c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 t="s">
        <v>3162</v>
      </c>
      <c r="AH592" s="2"/>
    </row>
    <row r="593" spans="1:34" x14ac:dyDescent="0.25">
      <c r="A593" s="2">
        <v>339081</v>
      </c>
      <c r="B593" s="2" t="s">
        <v>2503</v>
      </c>
      <c r="C593" s="2" t="s">
        <v>2504</v>
      </c>
      <c r="D593" s="2" t="s">
        <v>234</v>
      </c>
      <c r="E593" s="2" t="s">
        <v>78</v>
      </c>
      <c r="F593" s="2">
        <v>31148</v>
      </c>
      <c r="G593" s="2" t="s">
        <v>581</v>
      </c>
      <c r="H593" s="2" t="s">
        <v>17</v>
      </c>
      <c r="I593" s="2" t="s">
        <v>132</v>
      </c>
      <c r="J593" s="2" t="s">
        <v>1080</v>
      </c>
      <c r="K593" s="2">
        <v>2003</v>
      </c>
      <c r="L593" s="2" t="s">
        <v>31</v>
      </c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 t="s">
        <v>3162</v>
      </c>
      <c r="AH593" s="2"/>
    </row>
    <row r="594" spans="1:34" x14ac:dyDescent="0.25">
      <c r="A594" s="2">
        <v>327715</v>
      </c>
      <c r="B594" s="2" t="s">
        <v>2529</v>
      </c>
      <c r="C594" s="2" t="s">
        <v>511</v>
      </c>
      <c r="D594" s="2" t="s">
        <v>652</v>
      </c>
      <c r="E594" s="2" t="s">
        <v>78</v>
      </c>
      <c r="F594" s="2">
        <v>31778</v>
      </c>
      <c r="G594" s="2" t="s">
        <v>904</v>
      </c>
      <c r="H594" s="2" t="s">
        <v>17</v>
      </c>
      <c r="I594" s="2" t="s">
        <v>132</v>
      </c>
      <c r="J594" s="2" t="s">
        <v>1080</v>
      </c>
      <c r="K594" s="2"/>
      <c r="L594" s="2" t="s">
        <v>74</v>
      </c>
      <c r="M594" s="2"/>
      <c r="N594" s="2"/>
      <c r="O594" s="2"/>
      <c r="P594" s="2"/>
      <c r="Q594" s="2"/>
      <c r="R594" s="2">
        <v>5007</v>
      </c>
      <c r="S594" s="2">
        <v>45512</v>
      </c>
      <c r="T594" s="2">
        <v>40000</v>
      </c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</row>
    <row r="595" spans="1:34" x14ac:dyDescent="0.25">
      <c r="A595" s="2">
        <v>335331</v>
      </c>
      <c r="B595" s="2" t="s">
        <v>2675</v>
      </c>
      <c r="C595" s="2" t="s">
        <v>668</v>
      </c>
      <c r="D595" s="2" t="s">
        <v>2676</v>
      </c>
      <c r="E595" s="2" t="s">
        <v>78</v>
      </c>
      <c r="F595" s="2">
        <v>29859</v>
      </c>
      <c r="G595" s="2" t="s">
        <v>59</v>
      </c>
      <c r="H595" s="2" t="s">
        <v>17</v>
      </c>
      <c r="I595" s="2" t="s">
        <v>132</v>
      </c>
      <c r="J595" s="2" t="s">
        <v>1080</v>
      </c>
      <c r="K595" s="2"/>
      <c r="L595" s="2" t="s">
        <v>71</v>
      </c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</row>
    <row r="596" spans="1:34" x14ac:dyDescent="0.25">
      <c r="A596" s="2">
        <v>327486</v>
      </c>
      <c r="B596" s="2" t="s">
        <v>3109</v>
      </c>
      <c r="C596" s="2" t="s">
        <v>497</v>
      </c>
      <c r="D596" s="2" t="s">
        <v>269</v>
      </c>
      <c r="E596" s="2" t="s">
        <v>78</v>
      </c>
      <c r="F596" s="2">
        <v>35385</v>
      </c>
      <c r="G596" s="2" t="s">
        <v>19</v>
      </c>
      <c r="H596" s="2" t="s">
        <v>17</v>
      </c>
      <c r="I596" s="2" t="s">
        <v>132</v>
      </c>
      <c r="J596" s="2" t="s">
        <v>1080</v>
      </c>
      <c r="K596" s="2"/>
      <c r="L596" s="2" t="s">
        <v>19</v>
      </c>
      <c r="M596" s="2"/>
      <c r="N596" s="2"/>
      <c r="O596" s="2"/>
      <c r="P596" s="2"/>
      <c r="Q596" s="2"/>
      <c r="R596" s="2"/>
      <c r="S596" s="2"/>
      <c r="T596" s="2"/>
      <c r="U596" s="2"/>
      <c r="V596" s="2" t="s">
        <v>3528</v>
      </c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</row>
    <row r="597" spans="1:34" x14ac:dyDescent="0.25">
      <c r="A597" s="2">
        <v>337992</v>
      </c>
      <c r="B597" s="2" t="s">
        <v>2862</v>
      </c>
      <c r="C597" s="2" t="s">
        <v>349</v>
      </c>
      <c r="D597" s="2" t="s">
        <v>506</v>
      </c>
      <c r="E597" s="2" t="s">
        <v>77</v>
      </c>
      <c r="F597" s="2">
        <v>36556</v>
      </c>
      <c r="G597" s="2" t="s">
        <v>19</v>
      </c>
      <c r="H597" s="2" t="s">
        <v>17</v>
      </c>
      <c r="I597" s="2" t="s">
        <v>132</v>
      </c>
      <c r="J597" s="2" t="s">
        <v>15</v>
      </c>
      <c r="K597" s="2"/>
      <c r="L597" s="2" t="s">
        <v>19</v>
      </c>
      <c r="M597" s="2"/>
      <c r="N597" s="2"/>
      <c r="O597" s="2"/>
      <c r="P597" s="2" t="s">
        <v>3166</v>
      </c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</row>
    <row r="598" spans="1:34" x14ac:dyDescent="0.25">
      <c r="A598" s="2">
        <v>336933</v>
      </c>
      <c r="B598" s="2" t="s">
        <v>2045</v>
      </c>
      <c r="C598" s="2" t="s">
        <v>337</v>
      </c>
      <c r="D598" s="2" t="s">
        <v>2046</v>
      </c>
      <c r="E598" s="2" t="s">
        <v>77</v>
      </c>
      <c r="F598" s="2">
        <v>36545</v>
      </c>
      <c r="G598" s="2" t="s">
        <v>2047</v>
      </c>
      <c r="H598" s="2" t="s">
        <v>17</v>
      </c>
      <c r="I598" s="2" t="s">
        <v>132</v>
      </c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 t="s">
        <v>3176</v>
      </c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 t="s">
        <v>3162</v>
      </c>
      <c r="AH598" s="2"/>
    </row>
    <row r="599" spans="1:34" x14ac:dyDescent="0.25">
      <c r="A599" s="2">
        <v>333700</v>
      </c>
      <c r="B599" s="2" t="s">
        <v>2623</v>
      </c>
      <c r="C599" s="2" t="s">
        <v>352</v>
      </c>
      <c r="D599" s="2" t="s">
        <v>353</v>
      </c>
      <c r="E599" s="2" t="s">
        <v>78</v>
      </c>
      <c r="F599" s="2">
        <v>31796</v>
      </c>
      <c r="G599" s="2" t="s">
        <v>38</v>
      </c>
      <c r="H599" s="2" t="s">
        <v>17</v>
      </c>
      <c r="I599" s="2" t="s">
        <v>132</v>
      </c>
      <c r="J599" s="2" t="s">
        <v>1080</v>
      </c>
      <c r="K599" s="2"/>
      <c r="L599" s="2" t="s">
        <v>19</v>
      </c>
      <c r="M599" s="2"/>
      <c r="N599" s="2"/>
      <c r="O599" s="2"/>
      <c r="P599" s="2"/>
      <c r="Q599" s="2"/>
      <c r="R599" s="2">
        <v>4783</v>
      </c>
      <c r="S599" s="2">
        <v>45486</v>
      </c>
      <c r="T599" s="2">
        <v>20000</v>
      </c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</row>
    <row r="600" spans="1:34" x14ac:dyDescent="0.25">
      <c r="A600" s="2">
        <v>338943</v>
      </c>
      <c r="B600" s="2" t="s">
        <v>2976</v>
      </c>
      <c r="C600" s="2" t="s">
        <v>2977</v>
      </c>
      <c r="D600" s="2" t="s">
        <v>2978</v>
      </c>
      <c r="E600" s="2" t="s">
        <v>77</v>
      </c>
      <c r="F600" s="2">
        <v>27569</v>
      </c>
      <c r="G600" s="2" t="s">
        <v>2588</v>
      </c>
      <c r="H600" s="2" t="s">
        <v>17</v>
      </c>
      <c r="I600" s="2" t="s">
        <v>132</v>
      </c>
      <c r="J600" s="2" t="s">
        <v>1080</v>
      </c>
      <c r="K600" s="2"/>
      <c r="L600" s="2" t="s">
        <v>71</v>
      </c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 t="s">
        <v>3162</v>
      </c>
      <c r="AG600" s="2" t="s">
        <v>3162</v>
      </c>
      <c r="AH600" s="2"/>
    </row>
    <row r="601" spans="1:34" x14ac:dyDescent="0.25">
      <c r="A601" s="2">
        <v>338853</v>
      </c>
      <c r="B601" s="2" t="s">
        <v>2395</v>
      </c>
      <c r="C601" s="2" t="s">
        <v>244</v>
      </c>
      <c r="D601" s="2" t="s">
        <v>222</v>
      </c>
      <c r="E601" s="2" t="s">
        <v>78</v>
      </c>
      <c r="F601" s="2">
        <v>32989</v>
      </c>
      <c r="G601" s="2" t="s">
        <v>48</v>
      </c>
      <c r="H601" s="2" t="s">
        <v>17</v>
      </c>
      <c r="I601" s="2" t="s">
        <v>132</v>
      </c>
      <c r="J601" s="2" t="s">
        <v>15</v>
      </c>
      <c r="K601" s="2"/>
      <c r="L601" s="2" t="s">
        <v>19</v>
      </c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 t="s">
        <v>3162</v>
      </c>
      <c r="AH601" s="2"/>
    </row>
    <row r="602" spans="1:34" x14ac:dyDescent="0.25">
      <c r="A602" s="2">
        <v>336545</v>
      </c>
      <c r="B602" s="2" t="s">
        <v>2539</v>
      </c>
      <c r="C602" s="2" t="s">
        <v>1493</v>
      </c>
      <c r="D602" s="2" t="s">
        <v>364</v>
      </c>
      <c r="E602" s="2" t="s">
        <v>77</v>
      </c>
      <c r="F602" s="2">
        <v>35067</v>
      </c>
      <c r="G602" s="2" t="s">
        <v>19</v>
      </c>
      <c r="H602" s="2" t="s">
        <v>17</v>
      </c>
      <c r="I602" s="2" t="s">
        <v>132</v>
      </c>
      <c r="J602" s="2" t="s">
        <v>15</v>
      </c>
      <c r="K602" s="2"/>
      <c r="L602" s="2" t="s">
        <v>19</v>
      </c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</row>
    <row r="603" spans="1:34" x14ac:dyDescent="0.25">
      <c r="A603" s="2">
        <v>339112</v>
      </c>
      <c r="B603" s="2" t="s">
        <v>2760</v>
      </c>
      <c r="C603" s="2" t="s">
        <v>428</v>
      </c>
      <c r="D603" s="2" t="s">
        <v>305</v>
      </c>
      <c r="E603" s="2" t="s">
        <v>78</v>
      </c>
      <c r="F603" s="2">
        <v>36356</v>
      </c>
      <c r="G603" s="2" t="s">
        <v>398</v>
      </c>
      <c r="H603" s="2" t="s">
        <v>17</v>
      </c>
      <c r="I603" s="2" t="s">
        <v>132</v>
      </c>
      <c r="J603" s="2" t="s">
        <v>1080</v>
      </c>
      <c r="K603" s="2">
        <v>2017</v>
      </c>
      <c r="L603" s="2" t="s">
        <v>31</v>
      </c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 t="s">
        <v>3162</v>
      </c>
      <c r="AH603" s="2"/>
    </row>
    <row r="604" spans="1:34" x14ac:dyDescent="0.25">
      <c r="A604" s="2">
        <v>301205</v>
      </c>
      <c r="B604" s="2" t="s">
        <v>3520</v>
      </c>
      <c r="C604" s="2" t="s">
        <v>989</v>
      </c>
      <c r="D604" s="2" t="s">
        <v>3521</v>
      </c>
      <c r="E604" s="2"/>
      <c r="F604" s="2"/>
      <c r="G604" s="2"/>
      <c r="H604" s="2"/>
      <c r="I604" s="2" t="s">
        <v>132</v>
      </c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 t="s">
        <v>3184</v>
      </c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</row>
    <row r="605" spans="1:34" x14ac:dyDescent="0.25">
      <c r="A605" s="2">
        <v>339352</v>
      </c>
      <c r="B605" s="2" t="s">
        <v>2592</v>
      </c>
      <c r="C605" s="2" t="s">
        <v>2593</v>
      </c>
      <c r="D605" s="2" t="s">
        <v>487</v>
      </c>
      <c r="E605" s="2" t="s">
        <v>78</v>
      </c>
      <c r="F605" s="2">
        <v>32370</v>
      </c>
      <c r="G605" s="2" t="s">
        <v>753</v>
      </c>
      <c r="H605" s="2" t="s">
        <v>17</v>
      </c>
      <c r="I605" s="2" t="s">
        <v>132</v>
      </c>
      <c r="J605" s="2" t="s">
        <v>1110</v>
      </c>
      <c r="K605" s="2">
        <v>2006</v>
      </c>
      <c r="L605" s="2" t="s">
        <v>19</v>
      </c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</row>
    <row r="606" spans="1:34" x14ac:dyDescent="0.25">
      <c r="A606" s="2">
        <v>339530</v>
      </c>
      <c r="B606" s="2" t="s">
        <v>2233</v>
      </c>
      <c r="C606" s="2" t="s">
        <v>2009</v>
      </c>
      <c r="D606" s="2" t="s">
        <v>440</v>
      </c>
      <c r="E606" s="2" t="s">
        <v>78</v>
      </c>
      <c r="F606" s="2">
        <v>36263</v>
      </c>
      <c r="G606" s="2" t="s">
        <v>398</v>
      </c>
      <c r="H606" s="2" t="s">
        <v>17</v>
      </c>
      <c r="I606" s="2" t="s">
        <v>132</v>
      </c>
      <c r="J606" s="2" t="s">
        <v>1080</v>
      </c>
      <c r="K606" s="2">
        <v>2022</v>
      </c>
      <c r="L606" s="2" t="s">
        <v>19</v>
      </c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 t="s">
        <v>3162</v>
      </c>
      <c r="AH606" s="2"/>
    </row>
    <row r="607" spans="1:34" x14ac:dyDescent="0.25">
      <c r="A607" s="2">
        <v>333927</v>
      </c>
      <c r="B607" s="2" t="s">
        <v>2988</v>
      </c>
      <c r="C607" s="2" t="s">
        <v>524</v>
      </c>
      <c r="D607" s="2" t="s">
        <v>388</v>
      </c>
      <c r="E607" s="2" t="s">
        <v>77</v>
      </c>
      <c r="F607" s="2">
        <v>34232</v>
      </c>
      <c r="G607" s="2" t="s">
        <v>2989</v>
      </c>
      <c r="H607" s="2" t="s">
        <v>17</v>
      </c>
      <c r="I607" s="2" t="s">
        <v>132</v>
      </c>
      <c r="J607" s="2" t="s">
        <v>1080</v>
      </c>
      <c r="K607" s="2"/>
      <c r="L607" s="2" t="s">
        <v>28</v>
      </c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 t="s">
        <v>3162</v>
      </c>
      <c r="AH607" s="2"/>
    </row>
    <row r="608" spans="1:34" x14ac:dyDescent="0.25">
      <c r="A608" s="2">
        <v>339550</v>
      </c>
      <c r="B608" s="2" t="s">
        <v>3090</v>
      </c>
      <c r="C608" s="2" t="s">
        <v>321</v>
      </c>
      <c r="D608" s="2" t="s">
        <v>260</v>
      </c>
      <c r="E608" s="2" t="s">
        <v>78</v>
      </c>
      <c r="F608" s="2">
        <v>33311</v>
      </c>
      <c r="G608" s="2" t="s">
        <v>543</v>
      </c>
      <c r="H608" s="2" t="s">
        <v>17</v>
      </c>
      <c r="I608" s="2" t="s">
        <v>132</v>
      </c>
      <c r="J608" s="2" t="s">
        <v>1080</v>
      </c>
      <c r="K608" s="2">
        <v>2022</v>
      </c>
      <c r="L608" s="2" t="s">
        <v>71</v>
      </c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 t="s">
        <v>3162</v>
      </c>
      <c r="AH608" s="2"/>
    </row>
    <row r="609" spans="1:34" x14ac:dyDescent="0.25">
      <c r="A609" s="2">
        <v>339051</v>
      </c>
      <c r="B609" s="2" t="s">
        <v>2171</v>
      </c>
      <c r="C609" s="2" t="s">
        <v>2172</v>
      </c>
      <c r="D609" s="2" t="s">
        <v>2173</v>
      </c>
      <c r="E609" s="2" t="s">
        <v>77</v>
      </c>
      <c r="F609" s="2">
        <v>29262</v>
      </c>
      <c r="G609" s="2" t="s">
        <v>863</v>
      </c>
      <c r="H609" s="2" t="s">
        <v>17</v>
      </c>
      <c r="I609" s="2" t="s">
        <v>132</v>
      </c>
      <c r="J609" s="2" t="s">
        <v>1080</v>
      </c>
      <c r="K609" s="2">
        <v>1998</v>
      </c>
      <c r="L609" s="2" t="s">
        <v>16</v>
      </c>
      <c r="M609" s="2"/>
      <c r="N609" s="2"/>
      <c r="O609" s="2"/>
      <c r="P609" s="2"/>
      <c r="Q609" s="2"/>
      <c r="R609" s="2">
        <v>5020</v>
      </c>
      <c r="S609" s="2">
        <v>45512</v>
      </c>
      <c r="T609" s="2">
        <v>20000</v>
      </c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</row>
    <row r="610" spans="1:34" x14ac:dyDescent="0.25">
      <c r="A610" s="2">
        <v>339955</v>
      </c>
      <c r="B610" s="2" t="s">
        <v>3253</v>
      </c>
      <c r="C610" s="2" t="s">
        <v>3254</v>
      </c>
      <c r="D610" s="2" t="s">
        <v>222</v>
      </c>
      <c r="E610" s="2"/>
      <c r="F610" s="2"/>
      <c r="G610" s="2"/>
      <c r="H610" s="2"/>
      <c r="I610" s="2" t="s">
        <v>132</v>
      </c>
      <c r="J610" s="2"/>
      <c r="K610" s="2"/>
      <c r="L610" s="2"/>
      <c r="M610" s="2"/>
      <c r="N610" s="2"/>
      <c r="O610" s="2"/>
      <c r="P610" s="2"/>
      <c r="Q610" s="2"/>
      <c r="R610" s="2">
        <v>4832</v>
      </c>
      <c r="S610" s="2">
        <v>45508</v>
      </c>
      <c r="T610" s="2">
        <v>120000</v>
      </c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</row>
    <row r="611" spans="1:34" x14ac:dyDescent="0.25">
      <c r="A611" s="2">
        <v>337574</v>
      </c>
      <c r="B611" s="2" t="s">
        <v>2375</v>
      </c>
      <c r="C611" s="2" t="s">
        <v>211</v>
      </c>
      <c r="D611" s="2" t="s">
        <v>346</v>
      </c>
      <c r="E611" s="2" t="s">
        <v>77</v>
      </c>
      <c r="F611" s="2">
        <v>36911</v>
      </c>
      <c r="G611" s="2" t="s">
        <v>19</v>
      </c>
      <c r="H611" s="2" t="s">
        <v>17</v>
      </c>
      <c r="I611" s="2" t="s">
        <v>132</v>
      </c>
      <c r="J611" s="2" t="s">
        <v>15</v>
      </c>
      <c r="K611" s="2"/>
      <c r="L611" s="2" t="s">
        <v>19</v>
      </c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</row>
    <row r="612" spans="1:34" x14ac:dyDescent="0.25">
      <c r="A612" s="2">
        <v>339473</v>
      </c>
      <c r="B612" s="2" t="s">
        <v>2808</v>
      </c>
      <c r="C612" s="2" t="s">
        <v>228</v>
      </c>
      <c r="D612" s="2" t="s">
        <v>308</v>
      </c>
      <c r="E612" s="2" t="s">
        <v>78</v>
      </c>
      <c r="F612" s="2">
        <v>35065</v>
      </c>
      <c r="G612" s="2" t="s">
        <v>38</v>
      </c>
      <c r="H612" s="2" t="s">
        <v>17</v>
      </c>
      <c r="I612" s="2" t="s">
        <v>132</v>
      </c>
      <c r="J612" s="2" t="s">
        <v>1080</v>
      </c>
      <c r="K612" s="2">
        <v>2021</v>
      </c>
      <c r="L612" s="2" t="s">
        <v>38</v>
      </c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</row>
    <row r="613" spans="1:34" x14ac:dyDescent="0.25">
      <c r="A613" s="2">
        <v>304960</v>
      </c>
      <c r="B613" s="2" t="s">
        <v>3517</v>
      </c>
      <c r="C613" s="2" t="s">
        <v>3518</v>
      </c>
      <c r="D613" s="2" t="s">
        <v>335</v>
      </c>
      <c r="E613" s="2"/>
      <c r="F613" s="2"/>
      <c r="G613" s="2"/>
      <c r="H613" s="2"/>
      <c r="I613" s="2" t="s">
        <v>132</v>
      </c>
      <c r="J613" s="2"/>
      <c r="K613" s="2"/>
      <c r="L613" s="2"/>
      <c r="M613" s="2"/>
      <c r="N613" s="2"/>
      <c r="O613" s="2"/>
      <c r="P613" s="2"/>
      <c r="Q613" s="2"/>
      <c r="R613" s="2">
        <v>4920</v>
      </c>
      <c r="S613" s="2">
        <v>45511</v>
      </c>
      <c r="T613" s="2">
        <v>245000</v>
      </c>
      <c r="U613" s="2"/>
      <c r="V613" s="2" t="s">
        <v>3184</v>
      </c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</row>
    <row r="614" spans="1:34" x14ac:dyDescent="0.25">
      <c r="A614" s="2">
        <v>309034</v>
      </c>
      <c r="B614" s="2" t="s">
        <v>3511</v>
      </c>
      <c r="C614" s="2" t="s">
        <v>595</v>
      </c>
      <c r="D614" s="2" t="s">
        <v>231</v>
      </c>
      <c r="E614" s="2"/>
      <c r="F614" s="2"/>
      <c r="G614" s="2"/>
      <c r="H614" s="2"/>
      <c r="I614" s="2" t="s">
        <v>132</v>
      </c>
      <c r="J614" s="2"/>
      <c r="K614" s="2"/>
      <c r="L614" s="2"/>
      <c r="M614" s="2"/>
      <c r="N614" s="2"/>
      <c r="O614" s="2"/>
      <c r="P614" s="2"/>
      <c r="Q614" s="2"/>
      <c r="R614" s="2">
        <v>5093</v>
      </c>
      <c r="S614" s="2">
        <v>45512</v>
      </c>
      <c r="T614" s="2">
        <v>350000</v>
      </c>
      <c r="U614" s="2"/>
      <c r="V614" s="2" t="s">
        <v>3184</v>
      </c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</row>
    <row r="615" spans="1:34" x14ac:dyDescent="0.25">
      <c r="A615" s="2">
        <v>310879</v>
      </c>
      <c r="B615" s="2" t="s">
        <v>2219</v>
      </c>
      <c r="C615" s="2" t="s">
        <v>271</v>
      </c>
      <c r="D615" s="2" t="s">
        <v>3509</v>
      </c>
      <c r="E615" s="2"/>
      <c r="F615" s="2"/>
      <c r="G615" s="2"/>
      <c r="H615" s="2"/>
      <c r="I615" s="2" t="s">
        <v>132</v>
      </c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 t="s">
        <v>3184</v>
      </c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</row>
    <row r="616" spans="1:34" x14ac:dyDescent="0.25">
      <c r="A616" s="2">
        <v>313484</v>
      </c>
      <c r="B616" s="2" t="s">
        <v>2162</v>
      </c>
      <c r="C616" s="2" t="s">
        <v>265</v>
      </c>
      <c r="D616" s="2" t="s">
        <v>239</v>
      </c>
      <c r="E616" s="2"/>
      <c r="F616" s="2"/>
      <c r="G616" s="2"/>
      <c r="H616" s="2"/>
      <c r="I616" s="2" t="s">
        <v>132</v>
      </c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 t="s">
        <v>3184</v>
      </c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</row>
    <row r="617" spans="1:34" x14ac:dyDescent="0.25">
      <c r="A617" s="2">
        <v>316106</v>
      </c>
      <c r="B617" s="2" t="s">
        <v>3501</v>
      </c>
      <c r="C617" s="2" t="s">
        <v>446</v>
      </c>
      <c r="D617" s="2" t="s">
        <v>3502</v>
      </c>
      <c r="E617" s="2"/>
      <c r="F617" s="2"/>
      <c r="G617" s="2"/>
      <c r="H617" s="2"/>
      <c r="I617" s="2" t="s">
        <v>132</v>
      </c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 t="s">
        <v>3184</v>
      </c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</row>
    <row r="618" spans="1:34" x14ac:dyDescent="0.25">
      <c r="A618" s="2">
        <v>322937</v>
      </c>
      <c r="B618" s="2" t="s">
        <v>3479</v>
      </c>
      <c r="C618" s="2" t="s">
        <v>249</v>
      </c>
      <c r="D618" s="2" t="s">
        <v>3480</v>
      </c>
      <c r="E618" s="2"/>
      <c r="F618" s="2"/>
      <c r="G618" s="2"/>
      <c r="H618" s="2"/>
      <c r="I618" s="2" t="s">
        <v>132</v>
      </c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 t="s">
        <v>3184</v>
      </c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</row>
    <row r="619" spans="1:34" x14ac:dyDescent="0.25">
      <c r="A619" s="2">
        <v>323667</v>
      </c>
      <c r="B619" s="2" t="s">
        <v>3473</v>
      </c>
      <c r="C619" s="2" t="s">
        <v>713</v>
      </c>
      <c r="D619" s="2" t="s">
        <v>3474</v>
      </c>
      <c r="E619" s="2"/>
      <c r="F619" s="2"/>
      <c r="G619" s="2"/>
      <c r="H619" s="2"/>
      <c r="I619" s="2" t="s">
        <v>132</v>
      </c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 t="s">
        <v>3184</v>
      </c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</row>
    <row r="620" spans="1:34" x14ac:dyDescent="0.25">
      <c r="A620" s="2">
        <v>324107</v>
      </c>
      <c r="B620" s="2" t="s">
        <v>3467</v>
      </c>
      <c r="C620" s="2" t="s">
        <v>310</v>
      </c>
      <c r="D620" s="2" t="s">
        <v>678</v>
      </c>
      <c r="E620" s="2"/>
      <c r="F620" s="2"/>
      <c r="G620" s="2"/>
      <c r="H620" s="2"/>
      <c r="I620" s="2" t="s">
        <v>132</v>
      </c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 t="s">
        <v>3184</v>
      </c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</row>
    <row r="621" spans="1:34" x14ac:dyDescent="0.25">
      <c r="A621" s="2">
        <v>324441</v>
      </c>
      <c r="B621" s="2" t="s">
        <v>3464</v>
      </c>
      <c r="C621" s="2" t="s">
        <v>3465</v>
      </c>
      <c r="D621" s="2" t="s">
        <v>667</v>
      </c>
      <c r="E621" s="2"/>
      <c r="F621" s="2"/>
      <c r="G621" s="2"/>
      <c r="H621" s="2"/>
      <c r="I621" s="2" t="s">
        <v>132</v>
      </c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 t="s">
        <v>3184</v>
      </c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</row>
    <row r="622" spans="1:34" x14ac:dyDescent="0.25">
      <c r="A622" s="2">
        <v>328462</v>
      </c>
      <c r="B622" s="2" t="s">
        <v>3433</v>
      </c>
      <c r="C622" s="2" t="s">
        <v>244</v>
      </c>
      <c r="D622" s="2" t="s">
        <v>1366</v>
      </c>
      <c r="E622" s="2"/>
      <c r="F622" s="2"/>
      <c r="G622" s="2"/>
      <c r="H622" s="2"/>
      <c r="I622" s="2" t="s">
        <v>132</v>
      </c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 t="s">
        <v>3184</v>
      </c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</row>
    <row r="623" spans="1:34" x14ac:dyDescent="0.25">
      <c r="A623" s="2">
        <v>330049</v>
      </c>
      <c r="B623" s="2" t="s">
        <v>3424</v>
      </c>
      <c r="C623" s="2" t="s">
        <v>321</v>
      </c>
      <c r="D623" s="2" t="s">
        <v>1593</v>
      </c>
      <c r="E623" s="2"/>
      <c r="F623" s="2"/>
      <c r="G623" s="2"/>
      <c r="H623" s="2"/>
      <c r="I623" s="2" t="s">
        <v>132</v>
      </c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 t="s">
        <v>3184</v>
      </c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</row>
    <row r="624" spans="1:34" x14ac:dyDescent="0.25">
      <c r="A624" s="2">
        <v>305400</v>
      </c>
      <c r="B624" s="2" t="s">
        <v>3516</v>
      </c>
      <c r="C624" s="2" t="s">
        <v>499</v>
      </c>
      <c r="D624" s="2" t="s">
        <v>275</v>
      </c>
      <c r="E624" s="2"/>
      <c r="F624" s="2"/>
      <c r="G624" s="2"/>
      <c r="H624" s="2"/>
      <c r="I624" s="2" t="s">
        <v>132</v>
      </c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 t="s">
        <v>3184</v>
      </c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 t="s">
        <v>3162</v>
      </c>
      <c r="AH624" s="2"/>
    </row>
    <row r="625" spans="1:34" x14ac:dyDescent="0.25">
      <c r="A625" s="2">
        <v>323744</v>
      </c>
      <c r="B625" s="2" t="s">
        <v>3472</v>
      </c>
      <c r="C625" s="2" t="s">
        <v>321</v>
      </c>
      <c r="D625" s="2" t="s">
        <v>389</v>
      </c>
      <c r="E625" s="2"/>
      <c r="F625" s="2"/>
      <c r="G625" s="2"/>
      <c r="H625" s="2"/>
      <c r="I625" s="2" t="s">
        <v>132</v>
      </c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 t="s">
        <v>3184</v>
      </c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 t="s">
        <v>3162</v>
      </c>
      <c r="AH625" s="2"/>
    </row>
    <row r="626" spans="1:34" x14ac:dyDescent="0.25">
      <c r="A626" s="2">
        <v>326539</v>
      </c>
      <c r="B626" s="2" t="s">
        <v>3150</v>
      </c>
      <c r="C626" s="2" t="s">
        <v>328</v>
      </c>
      <c r="D626" s="2" t="s">
        <v>319</v>
      </c>
      <c r="E626" s="2"/>
      <c r="F626" s="2"/>
      <c r="G626" s="2"/>
      <c r="H626" s="2"/>
      <c r="I626" s="2" t="s">
        <v>132</v>
      </c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 t="s">
        <v>3178</v>
      </c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</row>
    <row r="627" spans="1:34" x14ac:dyDescent="0.25">
      <c r="A627" s="2">
        <v>332741</v>
      </c>
      <c r="B627" s="2" t="s">
        <v>1161</v>
      </c>
      <c r="C627" s="2" t="s">
        <v>244</v>
      </c>
      <c r="D627" s="2" t="s">
        <v>695</v>
      </c>
      <c r="E627" s="2" t="s">
        <v>77</v>
      </c>
      <c r="F627" s="2">
        <v>33689</v>
      </c>
      <c r="G627" s="2" t="s">
        <v>338</v>
      </c>
      <c r="H627" s="2" t="s">
        <v>17</v>
      </c>
      <c r="I627" s="2" t="s">
        <v>132</v>
      </c>
      <c r="J627" s="2" t="s">
        <v>1080</v>
      </c>
      <c r="K627" s="2"/>
      <c r="L627" s="2" t="s">
        <v>31</v>
      </c>
      <c r="M627" s="2"/>
      <c r="N627" s="2"/>
      <c r="O627" s="2"/>
      <c r="P627" s="2"/>
      <c r="Q627" s="2"/>
      <c r="R627" s="2"/>
      <c r="S627" s="2"/>
      <c r="T627" s="2"/>
      <c r="U627" s="2"/>
      <c r="V627" s="2" t="s">
        <v>3172</v>
      </c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</row>
    <row r="628" spans="1:34" x14ac:dyDescent="0.25">
      <c r="A628" s="2">
        <v>313431</v>
      </c>
      <c r="B628" s="2" t="s">
        <v>500</v>
      </c>
      <c r="C628" s="2" t="s">
        <v>321</v>
      </c>
      <c r="D628" s="2" t="s">
        <v>1856</v>
      </c>
      <c r="E628" s="2" t="s">
        <v>77</v>
      </c>
      <c r="F628" s="2">
        <v>29665</v>
      </c>
      <c r="G628" s="2" t="s">
        <v>1857</v>
      </c>
      <c r="H628" s="2"/>
      <c r="I628" s="2" t="s">
        <v>132</v>
      </c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 t="s">
        <v>3172</v>
      </c>
      <c r="W628" s="2"/>
      <c r="X628" s="2"/>
      <c r="Y628" s="2"/>
      <c r="Z628" s="2"/>
      <c r="AA628" s="2"/>
      <c r="AB628" s="2"/>
      <c r="AC628" s="2"/>
      <c r="AD628" s="2" t="s">
        <v>3162</v>
      </c>
      <c r="AE628" s="2" t="s">
        <v>3162</v>
      </c>
      <c r="AF628" s="2" t="s">
        <v>3162</v>
      </c>
      <c r="AG628" s="2" t="s">
        <v>3162</v>
      </c>
      <c r="AH628" s="2"/>
    </row>
    <row r="629" spans="1:34" x14ac:dyDescent="0.25">
      <c r="A629" s="2">
        <v>328267</v>
      </c>
      <c r="B629" s="2" t="s">
        <v>3143</v>
      </c>
      <c r="C629" s="2" t="s">
        <v>251</v>
      </c>
      <c r="D629" s="2" t="s">
        <v>299</v>
      </c>
      <c r="E629" s="2"/>
      <c r="F629" s="2"/>
      <c r="G629" s="2"/>
      <c r="H629" s="2"/>
      <c r="I629" s="2" t="s">
        <v>132</v>
      </c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 t="s">
        <v>3172</v>
      </c>
      <c r="W629" s="2" t="s">
        <v>3162</v>
      </c>
      <c r="X629" s="2" t="s">
        <v>3162</v>
      </c>
      <c r="Y629" s="2" t="s">
        <v>3162</v>
      </c>
      <c r="Z629" s="2" t="s">
        <v>3162</v>
      </c>
      <c r="AA629" s="2" t="s">
        <v>3162</v>
      </c>
      <c r="AB629" s="2" t="s">
        <v>3162</v>
      </c>
      <c r="AC629" s="2" t="s">
        <v>3162</v>
      </c>
      <c r="AD629" s="2" t="s">
        <v>3162</v>
      </c>
      <c r="AE629" s="2" t="s">
        <v>3162</v>
      </c>
      <c r="AF629" s="2" t="s">
        <v>3162</v>
      </c>
      <c r="AG629" s="2" t="s">
        <v>3162</v>
      </c>
      <c r="AH629" s="2"/>
    </row>
    <row r="630" spans="1:34" x14ac:dyDescent="0.25">
      <c r="A630" s="2">
        <v>321178</v>
      </c>
      <c r="B630" s="2" t="s">
        <v>1858</v>
      </c>
      <c r="C630" s="2" t="s">
        <v>249</v>
      </c>
      <c r="D630" s="2" t="s">
        <v>269</v>
      </c>
      <c r="E630" s="2" t="s">
        <v>78</v>
      </c>
      <c r="F630" s="2"/>
      <c r="G630" s="2" t="s">
        <v>19</v>
      </c>
      <c r="H630" s="2" t="s">
        <v>17</v>
      </c>
      <c r="I630" s="2" t="s">
        <v>132</v>
      </c>
      <c r="J630" s="2" t="s">
        <v>1080</v>
      </c>
      <c r="K630" s="2"/>
      <c r="L630" s="2" t="s">
        <v>19</v>
      </c>
      <c r="M630" s="2"/>
      <c r="N630" s="2"/>
      <c r="O630" s="2"/>
      <c r="P630" s="2"/>
      <c r="Q630" s="2"/>
      <c r="R630" s="2"/>
      <c r="S630" s="2"/>
      <c r="T630" s="2"/>
      <c r="U630" s="2"/>
      <c r="V630" s="2" t="s">
        <v>3175</v>
      </c>
      <c r="W630" s="2"/>
      <c r="X630" s="2"/>
      <c r="Y630" s="2"/>
      <c r="Z630" s="2"/>
      <c r="AA630" s="2"/>
      <c r="AB630" s="2"/>
      <c r="AC630" s="2"/>
      <c r="AD630" s="2"/>
      <c r="AE630" s="2"/>
      <c r="AF630" s="2" t="s">
        <v>3162</v>
      </c>
      <c r="AG630" s="2" t="s">
        <v>3162</v>
      </c>
      <c r="AH630" s="2"/>
    </row>
    <row r="631" spans="1:34" x14ac:dyDescent="0.25">
      <c r="A631" s="2">
        <v>322274</v>
      </c>
      <c r="B631" s="2" t="s">
        <v>1717</v>
      </c>
      <c r="C631" s="2" t="s">
        <v>228</v>
      </c>
      <c r="D631" s="2" t="s">
        <v>1718</v>
      </c>
      <c r="E631" s="2" t="s">
        <v>77</v>
      </c>
      <c r="F631" s="2">
        <v>31048</v>
      </c>
      <c r="G631" s="2" t="s">
        <v>615</v>
      </c>
      <c r="H631" s="2" t="s">
        <v>17</v>
      </c>
      <c r="I631" s="2" t="s">
        <v>132</v>
      </c>
      <c r="J631" s="2" t="s">
        <v>15</v>
      </c>
      <c r="K631" s="2"/>
      <c r="L631" s="2" t="s">
        <v>28</v>
      </c>
      <c r="M631" s="2"/>
      <c r="N631" s="2"/>
      <c r="O631" s="2"/>
      <c r="P631" s="2"/>
      <c r="Q631" s="2"/>
      <c r="R631" s="2"/>
      <c r="S631" s="2"/>
      <c r="T631" s="2"/>
      <c r="U631" s="2"/>
      <c r="V631" s="2" t="s">
        <v>3174</v>
      </c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</row>
    <row r="632" spans="1:34" x14ac:dyDescent="0.25">
      <c r="A632" s="2">
        <v>324522</v>
      </c>
      <c r="B632" s="2" t="s">
        <v>1515</v>
      </c>
      <c r="C632" s="2" t="s">
        <v>211</v>
      </c>
      <c r="D632" s="2" t="s">
        <v>426</v>
      </c>
      <c r="E632" s="2" t="s">
        <v>77</v>
      </c>
      <c r="F632" s="2">
        <v>31114</v>
      </c>
      <c r="G632" s="2" t="s">
        <v>217</v>
      </c>
      <c r="H632" s="2" t="s">
        <v>20</v>
      </c>
      <c r="I632" s="2" t="s">
        <v>132</v>
      </c>
      <c r="J632" s="2" t="s">
        <v>1080</v>
      </c>
      <c r="K632" s="2"/>
      <c r="L632" s="2" t="s">
        <v>19</v>
      </c>
      <c r="M632" s="2"/>
      <c r="N632" s="2"/>
      <c r="O632" s="2"/>
      <c r="P632" s="2"/>
      <c r="Q632" s="2"/>
      <c r="R632" s="2"/>
      <c r="S632" s="2"/>
      <c r="T632" s="2"/>
      <c r="U632" s="2"/>
      <c r="V632" s="2" t="s">
        <v>3177</v>
      </c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</row>
    <row r="633" spans="1:34" x14ac:dyDescent="0.25">
      <c r="A633" s="2">
        <v>333246</v>
      </c>
      <c r="B633" s="2" t="s">
        <v>3138</v>
      </c>
      <c r="C633" s="2" t="s">
        <v>228</v>
      </c>
      <c r="D633" s="2" t="s">
        <v>353</v>
      </c>
      <c r="E633" s="2" t="s">
        <v>78</v>
      </c>
      <c r="F633" s="2">
        <v>35091</v>
      </c>
      <c r="G633" s="2" t="s">
        <v>874</v>
      </c>
      <c r="H633" s="2" t="s">
        <v>17</v>
      </c>
      <c r="I633" s="2" t="s">
        <v>132</v>
      </c>
      <c r="J633" s="2" t="s">
        <v>1080</v>
      </c>
      <c r="K633" s="2"/>
      <c r="L633" s="2" t="s">
        <v>31</v>
      </c>
      <c r="M633" s="2"/>
      <c r="N633" s="2"/>
      <c r="O633" s="2"/>
      <c r="P633" s="2"/>
      <c r="Q633" s="2"/>
      <c r="R633" s="2"/>
      <c r="S633" s="2"/>
      <c r="T633" s="2"/>
      <c r="U633" s="2"/>
      <c r="V633" s="2" t="s">
        <v>3179</v>
      </c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</row>
    <row r="634" spans="1:34" x14ac:dyDescent="0.25">
      <c r="A634" s="2">
        <v>321302</v>
      </c>
      <c r="B634" s="2" t="s">
        <v>3484</v>
      </c>
      <c r="C634" s="2" t="s">
        <v>228</v>
      </c>
      <c r="D634" s="2" t="s">
        <v>236</v>
      </c>
      <c r="E634" s="2"/>
      <c r="F634" s="2"/>
      <c r="G634" s="2"/>
      <c r="H634" s="2"/>
      <c r="I634" s="2" t="s">
        <v>132</v>
      </c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 t="s">
        <v>3185</v>
      </c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</row>
    <row r="635" spans="1:34" x14ac:dyDescent="0.25">
      <c r="A635" s="2">
        <v>323515</v>
      </c>
      <c r="B635" s="2" t="s">
        <v>3475</v>
      </c>
      <c r="C635" s="2" t="s">
        <v>658</v>
      </c>
      <c r="D635" s="2" t="s">
        <v>3404</v>
      </c>
      <c r="E635" s="2"/>
      <c r="F635" s="2"/>
      <c r="G635" s="2"/>
      <c r="H635" s="2"/>
      <c r="I635" s="2" t="s">
        <v>132</v>
      </c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 t="s">
        <v>3185</v>
      </c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</row>
    <row r="636" spans="1:34" x14ac:dyDescent="0.25">
      <c r="A636" s="2">
        <v>324360</v>
      </c>
      <c r="B636" s="2" t="s">
        <v>3466</v>
      </c>
      <c r="C636" s="2" t="s">
        <v>373</v>
      </c>
      <c r="D636" s="2" t="s">
        <v>397</v>
      </c>
      <c r="E636" s="2"/>
      <c r="F636" s="2"/>
      <c r="G636" s="2"/>
      <c r="H636" s="2"/>
      <c r="I636" s="2" t="s">
        <v>132</v>
      </c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 t="s">
        <v>3185</v>
      </c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</row>
    <row r="637" spans="1:34" x14ac:dyDescent="0.25">
      <c r="A637" s="2">
        <v>326523</v>
      </c>
      <c r="B637" s="2" t="s">
        <v>3448</v>
      </c>
      <c r="C637" s="2" t="s">
        <v>653</v>
      </c>
      <c r="D637" s="2" t="s">
        <v>502</v>
      </c>
      <c r="E637" s="2"/>
      <c r="F637" s="2"/>
      <c r="G637" s="2"/>
      <c r="H637" s="2"/>
      <c r="I637" s="2" t="s">
        <v>132</v>
      </c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 t="s">
        <v>3185</v>
      </c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</row>
    <row r="638" spans="1:34" x14ac:dyDescent="0.25">
      <c r="A638" s="2">
        <v>328437</v>
      </c>
      <c r="B638" s="2" t="s">
        <v>3434</v>
      </c>
      <c r="C638" s="2" t="s">
        <v>453</v>
      </c>
      <c r="D638" s="2" t="s">
        <v>571</v>
      </c>
      <c r="E638" s="2"/>
      <c r="F638" s="2"/>
      <c r="G638" s="2"/>
      <c r="H638" s="2"/>
      <c r="I638" s="2" t="s">
        <v>132</v>
      </c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 t="s">
        <v>3185</v>
      </c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</row>
    <row r="639" spans="1:34" x14ac:dyDescent="0.25">
      <c r="A639" s="2">
        <v>328512</v>
      </c>
      <c r="B639" s="2" t="s">
        <v>3432</v>
      </c>
      <c r="C639" s="2" t="s">
        <v>244</v>
      </c>
      <c r="D639" s="2" t="s">
        <v>519</v>
      </c>
      <c r="E639" s="2"/>
      <c r="F639" s="2"/>
      <c r="G639" s="2"/>
      <c r="H639" s="2"/>
      <c r="I639" s="2" t="s">
        <v>132</v>
      </c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 t="s">
        <v>3185</v>
      </c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</row>
    <row r="640" spans="1:34" x14ac:dyDescent="0.25">
      <c r="A640" s="2">
        <v>337403</v>
      </c>
      <c r="B640" s="2" t="s">
        <v>2405</v>
      </c>
      <c r="C640" s="2" t="s">
        <v>344</v>
      </c>
      <c r="D640" s="2" t="s">
        <v>747</v>
      </c>
      <c r="E640" s="2" t="s">
        <v>78</v>
      </c>
      <c r="F640" s="2">
        <v>27224</v>
      </c>
      <c r="G640" s="2" t="s">
        <v>2406</v>
      </c>
      <c r="H640" s="2" t="s">
        <v>17</v>
      </c>
      <c r="I640" s="2" t="s">
        <v>132</v>
      </c>
      <c r="J640" s="2" t="s">
        <v>1080</v>
      </c>
      <c r="K640" s="2"/>
      <c r="L640" s="2" t="s">
        <v>31</v>
      </c>
      <c r="M640" s="2"/>
      <c r="N640" s="2"/>
      <c r="O640" s="2"/>
      <c r="P640" s="2"/>
      <c r="Q640" s="2"/>
      <c r="R640" s="2"/>
      <c r="S640" s="2"/>
      <c r="T640" s="2"/>
      <c r="U640" s="2"/>
      <c r="V640" s="2" t="s">
        <v>3525</v>
      </c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</row>
    <row r="641" spans="1:34" x14ac:dyDescent="0.25">
      <c r="A641" s="2">
        <v>339270</v>
      </c>
      <c r="B641" s="2" t="s">
        <v>3062</v>
      </c>
      <c r="C641" s="2" t="s">
        <v>228</v>
      </c>
      <c r="D641" s="2" t="s">
        <v>3063</v>
      </c>
      <c r="E641" s="2" t="s">
        <v>77</v>
      </c>
      <c r="F641" s="2"/>
      <c r="G641" s="2" t="s">
        <v>19</v>
      </c>
      <c r="H641" s="2" t="s">
        <v>17</v>
      </c>
      <c r="I641" s="2" t="s">
        <v>132</v>
      </c>
      <c r="J641" s="2" t="s">
        <v>15</v>
      </c>
      <c r="K641" s="2">
        <v>2005</v>
      </c>
      <c r="L641" s="2" t="s">
        <v>19</v>
      </c>
      <c r="M641" s="2"/>
      <c r="N641" s="2"/>
      <c r="O641" s="2"/>
      <c r="P641" s="2"/>
      <c r="Q641" s="2"/>
      <c r="R641" s="2"/>
      <c r="S641" s="2"/>
      <c r="T641" s="2"/>
      <c r="U641" s="2"/>
      <c r="V641" s="2" t="s">
        <v>3526</v>
      </c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</row>
    <row r="642" spans="1:34" x14ac:dyDescent="0.25">
      <c r="A642" s="2">
        <v>328027</v>
      </c>
      <c r="B642" s="2" t="s">
        <v>3142</v>
      </c>
      <c r="C642" s="2" t="s">
        <v>214</v>
      </c>
      <c r="D642" s="2" t="s">
        <v>393</v>
      </c>
      <c r="E642" s="2" t="s">
        <v>77</v>
      </c>
      <c r="F642" s="2">
        <v>34613</v>
      </c>
      <c r="G642" s="2" t="s">
        <v>31</v>
      </c>
      <c r="H642" s="2" t="s">
        <v>17</v>
      </c>
      <c r="I642" s="2" t="s">
        <v>132</v>
      </c>
      <c r="J642" s="2" t="s">
        <v>1080</v>
      </c>
      <c r="K642" s="2"/>
      <c r="L642" s="2" t="s">
        <v>31</v>
      </c>
      <c r="M642" s="2"/>
      <c r="N642" s="2"/>
      <c r="O642" s="2"/>
      <c r="P642" s="2"/>
      <c r="Q642" s="2"/>
      <c r="R642" s="2"/>
      <c r="S642" s="2"/>
      <c r="T642" s="2"/>
      <c r="U642" s="2"/>
      <c r="V642" s="2" t="s">
        <v>3173</v>
      </c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</row>
    <row r="643" spans="1:34" x14ac:dyDescent="0.25">
      <c r="A643" s="2">
        <v>310892</v>
      </c>
      <c r="B643" s="2" t="s">
        <v>3140</v>
      </c>
      <c r="C643" s="2" t="s">
        <v>247</v>
      </c>
      <c r="D643" s="2" t="s">
        <v>3141</v>
      </c>
      <c r="E643" s="2" t="s">
        <v>77</v>
      </c>
      <c r="F643" s="2">
        <v>30695</v>
      </c>
      <c r="G643" s="2" t="s">
        <v>2432</v>
      </c>
      <c r="H643" s="2" t="s">
        <v>17</v>
      </c>
      <c r="I643" s="2" t="s">
        <v>132</v>
      </c>
      <c r="J643" s="2" t="s">
        <v>1080</v>
      </c>
      <c r="K643" s="2"/>
      <c r="L643" s="2" t="s">
        <v>48</v>
      </c>
      <c r="M643" s="2"/>
      <c r="N643" s="2"/>
      <c r="O643" s="2"/>
      <c r="P643" s="2"/>
      <c r="Q643" s="2"/>
      <c r="R643" s="2"/>
      <c r="S643" s="2"/>
      <c r="T643" s="2"/>
      <c r="U643" s="2"/>
      <c r="V643" s="2" t="s">
        <v>3173</v>
      </c>
      <c r="W643" s="2"/>
      <c r="X643" s="2"/>
      <c r="Y643" s="2"/>
      <c r="Z643" s="2"/>
      <c r="AA643" s="2"/>
      <c r="AB643" s="2"/>
      <c r="AC643" s="2"/>
      <c r="AD643" s="2"/>
      <c r="AE643" s="2" t="s">
        <v>3162</v>
      </c>
      <c r="AF643" s="2" t="s">
        <v>3162</v>
      </c>
      <c r="AG643" s="2" t="s">
        <v>3162</v>
      </c>
      <c r="AH643" s="2"/>
    </row>
    <row r="644" spans="1:34" x14ac:dyDescent="0.25">
      <c r="A644" s="2">
        <v>322736</v>
      </c>
      <c r="B644" s="2" t="s">
        <v>1704</v>
      </c>
      <c r="C644" s="2" t="s">
        <v>2810</v>
      </c>
      <c r="D644" s="2" t="s">
        <v>2746</v>
      </c>
      <c r="E644" s="2" t="s">
        <v>77</v>
      </c>
      <c r="F644" s="2">
        <v>34085</v>
      </c>
      <c r="G644" s="2" t="s">
        <v>833</v>
      </c>
      <c r="H644" s="2" t="s">
        <v>17</v>
      </c>
      <c r="I644" s="2" t="s">
        <v>132</v>
      </c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 t="s">
        <v>3173</v>
      </c>
      <c r="W644" s="2"/>
      <c r="X644" s="2"/>
      <c r="Y644" s="2"/>
      <c r="Z644" s="2"/>
      <c r="AA644" s="2"/>
      <c r="AB644" s="2"/>
      <c r="AC644" s="2" t="s">
        <v>3162</v>
      </c>
      <c r="AD644" s="2" t="s">
        <v>3162</v>
      </c>
      <c r="AE644" s="2" t="s">
        <v>3162</v>
      </c>
      <c r="AF644" s="2" t="s">
        <v>3162</v>
      </c>
      <c r="AG644" s="2" t="s">
        <v>3162</v>
      </c>
      <c r="AH644" s="2"/>
    </row>
    <row r="645" spans="1:34" x14ac:dyDescent="0.25">
      <c r="A645" s="2">
        <v>332365</v>
      </c>
      <c r="B645" s="2" t="s">
        <v>3139</v>
      </c>
      <c r="C645" s="2" t="s">
        <v>233</v>
      </c>
      <c r="D645" s="2" t="s">
        <v>346</v>
      </c>
      <c r="E645" s="2" t="s">
        <v>77</v>
      </c>
      <c r="F645" s="2">
        <v>33970</v>
      </c>
      <c r="G645" s="2" t="s">
        <v>616</v>
      </c>
      <c r="H645" s="2" t="s">
        <v>17</v>
      </c>
      <c r="I645" s="2" t="s">
        <v>132</v>
      </c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 t="s">
        <v>3173</v>
      </c>
      <c r="W645" s="2"/>
      <c r="X645" s="2"/>
      <c r="Y645" s="2"/>
      <c r="Z645" s="2"/>
      <c r="AA645" s="2"/>
      <c r="AB645" s="2"/>
      <c r="AC645" s="2"/>
      <c r="AD645" s="2" t="s">
        <v>3162</v>
      </c>
      <c r="AE645" s="2" t="s">
        <v>3162</v>
      </c>
      <c r="AF645" s="2" t="s">
        <v>3162</v>
      </c>
      <c r="AG645" s="2" t="s">
        <v>3162</v>
      </c>
      <c r="AH645" s="2"/>
    </row>
    <row r="646" spans="1:34" x14ac:dyDescent="0.25">
      <c r="A646" s="2">
        <v>317891</v>
      </c>
      <c r="B646" s="2" t="s">
        <v>1144</v>
      </c>
      <c r="C646" s="2" t="s">
        <v>1732</v>
      </c>
      <c r="D646" s="2" t="s">
        <v>525</v>
      </c>
      <c r="E646" s="2" t="s">
        <v>77</v>
      </c>
      <c r="F646" s="2">
        <v>28927</v>
      </c>
      <c r="G646" s="2" t="s">
        <v>19</v>
      </c>
      <c r="H646" s="2" t="s">
        <v>17</v>
      </c>
      <c r="I646" s="2" t="s">
        <v>132</v>
      </c>
      <c r="J646" s="2" t="s">
        <v>1080</v>
      </c>
      <c r="K646" s="2"/>
      <c r="L646" s="2" t="s">
        <v>19</v>
      </c>
      <c r="M646" s="2"/>
      <c r="N646" s="2"/>
      <c r="O646" s="2"/>
      <c r="P646" s="2"/>
      <c r="Q646" s="2"/>
      <c r="R646" s="2"/>
      <c r="S646" s="2"/>
      <c r="T646" s="2"/>
      <c r="U646" s="2"/>
      <c r="V646" s="2" t="s">
        <v>3527</v>
      </c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</row>
    <row r="647" spans="1:34" x14ac:dyDescent="0.25">
      <c r="A647" s="2">
        <v>325587</v>
      </c>
      <c r="B647" s="2" t="s">
        <v>2485</v>
      </c>
      <c r="C647" s="2" t="s">
        <v>214</v>
      </c>
      <c r="D647" s="2" t="s">
        <v>757</v>
      </c>
      <c r="E647" s="2" t="s">
        <v>77</v>
      </c>
      <c r="F647" s="2">
        <v>29399</v>
      </c>
      <c r="G647" s="2" t="s">
        <v>19</v>
      </c>
      <c r="H647" s="2" t="s">
        <v>17</v>
      </c>
      <c r="I647" s="2" t="s">
        <v>132</v>
      </c>
      <c r="J647" s="2" t="s">
        <v>1080</v>
      </c>
      <c r="K647" s="2"/>
      <c r="L647" s="2" t="s">
        <v>19</v>
      </c>
      <c r="M647" s="2"/>
      <c r="N647" s="2"/>
      <c r="O647" s="2"/>
      <c r="P647" s="2"/>
      <c r="Q647" s="2"/>
      <c r="R647" s="2"/>
      <c r="S647" s="2"/>
      <c r="T647" s="2"/>
      <c r="U647" s="2"/>
      <c r="V647" s="2" t="s">
        <v>3527</v>
      </c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</row>
    <row r="648" spans="1:34" x14ac:dyDescent="0.25">
      <c r="A648" s="2">
        <v>327839</v>
      </c>
      <c r="B648" s="2" t="s">
        <v>2430</v>
      </c>
      <c r="C648" s="2" t="s">
        <v>271</v>
      </c>
      <c r="D648" s="2" t="s">
        <v>665</v>
      </c>
      <c r="E648" s="2" t="s">
        <v>77</v>
      </c>
      <c r="F648" s="2">
        <v>32234</v>
      </c>
      <c r="G648" s="2" t="s">
        <v>2431</v>
      </c>
      <c r="H648" s="2" t="s">
        <v>17</v>
      </c>
      <c r="I648" s="2" t="s">
        <v>132</v>
      </c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 t="s">
        <v>3527</v>
      </c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</row>
    <row r="649" spans="1:34" x14ac:dyDescent="0.25">
      <c r="A649" s="2">
        <v>327966</v>
      </c>
      <c r="B649" s="2" t="s">
        <v>2160</v>
      </c>
      <c r="C649" s="2" t="s">
        <v>318</v>
      </c>
      <c r="D649" s="2" t="s">
        <v>231</v>
      </c>
      <c r="E649" s="2" t="s">
        <v>77</v>
      </c>
      <c r="F649" s="2">
        <v>33239</v>
      </c>
      <c r="G649" s="2" t="s">
        <v>2138</v>
      </c>
      <c r="H649" s="2" t="s">
        <v>17</v>
      </c>
      <c r="I649" s="2" t="s">
        <v>132</v>
      </c>
      <c r="J649" s="2" t="s">
        <v>1080</v>
      </c>
      <c r="K649" s="2"/>
      <c r="L649" s="2" t="s">
        <v>19</v>
      </c>
      <c r="M649" s="2"/>
      <c r="N649" s="2"/>
      <c r="O649" s="2"/>
      <c r="P649" s="2"/>
      <c r="Q649" s="2"/>
      <c r="R649" s="2"/>
      <c r="S649" s="2"/>
      <c r="T649" s="2"/>
      <c r="U649" s="2"/>
      <c r="V649" s="2" t="s">
        <v>3527</v>
      </c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</row>
    <row r="650" spans="1:34" x14ac:dyDescent="0.25">
      <c r="A650" s="2">
        <v>330180</v>
      </c>
      <c r="B650" s="2" t="s">
        <v>3006</v>
      </c>
      <c r="C650" s="2" t="s">
        <v>362</v>
      </c>
      <c r="D650" s="2" t="s">
        <v>671</v>
      </c>
      <c r="E650" s="2" t="s">
        <v>78</v>
      </c>
      <c r="F650" s="2">
        <v>32575</v>
      </c>
      <c r="G650" s="2" t="s">
        <v>276</v>
      </c>
      <c r="H650" s="2" t="s">
        <v>17</v>
      </c>
      <c r="I650" s="2" t="s">
        <v>132</v>
      </c>
      <c r="J650" s="2" t="s">
        <v>1080</v>
      </c>
      <c r="K650" s="2"/>
      <c r="L650" s="2" t="s">
        <v>31</v>
      </c>
      <c r="M650" s="2"/>
      <c r="N650" s="2"/>
      <c r="O650" s="2"/>
      <c r="P650" s="2"/>
      <c r="Q650" s="2"/>
      <c r="R650" s="2"/>
      <c r="S650" s="2"/>
      <c r="T650" s="2"/>
      <c r="U650" s="2"/>
      <c r="V650" s="2" t="s">
        <v>3527</v>
      </c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</row>
    <row r="651" spans="1:34" x14ac:dyDescent="0.25">
      <c r="A651" s="2">
        <v>331320</v>
      </c>
      <c r="B651" s="2" t="s">
        <v>2314</v>
      </c>
      <c r="C651" s="2" t="s">
        <v>271</v>
      </c>
      <c r="D651" s="2" t="s">
        <v>794</v>
      </c>
      <c r="E651" s="2" t="s">
        <v>77</v>
      </c>
      <c r="F651" s="2">
        <v>30730</v>
      </c>
      <c r="G651" s="2" t="s">
        <v>1472</v>
      </c>
      <c r="H651" s="2" t="s">
        <v>17</v>
      </c>
      <c r="I651" s="2" t="s">
        <v>132</v>
      </c>
      <c r="J651" s="2" t="s">
        <v>1080</v>
      </c>
      <c r="K651" s="2"/>
      <c r="L651" s="2" t="s">
        <v>59</v>
      </c>
      <c r="M651" s="2"/>
      <c r="N651" s="2"/>
      <c r="O651" s="2"/>
      <c r="P651" s="2"/>
      <c r="Q651" s="2"/>
      <c r="R651" s="2"/>
      <c r="S651" s="2"/>
      <c r="T651" s="2"/>
      <c r="U651" s="2"/>
      <c r="V651" s="2" t="s">
        <v>3527</v>
      </c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</row>
    <row r="652" spans="1:34" x14ac:dyDescent="0.25">
      <c r="A652" s="2">
        <v>332283</v>
      </c>
      <c r="B652" s="2" t="s">
        <v>2678</v>
      </c>
      <c r="C652" s="2" t="s">
        <v>328</v>
      </c>
      <c r="D652" s="2" t="s">
        <v>400</v>
      </c>
      <c r="E652" s="2" t="s">
        <v>78</v>
      </c>
      <c r="F652" s="2">
        <v>33491</v>
      </c>
      <c r="G652" s="2" t="s">
        <v>418</v>
      </c>
      <c r="H652" s="2" t="s">
        <v>17</v>
      </c>
      <c r="I652" s="2" t="s">
        <v>132</v>
      </c>
      <c r="J652" s="2" t="s">
        <v>1080</v>
      </c>
      <c r="K652" s="2"/>
      <c r="L652" s="2" t="s">
        <v>74</v>
      </c>
      <c r="M652" s="2"/>
      <c r="N652" s="2"/>
      <c r="O652" s="2"/>
      <c r="P652" s="2"/>
      <c r="Q652" s="2"/>
      <c r="R652" s="2"/>
      <c r="S652" s="2"/>
      <c r="T652" s="2"/>
      <c r="U652" s="2"/>
      <c r="V652" s="2" t="s">
        <v>3527</v>
      </c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</row>
    <row r="653" spans="1:34" x14ac:dyDescent="0.25">
      <c r="A653" s="2">
        <v>332759</v>
      </c>
      <c r="B653" s="2" t="s">
        <v>2298</v>
      </c>
      <c r="C653" s="2" t="s">
        <v>412</v>
      </c>
      <c r="D653" s="2" t="s">
        <v>2299</v>
      </c>
      <c r="E653" s="2" t="s">
        <v>77</v>
      </c>
      <c r="F653" s="2">
        <v>36540</v>
      </c>
      <c r="G653" s="2" t="s">
        <v>19</v>
      </c>
      <c r="H653" s="2" t="s">
        <v>17</v>
      </c>
      <c r="I653" s="2" t="s">
        <v>132</v>
      </c>
      <c r="J653" s="2" t="s">
        <v>1110</v>
      </c>
      <c r="K653" s="2"/>
      <c r="L653" s="2" t="s">
        <v>19</v>
      </c>
      <c r="M653" s="2"/>
      <c r="N653" s="2"/>
      <c r="O653" s="2"/>
      <c r="P653" s="2"/>
      <c r="Q653" s="2"/>
      <c r="R653" s="2">
        <v>5060</v>
      </c>
      <c r="S653" s="2">
        <v>45512</v>
      </c>
      <c r="T653" s="2">
        <v>20000</v>
      </c>
      <c r="U653" s="2"/>
      <c r="V653" s="2" t="s">
        <v>3527</v>
      </c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</row>
    <row r="654" spans="1:34" x14ac:dyDescent="0.25">
      <c r="A654" s="2">
        <v>333113</v>
      </c>
      <c r="B654" s="2" t="s">
        <v>2756</v>
      </c>
      <c r="C654" s="2" t="s">
        <v>533</v>
      </c>
      <c r="D654" s="2" t="s">
        <v>2757</v>
      </c>
      <c r="E654" s="2" t="s">
        <v>78</v>
      </c>
      <c r="F654" s="2">
        <v>35965</v>
      </c>
      <c r="G654" s="2" t="s">
        <v>2758</v>
      </c>
      <c r="H654" s="2" t="s">
        <v>17</v>
      </c>
      <c r="I654" s="2" t="s">
        <v>132</v>
      </c>
      <c r="J654" s="2" t="s">
        <v>1080</v>
      </c>
      <c r="K654" s="2"/>
      <c r="L654" s="2" t="s">
        <v>71</v>
      </c>
      <c r="M654" s="2"/>
      <c r="N654" s="2"/>
      <c r="O654" s="2"/>
      <c r="P654" s="2"/>
      <c r="Q654" s="2"/>
      <c r="R654" s="2"/>
      <c r="S654" s="2"/>
      <c r="T654" s="2"/>
      <c r="U654" s="2"/>
      <c r="V654" s="2" t="s">
        <v>3527</v>
      </c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</row>
    <row r="655" spans="1:34" x14ac:dyDescent="0.25">
      <c r="A655" s="2">
        <v>333197</v>
      </c>
      <c r="B655" s="2" t="s">
        <v>2561</v>
      </c>
      <c r="C655" s="2" t="s">
        <v>284</v>
      </c>
      <c r="D655" s="2" t="s">
        <v>336</v>
      </c>
      <c r="E655" s="2" t="s">
        <v>78</v>
      </c>
      <c r="F655" s="2">
        <v>33939</v>
      </c>
      <c r="G655" s="2" t="s">
        <v>2562</v>
      </c>
      <c r="H655" s="2" t="s">
        <v>17</v>
      </c>
      <c r="I655" s="2" t="s">
        <v>132</v>
      </c>
      <c r="J655" s="2" t="s">
        <v>1080</v>
      </c>
      <c r="K655" s="2"/>
      <c r="L655" s="2" t="s">
        <v>41</v>
      </c>
      <c r="M655" s="2"/>
      <c r="N655" s="2"/>
      <c r="O655" s="2"/>
      <c r="P655" s="2"/>
      <c r="Q655" s="2"/>
      <c r="R655" s="2"/>
      <c r="S655" s="2"/>
      <c r="T655" s="2"/>
      <c r="U655" s="2"/>
      <c r="V655" s="2" t="s">
        <v>3527</v>
      </c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</row>
    <row r="656" spans="1:34" x14ac:dyDescent="0.25">
      <c r="A656" s="2">
        <v>333712</v>
      </c>
      <c r="B656" s="2" t="s">
        <v>3045</v>
      </c>
      <c r="C656" s="2" t="s">
        <v>218</v>
      </c>
      <c r="D656" s="2" t="s">
        <v>234</v>
      </c>
      <c r="E656" s="2" t="s">
        <v>77</v>
      </c>
      <c r="F656" s="2">
        <v>32874</v>
      </c>
      <c r="G656" s="2" t="s">
        <v>616</v>
      </c>
      <c r="H656" s="2" t="s">
        <v>17</v>
      </c>
      <c r="I656" s="2" t="s">
        <v>132</v>
      </c>
      <c r="J656" s="2" t="s">
        <v>1080</v>
      </c>
      <c r="K656" s="2">
        <v>2016</v>
      </c>
      <c r="L656" s="2" t="s">
        <v>41</v>
      </c>
      <c r="M656" s="2"/>
      <c r="N656" s="2"/>
      <c r="O656" s="2"/>
      <c r="P656" s="2"/>
      <c r="Q656" s="2"/>
      <c r="R656" s="2"/>
      <c r="S656" s="2"/>
      <c r="T656" s="2"/>
      <c r="U656" s="2"/>
      <c r="V656" s="2" t="s">
        <v>3527</v>
      </c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</row>
    <row r="657" spans="1:34" x14ac:dyDescent="0.25">
      <c r="A657" s="2">
        <v>333755</v>
      </c>
      <c r="B657" s="2" t="s">
        <v>2556</v>
      </c>
      <c r="C657" s="2" t="s">
        <v>995</v>
      </c>
      <c r="D657" s="2" t="s">
        <v>288</v>
      </c>
      <c r="E657" s="2" t="s">
        <v>78</v>
      </c>
      <c r="F657" s="2">
        <v>36039</v>
      </c>
      <c r="G657" s="2" t="s">
        <v>1541</v>
      </c>
      <c r="H657" s="2" t="s">
        <v>17</v>
      </c>
      <c r="I657" s="2" t="s">
        <v>132</v>
      </c>
      <c r="J657" s="2" t="s">
        <v>1080</v>
      </c>
      <c r="K657" s="2"/>
      <c r="L657" s="2" t="s">
        <v>41</v>
      </c>
      <c r="M657" s="2"/>
      <c r="N657" s="2"/>
      <c r="O657" s="2"/>
      <c r="P657" s="2"/>
      <c r="Q657" s="2"/>
      <c r="R657" s="2"/>
      <c r="S657" s="2"/>
      <c r="T657" s="2"/>
      <c r="U657" s="2"/>
      <c r="V657" s="2" t="s">
        <v>3527</v>
      </c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</row>
    <row r="658" spans="1:34" x14ac:dyDescent="0.25">
      <c r="A658" s="2">
        <v>333947</v>
      </c>
      <c r="B658" s="2" t="s">
        <v>3119</v>
      </c>
      <c r="C658" s="2" t="s">
        <v>936</v>
      </c>
      <c r="D658" s="2" t="s">
        <v>389</v>
      </c>
      <c r="E658" s="2" t="s">
        <v>77</v>
      </c>
      <c r="F658" s="2">
        <v>34335</v>
      </c>
      <c r="G658" s="2" t="s">
        <v>3120</v>
      </c>
      <c r="H658" s="2" t="s">
        <v>17</v>
      </c>
      <c r="I658" s="2" t="s">
        <v>132</v>
      </c>
      <c r="J658" s="2" t="s">
        <v>1080</v>
      </c>
      <c r="K658" s="2"/>
      <c r="L658" s="2" t="s">
        <v>31</v>
      </c>
      <c r="M658" s="2"/>
      <c r="N658" s="2"/>
      <c r="O658" s="2"/>
      <c r="P658" s="2"/>
      <c r="Q658" s="2"/>
      <c r="R658" s="2"/>
      <c r="S658" s="2"/>
      <c r="T658" s="2"/>
      <c r="U658" s="2"/>
      <c r="V658" s="2" t="s">
        <v>3527</v>
      </c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</row>
    <row r="659" spans="1:34" x14ac:dyDescent="0.25">
      <c r="A659" s="2">
        <v>334338</v>
      </c>
      <c r="B659" s="2" t="s">
        <v>2515</v>
      </c>
      <c r="C659" s="2" t="s">
        <v>214</v>
      </c>
      <c r="D659" s="2" t="s">
        <v>231</v>
      </c>
      <c r="E659" s="2" t="s">
        <v>77</v>
      </c>
      <c r="F659" s="2">
        <v>33613</v>
      </c>
      <c r="G659" s="2" t="s">
        <v>2516</v>
      </c>
      <c r="H659" s="2" t="s">
        <v>17</v>
      </c>
      <c r="I659" s="2" t="s">
        <v>132</v>
      </c>
      <c r="J659" s="2" t="s">
        <v>1080</v>
      </c>
      <c r="K659" s="2"/>
      <c r="L659" s="2" t="s">
        <v>28</v>
      </c>
      <c r="M659" s="2"/>
      <c r="N659" s="2"/>
      <c r="O659" s="2"/>
      <c r="P659" s="2"/>
      <c r="Q659" s="2"/>
      <c r="R659" s="2">
        <v>4776</v>
      </c>
      <c r="S659" s="2">
        <v>45504</v>
      </c>
      <c r="T659" s="2">
        <v>20000</v>
      </c>
      <c r="U659" s="2"/>
      <c r="V659" s="2" t="s">
        <v>3527</v>
      </c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</row>
    <row r="660" spans="1:34" x14ac:dyDescent="0.25">
      <c r="A660" s="2">
        <v>334519</v>
      </c>
      <c r="B660" s="2" t="s">
        <v>3121</v>
      </c>
      <c r="C660" s="2" t="s">
        <v>736</v>
      </c>
      <c r="D660" s="2" t="s">
        <v>231</v>
      </c>
      <c r="E660" s="2" t="s">
        <v>77</v>
      </c>
      <c r="F660" s="2">
        <v>36183</v>
      </c>
      <c r="G660" s="2" t="s">
        <v>758</v>
      </c>
      <c r="H660" s="2" t="s">
        <v>17</v>
      </c>
      <c r="I660" s="2" t="s">
        <v>132</v>
      </c>
      <c r="J660" s="2" t="s">
        <v>15</v>
      </c>
      <c r="K660" s="2"/>
      <c r="L660" s="2" t="s">
        <v>19</v>
      </c>
      <c r="M660" s="2"/>
      <c r="N660" s="2"/>
      <c r="O660" s="2"/>
      <c r="P660" s="2"/>
      <c r="Q660" s="2"/>
      <c r="R660" s="2"/>
      <c r="S660" s="2"/>
      <c r="T660" s="2"/>
      <c r="U660" s="2"/>
      <c r="V660" s="2" t="s">
        <v>3527</v>
      </c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</row>
    <row r="661" spans="1:34" x14ac:dyDescent="0.25">
      <c r="A661" s="2">
        <v>334700</v>
      </c>
      <c r="B661" s="2" t="s">
        <v>2801</v>
      </c>
      <c r="C661" s="2" t="s">
        <v>437</v>
      </c>
      <c r="D661" s="2" t="s">
        <v>1474</v>
      </c>
      <c r="E661" s="2" t="s">
        <v>78</v>
      </c>
      <c r="F661" s="2">
        <v>34894</v>
      </c>
      <c r="G661" s="2" t="s">
        <v>213</v>
      </c>
      <c r="H661" s="2" t="s">
        <v>17</v>
      </c>
      <c r="I661" s="2" t="s">
        <v>132</v>
      </c>
      <c r="J661" s="2" t="s">
        <v>15</v>
      </c>
      <c r="K661" s="2"/>
      <c r="L661" s="2" t="s">
        <v>31</v>
      </c>
      <c r="M661" s="2"/>
      <c r="N661" s="2"/>
      <c r="O661" s="2"/>
      <c r="P661" s="2"/>
      <c r="Q661" s="2"/>
      <c r="R661" s="2"/>
      <c r="S661" s="2"/>
      <c r="T661" s="2"/>
      <c r="U661" s="2"/>
      <c r="V661" s="2" t="s">
        <v>3527</v>
      </c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</row>
    <row r="662" spans="1:34" x14ac:dyDescent="0.25">
      <c r="A662" s="2">
        <v>335282</v>
      </c>
      <c r="B662" s="2" t="s">
        <v>2419</v>
      </c>
      <c r="C662" s="2" t="s">
        <v>247</v>
      </c>
      <c r="D662" s="2" t="s">
        <v>2420</v>
      </c>
      <c r="E662" s="2" t="s">
        <v>78</v>
      </c>
      <c r="F662" s="2">
        <v>34599</v>
      </c>
      <c r="G662" s="2" t="s">
        <v>56</v>
      </c>
      <c r="H662" s="2" t="s">
        <v>17</v>
      </c>
      <c r="I662" s="2" t="s">
        <v>132</v>
      </c>
      <c r="J662" s="2" t="s">
        <v>1080</v>
      </c>
      <c r="K662" s="2"/>
      <c r="L662" s="2" t="s">
        <v>56</v>
      </c>
      <c r="M662" s="2"/>
      <c r="N662" s="2"/>
      <c r="O662" s="2"/>
      <c r="P662" s="2"/>
      <c r="Q662" s="2"/>
      <c r="R662" s="2"/>
      <c r="S662" s="2"/>
      <c r="T662" s="2"/>
      <c r="U662" s="2"/>
      <c r="V662" s="2" t="s">
        <v>3527</v>
      </c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</row>
    <row r="663" spans="1:34" x14ac:dyDescent="0.25">
      <c r="A663" s="2">
        <v>335473</v>
      </c>
      <c r="B663" s="2" t="s">
        <v>3126</v>
      </c>
      <c r="C663" s="2" t="s">
        <v>628</v>
      </c>
      <c r="D663" s="2" t="s">
        <v>3008</v>
      </c>
      <c r="E663" s="2" t="s">
        <v>78</v>
      </c>
      <c r="F663" s="2">
        <v>34912</v>
      </c>
      <c r="G663" s="2" t="s">
        <v>691</v>
      </c>
      <c r="H663" s="2" t="s">
        <v>17</v>
      </c>
      <c r="I663" s="2" t="s">
        <v>132</v>
      </c>
      <c r="J663" s="2" t="s">
        <v>1080</v>
      </c>
      <c r="K663" s="2"/>
      <c r="L663" s="2" t="s">
        <v>56</v>
      </c>
      <c r="M663" s="2"/>
      <c r="N663" s="2"/>
      <c r="O663" s="2"/>
      <c r="P663" s="2"/>
      <c r="Q663" s="2"/>
      <c r="R663" s="2"/>
      <c r="S663" s="2"/>
      <c r="T663" s="2"/>
      <c r="U663" s="2"/>
      <c r="V663" s="2" t="s">
        <v>3527</v>
      </c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</row>
    <row r="664" spans="1:34" x14ac:dyDescent="0.25">
      <c r="A664" s="2">
        <v>335605</v>
      </c>
      <c r="B664" s="2" t="s">
        <v>2449</v>
      </c>
      <c r="C664" s="2" t="s">
        <v>802</v>
      </c>
      <c r="D664" s="2" t="s">
        <v>421</v>
      </c>
      <c r="E664" s="2" t="s">
        <v>78</v>
      </c>
      <c r="F664" s="2">
        <v>35462</v>
      </c>
      <c r="G664" s="2" t="s">
        <v>2450</v>
      </c>
      <c r="H664" s="2" t="s">
        <v>20</v>
      </c>
      <c r="I664" s="2" t="s">
        <v>132</v>
      </c>
      <c r="J664" s="2" t="s">
        <v>15</v>
      </c>
      <c r="K664" s="2"/>
      <c r="L664" s="2" t="s">
        <v>31</v>
      </c>
      <c r="M664" s="2"/>
      <c r="N664" s="2"/>
      <c r="O664" s="2"/>
      <c r="P664" s="2"/>
      <c r="Q664" s="2"/>
      <c r="R664" s="2"/>
      <c r="S664" s="2"/>
      <c r="T664" s="2"/>
      <c r="U664" s="2"/>
      <c r="V664" s="2" t="s">
        <v>3527</v>
      </c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</row>
    <row r="665" spans="1:34" x14ac:dyDescent="0.25">
      <c r="A665" s="2">
        <v>335693</v>
      </c>
      <c r="B665" s="2" t="s">
        <v>2660</v>
      </c>
      <c r="C665" s="2" t="s">
        <v>214</v>
      </c>
      <c r="D665" s="2" t="s">
        <v>261</v>
      </c>
      <c r="E665" s="2" t="s">
        <v>77</v>
      </c>
      <c r="F665" s="2">
        <v>31048</v>
      </c>
      <c r="G665" s="2" t="s">
        <v>355</v>
      </c>
      <c r="H665" s="2" t="s">
        <v>20</v>
      </c>
      <c r="I665" s="2" t="s">
        <v>132</v>
      </c>
      <c r="J665" s="2" t="s">
        <v>1080</v>
      </c>
      <c r="K665" s="2"/>
      <c r="L665" s="2" t="s">
        <v>68</v>
      </c>
      <c r="M665" s="2"/>
      <c r="N665" s="2"/>
      <c r="O665" s="2"/>
      <c r="P665" s="2"/>
      <c r="Q665" s="2"/>
      <c r="R665" s="2"/>
      <c r="S665" s="2"/>
      <c r="T665" s="2"/>
      <c r="U665" s="2"/>
      <c r="V665" s="2" t="s">
        <v>3527</v>
      </c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</row>
    <row r="666" spans="1:34" x14ac:dyDescent="0.25">
      <c r="A666" s="2">
        <v>335712</v>
      </c>
      <c r="B666" s="2" t="s">
        <v>2614</v>
      </c>
      <c r="C666" s="2" t="s">
        <v>480</v>
      </c>
      <c r="D666" s="2" t="s">
        <v>2615</v>
      </c>
      <c r="E666" s="2" t="s">
        <v>78</v>
      </c>
      <c r="F666" s="2">
        <v>32770</v>
      </c>
      <c r="G666" s="2" t="s">
        <v>407</v>
      </c>
      <c r="H666" s="2" t="s">
        <v>17</v>
      </c>
      <c r="I666" s="2" t="s">
        <v>132</v>
      </c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 t="s">
        <v>3527</v>
      </c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</row>
    <row r="667" spans="1:34" x14ac:dyDescent="0.25">
      <c r="A667" s="2">
        <v>335745</v>
      </c>
      <c r="B667" s="2" t="s">
        <v>2475</v>
      </c>
      <c r="C667" s="2" t="s">
        <v>497</v>
      </c>
      <c r="D667" s="2" t="s">
        <v>1810</v>
      </c>
      <c r="E667" s="2" t="s">
        <v>78</v>
      </c>
      <c r="F667" s="2">
        <v>31990</v>
      </c>
      <c r="G667" s="2" t="s">
        <v>806</v>
      </c>
      <c r="H667" s="2" t="s">
        <v>17</v>
      </c>
      <c r="I667" s="2" t="s">
        <v>132</v>
      </c>
      <c r="J667" s="2" t="s">
        <v>1080</v>
      </c>
      <c r="K667" s="2"/>
      <c r="L667" s="2" t="s">
        <v>19</v>
      </c>
      <c r="M667" s="2"/>
      <c r="N667" s="2"/>
      <c r="O667" s="2"/>
      <c r="P667" s="2"/>
      <c r="Q667" s="2"/>
      <c r="R667" s="2"/>
      <c r="S667" s="2"/>
      <c r="T667" s="2"/>
      <c r="U667" s="2"/>
      <c r="V667" s="2" t="s">
        <v>3527</v>
      </c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</row>
    <row r="668" spans="1:34" x14ac:dyDescent="0.25">
      <c r="A668" s="2">
        <v>335845</v>
      </c>
      <c r="B668" s="2" t="s">
        <v>2677</v>
      </c>
      <c r="C668" s="2" t="s">
        <v>577</v>
      </c>
      <c r="D668" s="2" t="s">
        <v>785</v>
      </c>
      <c r="E668" s="2" t="s">
        <v>77</v>
      </c>
      <c r="F668" s="2">
        <v>35797</v>
      </c>
      <c r="G668" s="2" t="s">
        <v>213</v>
      </c>
      <c r="H668" s="2" t="s">
        <v>17</v>
      </c>
      <c r="I668" s="2" t="s">
        <v>132</v>
      </c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 t="s">
        <v>3527</v>
      </c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</row>
    <row r="669" spans="1:34" x14ac:dyDescent="0.25">
      <c r="A669" s="2">
        <v>335938</v>
      </c>
      <c r="B669" s="2" t="s">
        <v>2201</v>
      </c>
      <c r="C669" s="2" t="s">
        <v>345</v>
      </c>
      <c r="D669" s="2" t="s">
        <v>272</v>
      </c>
      <c r="E669" s="2" t="s">
        <v>77</v>
      </c>
      <c r="F669" s="2">
        <v>31413</v>
      </c>
      <c r="G669" s="2" t="s">
        <v>19</v>
      </c>
      <c r="H669" s="2" t="s">
        <v>17</v>
      </c>
      <c r="I669" s="2" t="s">
        <v>132</v>
      </c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 t="s">
        <v>3527</v>
      </c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</row>
    <row r="670" spans="1:34" x14ac:dyDescent="0.25">
      <c r="A670" s="2">
        <v>336176</v>
      </c>
      <c r="B670" s="2" t="s">
        <v>2951</v>
      </c>
      <c r="C670" s="2" t="s">
        <v>228</v>
      </c>
      <c r="D670" s="2" t="s">
        <v>231</v>
      </c>
      <c r="E670" s="2" t="s">
        <v>77</v>
      </c>
      <c r="F670" s="2"/>
      <c r="G670" s="2"/>
      <c r="H670" s="2" t="s">
        <v>17</v>
      </c>
      <c r="I670" s="2" t="s">
        <v>132</v>
      </c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 t="s">
        <v>3527</v>
      </c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</row>
    <row r="671" spans="1:34" x14ac:dyDescent="0.25">
      <c r="A671" s="2">
        <v>336662</v>
      </c>
      <c r="B671" s="2" t="s">
        <v>3015</v>
      </c>
      <c r="C671" s="2" t="s">
        <v>614</v>
      </c>
      <c r="D671" s="2" t="s">
        <v>618</v>
      </c>
      <c r="E671" s="2" t="s">
        <v>78</v>
      </c>
      <c r="F671" s="2">
        <v>29875</v>
      </c>
      <c r="G671" s="2" t="s">
        <v>348</v>
      </c>
      <c r="H671" s="2" t="s">
        <v>17</v>
      </c>
      <c r="I671" s="2" t="s">
        <v>132</v>
      </c>
      <c r="J671" s="2" t="s">
        <v>1080</v>
      </c>
      <c r="K671" s="2"/>
      <c r="L671" s="2" t="s">
        <v>31</v>
      </c>
      <c r="M671" s="2"/>
      <c r="N671" s="2"/>
      <c r="O671" s="2"/>
      <c r="P671" s="2"/>
      <c r="Q671" s="2"/>
      <c r="R671" s="2"/>
      <c r="S671" s="2"/>
      <c r="T671" s="2"/>
      <c r="U671" s="2"/>
      <c r="V671" s="2" t="s">
        <v>3527</v>
      </c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</row>
    <row r="672" spans="1:34" x14ac:dyDescent="0.25">
      <c r="A672" s="2">
        <v>336769</v>
      </c>
      <c r="B672" s="2" t="s">
        <v>2370</v>
      </c>
      <c r="C672" s="2" t="s">
        <v>661</v>
      </c>
      <c r="D672" s="2" t="s">
        <v>397</v>
      </c>
      <c r="E672" s="2" t="s">
        <v>78</v>
      </c>
      <c r="F672" s="2">
        <v>36657</v>
      </c>
      <c r="G672" s="2" t="s">
        <v>213</v>
      </c>
      <c r="H672" s="2" t="s">
        <v>17</v>
      </c>
      <c r="I672" s="2" t="s">
        <v>132</v>
      </c>
      <c r="J672" s="2" t="s">
        <v>1080</v>
      </c>
      <c r="K672" s="2"/>
      <c r="L672" s="2" t="s">
        <v>31</v>
      </c>
      <c r="M672" s="2"/>
      <c r="N672" s="2"/>
      <c r="O672" s="2"/>
      <c r="P672" s="2"/>
      <c r="Q672" s="2"/>
      <c r="R672" s="2"/>
      <c r="S672" s="2"/>
      <c r="T672" s="2"/>
      <c r="U672" s="2"/>
      <c r="V672" s="2" t="s">
        <v>3527</v>
      </c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</row>
    <row r="673" spans="1:34" x14ac:dyDescent="0.25">
      <c r="A673" s="2">
        <v>336857</v>
      </c>
      <c r="B673" s="2" t="s">
        <v>2428</v>
      </c>
      <c r="C673" s="2" t="s">
        <v>228</v>
      </c>
      <c r="D673" s="2" t="s">
        <v>459</v>
      </c>
      <c r="E673" s="2" t="s">
        <v>77</v>
      </c>
      <c r="F673" s="2">
        <v>36531</v>
      </c>
      <c r="G673" s="2" t="s">
        <v>2429</v>
      </c>
      <c r="H673" s="2" t="s">
        <v>17</v>
      </c>
      <c r="I673" s="2" t="s">
        <v>132</v>
      </c>
      <c r="J673" s="2" t="s">
        <v>1080</v>
      </c>
      <c r="K673" s="2"/>
      <c r="L673" s="2" t="s">
        <v>31</v>
      </c>
      <c r="M673" s="2"/>
      <c r="N673" s="2"/>
      <c r="O673" s="2"/>
      <c r="P673" s="2"/>
      <c r="Q673" s="2"/>
      <c r="R673" s="2"/>
      <c r="S673" s="2"/>
      <c r="T673" s="2"/>
      <c r="U673" s="2"/>
      <c r="V673" s="2" t="s">
        <v>3527</v>
      </c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</row>
    <row r="674" spans="1:34" x14ac:dyDescent="0.25">
      <c r="A674" s="2">
        <v>338246</v>
      </c>
      <c r="B674" s="2" t="s">
        <v>2415</v>
      </c>
      <c r="C674" s="2" t="s">
        <v>2416</v>
      </c>
      <c r="D674" s="2" t="s">
        <v>2417</v>
      </c>
      <c r="E674" s="2" t="s">
        <v>77</v>
      </c>
      <c r="F674" s="2">
        <v>27388</v>
      </c>
      <c r="G674" s="2" t="s">
        <v>395</v>
      </c>
      <c r="H674" s="2" t="s">
        <v>20</v>
      </c>
      <c r="I674" s="2" t="s">
        <v>132</v>
      </c>
      <c r="J674" s="2" t="s">
        <v>1080</v>
      </c>
      <c r="K674" s="2"/>
      <c r="L674" s="2" t="s">
        <v>19</v>
      </c>
      <c r="M674" s="2"/>
      <c r="N674" s="2"/>
      <c r="O674" s="2"/>
      <c r="P674" s="2"/>
      <c r="Q674" s="2"/>
      <c r="R674" s="2"/>
      <c r="S674" s="2"/>
      <c r="T674" s="2"/>
      <c r="U674" s="2"/>
      <c r="V674" s="2" t="s">
        <v>3527</v>
      </c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</row>
    <row r="675" spans="1:34" x14ac:dyDescent="0.25">
      <c r="A675" s="2">
        <v>320368</v>
      </c>
      <c r="B675" s="2" t="s">
        <v>2242</v>
      </c>
      <c r="C675" s="2"/>
      <c r="D675" s="2" t="s">
        <v>421</v>
      </c>
      <c r="E675" s="2" t="s">
        <v>77</v>
      </c>
      <c r="F675" s="2">
        <v>32813</v>
      </c>
      <c r="G675" s="2" t="s">
        <v>811</v>
      </c>
      <c r="H675" s="2" t="s">
        <v>17</v>
      </c>
      <c r="I675" s="2" t="s">
        <v>132</v>
      </c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 t="s">
        <v>3527</v>
      </c>
      <c r="W675" s="2"/>
      <c r="X675" s="2"/>
      <c r="Y675" s="2"/>
      <c r="Z675" s="2"/>
      <c r="AA675" s="2"/>
      <c r="AB675" s="2"/>
      <c r="AC675" s="2" t="s">
        <v>3162</v>
      </c>
      <c r="AD675" s="2" t="s">
        <v>3162</v>
      </c>
      <c r="AE675" s="2" t="s">
        <v>3162</v>
      </c>
      <c r="AF675" s="2" t="s">
        <v>3162</v>
      </c>
      <c r="AG675" s="2" t="s">
        <v>3162</v>
      </c>
      <c r="AH675" s="2"/>
    </row>
    <row r="676" spans="1:34" x14ac:dyDescent="0.25">
      <c r="A676" s="2">
        <v>322351</v>
      </c>
      <c r="B676" s="2" t="s">
        <v>2305</v>
      </c>
      <c r="C676" s="2" t="s">
        <v>228</v>
      </c>
      <c r="D676" s="2" t="s">
        <v>219</v>
      </c>
      <c r="E676" s="2" t="s">
        <v>77</v>
      </c>
      <c r="F676" s="2"/>
      <c r="G676" s="2"/>
      <c r="H676" s="2" t="s">
        <v>17</v>
      </c>
      <c r="I676" s="2" t="s">
        <v>132</v>
      </c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 t="s">
        <v>3527</v>
      </c>
      <c r="W676" s="2" t="s">
        <v>3162</v>
      </c>
      <c r="X676" s="2" t="s">
        <v>3162</v>
      </c>
      <c r="Y676" s="2"/>
      <c r="Z676" s="2" t="s">
        <v>3162</v>
      </c>
      <c r="AA676" s="2" t="s">
        <v>3162</v>
      </c>
      <c r="AB676" s="2" t="s">
        <v>3162</v>
      </c>
      <c r="AC676" s="2" t="s">
        <v>3162</v>
      </c>
      <c r="AD676" s="2" t="s">
        <v>3162</v>
      </c>
      <c r="AE676" s="2" t="s">
        <v>3162</v>
      </c>
      <c r="AF676" s="2" t="s">
        <v>3162</v>
      </c>
      <c r="AG676" s="2" t="s">
        <v>3162</v>
      </c>
      <c r="AH676" s="2"/>
    </row>
    <row r="677" spans="1:34" x14ac:dyDescent="0.25">
      <c r="A677" s="2">
        <v>325538</v>
      </c>
      <c r="B677" s="2" t="s">
        <v>2494</v>
      </c>
      <c r="C677" s="2" t="s">
        <v>704</v>
      </c>
      <c r="D677" s="2" t="s">
        <v>308</v>
      </c>
      <c r="E677" s="2" t="s">
        <v>77</v>
      </c>
      <c r="F677" s="2"/>
      <c r="G677" s="2"/>
      <c r="H677" s="2" t="s">
        <v>17</v>
      </c>
      <c r="I677" s="2" t="s">
        <v>132</v>
      </c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 t="s">
        <v>3527</v>
      </c>
      <c r="W677" s="2"/>
      <c r="X677" s="2"/>
      <c r="Y677" s="2"/>
      <c r="Z677" s="2"/>
      <c r="AA677" s="2" t="s">
        <v>3162</v>
      </c>
      <c r="AB677" s="2" t="s">
        <v>3162</v>
      </c>
      <c r="AC677" s="2" t="s">
        <v>3162</v>
      </c>
      <c r="AD677" s="2" t="s">
        <v>3162</v>
      </c>
      <c r="AE677" s="2" t="s">
        <v>3162</v>
      </c>
      <c r="AF677" s="2" t="s">
        <v>3162</v>
      </c>
      <c r="AG677" s="2" t="s">
        <v>3162</v>
      </c>
      <c r="AH677" s="2"/>
    </row>
    <row r="678" spans="1:34" x14ac:dyDescent="0.25">
      <c r="A678" s="2">
        <v>325546</v>
      </c>
      <c r="B678" s="2" t="s">
        <v>2995</v>
      </c>
      <c r="C678" s="2" t="s">
        <v>392</v>
      </c>
      <c r="D678" s="2" t="s">
        <v>676</v>
      </c>
      <c r="E678" s="2" t="s">
        <v>77</v>
      </c>
      <c r="F678" s="2"/>
      <c r="G678" s="2"/>
      <c r="H678" s="2" t="s">
        <v>17</v>
      </c>
      <c r="I678" s="2" t="s">
        <v>132</v>
      </c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 t="s">
        <v>3527</v>
      </c>
      <c r="W678" s="2"/>
      <c r="X678" s="2"/>
      <c r="Y678" s="2"/>
      <c r="Z678" s="2"/>
      <c r="AA678" s="2"/>
      <c r="AB678" s="2" t="s">
        <v>3162</v>
      </c>
      <c r="AC678" s="2" t="s">
        <v>3162</v>
      </c>
      <c r="AD678" s="2" t="s">
        <v>3162</v>
      </c>
      <c r="AE678" s="2" t="s">
        <v>3162</v>
      </c>
      <c r="AF678" s="2" t="s">
        <v>3162</v>
      </c>
      <c r="AG678" s="2" t="s">
        <v>3162</v>
      </c>
      <c r="AH678" s="2"/>
    </row>
    <row r="679" spans="1:34" x14ac:dyDescent="0.25">
      <c r="A679" s="2">
        <v>326141</v>
      </c>
      <c r="B679" s="2" t="s">
        <v>2351</v>
      </c>
      <c r="C679" s="2" t="s">
        <v>228</v>
      </c>
      <c r="D679" s="2" t="s">
        <v>360</v>
      </c>
      <c r="E679" s="2" t="s">
        <v>77</v>
      </c>
      <c r="F679" s="2">
        <v>35796</v>
      </c>
      <c r="G679" s="2" t="s">
        <v>19</v>
      </c>
      <c r="H679" s="2" t="s">
        <v>17</v>
      </c>
      <c r="I679" s="2" t="s">
        <v>132</v>
      </c>
      <c r="J679" s="2" t="s">
        <v>1080</v>
      </c>
      <c r="K679" s="2"/>
      <c r="L679" s="2" t="s">
        <v>31</v>
      </c>
      <c r="M679" s="2"/>
      <c r="N679" s="2"/>
      <c r="O679" s="2"/>
      <c r="P679" s="2"/>
      <c r="Q679" s="2"/>
      <c r="R679" s="2"/>
      <c r="S679" s="2"/>
      <c r="T679" s="2"/>
      <c r="U679" s="2"/>
      <c r="V679" s="2" t="s">
        <v>3527</v>
      </c>
      <c r="W679" s="2"/>
      <c r="X679" s="2"/>
      <c r="Y679" s="2"/>
      <c r="Z679" s="2"/>
      <c r="AA679" s="2"/>
      <c r="AB679" s="2"/>
      <c r="AC679" s="2"/>
      <c r="AD679" s="2"/>
      <c r="AE679" s="2" t="s">
        <v>3162</v>
      </c>
      <c r="AF679" s="2" t="s">
        <v>3162</v>
      </c>
      <c r="AG679" s="2" t="s">
        <v>3162</v>
      </c>
      <c r="AH679" s="2"/>
    </row>
    <row r="680" spans="1:34" x14ac:dyDescent="0.25">
      <c r="A680" s="2">
        <v>327240</v>
      </c>
      <c r="B680" s="2" t="s">
        <v>2207</v>
      </c>
      <c r="C680" s="2" t="s">
        <v>362</v>
      </c>
      <c r="D680" s="2" t="s">
        <v>2208</v>
      </c>
      <c r="E680" s="2" t="s">
        <v>77</v>
      </c>
      <c r="F680" s="2"/>
      <c r="G680" s="2"/>
      <c r="H680" s="2" t="s">
        <v>17</v>
      </c>
      <c r="I680" s="2" t="s">
        <v>132</v>
      </c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 t="s">
        <v>3527</v>
      </c>
      <c r="W680" s="2"/>
      <c r="X680" s="2"/>
      <c r="Y680" s="2"/>
      <c r="Z680" s="2"/>
      <c r="AA680" s="2" t="s">
        <v>3162</v>
      </c>
      <c r="AB680" s="2" t="s">
        <v>3162</v>
      </c>
      <c r="AC680" s="2" t="s">
        <v>3162</v>
      </c>
      <c r="AD680" s="2" t="s">
        <v>3162</v>
      </c>
      <c r="AE680" s="2" t="s">
        <v>3162</v>
      </c>
      <c r="AF680" s="2" t="s">
        <v>3162</v>
      </c>
      <c r="AG680" s="2" t="s">
        <v>3162</v>
      </c>
      <c r="AH680" s="2"/>
    </row>
    <row r="681" spans="1:34" x14ac:dyDescent="0.25">
      <c r="A681" s="2">
        <v>327520</v>
      </c>
      <c r="B681" s="2" t="s">
        <v>2313</v>
      </c>
      <c r="C681" s="2" t="s">
        <v>312</v>
      </c>
      <c r="D681" s="2" t="s">
        <v>302</v>
      </c>
      <c r="E681" s="2" t="s">
        <v>78</v>
      </c>
      <c r="F681" s="2">
        <v>27046</v>
      </c>
      <c r="G681" s="2" t="s">
        <v>48</v>
      </c>
      <c r="H681" s="2" t="s">
        <v>17</v>
      </c>
      <c r="I681" s="2" t="s">
        <v>132</v>
      </c>
      <c r="J681" s="2" t="s">
        <v>1080</v>
      </c>
      <c r="K681" s="2">
        <v>2013</v>
      </c>
      <c r="L681" s="2" t="s">
        <v>19</v>
      </c>
      <c r="M681" s="2"/>
      <c r="N681" s="2"/>
      <c r="O681" s="2"/>
      <c r="P681" s="2"/>
      <c r="Q681" s="2"/>
      <c r="R681" s="2"/>
      <c r="S681" s="2"/>
      <c r="T681" s="2"/>
      <c r="U681" s="2"/>
      <c r="V681" s="2" t="s">
        <v>3527</v>
      </c>
      <c r="W681" s="2"/>
      <c r="X681" s="2"/>
      <c r="Y681" s="2"/>
      <c r="Z681" s="2"/>
      <c r="AA681" s="2"/>
      <c r="AB681" s="2"/>
      <c r="AC681" s="2"/>
      <c r="AD681" s="2"/>
      <c r="AE681" s="2"/>
      <c r="AF681" s="2" t="s">
        <v>3162</v>
      </c>
      <c r="AG681" s="2" t="s">
        <v>3162</v>
      </c>
      <c r="AH681" s="2"/>
    </row>
    <row r="682" spans="1:34" x14ac:dyDescent="0.25">
      <c r="A682" s="2">
        <v>327793</v>
      </c>
      <c r="B682" s="2" t="s">
        <v>2293</v>
      </c>
      <c r="C682" s="2" t="s">
        <v>716</v>
      </c>
      <c r="D682" s="2" t="s">
        <v>2294</v>
      </c>
      <c r="E682" s="2" t="s">
        <v>77</v>
      </c>
      <c r="F682" s="2">
        <v>32224</v>
      </c>
      <c r="G682" s="2" t="s">
        <v>2295</v>
      </c>
      <c r="H682" s="2" t="s">
        <v>17</v>
      </c>
      <c r="I682" s="2" t="s">
        <v>132</v>
      </c>
      <c r="J682" s="2" t="s">
        <v>1080</v>
      </c>
      <c r="K682" s="2"/>
      <c r="L682" s="2" t="s">
        <v>19</v>
      </c>
      <c r="M682" s="2"/>
      <c r="N682" s="2"/>
      <c r="O682" s="2"/>
      <c r="P682" s="2"/>
      <c r="Q682" s="2"/>
      <c r="R682" s="2"/>
      <c r="S682" s="2"/>
      <c r="T682" s="2"/>
      <c r="U682" s="2"/>
      <c r="V682" s="2" t="s">
        <v>3527</v>
      </c>
      <c r="W682" s="2"/>
      <c r="X682" s="2"/>
      <c r="Y682" s="2"/>
      <c r="Z682" s="2"/>
      <c r="AA682" s="2"/>
      <c r="AB682" s="2"/>
      <c r="AC682" s="2"/>
      <c r="AD682" s="2"/>
      <c r="AE682" s="2"/>
      <c r="AF682" s="2" t="s">
        <v>3162</v>
      </c>
      <c r="AG682" s="2" t="s">
        <v>3162</v>
      </c>
      <c r="AH682" s="2"/>
    </row>
    <row r="683" spans="1:34" x14ac:dyDescent="0.25">
      <c r="A683" s="2">
        <v>327927</v>
      </c>
      <c r="B683" s="2" t="s">
        <v>2127</v>
      </c>
      <c r="C683" s="2" t="s">
        <v>595</v>
      </c>
      <c r="D683" s="2" t="s">
        <v>388</v>
      </c>
      <c r="E683" s="2" t="s">
        <v>77</v>
      </c>
      <c r="F683" s="2">
        <v>35095</v>
      </c>
      <c r="G683" s="2" t="s">
        <v>2128</v>
      </c>
      <c r="H683" s="2" t="s">
        <v>17</v>
      </c>
      <c r="I683" s="2" t="s">
        <v>132</v>
      </c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 t="s">
        <v>3527</v>
      </c>
      <c r="W683" s="2"/>
      <c r="X683" s="2"/>
      <c r="Y683" s="2"/>
      <c r="Z683" s="2"/>
      <c r="AA683" s="2"/>
      <c r="AB683" s="2"/>
      <c r="AC683" s="2"/>
      <c r="AD683" s="2" t="s">
        <v>3162</v>
      </c>
      <c r="AE683" s="2" t="s">
        <v>3162</v>
      </c>
      <c r="AF683" s="2" t="s">
        <v>3162</v>
      </c>
      <c r="AG683" s="2" t="s">
        <v>3162</v>
      </c>
      <c r="AH683" s="2"/>
    </row>
    <row r="684" spans="1:34" x14ac:dyDescent="0.25">
      <c r="A684" s="2">
        <v>329372</v>
      </c>
      <c r="B684" s="2" t="s">
        <v>2151</v>
      </c>
      <c r="C684" s="2" t="s">
        <v>214</v>
      </c>
      <c r="D684" s="2" t="s">
        <v>883</v>
      </c>
      <c r="E684" s="2" t="s">
        <v>77</v>
      </c>
      <c r="F684" s="2">
        <v>34486</v>
      </c>
      <c r="G684" s="2" t="s">
        <v>2152</v>
      </c>
      <c r="H684" s="2" t="s">
        <v>17</v>
      </c>
      <c r="I684" s="2" t="s">
        <v>132</v>
      </c>
      <c r="J684" s="2" t="s">
        <v>1080</v>
      </c>
      <c r="K684" s="2"/>
      <c r="L684" s="2" t="s">
        <v>31</v>
      </c>
      <c r="M684" s="2"/>
      <c r="N684" s="2"/>
      <c r="O684" s="2"/>
      <c r="P684" s="2"/>
      <c r="Q684" s="2"/>
      <c r="R684" s="2"/>
      <c r="S684" s="2"/>
      <c r="T684" s="2"/>
      <c r="U684" s="2"/>
      <c r="V684" s="2" t="s">
        <v>3527</v>
      </c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 t="s">
        <v>3162</v>
      </c>
      <c r="AH684" s="2"/>
    </row>
    <row r="685" spans="1:34" x14ac:dyDescent="0.25">
      <c r="A685" s="2">
        <v>329794</v>
      </c>
      <c r="B685" s="2" t="s">
        <v>2153</v>
      </c>
      <c r="C685" s="2" t="s">
        <v>1407</v>
      </c>
      <c r="D685" s="2" t="s">
        <v>645</v>
      </c>
      <c r="E685" s="2" t="s">
        <v>77</v>
      </c>
      <c r="F685" s="2"/>
      <c r="G685" s="2"/>
      <c r="H685" s="2" t="s">
        <v>17</v>
      </c>
      <c r="I685" s="2" t="s">
        <v>132</v>
      </c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 t="s">
        <v>3527</v>
      </c>
      <c r="W685" s="2"/>
      <c r="X685" s="2"/>
      <c r="Y685" s="2"/>
      <c r="Z685" s="2"/>
      <c r="AA685" s="2"/>
      <c r="AB685" s="2"/>
      <c r="AC685" s="2"/>
      <c r="AD685" s="2" t="s">
        <v>3162</v>
      </c>
      <c r="AE685" s="2" t="s">
        <v>3162</v>
      </c>
      <c r="AF685" s="2" t="s">
        <v>3162</v>
      </c>
      <c r="AG685" s="2" t="s">
        <v>3162</v>
      </c>
      <c r="AH685" s="2"/>
    </row>
    <row r="686" spans="1:34" x14ac:dyDescent="0.25">
      <c r="A686" s="2">
        <v>329981</v>
      </c>
      <c r="B686" s="2" t="s">
        <v>2817</v>
      </c>
      <c r="C686" s="2" t="s">
        <v>646</v>
      </c>
      <c r="D686" s="2" t="s">
        <v>272</v>
      </c>
      <c r="E686" s="2" t="s">
        <v>78</v>
      </c>
      <c r="F686" s="2">
        <v>35910</v>
      </c>
      <c r="G686" s="2" t="s">
        <v>2818</v>
      </c>
      <c r="H686" s="2" t="s">
        <v>17</v>
      </c>
      <c r="I686" s="2" t="s">
        <v>132</v>
      </c>
      <c r="J686" s="2" t="s">
        <v>1080</v>
      </c>
      <c r="K686" s="2"/>
      <c r="L686" s="2" t="s">
        <v>19</v>
      </c>
      <c r="M686" s="2"/>
      <c r="N686" s="2"/>
      <c r="O686" s="2"/>
      <c r="P686" s="2"/>
      <c r="Q686" s="2"/>
      <c r="R686" s="2"/>
      <c r="S686" s="2"/>
      <c r="T686" s="2"/>
      <c r="U686" s="2"/>
      <c r="V686" s="2" t="s">
        <v>3527</v>
      </c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 t="s">
        <v>3162</v>
      </c>
      <c r="AH686" s="2"/>
    </row>
    <row r="687" spans="1:34" x14ac:dyDescent="0.25">
      <c r="A687" s="2">
        <v>330040</v>
      </c>
      <c r="B687" s="2" t="s">
        <v>2297</v>
      </c>
      <c r="C687" s="2" t="s">
        <v>1292</v>
      </c>
      <c r="D687" s="2" t="s">
        <v>400</v>
      </c>
      <c r="E687" s="2" t="s">
        <v>77</v>
      </c>
      <c r="F687" s="2"/>
      <c r="G687" s="2"/>
      <c r="H687" s="2" t="s">
        <v>17</v>
      </c>
      <c r="I687" s="2" t="s">
        <v>132</v>
      </c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 t="s">
        <v>3527</v>
      </c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 t="s">
        <v>3162</v>
      </c>
      <c r="AH687" s="2"/>
    </row>
    <row r="688" spans="1:34" x14ac:dyDescent="0.25">
      <c r="A688" s="2">
        <v>330490</v>
      </c>
      <c r="B688" s="2" t="s">
        <v>946</v>
      </c>
      <c r="C688" s="2" t="s">
        <v>1778</v>
      </c>
      <c r="D688" s="2" t="s">
        <v>501</v>
      </c>
      <c r="E688" s="2" t="s">
        <v>77</v>
      </c>
      <c r="F688" s="2">
        <v>36270</v>
      </c>
      <c r="G688" s="2" t="s">
        <v>2843</v>
      </c>
      <c r="H688" s="2" t="s">
        <v>17</v>
      </c>
      <c r="I688" s="2" t="s">
        <v>132</v>
      </c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 t="s">
        <v>3527</v>
      </c>
      <c r="W688" s="2"/>
      <c r="X688" s="2"/>
      <c r="Y688" s="2"/>
      <c r="Z688" s="2"/>
      <c r="AA688" s="2"/>
      <c r="AB688" s="2"/>
      <c r="AC688" s="2"/>
      <c r="AD688" s="2" t="s">
        <v>3162</v>
      </c>
      <c r="AE688" s="2" t="s">
        <v>3162</v>
      </c>
      <c r="AF688" s="2" t="s">
        <v>3162</v>
      </c>
      <c r="AG688" s="2" t="s">
        <v>3162</v>
      </c>
      <c r="AH688" s="2"/>
    </row>
    <row r="689" spans="1:34" x14ac:dyDescent="0.25">
      <c r="A689" s="2">
        <v>331406</v>
      </c>
      <c r="B689" s="2" t="s">
        <v>2901</v>
      </c>
      <c r="C689" s="2" t="s">
        <v>247</v>
      </c>
      <c r="D689" s="2" t="s">
        <v>262</v>
      </c>
      <c r="E689" s="2" t="s">
        <v>77</v>
      </c>
      <c r="F689" s="2">
        <v>31690</v>
      </c>
      <c r="G689" s="2" t="s">
        <v>342</v>
      </c>
      <c r="H689" s="2" t="s">
        <v>17</v>
      </c>
      <c r="I689" s="2" t="s">
        <v>132</v>
      </c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 t="s">
        <v>3527</v>
      </c>
      <c r="W689" s="2"/>
      <c r="X689" s="2"/>
      <c r="Y689" s="2"/>
      <c r="Z689" s="2"/>
      <c r="AA689" s="2"/>
      <c r="AB689" s="2" t="s">
        <v>3162</v>
      </c>
      <c r="AC689" s="2" t="s">
        <v>3162</v>
      </c>
      <c r="AD689" s="2" t="s">
        <v>3162</v>
      </c>
      <c r="AE689" s="2" t="s">
        <v>3162</v>
      </c>
      <c r="AF689" s="2" t="s">
        <v>3162</v>
      </c>
      <c r="AG689" s="2" t="s">
        <v>3162</v>
      </c>
      <c r="AH689" s="2"/>
    </row>
    <row r="690" spans="1:34" x14ac:dyDescent="0.25">
      <c r="A690" s="2">
        <v>331651</v>
      </c>
      <c r="B690" s="2" t="s">
        <v>3023</v>
      </c>
      <c r="C690" s="2" t="s">
        <v>257</v>
      </c>
      <c r="D690" s="2" t="s">
        <v>445</v>
      </c>
      <c r="E690" s="2" t="s">
        <v>77</v>
      </c>
      <c r="F690" s="2">
        <v>35444</v>
      </c>
      <c r="G690" s="2" t="s">
        <v>19</v>
      </c>
      <c r="H690" s="2" t="s">
        <v>17</v>
      </c>
      <c r="I690" s="2" t="s">
        <v>132</v>
      </c>
      <c r="J690" s="2" t="s">
        <v>1080</v>
      </c>
      <c r="K690" s="2"/>
      <c r="L690" s="2" t="s">
        <v>19</v>
      </c>
      <c r="M690" s="2"/>
      <c r="N690" s="2"/>
      <c r="O690" s="2"/>
      <c r="P690" s="2"/>
      <c r="Q690" s="2"/>
      <c r="R690" s="2"/>
      <c r="S690" s="2"/>
      <c r="T690" s="2"/>
      <c r="U690" s="2"/>
      <c r="V690" s="2" t="s">
        <v>3527</v>
      </c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 t="s">
        <v>3162</v>
      </c>
      <c r="AH690" s="2"/>
    </row>
    <row r="691" spans="1:34" x14ac:dyDescent="0.25">
      <c r="A691" s="2">
        <v>331737</v>
      </c>
      <c r="B691" s="2" t="s">
        <v>2218</v>
      </c>
      <c r="C691" s="2" t="s">
        <v>595</v>
      </c>
      <c r="D691" s="2" t="s">
        <v>751</v>
      </c>
      <c r="E691" s="2" t="s">
        <v>77</v>
      </c>
      <c r="F691" s="2"/>
      <c r="G691" s="2"/>
      <c r="H691" s="2" t="s">
        <v>17</v>
      </c>
      <c r="I691" s="2" t="s">
        <v>132</v>
      </c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 t="s">
        <v>3527</v>
      </c>
      <c r="W691" s="2"/>
      <c r="X691" s="2"/>
      <c r="Y691" s="2"/>
      <c r="Z691" s="2"/>
      <c r="AA691" s="2" t="s">
        <v>3162</v>
      </c>
      <c r="AB691" s="2" t="s">
        <v>3162</v>
      </c>
      <c r="AC691" s="2" t="s">
        <v>3162</v>
      </c>
      <c r="AD691" s="2" t="s">
        <v>3162</v>
      </c>
      <c r="AE691" s="2" t="s">
        <v>3162</v>
      </c>
      <c r="AF691" s="2" t="s">
        <v>3162</v>
      </c>
      <c r="AG691" s="2" t="s">
        <v>3162</v>
      </c>
      <c r="AH691" s="2"/>
    </row>
    <row r="692" spans="1:34" x14ac:dyDescent="0.25">
      <c r="A692" s="2">
        <v>331834</v>
      </c>
      <c r="B692" s="2" t="s">
        <v>2177</v>
      </c>
      <c r="C692" s="2" t="s">
        <v>287</v>
      </c>
      <c r="D692" s="2" t="s">
        <v>2178</v>
      </c>
      <c r="E692" s="2" t="s">
        <v>78</v>
      </c>
      <c r="F692" s="2">
        <v>33826</v>
      </c>
      <c r="G692" s="2" t="s">
        <v>19</v>
      </c>
      <c r="H692" s="2" t="s">
        <v>17</v>
      </c>
      <c r="I692" s="2" t="s">
        <v>132</v>
      </c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 t="s">
        <v>3527</v>
      </c>
      <c r="W692" s="2"/>
      <c r="X692" s="2"/>
      <c r="Y692" s="2"/>
      <c r="Z692" s="2"/>
      <c r="AA692" s="2"/>
      <c r="AB692" s="2"/>
      <c r="AC692" s="2"/>
      <c r="AD692" s="2" t="s">
        <v>3162</v>
      </c>
      <c r="AE692" s="2" t="s">
        <v>3162</v>
      </c>
      <c r="AF692" s="2" t="s">
        <v>3162</v>
      </c>
      <c r="AG692" s="2" t="s">
        <v>3162</v>
      </c>
      <c r="AH692" s="2"/>
    </row>
    <row r="693" spans="1:34" x14ac:dyDescent="0.25">
      <c r="A693" s="2">
        <v>332064</v>
      </c>
      <c r="B693" s="2" t="s">
        <v>1090</v>
      </c>
      <c r="C693" s="2" t="s">
        <v>566</v>
      </c>
      <c r="D693" s="2" t="s">
        <v>1091</v>
      </c>
      <c r="E693" s="2" t="s">
        <v>78</v>
      </c>
      <c r="F693" s="2"/>
      <c r="G693" s="2"/>
      <c r="H693" s="2" t="s">
        <v>17</v>
      </c>
      <c r="I693" s="2" t="s">
        <v>132</v>
      </c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 t="s">
        <v>3527</v>
      </c>
      <c r="W693" s="2"/>
      <c r="X693" s="2"/>
      <c r="Y693" s="2"/>
      <c r="Z693" s="2"/>
      <c r="AA693" s="2" t="s">
        <v>3162</v>
      </c>
      <c r="AB693" s="2" t="s">
        <v>3162</v>
      </c>
      <c r="AC693" s="2" t="s">
        <v>3162</v>
      </c>
      <c r="AD693" s="2" t="s">
        <v>3162</v>
      </c>
      <c r="AE693" s="2" t="s">
        <v>3162</v>
      </c>
      <c r="AF693" s="2" t="s">
        <v>3162</v>
      </c>
      <c r="AG693" s="2" t="s">
        <v>3162</v>
      </c>
      <c r="AH693" s="2"/>
    </row>
    <row r="694" spans="1:34" x14ac:dyDescent="0.25">
      <c r="A694" s="2">
        <v>332317</v>
      </c>
      <c r="B694" s="2" t="s">
        <v>3118</v>
      </c>
      <c r="C694" s="2" t="s">
        <v>919</v>
      </c>
      <c r="D694" s="2" t="s">
        <v>291</v>
      </c>
      <c r="E694" s="2" t="s">
        <v>78</v>
      </c>
      <c r="F694" s="2">
        <v>33342</v>
      </c>
      <c r="G694" s="2" t="s">
        <v>474</v>
      </c>
      <c r="H694" s="2" t="s">
        <v>17</v>
      </c>
      <c r="I694" s="2" t="s">
        <v>132</v>
      </c>
      <c r="J694" s="2" t="s">
        <v>1080</v>
      </c>
      <c r="K694" s="2"/>
      <c r="L694" s="2" t="s">
        <v>31</v>
      </c>
      <c r="M694" s="2"/>
      <c r="N694" s="2"/>
      <c r="O694" s="2"/>
      <c r="P694" s="2"/>
      <c r="Q694" s="2"/>
      <c r="R694" s="2"/>
      <c r="S694" s="2"/>
      <c r="T694" s="2"/>
      <c r="U694" s="2"/>
      <c r="V694" s="2" t="s">
        <v>3527</v>
      </c>
      <c r="W694" s="2"/>
      <c r="X694" s="2"/>
      <c r="Y694" s="2"/>
      <c r="Z694" s="2"/>
      <c r="AA694" s="2"/>
      <c r="AB694" s="2"/>
      <c r="AC694" s="2"/>
      <c r="AD694" s="2"/>
      <c r="AE694" s="2"/>
      <c r="AF694" s="2" t="s">
        <v>3162</v>
      </c>
      <c r="AG694" s="2" t="s">
        <v>3162</v>
      </c>
      <c r="AH694" s="2"/>
    </row>
    <row r="695" spans="1:34" x14ac:dyDescent="0.25">
      <c r="A695" s="2">
        <v>332537</v>
      </c>
      <c r="B695" s="2" t="s">
        <v>2745</v>
      </c>
      <c r="C695" s="2" t="s">
        <v>244</v>
      </c>
      <c r="D695" s="2" t="s">
        <v>2746</v>
      </c>
      <c r="E695" s="2" t="s">
        <v>77</v>
      </c>
      <c r="F695" s="2">
        <v>29221</v>
      </c>
      <c r="G695" s="2" t="s">
        <v>19</v>
      </c>
      <c r="H695" s="2" t="s">
        <v>17</v>
      </c>
      <c r="I695" s="2" t="s">
        <v>132</v>
      </c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 t="s">
        <v>3527</v>
      </c>
      <c r="W695" s="2"/>
      <c r="X695" s="2"/>
      <c r="Y695" s="2"/>
      <c r="Z695" s="2"/>
      <c r="AA695" s="2"/>
      <c r="AB695" s="2"/>
      <c r="AC695" s="2" t="s">
        <v>3162</v>
      </c>
      <c r="AD695" s="2" t="s">
        <v>3162</v>
      </c>
      <c r="AE695" s="2" t="s">
        <v>3162</v>
      </c>
      <c r="AF695" s="2" t="s">
        <v>3162</v>
      </c>
      <c r="AG695" s="2" t="s">
        <v>3162</v>
      </c>
      <c r="AH695" s="2"/>
    </row>
    <row r="696" spans="1:34" x14ac:dyDescent="0.25">
      <c r="A696" s="2">
        <v>332951</v>
      </c>
      <c r="B696" s="2" t="s">
        <v>2206</v>
      </c>
      <c r="C696" s="2" t="s">
        <v>995</v>
      </c>
      <c r="D696" s="2" t="s">
        <v>238</v>
      </c>
      <c r="E696" s="2" t="s">
        <v>78</v>
      </c>
      <c r="F696" s="2">
        <v>27827</v>
      </c>
      <c r="G696" s="2" t="s">
        <v>749</v>
      </c>
      <c r="H696" s="2" t="s">
        <v>17</v>
      </c>
      <c r="I696" s="2" t="s">
        <v>132</v>
      </c>
      <c r="J696" s="2" t="s">
        <v>1080</v>
      </c>
      <c r="K696" s="2"/>
      <c r="L696" s="2" t="s">
        <v>71</v>
      </c>
      <c r="M696" s="2"/>
      <c r="N696" s="2"/>
      <c r="O696" s="2"/>
      <c r="P696" s="2"/>
      <c r="Q696" s="2"/>
      <c r="R696" s="2"/>
      <c r="S696" s="2"/>
      <c r="T696" s="2"/>
      <c r="U696" s="2"/>
      <c r="V696" s="2" t="s">
        <v>3527</v>
      </c>
      <c r="W696" s="2"/>
      <c r="X696" s="2"/>
      <c r="Y696" s="2"/>
      <c r="Z696" s="2"/>
      <c r="AA696" s="2"/>
      <c r="AB696" s="2"/>
      <c r="AC696" s="2"/>
      <c r="AD696" s="2"/>
      <c r="AE696" s="2" t="s">
        <v>3162</v>
      </c>
      <c r="AF696" s="2" t="s">
        <v>3162</v>
      </c>
      <c r="AG696" s="2" t="s">
        <v>3162</v>
      </c>
      <c r="AH696" s="2"/>
    </row>
    <row r="697" spans="1:34" x14ac:dyDescent="0.25">
      <c r="A697" s="2">
        <v>333328</v>
      </c>
      <c r="B697" s="2" t="s">
        <v>2578</v>
      </c>
      <c r="C697" s="2" t="s">
        <v>2579</v>
      </c>
      <c r="D697" s="2" t="s">
        <v>2580</v>
      </c>
      <c r="E697" s="2" t="s">
        <v>78</v>
      </c>
      <c r="F697" s="2">
        <v>33390</v>
      </c>
      <c r="G697" s="2" t="s">
        <v>213</v>
      </c>
      <c r="H697" s="2" t="s">
        <v>17</v>
      </c>
      <c r="I697" s="2" t="s">
        <v>132</v>
      </c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 t="s">
        <v>3527</v>
      </c>
      <c r="W697" s="2"/>
      <c r="X697" s="2"/>
      <c r="Y697" s="2"/>
      <c r="Z697" s="2"/>
      <c r="AA697" s="2"/>
      <c r="AB697" s="2"/>
      <c r="AC697" s="2"/>
      <c r="AD697" s="2"/>
      <c r="AE697" s="2"/>
      <c r="AF697" s="2" t="s">
        <v>3162</v>
      </c>
      <c r="AG697" s="2" t="s">
        <v>3162</v>
      </c>
      <c r="AH697" s="2"/>
    </row>
    <row r="698" spans="1:34" x14ac:dyDescent="0.25">
      <c r="A698" s="2">
        <v>333752</v>
      </c>
      <c r="B698" s="2" t="s">
        <v>2990</v>
      </c>
      <c r="C698" s="2" t="s">
        <v>1088</v>
      </c>
      <c r="D698" s="2" t="s">
        <v>2991</v>
      </c>
      <c r="E698" s="2" t="s">
        <v>77</v>
      </c>
      <c r="F698" s="2">
        <v>31079</v>
      </c>
      <c r="G698" s="2" t="s">
        <v>19</v>
      </c>
      <c r="H698" s="2" t="s">
        <v>17</v>
      </c>
      <c r="I698" s="2" t="s">
        <v>132</v>
      </c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 t="s">
        <v>3527</v>
      </c>
      <c r="W698" s="2"/>
      <c r="X698" s="2"/>
      <c r="Y698" s="2"/>
      <c r="Z698" s="2"/>
      <c r="AA698" s="2"/>
      <c r="AB698" s="2"/>
      <c r="AC698" s="2" t="s">
        <v>3162</v>
      </c>
      <c r="AD698" s="2" t="s">
        <v>3162</v>
      </c>
      <c r="AE698" s="2" t="s">
        <v>3162</v>
      </c>
      <c r="AF698" s="2" t="s">
        <v>3162</v>
      </c>
      <c r="AG698" s="2" t="s">
        <v>3162</v>
      </c>
      <c r="AH698" s="2"/>
    </row>
    <row r="699" spans="1:34" x14ac:dyDescent="0.25">
      <c r="A699" s="2">
        <v>333788</v>
      </c>
      <c r="B699" s="2" t="s">
        <v>705</v>
      </c>
      <c r="C699" s="2" t="s">
        <v>1835</v>
      </c>
      <c r="D699" s="2" t="s">
        <v>479</v>
      </c>
      <c r="E699" s="2" t="s">
        <v>77</v>
      </c>
      <c r="F699" s="2">
        <v>35868</v>
      </c>
      <c r="G699" s="2" t="s">
        <v>19</v>
      </c>
      <c r="H699" s="2" t="s">
        <v>17</v>
      </c>
      <c r="I699" s="2" t="s">
        <v>132</v>
      </c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 t="s">
        <v>3527</v>
      </c>
      <c r="W699" s="2"/>
      <c r="X699" s="2"/>
      <c r="Y699" s="2"/>
      <c r="Z699" s="2"/>
      <c r="AA699" s="2"/>
      <c r="AB699" s="2"/>
      <c r="AC699" s="2" t="s">
        <v>3162</v>
      </c>
      <c r="AD699" s="2" t="s">
        <v>3162</v>
      </c>
      <c r="AE699" s="2" t="s">
        <v>3162</v>
      </c>
      <c r="AF699" s="2" t="s">
        <v>3162</v>
      </c>
      <c r="AG699" s="2" t="s">
        <v>3162</v>
      </c>
      <c r="AH699" s="2"/>
    </row>
    <row r="700" spans="1:34" x14ac:dyDescent="0.25">
      <c r="A700" s="2">
        <v>333795</v>
      </c>
      <c r="B700" s="2" t="s">
        <v>2553</v>
      </c>
      <c r="C700" s="2" t="s">
        <v>2554</v>
      </c>
      <c r="D700" s="2" t="s">
        <v>594</v>
      </c>
      <c r="E700" s="2" t="s">
        <v>77</v>
      </c>
      <c r="F700" s="2"/>
      <c r="G700" s="2"/>
      <c r="H700" s="2" t="s">
        <v>17</v>
      </c>
      <c r="I700" s="2" t="s">
        <v>132</v>
      </c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 t="s">
        <v>3527</v>
      </c>
      <c r="W700" s="2"/>
      <c r="X700" s="2"/>
      <c r="Y700" s="2"/>
      <c r="Z700" s="2"/>
      <c r="AA700" s="2"/>
      <c r="AB700" s="2" t="s">
        <v>3162</v>
      </c>
      <c r="AC700" s="2" t="s">
        <v>3162</v>
      </c>
      <c r="AD700" s="2" t="s">
        <v>3162</v>
      </c>
      <c r="AE700" s="2" t="s">
        <v>3162</v>
      </c>
      <c r="AF700" s="2" t="s">
        <v>3162</v>
      </c>
      <c r="AG700" s="2" t="s">
        <v>3162</v>
      </c>
      <c r="AH700" s="2"/>
    </row>
    <row r="701" spans="1:34" x14ac:dyDescent="0.25">
      <c r="A701" s="2">
        <v>333884</v>
      </c>
      <c r="B701" s="2" t="s">
        <v>2663</v>
      </c>
      <c r="C701" s="2" t="s">
        <v>1644</v>
      </c>
      <c r="D701" s="2" t="s">
        <v>2664</v>
      </c>
      <c r="E701" s="2" t="s">
        <v>78</v>
      </c>
      <c r="F701" s="2">
        <v>33693</v>
      </c>
      <c r="G701" s="2" t="s">
        <v>19</v>
      </c>
      <c r="H701" s="2" t="s">
        <v>17</v>
      </c>
      <c r="I701" s="2" t="s">
        <v>132</v>
      </c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 t="s">
        <v>3527</v>
      </c>
      <c r="W701" s="2"/>
      <c r="X701" s="2"/>
      <c r="Y701" s="2"/>
      <c r="Z701" s="2"/>
      <c r="AA701" s="2"/>
      <c r="AB701" s="2"/>
      <c r="AC701" s="2"/>
      <c r="AD701" s="2" t="s">
        <v>3162</v>
      </c>
      <c r="AE701" s="2" t="s">
        <v>3162</v>
      </c>
      <c r="AF701" s="2" t="s">
        <v>3162</v>
      </c>
      <c r="AG701" s="2" t="s">
        <v>3162</v>
      </c>
      <c r="AH701" s="2"/>
    </row>
    <row r="702" spans="1:34" x14ac:dyDescent="0.25">
      <c r="A702" s="2">
        <v>333893</v>
      </c>
      <c r="B702" s="2" t="s">
        <v>2838</v>
      </c>
      <c r="C702" s="2" t="s">
        <v>214</v>
      </c>
      <c r="D702" s="2" t="s">
        <v>264</v>
      </c>
      <c r="E702" s="2" t="s">
        <v>78</v>
      </c>
      <c r="F702" s="2">
        <v>35250</v>
      </c>
      <c r="G702" s="2" t="s">
        <v>19</v>
      </c>
      <c r="H702" s="2" t="s">
        <v>17</v>
      </c>
      <c r="I702" s="2" t="s">
        <v>132</v>
      </c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 t="s">
        <v>3527</v>
      </c>
      <c r="W702" s="2"/>
      <c r="X702" s="2"/>
      <c r="Y702" s="2"/>
      <c r="Z702" s="2"/>
      <c r="AA702" s="2"/>
      <c r="AB702" s="2" t="s">
        <v>3162</v>
      </c>
      <c r="AC702" s="2" t="s">
        <v>3162</v>
      </c>
      <c r="AD702" s="2" t="s">
        <v>3162</v>
      </c>
      <c r="AE702" s="2" t="s">
        <v>3162</v>
      </c>
      <c r="AF702" s="2" t="s">
        <v>3162</v>
      </c>
      <c r="AG702" s="2" t="s">
        <v>3162</v>
      </c>
      <c r="AH702" s="2"/>
    </row>
    <row r="703" spans="1:34" x14ac:dyDescent="0.25">
      <c r="A703" s="2">
        <v>334036</v>
      </c>
      <c r="B703" s="2" t="s">
        <v>2881</v>
      </c>
      <c r="C703" s="2" t="s">
        <v>211</v>
      </c>
      <c r="D703" s="2" t="s">
        <v>618</v>
      </c>
      <c r="E703" s="2" t="s">
        <v>77</v>
      </c>
      <c r="F703" s="2"/>
      <c r="G703" s="2"/>
      <c r="H703" s="2" t="s">
        <v>17</v>
      </c>
      <c r="I703" s="2" t="s">
        <v>132</v>
      </c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 t="s">
        <v>3527</v>
      </c>
      <c r="W703" s="2"/>
      <c r="X703" s="2"/>
      <c r="Y703" s="2"/>
      <c r="Z703" s="2"/>
      <c r="AA703" s="2" t="s">
        <v>3162</v>
      </c>
      <c r="AB703" s="2" t="s">
        <v>3162</v>
      </c>
      <c r="AC703" s="2" t="s">
        <v>3162</v>
      </c>
      <c r="AD703" s="2" t="s">
        <v>3162</v>
      </c>
      <c r="AE703" s="2" t="s">
        <v>3162</v>
      </c>
      <c r="AF703" s="2" t="s">
        <v>3162</v>
      </c>
      <c r="AG703" s="2" t="s">
        <v>3162</v>
      </c>
      <c r="AH703" s="2"/>
    </row>
    <row r="704" spans="1:34" x14ac:dyDescent="0.25">
      <c r="A704" s="2">
        <v>334125</v>
      </c>
      <c r="B704" s="2" t="s">
        <v>2722</v>
      </c>
      <c r="C704" s="2" t="s">
        <v>247</v>
      </c>
      <c r="D704" s="2" t="s">
        <v>268</v>
      </c>
      <c r="E704" s="2" t="s">
        <v>78</v>
      </c>
      <c r="F704" s="2"/>
      <c r="G704" s="2"/>
      <c r="H704" s="2" t="s">
        <v>17</v>
      </c>
      <c r="I704" s="2" t="s">
        <v>132</v>
      </c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 t="s">
        <v>3527</v>
      </c>
      <c r="W704" s="2"/>
      <c r="X704" s="2"/>
      <c r="Y704" s="2"/>
      <c r="Z704" s="2"/>
      <c r="AA704" s="2" t="s">
        <v>3162</v>
      </c>
      <c r="AB704" s="2" t="s">
        <v>3162</v>
      </c>
      <c r="AC704" s="2" t="s">
        <v>3162</v>
      </c>
      <c r="AD704" s="2" t="s">
        <v>3162</v>
      </c>
      <c r="AE704" s="2" t="s">
        <v>3162</v>
      </c>
      <c r="AF704" s="2" t="s">
        <v>3162</v>
      </c>
      <c r="AG704" s="2" t="s">
        <v>3162</v>
      </c>
      <c r="AH704" s="2"/>
    </row>
    <row r="705" spans="1:34" x14ac:dyDescent="0.25">
      <c r="A705" s="2">
        <v>334151</v>
      </c>
      <c r="B705" s="2" t="s">
        <v>2774</v>
      </c>
      <c r="C705" s="2" t="s">
        <v>2775</v>
      </c>
      <c r="D705" s="2" t="s">
        <v>239</v>
      </c>
      <c r="E705" s="2" t="s">
        <v>78</v>
      </c>
      <c r="F705" s="2">
        <v>33615</v>
      </c>
      <c r="G705" s="2" t="s">
        <v>19</v>
      </c>
      <c r="H705" s="2" t="s">
        <v>17</v>
      </c>
      <c r="I705" s="2" t="s">
        <v>132</v>
      </c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 t="s">
        <v>3527</v>
      </c>
      <c r="W705" s="2"/>
      <c r="X705" s="2"/>
      <c r="Y705" s="2"/>
      <c r="Z705" s="2"/>
      <c r="AA705" s="2"/>
      <c r="AB705" s="2"/>
      <c r="AC705" s="2"/>
      <c r="AD705" s="2" t="s">
        <v>3162</v>
      </c>
      <c r="AE705" s="2" t="s">
        <v>3162</v>
      </c>
      <c r="AF705" s="2" t="s">
        <v>3162</v>
      </c>
      <c r="AG705" s="2" t="s">
        <v>3162</v>
      </c>
      <c r="AH705" s="2"/>
    </row>
    <row r="706" spans="1:34" x14ac:dyDescent="0.25">
      <c r="A706" s="2">
        <v>334542</v>
      </c>
      <c r="B706" s="2" t="s">
        <v>2501</v>
      </c>
      <c r="C706" s="2" t="s">
        <v>321</v>
      </c>
      <c r="D706" s="2" t="s">
        <v>236</v>
      </c>
      <c r="E706" s="2" t="s">
        <v>77</v>
      </c>
      <c r="F706" s="2">
        <v>32721</v>
      </c>
      <c r="G706" s="2" t="s">
        <v>19</v>
      </c>
      <c r="H706" s="2" t="s">
        <v>17</v>
      </c>
      <c r="I706" s="2" t="s">
        <v>132</v>
      </c>
      <c r="J706" s="2" t="s">
        <v>1080</v>
      </c>
      <c r="K706" s="2"/>
      <c r="L706" s="2" t="s">
        <v>19</v>
      </c>
      <c r="M706" s="2"/>
      <c r="N706" s="2"/>
      <c r="O706" s="2"/>
      <c r="P706" s="2"/>
      <c r="Q706" s="2"/>
      <c r="R706" s="2"/>
      <c r="S706" s="2"/>
      <c r="T706" s="2"/>
      <c r="U706" s="2"/>
      <c r="V706" s="2" t="s">
        <v>3527</v>
      </c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 t="s">
        <v>3162</v>
      </c>
      <c r="AH706" s="2"/>
    </row>
    <row r="707" spans="1:34" x14ac:dyDescent="0.25">
      <c r="A707" s="2">
        <v>334608</v>
      </c>
      <c r="B707" s="2" t="s">
        <v>2822</v>
      </c>
      <c r="C707" s="2" t="s">
        <v>362</v>
      </c>
      <c r="D707" s="2" t="s">
        <v>741</v>
      </c>
      <c r="E707" s="2" t="s">
        <v>77</v>
      </c>
      <c r="F707" s="2">
        <v>32349</v>
      </c>
      <c r="G707" s="2" t="s">
        <v>2823</v>
      </c>
      <c r="H707" s="2" t="s">
        <v>17</v>
      </c>
      <c r="I707" s="2" t="s">
        <v>132</v>
      </c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 t="s">
        <v>3527</v>
      </c>
      <c r="W707" s="2"/>
      <c r="X707" s="2"/>
      <c r="Y707" s="2"/>
      <c r="Z707" s="2"/>
      <c r="AA707" s="2"/>
      <c r="AB707" s="2"/>
      <c r="AC707" s="2"/>
      <c r="AD707" s="2" t="s">
        <v>3162</v>
      </c>
      <c r="AE707" s="2" t="s">
        <v>3162</v>
      </c>
      <c r="AF707" s="2" t="s">
        <v>3162</v>
      </c>
      <c r="AG707" s="2" t="s">
        <v>3162</v>
      </c>
      <c r="AH707" s="2"/>
    </row>
    <row r="708" spans="1:34" x14ac:dyDescent="0.25">
      <c r="A708" s="2">
        <v>334780</v>
      </c>
      <c r="B708" s="2" t="s">
        <v>2202</v>
      </c>
      <c r="C708" s="2" t="s">
        <v>936</v>
      </c>
      <c r="D708" s="2" t="s">
        <v>2203</v>
      </c>
      <c r="E708" s="2" t="s">
        <v>78</v>
      </c>
      <c r="F708" s="2">
        <v>34881</v>
      </c>
      <c r="G708" s="2" t="s">
        <v>2204</v>
      </c>
      <c r="H708" s="2" t="s">
        <v>17</v>
      </c>
      <c r="I708" s="2" t="s">
        <v>132</v>
      </c>
      <c r="J708" s="2" t="s">
        <v>1080</v>
      </c>
      <c r="K708" s="2"/>
      <c r="L708" s="2" t="s">
        <v>62</v>
      </c>
      <c r="M708" s="2"/>
      <c r="N708" s="2"/>
      <c r="O708" s="2"/>
      <c r="P708" s="2"/>
      <c r="Q708" s="2"/>
      <c r="R708" s="2"/>
      <c r="S708" s="2"/>
      <c r="T708" s="2"/>
      <c r="U708" s="2"/>
      <c r="V708" s="2" t="s">
        <v>3527</v>
      </c>
      <c r="W708" s="2"/>
      <c r="X708" s="2"/>
      <c r="Y708" s="2"/>
      <c r="Z708" s="2"/>
      <c r="AA708" s="2"/>
      <c r="AB708" s="2"/>
      <c r="AC708" s="2"/>
      <c r="AD708" s="2"/>
      <c r="AE708" s="2" t="s">
        <v>3162</v>
      </c>
      <c r="AF708" s="2" t="s">
        <v>3162</v>
      </c>
      <c r="AG708" s="2" t="s">
        <v>3162</v>
      </c>
      <c r="AH708" s="2"/>
    </row>
    <row r="709" spans="1:34" x14ac:dyDescent="0.25">
      <c r="A709" s="2">
        <v>335053</v>
      </c>
      <c r="B709" s="2" t="s">
        <v>2469</v>
      </c>
      <c r="C709" s="2" t="s">
        <v>2470</v>
      </c>
      <c r="D709" s="2" t="s">
        <v>231</v>
      </c>
      <c r="E709" s="2" t="s">
        <v>77</v>
      </c>
      <c r="F709" s="2">
        <v>35245</v>
      </c>
      <c r="G709" s="2" t="s">
        <v>534</v>
      </c>
      <c r="H709" s="2" t="s">
        <v>17</v>
      </c>
      <c r="I709" s="2" t="s">
        <v>132</v>
      </c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 t="s">
        <v>3527</v>
      </c>
      <c r="W709" s="2"/>
      <c r="X709" s="2"/>
      <c r="Y709" s="2"/>
      <c r="Z709" s="2"/>
      <c r="AA709" s="2"/>
      <c r="AB709" s="2"/>
      <c r="AC709" s="2" t="s">
        <v>3162</v>
      </c>
      <c r="AD709" s="2" t="s">
        <v>3162</v>
      </c>
      <c r="AE709" s="2" t="s">
        <v>3162</v>
      </c>
      <c r="AF709" s="2" t="s">
        <v>3162</v>
      </c>
      <c r="AG709" s="2" t="s">
        <v>3162</v>
      </c>
      <c r="AH709" s="2"/>
    </row>
    <row r="710" spans="1:34" x14ac:dyDescent="0.25">
      <c r="A710" s="2">
        <v>335071</v>
      </c>
      <c r="B710" s="2" t="s">
        <v>2841</v>
      </c>
      <c r="C710" s="2" t="s">
        <v>613</v>
      </c>
      <c r="D710" s="2" t="s">
        <v>2842</v>
      </c>
      <c r="E710" s="2" t="s">
        <v>77</v>
      </c>
      <c r="F710" s="2">
        <v>35467</v>
      </c>
      <c r="G710" s="2" t="s">
        <v>19</v>
      </c>
      <c r="H710" s="2" t="s">
        <v>17</v>
      </c>
      <c r="I710" s="2" t="s">
        <v>132</v>
      </c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 t="s">
        <v>3527</v>
      </c>
      <c r="W710" s="2"/>
      <c r="X710" s="2"/>
      <c r="Y710" s="2"/>
      <c r="Z710" s="2"/>
      <c r="AA710" s="2"/>
      <c r="AB710" s="2"/>
      <c r="AC710" s="2" t="s">
        <v>3162</v>
      </c>
      <c r="AD710" s="2" t="s">
        <v>3162</v>
      </c>
      <c r="AE710" s="2" t="s">
        <v>3162</v>
      </c>
      <c r="AF710" s="2" t="s">
        <v>3162</v>
      </c>
      <c r="AG710" s="2" t="s">
        <v>3162</v>
      </c>
      <c r="AH710" s="2"/>
    </row>
    <row r="711" spans="1:34" x14ac:dyDescent="0.25">
      <c r="A711" s="2">
        <v>335102</v>
      </c>
      <c r="B711" s="2" t="s">
        <v>2750</v>
      </c>
      <c r="C711" s="2" t="s">
        <v>321</v>
      </c>
      <c r="D711" s="2" t="s">
        <v>2751</v>
      </c>
      <c r="E711" s="2" t="s">
        <v>77</v>
      </c>
      <c r="F711" s="2">
        <v>28808</v>
      </c>
      <c r="G711" s="2" t="s">
        <v>2752</v>
      </c>
      <c r="H711" s="2" t="s">
        <v>17</v>
      </c>
      <c r="I711" s="2" t="s">
        <v>132</v>
      </c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 t="s">
        <v>3527</v>
      </c>
      <c r="W711" s="2"/>
      <c r="X711" s="2"/>
      <c r="Y711" s="2"/>
      <c r="Z711" s="2"/>
      <c r="AA711" s="2"/>
      <c r="AB711" s="2"/>
      <c r="AC711" s="2"/>
      <c r="AD711" s="2" t="s">
        <v>3162</v>
      </c>
      <c r="AE711" s="2" t="s">
        <v>3162</v>
      </c>
      <c r="AF711" s="2" t="s">
        <v>3162</v>
      </c>
      <c r="AG711" s="2" t="s">
        <v>3162</v>
      </c>
      <c r="AH711" s="2"/>
    </row>
    <row r="712" spans="1:34" x14ac:dyDescent="0.25">
      <c r="A712" s="2">
        <v>335112</v>
      </c>
      <c r="B712" s="2" t="s">
        <v>2802</v>
      </c>
      <c r="C712" s="2" t="s">
        <v>2803</v>
      </c>
      <c r="D712" s="2" t="s">
        <v>2077</v>
      </c>
      <c r="E712" s="2" t="s">
        <v>78</v>
      </c>
      <c r="F712" s="2">
        <v>35431</v>
      </c>
      <c r="G712" s="2" t="s">
        <v>2804</v>
      </c>
      <c r="H712" s="2" t="s">
        <v>17</v>
      </c>
      <c r="I712" s="2" t="s">
        <v>132</v>
      </c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 t="s">
        <v>3527</v>
      </c>
      <c r="W712" s="2"/>
      <c r="X712" s="2"/>
      <c r="Y712" s="2"/>
      <c r="Z712" s="2"/>
      <c r="AA712" s="2"/>
      <c r="AB712" s="2"/>
      <c r="AC712" s="2" t="s">
        <v>3162</v>
      </c>
      <c r="AD712" s="2" t="s">
        <v>3162</v>
      </c>
      <c r="AE712" s="2" t="s">
        <v>3162</v>
      </c>
      <c r="AF712" s="2" t="s">
        <v>3162</v>
      </c>
      <c r="AG712" s="2" t="s">
        <v>3162</v>
      </c>
      <c r="AH712" s="2"/>
    </row>
    <row r="713" spans="1:34" x14ac:dyDescent="0.25">
      <c r="A713" s="2">
        <v>335113</v>
      </c>
      <c r="B713" s="2" t="s">
        <v>2456</v>
      </c>
      <c r="C713" s="2" t="s">
        <v>2457</v>
      </c>
      <c r="D713" s="2" t="s">
        <v>2458</v>
      </c>
      <c r="E713" s="2" t="s">
        <v>78</v>
      </c>
      <c r="F713" s="2">
        <v>32220</v>
      </c>
      <c r="G713" s="2" t="s">
        <v>213</v>
      </c>
      <c r="H713" s="2" t="s">
        <v>17</v>
      </c>
      <c r="I713" s="2" t="s">
        <v>132</v>
      </c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 t="s">
        <v>3527</v>
      </c>
      <c r="W713" s="2"/>
      <c r="X713" s="2"/>
      <c r="Y713" s="2"/>
      <c r="Z713" s="2"/>
      <c r="AA713" s="2"/>
      <c r="AB713" s="2"/>
      <c r="AC713" s="2" t="s">
        <v>3162</v>
      </c>
      <c r="AD713" s="2" t="s">
        <v>3162</v>
      </c>
      <c r="AE713" s="2" t="s">
        <v>3162</v>
      </c>
      <c r="AF713" s="2" t="s">
        <v>3162</v>
      </c>
      <c r="AG713" s="2" t="s">
        <v>3162</v>
      </c>
      <c r="AH713" s="2"/>
    </row>
    <row r="714" spans="1:34" x14ac:dyDescent="0.25">
      <c r="A714" s="2">
        <v>335293</v>
      </c>
      <c r="B714" s="2" t="s">
        <v>2727</v>
      </c>
      <c r="C714" s="2" t="s">
        <v>321</v>
      </c>
      <c r="D714" s="2" t="s">
        <v>2728</v>
      </c>
      <c r="E714" s="2" t="s">
        <v>77</v>
      </c>
      <c r="F714" s="2">
        <v>35079</v>
      </c>
      <c r="G714" s="2" t="s">
        <v>48</v>
      </c>
      <c r="H714" s="2" t="s">
        <v>17</v>
      </c>
      <c r="I714" s="2" t="s">
        <v>132</v>
      </c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 t="s">
        <v>3527</v>
      </c>
      <c r="W714" s="2"/>
      <c r="X714" s="2"/>
      <c r="Y714" s="2"/>
      <c r="Z714" s="2"/>
      <c r="AA714" s="2"/>
      <c r="AB714" s="2" t="s">
        <v>3162</v>
      </c>
      <c r="AC714" s="2" t="s">
        <v>3162</v>
      </c>
      <c r="AD714" s="2" t="s">
        <v>3162</v>
      </c>
      <c r="AE714" s="2" t="s">
        <v>3162</v>
      </c>
      <c r="AF714" s="2" t="s">
        <v>3162</v>
      </c>
      <c r="AG714" s="2" t="s">
        <v>3162</v>
      </c>
      <c r="AH714" s="2"/>
    </row>
    <row r="715" spans="1:34" x14ac:dyDescent="0.25">
      <c r="A715" s="2">
        <v>335299</v>
      </c>
      <c r="B715" s="2" t="s">
        <v>2780</v>
      </c>
      <c r="C715" s="2" t="s">
        <v>259</v>
      </c>
      <c r="D715" s="2" t="s">
        <v>455</v>
      </c>
      <c r="E715" s="2" t="s">
        <v>78</v>
      </c>
      <c r="F715" s="2">
        <v>32253</v>
      </c>
      <c r="G715" s="2" t="s">
        <v>2781</v>
      </c>
      <c r="H715" s="2" t="s">
        <v>17</v>
      </c>
      <c r="I715" s="2" t="s">
        <v>132</v>
      </c>
      <c r="J715" s="2" t="s">
        <v>1080</v>
      </c>
      <c r="K715" s="2"/>
      <c r="L715" s="2" t="s">
        <v>31</v>
      </c>
      <c r="M715" s="2"/>
      <c r="N715" s="2"/>
      <c r="O715" s="2"/>
      <c r="P715" s="2"/>
      <c r="Q715" s="2"/>
      <c r="R715" s="2"/>
      <c r="S715" s="2"/>
      <c r="T715" s="2"/>
      <c r="U715" s="2"/>
      <c r="V715" s="2" t="s">
        <v>3527</v>
      </c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 t="s">
        <v>3162</v>
      </c>
      <c r="AH715" s="2"/>
    </row>
    <row r="716" spans="1:34" x14ac:dyDescent="0.25">
      <c r="A716" s="2">
        <v>335384</v>
      </c>
      <c r="B716" s="2" t="s">
        <v>774</v>
      </c>
      <c r="C716" s="2" t="s">
        <v>244</v>
      </c>
      <c r="D716" s="2" t="s">
        <v>3052</v>
      </c>
      <c r="E716" s="2" t="s">
        <v>77</v>
      </c>
      <c r="F716" s="2">
        <v>33457</v>
      </c>
      <c r="G716" s="2" t="s">
        <v>62</v>
      </c>
      <c r="H716" s="2" t="s">
        <v>17</v>
      </c>
      <c r="I716" s="2" t="s">
        <v>132</v>
      </c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 t="s">
        <v>3527</v>
      </c>
      <c r="W716" s="2"/>
      <c r="X716" s="2"/>
      <c r="Y716" s="2"/>
      <c r="Z716" s="2"/>
      <c r="AA716" s="2"/>
      <c r="AB716" s="2"/>
      <c r="AC716" s="2"/>
      <c r="AD716" s="2" t="s">
        <v>3162</v>
      </c>
      <c r="AE716" s="2" t="s">
        <v>3162</v>
      </c>
      <c r="AF716" s="2" t="s">
        <v>3162</v>
      </c>
      <c r="AG716" s="2" t="s">
        <v>3162</v>
      </c>
      <c r="AH716" s="2"/>
    </row>
    <row r="717" spans="1:34" x14ac:dyDescent="0.25">
      <c r="A717" s="2">
        <v>335475</v>
      </c>
      <c r="B717" s="2" t="s">
        <v>2139</v>
      </c>
      <c r="C717" s="2" t="s">
        <v>1597</v>
      </c>
      <c r="D717" s="2" t="s">
        <v>420</v>
      </c>
      <c r="E717" s="2" t="s">
        <v>78</v>
      </c>
      <c r="F717" s="2"/>
      <c r="G717" s="2"/>
      <c r="H717" s="2" t="s">
        <v>17</v>
      </c>
      <c r="I717" s="2" t="s">
        <v>132</v>
      </c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 t="s">
        <v>3527</v>
      </c>
      <c r="W717" s="2"/>
      <c r="X717" s="2"/>
      <c r="Y717" s="2"/>
      <c r="Z717" s="2"/>
      <c r="AA717" s="2" t="s">
        <v>3162</v>
      </c>
      <c r="AB717" s="2" t="s">
        <v>3162</v>
      </c>
      <c r="AC717" s="2" t="s">
        <v>3162</v>
      </c>
      <c r="AD717" s="2" t="s">
        <v>3162</v>
      </c>
      <c r="AE717" s="2" t="s">
        <v>3162</v>
      </c>
      <c r="AF717" s="2" t="s">
        <v>3162</v>
      </c>
      <c r="AG717" s="2" t="s">
        <v>3162</v>
      </c>
      <c r="AH717" s="2"/>
    </row>
    <row r="718" spans="1:34" x14ac:dyDescent="0.25">
      <c r="A718" s="2">
        <v>335477</v>
      </c>
      <c r="B718" s="2" t="s">
        <v>2235</v>
      </c>
      <c r="C718" s="2" t="s">
        <v>287</v>
      </c>
      <c r="D718" s="2" t="s">
        <v>2236</v>
      </c>
      <c r="E718" s="2" t="s">
        <v>78</v>
      </c>
      <c r="F718" s="2"/>
      <c r="G718" s="2"/>
      <c r="H718" s="2" t="s">
        <v>17</v>
      </c>
      <c r="I718" s="2" t="s">
        <v>132</v>
      </c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 t="s">
        <v>3527</v>
      </c>
      <c r="W718" s="2"/>
      <c r="X718" s="2"/>
      <c r="Y718" s="2"/>
      <c r="Z718" s="2"/>
      <c r="AA718" s="2"/>
      <c r="AB718" s="2" t="s">
        <v>3162</v>
      </c>
      <c r="AC718" s="2" t="s">
        <v>3162</v>
      </c>
      <c r="AD718" s="2" t="s">
        <v>3162</v>
      </c>
      <c r="AE718" s="2" t="s">
        <v>3162</v>
      </c>
      <c r="AF718" s="2" t="s">
        <v>3162</v>
      </c>
      <c r="AG718" s="2" t="s">
        <v>3162</v>
      </c>
      <c r="AH718" s="2"/>
    </row>
    <row r="719" spans="1:34" x14ac:dyDescent="0.25">
      <c r="A719" s="2">
        <v>335567</v>
      </c>
      <c r="B719" s="2" t="s">
        <v>2845</v>
      </c>
      <c r="C719" s="2" t="s">
        <v>549</v>
      </c>
      <c r="D719" s="2" t="s">
        <v>563</v>
      </c>
      <c r="E719" s="2" t="s">
        <v>78</v>
      </c>
      <c r="F719" s="2">
        <v>34700</v>
      </c>
      <c r="G719" s="2" t="s">
        <v>68</v>
      </c>
      <c r="H719" s="2" t="s">
        <v>17</v>
      </c>
      <c r="I719" s="2" t="s">
        <v>132</v>
      </c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 t="s">
        <v>3527</v>
      </c>
      <c r="W719" s="2"/>
      <c r="X719" s="2"/>
      <c r="Y719" s="2"/>
      <c r="Z719" s="2"/>
      <c r="AA719" s="2"/>
      <c r="AB719" s="2"/>
      <c r="AC719" s="2"/>
      <c r="AD719" s="2" t="s">
        <v>3162</v>
      </c>
      <c r="AE719" s="2" t="s">
        <v>3162</v>
      </c>
      <c r="AF719" s="2" t="s">
        <v>3162</v>
      </c>
      <c r="AG719" s="2" t="s">
        <v>3162</v>
      </c>
      <c r="AH719" s="2"/>
    </row>
    <row r="720" spans="1:34" x14ac:dyDescent="0.25">
      <c r="A720" s="2">
        <v>335718</v>
      </c>
      <c r="B720" s="2" t="s">
        <v>2521</v>
      </c>
      <c r="C720" s="2" t="s">
        <v>228</v>
      </c>
      <c r="D720" s="2" t="s">
        <v>1551</v>
      </c>
      <c r="E720" s="2" t="s">
        <v>78</v>
      </c>
      <c r="F720" s="2">
        <v>35796</v>
      </c>
      <c r="G720" s="2" t="s">
        <v>19</v>
      </c>
      <c r="H720" s="2" t="s">
        <v>17</v>
      </c>
      <c r="I720" s="2" t="s">
        <v>132</v>
      </c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 t="s">
        <v>3527</v>
      </c>
      <c r="W720" s="2"/>
      <c r="X720" s="2"/>
      <c r="Y720" s="2"/>
      <c r="Z720" s="2"/>
      <c r="AA720" s="2"/>
      <c r="AB720" s="2"/>
      <c r="AC720" s="2"/>
      <c r="AD720" s="2" t="s">
        <v>3162</v>
      </c>
      <c r="AE720" s="2" t="s">
        <v>3162</v>
      </c>
      <c r="AF720" s="2" t="s">
        <v>3162</v>
      </c>
      <c r="AG720" s="2" t="s">
        <v>3162</v>
      </c>
      <c r="AH720" s="2"/>
    </row>
    <row r="721" spans="1:34" x14ac:dyDescent="0.25">
      <c r="A721" s="2">
        <v>335727</v>
      </c>
      <c r="B721" s="2" t="s">
        <v>2535</v>
      </c>
      <c r="C721" s="2" t="s">
        <v>628</v>
      </c>
      <c r="D721" s="2" t="s">
        <v>2536</v>
      </c>
      <c r="E721" s="2" t="s">
        <v>77</v>
      </c>
      <c r="F721" s="2">
        <v>33974</v>
      </c>
      <c r="G721" s="2" t="s">
        <v>62</v>
      </c>
      <c r="H721" s="2" t="s">
        <v>17</v>
      </c>
      <c r="I721" s="2" t="s">
        <v>132</v>
      </c>
      <c r="J721" s="2" t="s">
        <v>15</v>
      </c>
      <c r="K721" s="2"/>
      <c r="L721" s="2" t="s">
        <v>62</v>
      </c>
      <c r="M721" s="2"/>
      <c r="N721" s="2"/>
      <c r="O721" s="2"/>
      <c r="P721" s="2"/>
      <c r="Q721" s="2"/>
      <c r="R721" s="2"/>
      <c r="S721" s="2"/>
      <c r="T721" s="2"/>
      <c r="U721" s="2"/>
      <c r="V721" s="2" t="s">
        <v>3527</v>
      </c>
      <c r="W721" s="2"/>
      <c r="X721" s="2"/>
      <c r="Y721" s="2"/>
      <c r="Z721" s="2"/>
      <c r="AA721" s="2"/>
      <c r="AB721" s="2"/>
      <c r="AC721" s="2"/>
      <c r="AD721" s="2"/>
      <c r="AE721" s="2"/>
      <c r="AF721" s="2" t="s">
        <v>3162</v>
      </c>
      <c r="AG721" s="2" t="s">
        <v>3162</v>
      </c>
      <c r="AH721" s="2"/>
    </row>
    <row r="722" spans="1:34" x14ac:dyDescent="0.25">
      <c r="A722" s="2">
        <v>335746</v>
      </c>
      <c r="B722" s="2" t="s">
        <v>2261</v>
      </c>
      <c r="C722" s="2" t="s">
        <v>221</v>
      </c>
      <c r="D722" s="2" t="s">
        <v>245</v>
      </c>
      <c r="E722" s="2" t="s">
        <v>78</v>
      </c>
      <c r="F722" s="2">
        <v>32919</v>
      </c>
      <c r="G722" s="2" t="s">
        <v>505</v>
      </c>
      <c r="H722" s="2" t="s">
        <v>17</v>
      </c>
      <c r="I722" s="2" t="s">
        <v>132</v>
      </c>
      <c r="J722" s="2" t="s">
        <v>1080</v>
      </c>
      <c r="K722" s="2"/>
      <c r="L722" s="2" t="s">
        <v>41</v>
      </c>
      <c r="M722" s="2"/>
      <c r="N722" s="2"/>
      <c r="O722" s="2"/>
      <c r="P722" s="2"/>
      <c r="Q722" s="2"/>
      <c r="R722" s="2"/>
      <c r="S722" s="2"/>
      <c r="T722" s="2"/>
      <c r="U722" s="2"/>
      <c r="V722" s="2" t="s">
        <v>3527</v>
      </c>
      <c r="W722" s="2"/>
      <c r="X722" s="2"/>
      <c r="Y722" s="2"/>
      <c r="Z722" s="2"/>
      <c r="AA722" s="2"/>
      <c r="AB722" s="2"/>
      <c r="AC722" s="2"/>
      <c r="AD722" s="2"/>
      <c r="AE722" s="2"/>
      <c r="AF722" s="2" t="s">
        <v>3162</v>
      </c>
      <c r="AG722" s="2" t="s">
        <v>3162</v>
      </c>
      <c r="AH722" s="2"/>
    </row>
    <row r="723" spans="1:34" x14ac:dyDescent="0.25">
      <c r="A723" s="2">
        <v>335759</v>
      </c>
      <c r="B723" s="2" t="s">
        <v>2736</v>
      </c>
      <c r="C723" s="2" t="s">
        <v>244</v>
      </c>
      <c r="D723" s="2" t="s">
        <v>943</v>
      </c>
      <c r="E723" s="2" t="s">
        <v>77</v>
      </c>
      <c r="F723" s="2"/>
      <c r="G723" s="2"/>
      <c r="H723" s="2" t="s">
        <v>17</v>
      </c>
      <c r="I723" s="2" t="s">
        <v>132</v>
      </c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 t="s">
        <v>3527</v>
      </c>
      <c r="W723" s="2"/>
      <c r="X723" s="2"/>
      <c r="Y723" s="2"/>
      <c r="Z723" s="2"/>
      <c r="AA723" s="2"/>
      <c r="AB723" s="2" t="s">
        <v>3162</v>
      </c>
      <c r="AC723" s="2" t="s">
        <v>3162</v>
      </c>
      <c r="AD723" s="2" t="s">
        <v>3162</v>
      </c>
      <c r="AE723" s="2" t="s">
        <v>3162</v>
      </c>
      <c r="AF723" s="2" t="s">
        <v>3162</v>
      </c>
      <c r="AG723" s="2" t="s">
        <v>3162</v>
      </c>
      <c r="AH723" s="2"/>
    </row>
    <row r="724" spans="1:34" x14ac:dyDescent="0.25">
      <c r="A724" s="2">
        <v>335899</v>
      </c>
      <c r="B724" s="2" t="s">
        <v>2651</v>
      </c>
      <c r="C724" s="2" t="s">
        <v>2652</v>
      </c>
      <c r="D724" s="2" t="s">
        <v>2436</v>
      </c>
      <c r="E724" s="2" t="s">
        <v>77</v>
      </c>
      <c r="F724" s="2">
        <v>29611</v>
      </c>
      <c r="G724" s="2" t="s">
        <v>2653</v>
      </c>
      <c r="H724" s="2" t="s">
        <v>17</v>
      </c>
      <c r="I724" s="2" t="s">
        <v>132</v>
      </c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 t="s">
        <v>3527</v>
      </c>
      <c r="W724" s="2"/>
      <c r="X724" s="2"/>
      <c r="Y724" s="2"/>
      <c r="Z724" s="2"/>
      <c r="AA724" s="2"/>
      <c r="AB724" s="2"/>
      <c r="AC724" s="2"/>
      <c r="AD724" s="2" t="s">
        <v>3162</v>
      </c>
      <c r="AE724" s="2" t="s">
        <v>3162</v>
      </c>
      <c r="AF724" s="2" t="s">
        <v>3162</v>
      </c>
      <c r="AG724" s="2" t="s">
        <v>3162</v>
      </c>
      <c r="AH724" s="2"/>
    </row>
    <row r="725" spans="1:34" x14ac:dyDescent="0.25">
      <c r="A725" s="2">
        <v>335913</v>
      </c>
      <c r="B725" s="2" t="s">
        <v>2376</v>
      </c>
      <c r="C725" s="2" t="s">
        <v>247</v>
      </c>
      <c r="D725" s="2" t="s">
        <v>2377</v>
      </c>
      <c r="E725" s="2" t="s">
        <v>78</v>
      </c>
      <c r="F725" s="2">
        <v>27039</v>
      </c>
      <c r="G725" s="2" t="s">
        <v>19</v>
      </c>
      <c r="H725" s="2" t="s">
        <v>17</v>
      </c>
      <c r="I725" s="2" t="s">
        <v>132</v>
      </c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 t="s">
        <v>3527</v>
      </c>
      <c r="W725" s="2"/>
      <c r="X725" s="2"/>
      <c r="Y725" s="2"/>
      <c r="Z725" s="2"/>
      <c r="AA725" s="2"/>
      <c r="AB725" s="2" t="s">
        <v>3162</v>
      </c>
      <c r="AC725" s="2" t="s">
        <v>3162</v>
      </c>
      <c r="AD725" s="2" t="s">
        <v>3162</v>
      </c>
      <c r="AE725" s="2" t="s">
        <v>3162</v>
      </c>
      <c r="AF725" s="2" t="s">
        <v>3162</v>
      </c>
      <c r="AG725" s="2" t="s">
        <v>3162</v>
      </c>
      <c r="AH725" s="2"/>
    </row>
    <row r="726" spans="1:34" x14ac:dyDescent="0.25">
      <c r="A726" s="2">
        <v>336031</v>
      </c>
      <c r="B726" s="2" t="s">
        <v>2671</v>
      </c>
      <c r="C726" s="2" t="s">
        <v>1778</v>
      </c>
      <c r="D726" s="2" t="s">
        <v>405</v>
      </c>
      <c r="E726" s="2" t="s">
        <v>77</v>
      </c>
      <c r="F726" s="2">
        <v>35612</v>
      </c>
      <c r="G726" s="2" t="s">
        <v>2462</v>
      </c>
      <c r="H726" s="2" t="s">
        <v>17</v>
      </c>
      <c r="I726" s="2" t="s">
        <v>132</v>
      </c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 t="s">
        <v>3527</v>
      </c>
      <c r="W726" s="2"/>
      <c r="X726" s="2"/>
      <c r="Y726" s="2"/>
      <c r="Z726" s="2"/>
      <c r="AA726" s="2"/>
      <c r="AB726" s="2" t="s">
        <v>3162</v>
      </c>
      <c r="AC726" s="2" t="s">
        <v>3162</v>
      </c>
      <c r="AD726" s="2" t="s">
        <v>3162</v>
      </c>
      <c r="AE726" s="2" t="s">
        <v>3162</v>
      </c>
      <c r="AF726" s="2" t="s">
        <v>3162</v>
      </c>
      <c r="AG726" s="2" t="s">
        <v>3162</v>
      </c>
      <c r="AH726" s="2"/>
    </row>
    <row r="727" spans="1:34" x14ac:dyDescent="0.25">
      <c r="A727" s="2">
        <v>336081</v>
      </c>
      <c r="B727" s="2" t="s">
        <v>2310</v>
      </c>
      <c r="C727" s="2" t="s">
        <v>345</v>
      </c>
      <c r="D727" s="2" t="s">
        <v>272</v>
      </c>
      <c r="E727" s="2" t="s">
        <v>77</v>
      </c>
      <c r="F727" s="2">
        <v>30869</v>
      </c>
      <c r="G727" s="2" t="s">
        <v>714</v>
      </c>
      <c r="H727" s="2" t="s">
        <v>17</v>
      </c>
      <c r="I727" s="2" t="s">
        <v>132</v>
      </c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 t="s">
        <v>3527</v>
      </c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 t="s">
        <v>3162</v>
      </c>
      <c r="AH727" s="2"/>
    </row>
    <row r="728" spans="1:34" x14ac:dyDescent="0.25">
      <c r="A728" s="2">
        <v>336090</v>
      </c>
      <c r="B728" s="2" t="s">
        <v>2480</v>
      </c>
      <c r="C728" s="2" t="s">
        <v>220</v>
      </c>
      <c r="D728" s="2" t="s">
        <v>317</v>
      </c>
      <c r="E728" s="2" t="s">
        <v>77</v>
      </c>
      <c r="F728" s="2"/>
      <c r="G728" s="2"/>
      <c r="H728" s="2" t="s">
        <v>17</v>
      </c>
      <c r="I728" s="2" t="s">
        <v>132</v>
      </c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 t="s">
        <v>3527</v>
      </c>
      <c r="W728" s="2"/>
      <c r="X728" s="2"/>
      <c r="Y728" s="2"/>
      <c r="Z728" s="2"/>
      <c r="AA728" s="2" t="s">
        <v>3162</v>
      </c>
      <c r="AB728" s="2" t="s">
        <v>3162</v>
      </c>
      <c r="AC728" s="2" t="s">
        <v>3162</v>
      </c>
      <c r="AD728" s="2" t="s">
        <v>3162</v>
      </c>
      <c r="AE728" s="2" t="s">
        <v>3162</v>
      </c>
      <c r="AF728" s="2" t="s">
        <v>3162</v>
      </c>
      <c r="AG728" s="2" t="s">
        <v>3162</v>
      </c>
      <c r="AH728" s="2"/>
    </row>
    <row r="729" spans="1:34" x14ac:dyDescent="0.25">
      <c r="A729" s="2">
        <v>336118</v>
      </c>
      <c r="B729" s="2" t="s">
        <v>2726</v>
      </c>
      <c r="C729" s="2" t="s">
        <v>615</v>
      </c>
      <c r="D729" s="2" t="s">
        <v>245</v>
      </c>
      <c r="E729" s="2" t="s">
        <v>77</v>
      </c>
      <c r="F729" s="2"/>
      <c r="G729" s="2"/>
      <c r="H729" s="2" t="s">
        <v>17</v>
      </c>
      <c r="I729" s="2" t="s">
        <v>132</v>
      </c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 t="s">
        <v>3527</v>
      </c>
      <c r="W729" s="2"/>
      <c r="X729" s="2"/>
      <c r="Y729" s="2"/>
      <c r="Z729" s="2"/>
      <c r="AA729" s="2" t="s">
        <v>3162</v>
      </c>
      <c r="AB729" s="2" t="s">
        <v>3162</v>
      </c>
      <c r="AC729" s="2" t="s">
        <v>3162</v>
      </c>
      <c r="AD729" s="2" t="s">
        <v>3162</v>
      </c>
      <c r="AE729" s="2" t="s">
        <v>3162</v>
      </c>
      <c r="AF729" s="2" t="s">
        <v>3162</v>
      </c>
      <c r="AG729" s="2" t="s">
        <v>3162</v>
      </c>
      <c r="AH729" s="2"/>
    </row>
    <row r="730" spans="1:34" x14ac:dyDescent="0.25">
      <c r="A730" s="2">
        <v>336190</v>
      </c>
      <c r="B730" s="2" t="s">
        <v>1426</v>
      </c>
      <c r="C730" s="2" t="s">
        <v>244</v>
      </c>
      <c r="D730" s="2" t="s">
        <v>966</v>
      </c>
      <c r="E730" s="2" t="s">
        <v>77</v>
      </c>
      <c r="F730" s="2">
        <v>27168</v>
      </c>
      <c r="G730" s="2" t="s">
        <v>3099</v>
      </c>
      <c r="H730" s="2" t="s">
        <v>17</v>
      </c>
      <c r="I730" s="2" t="s">
        <v>132</v>
      </c>
      <c r="J730" s="2" t="s">
        <v>1080</v>
      </c>
      <c r="K730" s="2"/>
      <c r="L730" s="2" t="s">
        <v>19</v>
      </c>
      <c r="M730" s="2"/>
      <c r="N730" s="2"/>
      <c r="O730" s="2"/>
      <c r="P730" s="2"/>
      <c r="Q730" s="2"/>
      <c r="R730" s="2"/>
      <c r="S730" s="2"/>
      <c r="T730" s="2"/>
      <c r="U730" s="2"/>
      <c r="V730" s="2" t="s">
        <v>3527</v>
      </c>
      <c r="W730" s="2"/>
      <c r="X730" s="2"/>
      <c r="Y730" s="2"/>
      <c r="Z730" s="2"/>
      <c r="AA730" s="2"/>
      <c r="AB730" s="2"/>
      <c r="AC730" s="2"/>
      <c r="AD730" s="2"/>
      <c r="AE730" s="2" t="s">
        <v>3162</v>
      </c>
      <c r="AF730" s="2" t="s">
        <v>3162</v>
      </c>
      <c r="AG730" s="2" t="s">
        <v>3162</v>
      </c>
      <c r="AH730" s="2"/>
    </row>
    <row r="731" spans="1:34" x14ac:dyDescent="0.25">
      <c r="A731" s="2">
        <v>336237</v>
      </c>
      <c r="B731" s="2" t="s">
        <v>377</v>
      </c>
      <c r="C731" s="2" t="s">
        <v>497</v>
      </c>
      <c r="D731" s="2" t="s">
        <v>522</v>
      </c>
      <c r="E731" s="2" t="s">
        <v>77</v>
      </c>
      <c r="F731" s="2">
        <v>36526</v>
      </c>
      <c r="G731" s="2" t="s">
        <v>376</v>
      </c>
      <c r="H731" s="2" t="s">
        <v>17</v>
      </c>
      <c r="I731" s="2" t="s">
        <v>132</v>
      </c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 t="s">
        <v>3527</v>
      </c>
      <c r="W731" s="2"/>
      <c r="X731" s="2"/>
      <c r="Y731" s="2"/>
      <c r="Z731" s="2"/>
      <c r="AA731" s="2"/>
      <c r="AB731" s="2"/>
      <c r="AC731" s="2" t="s">
        <v>3162</v>
      </c>
      <c r="AD731" s="2" t="s">
        <v>3162</v>
      </c>
      <c r="AE731" s="2" t="s">
        <v>3162</v>
      </c>
      <c r="AF731" s="2" t="s">
        <v>3162</v>
      </c>
      <c r="AG731" s="2" t="s">
        <v>3162</v>
      </c>
      <c r="AH731" s="2"/>
    </row>
    <row r="732" spans="1:34" x14ac:dyDescent="0.25">
      <c r="A732" s="2">
        <v>336306</v>
      </c>
      <c r="B732" s="2" t="s">
        <v>2740</v>
      </c>
      <c r="C732" s="2" t="s">
        <v>533</v>
      </c>
      <c r="D732" s="2" t="s">
        <v>439</v>
      </c>
      <c r="E732" s="2" t="s">
        <v>77</v>
      </c>
      <c r="F732" s="2"/>
      <c r="G732" s="2"/>
      <c r="H732" s="2" t="s">
        <v>17</v>
      </c>
      <c r="I732" s="2" t="s">
        <v>132</v>
      </c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 t="s">
        <v>3527</v>
      </c>
      <c r="W732" s="2"/>
      <c r="X732" s="2"/>
      <c r="Y732" s="2"/>
      <c r="Z732" s="2"/>
      <c r="AA732" s="2" t="s">
        <v>3162</v>
      </c>
      <c r="AB732" s="2" t="s">
        <v>3162</v>
      </c>
      <c r="AC732" s="2" t="s">
        <v>3162</v>
      </c>
      <c r="AD732" s="2" t="s">
        <v>3162</v>
      </c>
      <c r="AE732" s="2" t="s">
        <v>3162</v>
      </c>
      <c r="AF732" s="2" t="s">
        <v>3162</v>
      </c>
      <c r="AG732" s="2" t="s">
        <v>3162</v>
      </c>
      <c r="AH732" s="2"/>
    </row>
    <row r="733" spans="1:34" x14ac:dyDescent="0.25">
      <c r="A733" s="2">
        <v>336330</v>
      </c>
      <c r="B733" s="2" t="s">
        <v>2254</v>
      </c>
      <c r="C733" s="2" t="s">
        <v>2255</v>
      </c>
      <c r="D733" s="2" t="s">
        <v>2256</v>
      </c>
      <c r="E733" s="2" t="s">
        <v>77</v>
      </c>
      <c r="F733" s="2">
        <v>27785</v>
      </c>
      <c r="G733" s="2" t="s">
        <v>213</v>
      </c>
      <c r="H733" s="2" t="s">
        <v>17</v>
      </c>
      <c r="I733" s="2" t="s">
        <v>132</v>
      </c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 t="s">
        <v>3527</v>
      </c>
      <c r="W733" s="2"/>
      <c r="X733" s="2"/>
      <c r="Y733" s="2"/>
      <c r="Z733" s="2"/>
      <c r="AA733" s="2"/>
      <c r="AB733" s="2"/>
      <c r="AC733" s="2"/>
      <c r="AD733" s="2" t="s">
        <v>3162</v>
      </c>
      <c r="AE733" s="2" t="s">
        <v>3162</v>
      </c>
      <c r="AF733" s="2" t="s">
        <v>3162</v>
      </c>
      <c r="AG733" s="2" t="s">
        <v>3162</v>
      </c>
      <c r="AH733" s="2"/>
    </row>
    <row r="734" spans="1:34" x14ac:dyDescent="0.25">
      <c r="A734" s="2">
        <v>336344</v>
      </c>
      <c r="B734" s="2" t="s">
        <v>2753</v>
      </c>
      <c r="C734" s="2" t="s">
        <v>2754</v>
      </c>
      <c r="D734" s="2" t="s">
        <v>2755</v>
      </c>
      <c r="E734" s="2" t="s">
        <v>77</v>
      </c>
      <c r="F734" s="2"/>
      <c r="G734" s="2"/>
      <c r="H734" s="2" t="s">
        <v>20</v>
      </c>
      <c r="I734" s="2" t="s">
        <v>132</v>
      </c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 t="s">
        <v>3527</v>
      </c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 t="s">
        <v>3162</v>
      </c>
      <c r="AH734" s="2"/>
    </row>
    <row r="735" spans="1:34" x14ac:dyDescent="0.25">
      <c r="A735" s="2">
        <v>336368</v>
      </c>
      <c r="B735" s="2" t="s">
        <v>2741</v>
      </c>
      <c r="C735" s="2" t="s">
        <v>614</v>
      </c>
      <c r="D735" s="2" t="s">
        <v>288</v>
      </c>
      <c r="E735" s="2" t="s">
        <v>77</v>
      </c>
      <c r="F735" s="2">
        <v>32864</v>
      </c>
      <c r="G735" s="2" t="s">
        <v>2123</v>
      </c>
      <c r="H735" s="2" t="s">
        <v>17</v>
      </c>
      <c r="I735" s="2" t="s">
        <v>132</v>
      </c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 t="s">
        <v>3527</v>
      </c>
      <c r="W735" s="2"/>
      <c r="X735" s="2"/>
      <c r="Y735" s="2"/>
      <c r="Z735" s="2"/>
      <c r="AA735" s="2"/>
      <c r="AB735" s="2" t="s">
        <v>3162</v>
      </c>
      <c r="AC735" s="2" t="s">
        <v>3162</v>
      </c>
      <c r="AD735" s="2" t="s">
        <v>3162</v>
      </c>
      <c r="AE735" s="2" t="s">
        <v>3162</v>
      </c>
      <c r="AF735" s="2" t="s">
        <v>3162</v>
      </c>
      <c r="AG735" s="2" t="s">
        <v>3162</v>
      </c>
      <c r="AH735" s="2"/>
    </row>
    <row r="736" spans="1:34" x14ac:dyDescent="0.25">
      <c r="A736" s="2">
        <v>336425</v>
      </c>
      <c r="B736" s="2" t="s">
        <v>3004</v>
      </c>
      <c r="C736" s="2" t="s">
        <v>3005</v>
      </c>
      <c r="D736" s="2" t="s">
        <v>566</v>
      </c>
      <c r="E736" s="2" t="s">
        <v>78</v>
      </c>
      <c r="F736" s="2">
        <v>35186</v>
      </c>
      <c r="G736" s="2" t="s">
        <v>812</v>
      </c>
      <c r="H736" s="2" t="s">
        <v>17</v>
      </c>
      <c r="I736" s="2" t="s">
        <v>132</v>
      </c>
      <c r="J736" s="2" t="s">
        <v>15</v>
      </c>
      <c r="K736" s="2"/>
      <c r="L736" s="2" t="s">
        <v>31</v>
      </c>
      <c r="M736" s="2"/>
      <c r="N736" s="2"/>
      <c r="O736" s="2"/>
      <c r="P736" s="2"/>
      <c r="Q736" s="2"/>
      <c r="R736" s="2"/>
      <c r="S736" s="2"/>
      <c r="T736" s="2"/>
      <c r="U736" s="2"/>
      <c r="V736" s="2" t="s">
        <v>3527</v>
      </c>
      <c r="W736" s="2"/>
      <c r="X736" s="2"/>
      <c r="Y736" s="2"/>
      <c r="Z736" s="2"/>
      <c r="AA736" s="2"/>
      <c r="AB736" s="2"/>
      <c r="AC736" s="2"/>
      <c r="AD736" s="2"/>
      <c r="AE736" s="2" t="s">
        <v>3162</v>
      </c>
      <c r="AF736" s="2" t="s">
        <v>3162</v>
      </c>
      <c r="AG736" s="2" t="s">
        <v>3162</v>
      </c>
      <c r="AH736" s="2"/>
    </row>
    <row r="737" spans="1:34" x14ac:dyDescent="0.25">
      <c r="A737" s="2">
        <v>336447</v>
      </c>
      <c r="B737" s="2" t="s">
        <v>2943</v>
      </c>
      <c r="C737" s="2" t="s">
        <v>247</v>
      </c>
      <c r="D737" s="2" t="s">
        <v>264</v>
      </c>
      <c r="E737" s="2" t="s">
        <v>77</v>
      </c>
      <c r="F737" s="2"/>
      <c r="G737" s="2"/>
      <c r="H737" s="2" t="s">
        <v>17</v>
      </c>
      <c r="I737" s="2" t="s">
        <v>132</v>
      </c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 t="s">
        <v>3527</v>
      </c>
      <c r="W737" s="2"/>
      <c r="X737" s="2"/>
      <c r="Y737" s="2"/>
      <c r="Z737" s="2"/>
      <c r="AA737" s="2" t="s">
        <v>3162</v>
      </c>
      <c r="AB737" s="2" t="s">
        <v>3162</v>
      </c>
      <c r="AC737" s="2" t="s">
        <v>3162</v>
      </c>
      <c r="AD737" s="2" t="s">
        <v>3162</v>
      </c>
      <c r="AE737" s="2" t="s">
        <v>3162</v>
      </c>
      <c r="AF737" s="2" t="s">
        <v>3162</v>
      </c>
      <c r="AG737" s="2" t="s">
        <v>3162</v>
      </c>
      <c r="AH737" s="2"/>
    </row>
    <row r="738" spans="1:34" x14ac:dyDescent="0.25">
      <c r="A738" s="2">
        <v>336469</v>
      </c>
      <c r="B738" s="2" t="s">
        <v>2986</v>
      </c>
      <c r="C738" s="2" t="s">
        <v>221</v>
      </c>
      <c r="D738" s="2" t="s">
        <v>2987</v>
      </c>
      <c r="E738" s="2" t="s">
        <v>78</v>
      </c>
      <c r="F738" s="2">
        <v>35459</v>
      </c>
      <c r="G738" s="2" t="s">
        <v>19</v>
      </c>
      <c r="H738" s="2" t="s">
        <v>17</v>
      </c>
      <c r="I738" s="2" t="s">
        <v>132</v>
      </c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 t="s">
        <v>3527</v>
      </c>
      <c r="W738" s="2"/>
      <c r="X738" s="2"/>
      <c r="Y738" s="2"/>
      <c r="Z738" s="2"/>
      <c r="AA738" s="2"/>
      <c r="AB738" s="2"/>
      <c r="AC738" s="2" t="s">
        <v>3162</v>
      </c>
      <c r="AD738" s="2" t="s">
        <v>3162</v>
      </c>
      <c r="AE738" s="2" t="s">
        <v>3162</v>
      </c>
      <c r="AF738" s="2" t="s">
        <v>3162</v>
      </c>
      <c r="AG738" s="2" t="s">
        <v>3162</v>
      </c>
      <c r="AH738" s="2"/>
    </row>
    <row r="739" spans="1:34" x14ac:dyDescent="0.25">
      <c r="A739" s="2">
        <v>336473</v>
      </c>
      <c r="B739" s="2" t="s">
        <v>3040</v>
      </c>
      <c r="C739" s="2" t="s">
        <v>230</v>
      </c>
      <c r="D739" s="2" t="s">
        <v>360</v>
      </c>
      <c r="E739" s="2" t="s">
        <v>78</v>
      </c>
      <c r="F739" s="2"/>
      <c r="G739" s="2"/>
      <c r="H739" s="2" t="s">
        <v>17</v>
      </c>
      <c r="I739" s="2" t="s">
        <v>132</v>
      </c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 t="s">
        <v>3527</v>
      </c>
      <c r="W739" s="2"/>
      <c r="X739" s="2"/>
      <c r="Y739" s="2"/>
      <c r="Z739" s="2"/>
      <c r="AA739" s="2"/>
      <c r="AB739" s="2"/>
      <c r="AC739" s="2"/>
      <c r="AD739" s="2"/>
      <c r="AE739" s="2"/>
      <c r="AF739" s="2" t="s">
        <v>3162</v>
      </c>
      <c r="AG739" s="2" t="s">
        <v>3162</v>
      </c>
      <c r="AH739" s="2"/>
    </row>
    <row r="740" spans="1:34" x14ac:dyDescent="0.25">
      <c r="A740" s="2">
        <v>336565</v>
      </c>
      <c r="B740" s="2" t="s">
        <v>2972</v>
      </c>
      <c r="C740" s="2" t="s">
        <v>422</v>
      </c>
      <c r="D740" s="2" t="s">
        <v>2973</v>
      </c>
      <c r="E740" s="2" t="s">
        <v>77</v>
      </c>
      <c r="F740" s="2">
        <v>34803</v>
      </c>
      <c r="G740" s="2" t="s">
        <v>942</v>
      </c>
      <c r="H740" s="2" t="s">
        <v>17</v>
      </c>
      <c r="I740" s="2" t="s">
        <v>132</v>
      </c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 t="s">
        <v>3527</v>
      </c>
      <c r="W740" s="2"/>
      <c r="X740" s="2"/>
      <c r="Y740" s="2"/>
      <c r="Z740" s="2"/>
      <c r="AA740" s="2"/>
      <c r="AB740" s="2"/>
      <c r="AC740" s="2" t="s">
        <v>3162</v>
      </c>
      <c r="AD740" s="2" t="s">
        <v>3162</v>
      </c>
      <c r="AE740" s="2" t="s">
        <v>3162</v>
      </c>
      <c r="AF740" s="2" t="s">
        <v>3162</v>
      </c>
      <c r="AG740" s="2" t="s">
        <v>3162</v>
      </c>
      <c r="AH740" s="2"/>
    </row>
    <row r="741" spans="1:34" x14ac:dyDescent="0.25">
      <c r="A741" s="2">
        <v>336720</v>
      </c>
      <c r="B741" s="2" t="s">
        <v>2952</v>
      </c>
      <c r="C741" s="2" t="s">
        <v>228</v>
      </c>
      <c r="D741" s="2" t="s">
        <v>309</v>
      </c>
      <c r="E741" s="2" t="s">
        <v>77</v>
      </c>
      <c r="F741" s="2">
        <v>35300</v>
      </c>
      <c r="G741" s="2" t="s">
        <v>41</v>
      </c>
      <c r="H741" s="2" t="s">
        <v>17</v>
      </c>
      <c r="I741" s="2" t="s">
        <v>132</v>
      </c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 t="s">
        <v>3527</v>
      </c>
      <c r="W741" s="2"/>
      <c r="X741" s="2"/>
      <c r="Y741" s="2"/>
      <c r="Z741" s="2"/>
      <c r="AA741" s="2"/>
      <c r="AB741" s="2"/>
      <c r="AC741" s="2" t="s">
        <v>3162</v>
      </c>
      <c r="AD741" s="2" t="s">
        <v>3162</v>
      </c>
      <c r="AE741" s="2" t="s">
        <v>3162</v>
      </c>
      <c r="AF741" s="2" t="s">
        <v>3162</v>
      </c>
      <c r="AG741" s="2" t="s">
        <v>3162</v>
      </c>
      <c r="AH741" s="2"/>
    </row>
    <row r="742" spans="1:34" x14ac:dyDescent="0.25">
      <c r="A742" s="2">
        <v>336723</v>
      </c>
      <c r="B742" s="2" t="s">
        <v>2476</v>
      </c>
      <c r="C742" s="2" t="s">
        <v>349</v>
      </c>
      <c r="D742" s="2" t="s">
        <v>605</v>
      </c>
      <c r="E742" s="2" t="s">
        <v>77</v>
      </c>
      <c r="F742" s="2">
        <v>36292</v>
      </c>
      <c r="G742" s="2" t="s">
        <v>19</v>
      </c>
      <c r="H742" s="2" t="s">
        <v>17</v>
      </c>
      <c r="I742" s="2" t="s">
        <v>132</v>
      </c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 t="s">
        <v>3527</v>
      </c>
      <c r="W742" s="2"/>
      <c r="X742" s="2"/>
      <c r="Y742" s="2"/>
      <c r="Z742" s="2"/>
      <c r="AA742" s="2"/>
      <c r="AB742" s="2" t="s">
        <v>3162</v>
      </c>
      <c r="AC742" s="2" t="s">
        <v>3162</v>
      </c>
      <c r="AD742" s="2" t="s">
        <v>3162</v>
      </c>
      <c r="AE742" s="2" t="s">
        <v>3162</v>
      </c>
      <c r="AF742" s="2" t="s">
        <v>3162</v>
      </c>
      <c r="AG742" s="2" t="s">
        <v>3162</v>
      </c>
      <c r="AH742" s="2"/>
    </row>
    <row r="743" spans="1:34" x14ac:dyDescent="0.25">
      <c r="A743" s="2">
        <v>336727</v>
      </c>
      <c r="B743" s="2" t="s">
        <v>2786</v>
      </c>
      <c r="C743" s="2" t="s">
        <v>440</v>
      </c>
      <c r="D743" s="2" t="s">
        <v>219</v>
      </c>
      <c r="E743" s="2" t="s">
        <v>77</v>
      </c>
      <c r="F743" s="2">
        <v>35685</v>
      </c>
      <c r="G743" s="2" t="s">
        <v>19</v>
      </c>
      <c r="H743" s="2" t="s">
        <v>17</v>
      </c>
      <c r="I743" s="2" t="s">
        <v>132</v>
      </c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 t="s">
        <v>3527</v>
      </c>
      <c r="W743" s="2"/>
      <c r="X743" s="2"/>
      <c r="Y743" s="2"/>
      <c r="Z743" s="2"/>
      <c r="AA743" s="2"/>
      <c r="AB743" s="2" t="s">
        <v>3162</v>
      </c>
      <c r="AC743" s="2" t="s">
        <v>3162</v>
      </c>
      <c r="AD743" s="2" t="s">
        <v>3162</v>
      </c>
      <c r="AE743" s="2" t="s">
        <v>3162</v>
      </c>
      <c r="AF743" s="2" t="s">
        <v>3162</v>
      </c>
      <c r="AG743" s="2" t="s">
        <v>3162</v>
      </c>
      <c r="AH743" s="2"/>
    </row>
    <row r="744" spans="1:34" x14ac:dyDescent="0.25">
      <c r="A744" s="2">
        <v>336728</v>
      </c>
      <c r="B744" s="2" t="s">
        <v>2918</v>
      </c>
      <c r="C744" s="2" t="s">
        <v>2919</v>
      </c>
      <c r="D744" s="2" t="s">
        <v>2920</v>
      </c>
      <c r="E744" s="2" t="s">
        <v>77</v>
      </c>
      <c r="F744" s="2">
        <v>36161</v>
      </c>
      <c r="G744" s="2" t="s">
        <v>2921</v>
      </c>
      <c r="H744" s="2" t="s">
        <v>17</v>
      </c>
      <c r="I744" s="2" t="s">
        <v>132</v>
      </c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 t="s">
        <v>3527</v>
      </c>
      <c r="W744" s="2"/>
      <c r="X744" s="2"/>
      <c r="Y744" s="2"/>
      <c r="Z744" s="2"/>
      <c r="AA744" s="2"/>
      <c r="AB744" s="2"/>
      <c r="AC744" s="2" t="s">
        <v>3162</v>
      </c>
      <c r="AD744" s="2" t="s">
        <v>3162</v>
      </c>
      <c r="AE744" s="2" t="s">
        <v>3162</v>
      </c>
      <c r="AF744" s="2" t="s">
        <v>3162</v>
      </c>
      <c r="AG744" s="2" t="s">
        <v>3162</v>
      </c>
      <c r="AH744" s="2"/>
    </row>
    <row r="745" spans="1:34" x14ac:dyDescent="0.25">
      <c r="A745" s="2">
        <v>336762</v>
      </c>
      <c r="B745" s="2" t="s">
        <v>2164</v>
      </c>
      <c r="C745" s="2" t="s">
        <v>558</v>
      </c>
      <c r="D745" s="2" t="s">
        <v>291</v>
      </c>
      <c r="E745" s="2" t="s">
        <v>78</v>
      </c>
      <c r="F745" s="2">
        <v>33454</v>
      </c>
      <c r="G745" s="2" t="s">
        <v>19</v>
      </c>
      <c r="H745" s="2" t="s">
        <v>17</v>
      </c>
      <c r="I745" s="2" t="s">
        <v>132</v>
      </c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 t="s">
        <v>3527</v>
      </c>
      <c r="W745" s="2"/>
      <c r="X745" s="2"/>
      <c r="Y745" s="2"/>
      <c r="Z745" s="2"/>
      <c r="AA745" s="2"/>
      <c r="AB745" s="2"/>
      <c r="AC745" s="2"/>
      <c r="AD745" s="2" t="s">
        <v>3162</v>
      </c>
      <c r="AE745" s="2" t="s">
        <v>3162</v>
      </c>
      <c r="AF745" s="2" t="s">
        <v>3162</v>
      </c>
      <c r="AG745" s="2" t="s">
        <v>3162</v>
      </c>
      <c r="AH745" s="2"/>
    </row>
    <row r="746" spans="1:34" x14ac:dyDescent="0.25">
      <c r="A746" s="2">
        <v>336786</v>
      </c>
      <c r="B746" s="2" t="s">
        <v>2904</v>
      </c>
      <c r="C746" s="2" t="s">
        <v>224</v>
      </c>
      <c r="D746" s="2" t="s">
        <v>586</v>
      </c>
      <c r="E746" s="2" t="s">
        <v>78</v>
      </c>
      <c r="F746" s="2"/>
      <c r="G746" s="2"/>
      <c r="H746" s="2" t="s">
        <v>17</v>
      </c>
      <c r="I746" s="2" t="s">
        <v>132</v>
      </c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 t="s">
        <v>3527</v>
      </c>
      <c r="W746" s="2"/>
      <c r="X746" s="2"/>
      <c r="Y746" s="2"/>
      <c r="Z746" s="2"/>
      <c r="AA746" s="2" t="s">
        <v>3162</v>
      </c>
      <c r="AB746" s="2" t="s">
        <v>3162</v>
      </c>
      <c r="AC746" s="2" t="s">
        <v>3162</v>
      </c>
      <c r="AD746" s="2" t="s">
        <v>3162</v>
      </c>
      <c r="AE746" s="2" t="s">
        <v>3162</v>
      </c>
      <c r="AF746" s="2" t="s">
        <v>3162</v>
      </c>
      <c r="AG746" s="2" t="s">
        <v>3162</v>
      </c>
      <c r="AH746" s="2"/>
    </row>
    <row r="747" spans="1:34" x14ac:dyDescent="0.25">
      <c r="A747" s="2">
        <v>336847</v>
      </c>
      <c r="B747" s="2" t="s">
        <v>2909</v>
      </c>
      <c r="C747" s="2" t="s">
        <v>214</v>
      </c>
      <c r="D747" s="2" t="s">
        <v>303</v>
      </c>
      <c r="E747" s="2" t="s">
        <v>77</v>
      </c>
      <c r="F747" s="2">
        <v>36161</v>
      </c>
      <c r="G747" s="2" t="s">
        <v>19</v>
      </c>
      <c r="H747" s="2" t="s">
        <v>17</v>
      </c>
      <c r="I747" s="2" t="s">
        <v>132</v>
      </c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 t="s">
        <v>3527</v>
      </c>
      <c r="W747" s="2"/>
      <c r="X747" s="2"/>
      <c r="Y747" s="2"/>
      <c r="Z747" s="2"/>
      <c r="AA747" s="2"/>
      <c r="AB747" s="2"/>
      <c r="AC747" s="2" t="s">
        <v>3162</v>
      </c>
      <c r="AD747" s="2" t="s">
        <v>3162</v>
      </c>
      <c r="AE747" s="2" t="s">
        <v>3162</v>
      </c>
      <c r="AF747" s="2" t="s">
        <v>3162</v>
      </c>
      <c r="AG747" s="2" t="s">
        <v>3162</v>
      </c>
      <c r="AH747" s="2"/>
    </row>
    <row r="748" spans="1:34" x14ac:dyDescent="0.25">
      <c r="A748" s="2">
        <v>336877</v>
      </c>
      <c r="B748" s="2" t="s">
        <v>2410</v>
      </c>
      <c r="C748" s="2" t="s">
        <v>256</v>
      </c>
      <c r="D748" s="2" t="s">
        <v>567</v>
      </c>
      <c r="E748" s="2" t="s">
        <v>77</v>
      </c>
      <c r="F748" s="2">
        <v>36033</v>
      </c>
      <c r="G748" s="2" t="s">
        <v>19</v>
      </c>
      <c r="H748" s="2" t="s">
        <v>17</v>
      </c>
      <c r="I748" s="2" t="s">
        <v>132</v>
      </c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 t="s">
        <v>3527</v>
      </c>
      <c r="W748" s="2"/>
      <c r="X748" s="2"/>
      <c r="Y748" s="2"/>
      <c r="Z748" s="2"/>
      <c r="AA748" s="2"/>
      <c r="AB748" s="2"/>
      <c r="AC748" s="2"/>
      <c r="AD748" s="2" t="s">
        <v>3162</v>
      </c>
      <c r="AE748" s="2" t="s">
        <v>3162</v>
      </c>
      <c r="AF748" s="2" t="s">
        <v>3162</v>
      </c>
      <c r="AG748" s="2" t="s">
        <v>3162</v>
      </c>
      <c r="AH748" s="2"/>
    </row>
    <row r="749" spans="1:34" x14ac:dyDescent="0.25">
      <c r="A749" s="2">
        <v>336900</v>
      </c>
      <c r="B749" s="2" t="s">
        <v>2844</v>
      </c>
      <c r="C749" s="2" t="s">
        <v>224</v>
      </c>
      <c r="D749" s="2" t="s">
        <v>231</v>
      </c>
      <c r="E749" s="2" t="s">
        <v>78</v>
      </c>
      <c r="F749" s="2">
        <v>36011</v>
      </c>
      <c r="G749" s="2" t="s">
        <v>19</v>
      </c>
      <c r="H749" s="2" t="s">
        <v>17</v>
      </c>
      <c r="I749" s="2" t="s">
        <v>132</v>
      </c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 t="s">
        <v>3527</v>
      </c>
      <c r="W749" s="2"/>
      <c r="X749" s="2"/>
      <c r="Y749" s="2"/>
      <c r="Z749" s="2"/>
      <c r="AA749" s="2"/>
      <c r="AB749" s="2"/>
      <c r="AC749" s="2"/>
      <c r="AD749" s="2" t="s">
        <v>3162</v>
      </c>
      <c r="AE749" s="2" t="s">
        <v>3162</v>
      </c>
      <c r="AF749" s="2" t="s">
        <v>3162</v>
      </c>
      <c r="AG749" s="2" t="s">
        <v>3162</v>
      </c>
      <c r="AH749" s="2"/>
    </row>
    <row r="750" spans="1:34" x14ac:dyDescent="0.25">
      <c r="A750" s="2">
        <v>336910</v>
      </c>
      <c r="B750" s="2" t="s">
        <v>2530</v>
      </c>
      <c r="C750" s="2" t="s">
        <v>568</v>
      </c>
      <c r="D750" s="2" t="s">
        <v>366</v>
      </c>
      <c r="E750" s="2" t="s">
        <v>77</v>
      </c>
      <c r="F750" s="2">
        <v>36892</v>
      </c>
      <c r="G750" s="2" t="s">
        <v>2531</v>
      </c>
      <c r="H750" s="2" t="s">
        <v>17</v>
      </c>
      <c r="I750" s="2" t="s">
        <v>132</v>
      </c>
      <c r="J750" s="2" t="s">
        <v>1080</v>
      </c>
      <c r="K750" s="2"/>
      <c r="L750" s="2" t="s">
        <v>31</v>
      </c>
      <c r="M750" s="2"/>
      <c r="N750" s="2"/>
      <c r="O750" s="2"/>
      <c r="P750" s="2"/>
      <c r="Q750" s="2"/>
      <c r="R750" s="2"/>
      <c r="S750" s="2"/>
      <c r="T750" s="2"/>
      <c r="U750" s="2"/>
      <c r="V750" s="2" t="s">
        <v>3527</v>
      </c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 t="s">
        <v>3162</v>
      </c>
      <c r="AH750" s="2"/>
    </row>
    <row r="751" spans="1:34" x14ac:dyDescent="0.25">
      <c r="A751" s="2">
        <v>336917</v>
      </c>
      <c r="B751" s="2" t="s">
        <v>1957</v>
      </c>
      <c r="C751" s="2" t="s">
        <v>287</v>
      </c>
      <c r="D751" s="2" t="s">
        <v>420</v>
      </c>
      <c r="E751" s="2" t="s">
        <v>77</v>
      </c>
      <c r="F751" s="2">
        <v>35499</v>
      </c>
      <c r="G751" s="2" t="s">
        <v>19</v>
      </c>
      <c r="H751" s="2" t="s">
        <v>17</v>
      </c>
      <c r="I751" s="2" t="s">
        <v>132</v>
      </c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 t="s">
        <v>3527</v>
      </c>
      <c r="W751" s="2"/>
      <c r="X751" s="2"/>
      <c r="Y751" s="2"/>
      <c r="Z751" s="2"/>
      <c r="AA751" s="2"/>
      <c r="AB751" s="2"/>
      <c r="AC751" s="2" t="s">
        <v>3162</v>
      </c>
      <c r="AD751" s="2" t="s">
        <v>3162</v>
      </c>
      <c r="AE751" s="2" t="s">
        <v>3162</v>
      </c>
      <c r="AF751" s="2" t="s">
        <v>3162</v>
      </c>
      <c r="AG751" s="2" t="s">
        <v>3162</v>
      </c>
      <c r="AH751" s="2"/>
    </row>
    <row r="752" spans="1:34" x14ac:dyDescent="0.25">
      <c r="A752" s="2">
        <v>336961</v>
      </c>
      <c r="B752" s="2" t="s">
        <v>3031</v>
      </c>
      <c r="C752" s="2" t="s">
        <v>3032</v>
      </c>
      <c r="D752" s="2" t="s">
        <v>1937</v>
      </c>
      <c r="E752" s="2" t="s">
        <v>77</v>
      </c>
      <c r="F752" s="2">
        <v>36911</v>
      </c>
      <c r="G752" s="2" t="s">
        <v>3033</v>
      </c>
      <c r="H752" s="2" t="s">
        <v>17</v>
      </c>
      <c r="I752" s="2" t="s">
        <v>132</v>
      </c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 t="s">
        <v>3527</v>
      </c>
      <c r="W752" s="2"/>
      <c r="X752" s="2"/>
      <c r="Y752" s="2"/>
      <c r="Z752" s="2"/>
      <c r="AA752" s="2"/>
      <c r="AB752" s="2"/>
      <c r="AC752" s="2" t="s">
        <v>3162</v>
      </c>
      <c r="AD752" s="2" t="s">
        <v>3162</v>
      </c>
      <c r="AE752" s="2" t="s">
        <v>3162</v>
      </c>
      <c r="AF752" s="2" t="s">
        <v>3162</v>
      </c>
      <c r="AG752" s="2" t="s">
        <v>3162</v>
      </c>
      <c r="AH752" s="2"/>
    </row>
    <row r="753" spans="1:34" x14ac:dyDescent="0.25">
      <c r="A753" s="2">
        <v>337247</v>
      </c>
      <c r="B753" s="2" t="s">
        <v>2974</v>
      </c>
      <c r="C753" s="2" t="s">
        <v>739</v>
      </c>
      <c r="D753" s="2" t="s">
        <v>442</v>
      </c>
      <c r="E753" s="2" t="s">
        <v>77</v>
      </c>
      <c r="F753" s="2"/>
      <c r="G753" s="2"/>
      <c r="H753" s="2" t="s">
        <v>17</v>
      </c>
      <c r="I753" s="2" t="s">
        <v>132</v>
      </c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 t="s">
        <v>3527</v>
      </c>
      <c r="W753" s="2"/>
      <c r="X753" s="2"/>
      <c r="Y753" s="2"/>
      <c r="Z753" s="2"/>
      <c r="AA753" s="2"/>
      <c r="AB753" s="2" t="s">
        <v>3162</v>
      </c>
      <c r="AC753" s="2" t="s">
        <v>3162</v>
      </c>
      <c r="AD753" s="2" t="s">
        <v>3162</v>
      </c>
      <c r="AE753" s="2" t="s">
        <v>3162</v>
      </c>
      <c r="AF753" s="2" t="s">
        <v>3162</v>
      </c>
      <c r="AG753" s="2" t="s">
        <v>3162</v>
      </c>
      <c r="AH753" s="2"/>
    </row>
    <row r="754" spans="1:34" x14ac:dyDescent="0.25">
      <c r="A754" s="2">
        <v>337265</v>
      </c>
      <c r="B754" s="2" t="s">
        <v>2739</v>
      </c>
      <c r="C754" s="2" t="s">
        <v>214</v>
      </c>
      <c r="D754" s="2" t="s">
        <v>1176</v>
      </c>
      <c r="E754" s="2" t="s">
        <v>77</v>
      </c>
      <c r="F754" s="2">
        <v>34907</v>
      </c>
      <c r="G754" s="2" t="s">
        <v>19</v>
      </c>
      <c r="H754" s="2" t="s">
        <v>17</v>
      </c>
      <c r="I754" s="2" t="s">
        <v>132</v>
      </c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 t="s">
        <v>3527</v>
      </c>
      <c r="W754" s="2"/>
      <c r="X754" s="2"/>
      <c r="Y754" s="2"/>
      <c r="Z754" s="2"/>
      <c r="AA754" s="2"/>
      <c r="AB754" s="2" t="s">
        <v>3162</v>
      </c>
      <c r="AC754" s="2" t="s">
        <v>3162</v>
      </c>
      <c r="AD754" s="2" t="s">
        <v>3162</v>
      </c>
      <c r="AE754" s="2" t="s">
        <v>3162</v>
      </c>
      <c r="AF754" s="2" t="s">
        <v>3162</v>
      </c>
      <c r="AG754" s="2" t="s">
        <v>3162</v>
      </c>
      <c r="AH754" s="2"/>
    </row>
    <row r="755" spans="1:34" x14ac:dyDescent="0.25">
      <c r="A755" s="2">
        <v>338070</v>
      </c>
      <c r="B755" s="2" t="s">
        <v>3129</v>
      </c>
      <c r="C755" s="2" t="s">
        <v>2769</v>
      </c>
      <c r="D755" s="2" t="s">
        <v>3007</v>
      </c>
      <c r="E755" s="2" t="s">
        <v>78</v>
      </c>
      <c r="F755" s="2">
        <v>36629</v>
      </c>
      <c r="G755" s="2" t="s">
        <v>19</v>
      </c>
      <c r="H755" s="2" t="s">
        <v>17</v>
      </c>
      <c r="I755" s="2" t="s">
        <v>132</v>
      </c>
      <c r="J755" s="2" t="s">
        <v>1080</v>
      </c>
      <c r="K755" s="2"/>
      <c r="L755" s="2" t="s">
        <v>19</v>
      </c>
      <c r="M755" s="2"/>
      <c r="N755" s="2"/>
      <c r="O755" s="2"/>
      <c r="P755" s="2"/>
      <c r="Q755" s="2"/>
      <c r="R755" s="2"/>
      <c r="S755" s="2"/>
      <c r="T755" s="2"/>
      <c r="U755" s="2"/>
      <c r="V755" s="2" t="s">
        <v>3527</v>
      </c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 t="s">
        <v>3162</v>
      </c>
      <c r="AH755" s="2"/>
    </row>
    <row r="756" spans="1:34" x14ac:dyDescent="0.25">
      <c r="A756" s="2">
        <v>338230</v>
      </c>
      <c r="B756" s="2" t="s">
        <v>2992</v>
      </c>
      <c r="C756" s="2" t="s">
        <v>2416</v>
      </c>
      <c r="D756" s="2" t="s">
        <v>2993</v>
      </c>
      <c r="E756" s="2" t="s">
        <v>77</v>
      </c>
      <c r="F756" s="2">
        <v>36191</v>
      </c>
      <c r="G756" s="2" t="s">
        <v>213</v>
      </c>
      <c r="H756" s="2" t="s">
        <v>17</v>
      </c>
      <c r="I756" s="2" t="s">
        <v>132</v>
      </c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 t="s">
        <v>3527</v>
      </c>
      <c r="W756" s="2"/>
      <c r="X756" s="2"/>
      <c r="Y756" s="2"/>
      <c r="Z756" s="2"/>
      <c r="AA756" s="2"/>
      <c r="AB756" s="2"/>
      <c r="AC756" s="2" t="s">
        <v>3162</v>
      </c>
      <c r="AD756" s="2" t="s">
        <v>3162</v>
      </c>
      <c r="AE756" s="2" t="s">
        <v>3162</v>
      </c>
      <c r="AF756" s="2" t="s">
        <v>3162</v>
      </c>
      <c r="AG756" s="2" t="s">
        <v>3162</v>
      </c>
      <c r="AH756" s="2"/>
    </row>
    <row r="757" spans="1:34" x14ac:dyDescent="0.25">
      <c r="A757" s="2">
        <v>338239</v>
      </c>
      <c r="B757" s="2" t="s">
        <v>2412</v>
      </c>
      <c r="C757" s="2" t="s">
        <v>2413</v>
      </c>
      <c r="D757" s="2" t="s">
        <v>2414</v>
      </c>
      <c r="E757" s="2" t="s">
        <v>77</v>
      </c>
      <c r="F757" s="2">
        <v>35091</v>
      </c>
      <c r="G757" s="2" t="s">
        <v>19</v>
      </c>
      <c r="H757" s="2" t="s">
        <v>17</v>
      </c>
      <c r="I757" s="2" t="s">
        <v>132</v>
      </c>
      <c r="J757" s="2" t="s">
        <v>1080</v>
      </c>
      <c r="K757" s="2"/>
      <c r="L757" s="2" t="s">
        <v>74</v>
      </c>
      <c r="M757" s="2"/>
      <c r="N757" s="2"/>
      <c r="O757" s="2"/>
      <c r="P757" s="2"/>
      <c r="Q757" s="2"/>
      <c r="R757" s="2"/>
      <c r="S757" s="2"/>
      <c r="T757" s="2"/>
      <c r="U757" s="2"/>
      <c r="V757" s="2" t="s">
        <v>3527</v>
      </c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 t="s">
        <v>3162</v>
      </c>
      <c r="AH757" s="2"/>
    </row>
    <row r="758" spans="1:34" x14ac:dyDescent="0.25">
      <c r="A758" s="2">
        <v>338240</v>
      </c>
      <c r="B758" s="2" t="s">
        <v>2181</v>
      </c>
      <c r="C758" s="2" t="s">
        <v>2182</v>
      </c>
      <c r="D758" s="2" t="s">
        <v>671</v>
      </c>
      <c r="E758" s="2" t="s">
        <v>77</v>
      </c>
      <c r="F758" s="2"/>
      <c r="G758" s="2"/>
      <c r="H758" s="2" t="s">
        <v>17</v>
      </c>
      <c r="I758" s="2" t="s">
        <v>132</v>
      </c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 t="s">
        <v>3527</v>
      </c>
      <c r="W758" s="2"/>
      <c r="X758" s="2"/>
      <c r="Y758" s="2"/>
      <c r="Z758" s="2"/>
      <c r="AA758" s="2" t="s">
        <v>3162</v>
      </c>
      <c r="AB758" s="2" t="s">
        <v>3162</v>
      </c>
      <c r="AC758" s="2" t="s">
        <v>3162</v>
      </c>
      <c r="AD758" s="2" t="s">
        <v>3162</v>
      </c>
      <c r="AE758" s="2" t="s">
        <v>3162</v>
      </c>
      <c r="AF758" s="2" t="s">
        <v>3162</v>
      </c>
      <c r="AG758" s="2" t="s">
        <v>3162</v>
      </c>
      <c r="AH758" s="2"/>
    </row>
    <row r="759" spans="1:34" x14ac:dyDescent="0.25">
      <c r="A759" s="2">
        <v>338320</v>
      </c>
      <c r="B759" s="2" t="s">
        <v>2970</v>
      </c>
      <c r="C759" s="2" t="s">
        <v>954</v>
      </c>
      <c r="D759" s="2" t="s">
        <v>747</v>
      </c>
      <c r="E759" s="2" t="s">
        <v>78</v>
      </c>
      <c r="F759" s="2">
        <v>34354</v>
      </c>
      <c r="G759" s="2" t="s">
        <v>398</v>
      </c>
      <c r="H759" s="2" t="s">
        <v>17</v>
      </c>
      <c r="I759" s="2" t="s">
        <v>132</v>
      </c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 t="s">
        <v>3527</v>
      </c>
      <c r="W759" s="2"/>
      <c r="X759" s="2"/>
      <c r="Y759" s="2"/>
      <c r="Z759" s="2"/>
      <c r="AA759" s="2"/>
      <c r="AB759" s="2" t="s">
        <v>3162</v>
      </c>
      <c r="AC759" s="2" t="s">
        <v>3162</v>
      </c>
      <c r="AD759" s="2" t="s">
        <v>3162</v>
      </c>
      <c r="AE759" s="2" t="s">
        <v>3162</v>
      </c>
      <c r="AF759" s="2" t="s">
        <v>3162</v>
      </c>
      <c r="AG759" s="2" t="s">
        <v>3162</v>
      </c>
      <c r="AH759" s="2"/>
    </row>
    <row r="760" spans="1:34" x14ac:dyDescent="0.25">
      <c r="A760" s="2">
        <v>338326</v>
      </c>
      <c r="B760" s="2" t="s">
        <v>2586</v>
      </c>
      <c r="C760" s="2" t="s">
        <v>2587</v>
      </c>
      <c r="D760" s="2" t="s">
        <v>360</v>
      </c>
      <c r="E760" s="2" t="s">
        <v>77</v>
      </c>
      <c r="F760" s="2">
        <v>34568</v>
      </c>
      <c r="G760" s="2" t="s">
        <v>952</v>
      </c>
      <c r="H760" s="2" t="s">
        <v>17</v>
      </c>
      <c r="I760" s="2" t="s">
        <v>132</v>
      </c>
      <c r="J760" s="2" t="s">
        <v>1080</v>
      </c>
      <c r="K760" s="2"/>
      <c r="L760" s="2" t="s">
        <v>19</v>
      </c>
      <c r="M760" s="2"/>
      <c r="N760" s="2"/>
      <c r="O760" s="2"/>
      <c r="P760" s="2"/>
      <c r="Q760" s="2"/>
      <c r="R760" s="2"/>
      <c r="S760" s="2"/>
      <c r="T760" s="2"/>
      <c r="U760" s="2"/>
      <c r="V760" s="2" t="s">
        <v>3527</v>
      </c>
      <c r="W760" s="2"/>
      <c r="X760" s="2"/>
      <c r="Y760" s="2"/>
      <c r="Z760" s="2"/>
      <c r="AA760" s="2"/>
      <c r="AB760" s="2"/>
      <c r="AC760" s="2"/>
      <c r="AD760" s="2"/>
      <c r="AE760" s="2" t="s">
        <v>3162</v>
      </c>
      <c r="AF760" s="2" t="s">
        <v>3162</v>
      </c>
      <c r="AG760" s="2" t="s">
        <v>3162</v>
      </c>
      <c r="AH760" s="2"/>
    </row>
    <row r="761" spans="1:34" x14ac:dyDescent="0.25">
      <c r="A761" s="2">
        <v>328236</v>
      </c>
      <c r="B761" s="2" t="s">
        <v>1376</v>
      </c>
      <c r="C761" s="2" t="s">
        <v>244</v>
      </c>
      <c r="D761" s="2" t="s">
        <v>386</v>
      </c>
      <c r="E761" s="2" t="s">
        <v>77</v>
      </c>
      <c r="F761" s="2">
        <v>34370</v>
      </c>
      <c r="G761" s="2" t="s">
        <v>213</v>
      </c>
      <c r="H761" s="2" t="s">
        <v>17</v>
      </c>
      <c r="I761" s="2" t="s">
        <v>132</v>
      </c>
      <c r="J761" s="2" t="s">
        <v>1080</v>
      </c>
      <c r="K761" s="2"/>
      <c r="L761" s="2" t="s">
        <v>19</v>
      </c>
      <c r="M761" s="2"/>
      <c r="N761" s="2"/>
      <c r="O761" s="2"/>
      <c r="P761" s="2"/>
      <c r="Q761" s="2"/>
      <c r="R761" s="2"/>
      <c r="S761" s="2"/>
      <c r="T761" s="2"/>
      <c r="U761" s="2"/>
      <c r="V761" s="2" t="s">
        <v>3181</v>
      </c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</row>
    <row r="762" spans="1:34" x14ac:dyDescent="0.25">
      <c r="A762" s="2">
        <v>328533</v>
      </c>
      <c r="B762" s="2" t="s">
        <v>3431</v>
      </c>
      <c r="C762" s="2" t="s">
        <v>244</v>
      </c>
      <c r="D762" s="2" t="s">
        <v>479</v>
      </c>
      <c r="E762" s="2"/>
      <c r="F762" s="2"/>
      <c r="G762" s="2"/>
      <c r="H762" s="2"/>
      <c r="I762" s="2" t="s">
        <v>132</v>
      </c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 t="s">
        <v>3181</v>
      </c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</row>
    <row r="763" spans="1:34" x14ac:dyDescent="0.25">
      <c r="A763" s="2">
        <v>330413</v>
      </c>
      <c r="B763" s="2" t="s">
        <v>3423</v>
      </c>
      <c r="C763" s="2" t="s">
        <v>228</v>
      </c>
      <c r="D763" s="2" t="s">
        <v>492</v>
      </c>
      <c r="E763" s="2"/>
      <c r="F763" s="2"/>
      <c r="G763" s="2"/>
      <c r="H763" s="2"/>
      <c r="I763" s="2" t="s">
        <v>132</v>
      </c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 t="s">
        <v>3181</v>
      </c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</row>
    <row r="764" spans="1:34" x14ac:dyDescent="0.25">
      <c r="A764" s="2">
        <v>332034</v>
      </c>
      <c r="B764" s="2" t="s">
        <v>1978</v>
      </c>
      <c r="C764" s="2" t="s">
        <v>214</v>
      </c>
      <c r="D764" s="2" t="s">
        <v>1423</v>
      </c>
      <c r="E764" s="2"/>
      <c r="F764" s="2"/>
      <c r="G764" s="2"/>
      <c r="H764" s="2"/>
      <c r="I764" s="2" t="s">
        <v>132</v>
      </c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 t="s">
        <v>3181</v>
      </c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</row>
    <row r="765" spans="1:34" x14ac:dyDescent="0.25">
      <c r="A765" s="2">
        <v>332642</v>
      </c>
      <c r="B765" s="2" t="s">
        <v>1303</v>
      </c>
      <c r="C765" s="2" t="s">
        <v>661</v>
      </c>
      <c r="D765" s="2" t="s">
        <v>501</v>
      </c>
      <c r="E765" s="2" t="s">
        <v>77</v>
      </c>
      <c r="F765" s="2">
        <v>35796</v>
      </c>
      <c r="G765" s="2" t="s">
        <v>19</v>
      </c>
      <c r="H765" s="2" t="s">
        <v>17</v>
      </c>
      <c r="I765" s="2" t="s">
        <v>132</v>
      </c>
      <c r="J765" s="2" t="s">
        <v>15</v>
      </c>
      <c r="K765" s="2"/>
      <c r="L765" s="2" t="s">
        <v>19</v>
      </c>
      <c r="M765" s="2"/>
      <c r="N765" s="2"/>
      <c r="O765" s="2"/>
      <c r="P765" s="2"/>
      <c r="Q765" s="2"/>
      <c r="R765" s="2"/>
      <c r="S765" s="2"/>
      <c r="T765" s="2"/>
      <c r="U765" s="2"/>
      <c r="V765" s="2" t="s">
        <v>3181</v>
      </c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</row>
    <row r="766" spans="1:34" x14ac:dyDescent="0.25">
      <c r="A766" s="2">
        <v>332804</v>
      </c>
      <c r="B766" s="2" t="s">
        <v>3416</v>
      </c>
      <c r="C766" s="2" t="s">
        <v>504</v>
      </c>
      <c r="D766" s="2" t="s">
        <v>3417</v>
      </c>
      <c r="E766" s="2"/>
      <c r="F766" s="2"/>
      <c r="G766" s="2"/>
      <c r="H766" s="2"/>
      <c r="I766" s="2" t="s">
        <v>132</v>
      </c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 t="s">
        <v>3181</v>
      </c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</row>
    <row r="767" spans="1:34" x14ac:dyDescent="0.25">
      <c r="A767" s="2">
        <v>334213</v>
      </c>
      <c r="B767" s="2" t="s">
        <v>1517</v>
      </c>
      <c r="C767" s="2" t="s">
        <v>477</v>
      </c>
      <c r="D767" s="2" t="s">
        <v>1518</v>
      </c>
      <c r="E767" s="2" t="s">
        <v>78</v>
      </c>
      <c r="F767" s="2">
        <v>36047</v>
      </c>
      <c r="G767" s="2" t="s">
        <v>19</v>
      </c>
      <c r="H767" s="2" t="s">
        <v>17</v>
      </c>
      <c r="I767" s="2" t="s">
        <v>132</v>
      </c>
      <c r="J767" s="2" t="s">
        <v>1080</v>
      </c>
      <c r="K767" s="2"/>
      <c r="L767" s="2" t="s">
        <v>19</v>
      </c>
      <c r="M767" s="2"/>
      <c r="N767" s="2"/>
      <c r="O767" s="2"/>
      <c r="P767" s="2"/>
      <c r="Q767" s="2"/>
      <c r="R767" s="2">
        <v>5015</v>
      </c>
      <c r="S767" s="2">
        <v>45512</v>
      </c>
      <c r="T767" s="2">
        <v>70000</v>
      </c>
      <c r="U767" s="2"/>
      <c r="V767" s="2" t="s">
        <v>3181</v>
      </c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</row>
    <row r="768" spans="1:34" x14ac:dyDescent="0.25">
      <c r="A768" s="2">
        <v>334441</v>
      </c>
      <c r="B768" s="2" t="s">
        <v>789</v>
      </c>
      <c r="C768" s="2" t="s">
        <v>603</v>
      </c>
      <c r="D768" s="2" t="s">
        <v>234</v>
      </c>
      <c r="E768" s="2" t="s">
        <v>78</v>
      </c>
      <c r="F768" s="2">
        <v>34839</v>
      </c>
      <c r="G768" s="2" t="s">
        <v>1163</v>
      </c>
      <c r="H768" s="2" t="s">
        <v>17</v>
      </c>
      <c r="I768" s="2" t="s">
        <v>132</v>
      </c>
      <c r="J768" s="2" t="s">
        <v>1080</v>
      </c>
      <c r="K768" s="2"/>
      <c r="L768" s="2" t="s">
        <v>31</v>
      </c>
      <c r="M768" s="2"/>
      <c r="N768" s="2"/>
      <c r="O768" s="2"/>
      <c r="P768" s="2"/>
      <c r="Q768" s="2"/>
      <c r="R768" s="2"/>
      <c r="S768" s="2"/>
      <c r="T768" s="2"/>
      <c r="U768" s="2"/>
      <c r="V768" s="2" t="s">
        <v>3181</v>
      </c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</row>
    <row r="769" spans="1:34" x14ac:dyDescent="0.25">
      <c r="A769" s="2">
        <v>321527</v>
      </c>
      <c r="B769" s="2" t="s">
        <v>1092</v>
      </c>
      <c r="C769" s="2" t="s">
        <v>884</v>
      </c>
      <c r="D769" s="2" t="s">
        <v>1093</v>
      </c>
      <c r="E769" s="2" t="s">
        <v>78</v>
      </c>
      <c r="F769" s="2">
        <v>33104</v>
      </c>
      <c r="G769" s="2" t="s">
        <v>1094</v>
      </c>
      <c r="H769" s="2" t="s">
        <v>17</v>
      </c>
      <c r="I769" s="2" t="s">
        <v>132</v>
      </c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 t="s">
        <v>3181</v>
      </c>
      <c r="W769" s="2"/>
      <c r="X769" s="2"/>
      <c r="Y769" s="2"/>
      <c r="Z769" s="2"/>
      <c r="AA769" s="2"/>
      <c r="AB769" s="2"/>
      <c r="AC769" s="2"/>
      <c r="AD769" s="2" t="s">
        <v>3162</v>
      </c>
      <c r="AE769" s="2" t="s">
        <v>3162</v>
      </c>
      <c r="AF769" s="2" t="s">
        <v>3162</v>
      </c>
      <c r="AG769" s="2" t="s">
        <v>3162</v>
      </c>
      <c r="AH769" s="2"/>
    </row>
    <row r="770" spans="1:34" x14ac:dyDescent="0.25">
      <c r="A770" s="2">
        <v>328481</v>
      </c>
      <c r="B770" s="2" t="s">
        <v>1787</v>
      </c>
      <c r="C770" s="2" t="s">
        <v>1565</v>
      </c>
      <c r="D770" s="2" t="s">
        <v>236</v>
      </c>
      <c r="E770" s="2" t="s">
        <v>78</v>
      </c>
      <c r="F770" s="2">
        <v>34438</v>
      </c>
      <c r="G770" s="2" t="s">
        <v>19</v>
      </c>
      <c r="H770" s="2" t="s">
        <v>17</v>
      </c>
      <c r="I770" s="2" t="s">
        <v>132</v>
      </c>
      <c r="J770" s="2" t="s">
        <v>1080</v>
      </c>
      <c r="K770" s="2"/>
      <c r="L770" s="2" t="s">
        <v>19</v>
      </c>
      <c r="M770" s="2"/>
      <c r="N770" s="2"/>
      <c r="O770" s="2"/>
      <c r="P770" s="2"/>
      <c r="Q770" s="2"/>
      <c r="R770" s="2"/>
      <c r="S770" s="2"/>
      <c r="T770" s="2"/>
      <c r="U770" s="2"/>
      <c r="V770" s="2" t="s">
        <v>3181</v>
      </c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 t="s">
        <v>3162</v>
      </c>
      <c r="AH770" s="2"/>
    </row>
    <row r="771" spans="1:34" x14ac:dyDescent="0.25">
      <c r="A771" s="2">
        <v>331673</v>
      </c>
      <c r="B771" s="2" t="s">
        <v>1371</v>
      </c>
      <c r="C771" s="2" t="s">
        <v>214</v>
      </c>
      <c r="D771" s="2" t="s">
        <v>643</v>
      </c>
      <c r="E771" s="2" t="s">
        <v>78</v>
      </c>
      <c r="F771" s="2">
        <v>36012</v>
      </c>
      <c r="G771" s="2" t="s">
        <v>19</v>
      </c>
      <c r="H771" s="2" t="s">
        <v>17</v>
      </c>
      <c r="I771" s="2" t="s">
        <v>132</v>
      </c>
      <c r="J771" s="2" t="s">
        <v>15</v>
      </c>
      <c r="K771" s="2"/>
      <c r="L771" s="2" t="s">
        <v>48</v>
      </c>
      <c r="M771" s="2"/>
      <c r="N771" s="2"/>
      <c r="O771" s="2"/>
      <c r="P771" s="2"/>
      <c r="Q771" s="2"/>
      <c r="R771" s="2"/>
      <c r="S771" s="2"/>
      <c r="T771" s="2"/>
      <c r="U771" s="2"/>
      <c r="V771" s="2" t="s">
        <v>3181</v>
      </c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 t="s">
        <v>3162</v>
      </c>
      <c r="AH771" s="2"/>
    </row>
    <row r="772" spans="1:34" x14ac:dyDescent="0.25">
      <c r="A772" s="2">
        <v>334568</v>
      </c>
      <c r="B772" s="2" t="s">
        <v>1375</v>
      </c>
      <c r="C772" s="2" t="s">
        <v>328</v>
      </c>
      <c r="D772" s="2" t="s">
        <v>275</v>
      </c>
      <c r="E772" s="2" t="s">
        <v>78</v>
      </c>
      <c r="F772" s="2">
        <v>34910</v>
      </c>
      <c r="G772" s="2" t="s">
        <v>19</v>
      </c>
      <c r="H772" s="2" t="s">
        <v>17</v>
      </c>
      <c r="I772" s="2" t="s">
        <v>132</v>
      </c>
      <c r="J772" s="2" t="s">
        <v>1080</v>
      </c>
      <c r="K772" s="2"/>
      <c r="L772" s="2" t="s">
        <v>31</v>
      </c>
      <c r="M772" s="2"/>
      <c r="N772" s="2"/>
      <c r="O772" s="2"/>
      <c r="P772" s="2"/>
      <c r="Q772" s="2"/>
      <c r="R772" s="2"/>
      <c r="S772" s="2"/>
      <c r="T772" s="2"/>
      <c r="U772" s="2"/>
      <c r="V772" s="2" t="s">
        <v>3181</v>
      </c>
      <c r="W772" s="2"/>
      <c r="X772" s="2"/>
      <c r="Y772" s="2"/>
      <c r="Z772" s="2"/>
      <c r="AA772" s="2"/>
      <c r="AB772" s="2"/>
      <c r="AC772" s="2"/>
      <c r="AD772" s="2"/>
      <c r="AE772" s="2" t="s">
        <v>3162</v>
      </c>
      <c r="AF772" s="2" t="s">
        <v>3162</v>
      </c>
      <c r="AG772" s="2" t="s">
        <v>3162</v>
      </c>
      <c r="AH772" s="2"/>
    </row>
    <row r="773" spans="1:34" x14ac:dyDescent="0.25">
      <c r="A773" s="2">
        <v>317676</v>
      </c>
      <c r="B773" s="2" t="s">
        <v>3496</v>
      </c>
      <c r="C773" s="2" t="s">
        <v>786</v>
      </c>
      <c r="D773" s="2" t="s">
        <v>950</v>
      </c>
      <c r="E773" s="2"/>
      <c r="F773" s="2"/>
      <c r="G773" s="2"/>
      <c r="H773" s="2"/>
      <c r="I773" s="2" t="s">
        <v>132</v>
      </c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 t="s">
        <v>3181</v>
      </c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 t="s">
        <v>3162</v>
      </c>
      <c r="AH773" s="2"/>
    </row>
    <row r="774" spans="1:34" x14ac:dyDescent="0.25">
      <c r="A774" s="2">
        <v>318875</v>
      </c>
      <c r="B774" s="2" t="s">
        <v>3493</v>
      </c>
      <c r="C774" s="2" t="s">
        <v>628</v>
      </c>
      <c r="D774" s="2" t="s">
        <v>2092</v>
      </c>
      <c r="E774" s="2"/>
      <c r="F774" s="2"/>
      <c r="G774" s="2"/>
      <c r="H774" s="2"/>
      <c r="I774" s="2" t="s">
        <v>132</v>
      </c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 t="s">
        <v>3181</v>
      </c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 t="s">
        <v>3162</v>
      </c>
      <c r="AH774" s="2"/>
    </row>
    <row r="775" spans="1:34" x14ac:dyDescent="0.25">
      <c r="A775" s="2">
        <v>331335</v>
      </c>
      <c r="B775" s="2" t="s">
        <v>1769</v>
      </c>
      <c r="C775" s="2" t="s">
        <v>736</v>
      </c>
      <c r="D775" s="2" t="s">
        <v>275</v>
      </c>
      <c r="E775" s="2" t="s">
        <v>77</v>
      </c>
      <c r="F775" s="2"/>
      <c r="G775" s="2"/>
      <c r="H775" s="2" t="s">
        <v>17</v>
      </c>
      <c r="I775" s="2" t="s">
        <v>132</v>
      </c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 t="s">
        <v>3182</v>
      </c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</row>
    <row r="776" spans="1:34" x14ac:dyDescent="0.25">
      <c r="A776" s="2">
        <v>335301</v>
      </c>
      <c r="B776" s="2" t="s">
        <v>2032</v>
      </c>
      <c r="C776" s="2" t="s">
        <v>214</v>
      </c>
      <c r="D776" s="2" t="s">
        <v>937</v>
      </c>
      <c r="E776" s="2" t="s">
        <v>78</v>
      </c>
      <c r="F776" s="2"/>
      <c r="G776" s="2"/>
      <c r="H776" s="2" t="s">
        <v>17</v>
      </c>
      <c r="I776" s="2" t="s">
        <v>132</v>
      </c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 t="s">
        <v>3182</v>
      </c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</row>
    <row r="777" spans="1:34" x14ac:dyDescent="0.25">
      <c r="A777" s="2">
        <v>335711</v>
      </c>
      <c r="B777" s="2" t="s">
        <v>1645</v>
      </c>
      <c r="C777" s="2" t="s">
        <v>784</v>
      </c>
      <c r="D777" s="2" t="s">
        <v>559</v>
      </c>
      <c r="E777" s="2" t="s">
        <v>78</v>
      </c>
      <c r="F777" s="2">
        <v>29024</v>
      </c>
      <c r="G777" s="2" t="s">
        <v>1646</v>
      </c>
      <c r="H777" s="2" t="s">
        <v>17</v>
      </c>
      <c r="I777" s="2" t="s">
        <v>132</v>
      </c>
      <c r="J777" s="2" t="s">
        <v>1080</v>
      </c>
      <c r="K777" s="2"/>
      <c r="L777" s="2" t="s">
        <v>62</v>
      </c>
      <c r="M777" s="2"/>
      <c r="N777" s="2"/>
      <c r="O777" s="2"/>
      <c r="P777" s="2"/>
      <c r="Q777" s="2"/>
      <c r="R777" s="2"/>
      <c r="S777" s="2"/>
      <c r="T777" s="2"/>
      <c r="U777" s="2"/>
      <c r="V777" s="2" t="s">
        <v>3182</v>
      </c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</row>
    <row r="778" spans="1:34" x14ac:dyDescent="0.25">
      <c r="A778" s="2">
        <v>335793</v>
      </c>
      <c r="B778" s="2" t="s">
        <v>1404</v>
      </c>
      <c r="C778" s="2" t="s">
        <v>864</v>
      </c>
      <c r="D778" s="2" t="s">
        <v>923</v>
      </c>
      <c r="E778" s="2" t="s">
        <v>77</v>
      </c>
      <c r="F778" s="2">
        <v>31112</v>
      </c>
      <c r="G778" s="2" t="s">
        <v>616</v>
      </c>
      <c r="H778" s="2" t="s">
        <v>17</v>
      </c>
      <c r="I778" s="2" t="s">
        <v>132</v>
      </c>
      <c r="J778" s="2" t="s">
        <v>1080</v>
      </c>
      <c r="K778" s="2"/>
      <c r="L778" s="2" t="s">
        <v>38</v>
      </c>
      <c r="M778" s="2"/>
      <c r="N778" s="2"/>
      <c r="O778" s="2"/>
      <c r="P778" s="2"/>
      <c r="Q778" s="2"/>
      <c r="R778" s="2"/>
      <c r="S778" s="2"/>
      <c r="T778" s="2"/>
      <c r="U778" s="2"/>
      <c r="V778" s="2" t="s">
        <v>3182</v>
      </c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</row>
    <row r="779" spans="1:34" x14ac:dyDescent="0.25">
      <c r="A779" s="2">
        <v>335835</v>
      </c>
      <c r="B779" s="2" t="s">
        <v>1950</v>
      </c>
      <c r="C779" s="2" t="s">
        <v>228</v>
      </c>
      <c r="D779" s="2" t="s">
        <v>358</v>
      </c>
      <c r="E779" s="2" t="s">
        <v>77</v>
      </c>
      <c r="F779" s="2">
        <v>32509</v>
      </c>
      <c r="G779" s="2" t="s">
        <v>62</v>
      </c>
      <c r="H779" s="2" t="s">
        <v>17</v>
      </c>
      <c r="I779" s="2" t="s">
        <v>132</v>
      </c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 t="s">
        <v>3182</v>
      </c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</row>
    <row r="780" spans="1:34" x14ac:dyDescent="0.25">
      <c r="A780" s="2">
        <v>335896</v>
      </c>
      <c r="B780" s="2" t="s">
        <v>1402</v>
      </c>
      <c r="C780" s="2" t="s">
        <v>511</v>
      </c>
      <c r="D780" s="2" t="s">
        <v>302</v>
      </c>
      <c r="E780" s="2" t="s">
        <v>77</v>
      </c>
      <c r="F780" s="2">
        <v>36038</v>
      </c>
      <c r="G780" s="2" t="s">
        <v>1403</v>
      </c>
      <c r="H780" s="2" t="s">
        <v>17</v>
      </c>
      <c r="I780" s="2" t="s">
        <v>132</v>
      </c>
      <c r="J780" s="2" t="s">
        <v>1080</v>
      </c>
      <c r="K780" s="2"/>
      <c r="L780" s="2" t="s">
        <v>74</v>
      </c>
      <c r="M780" s="2"/>
      <c r="N780" s="2"/>
      <c r="O780" s="2"/>
      <c r="P780" s="2"/>
      <c r="Q780" s="2"/>
      <c r="R780" s="2"/>
      <c r="S780" s="2"/>
      <c r="T780" s="2"/>
      <c r="U780" s="2"/>
      <c r="V780" s="2" t="s">
        <v>3182</v>
      </c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</row>
    <row r="781" spans="1:34" x14ac:dyDescent="0.25">
      <c r="A781" s="2">
        <v>335245</v>
      </c>
      <c r="B781" s="2" t="s">
        <v>1539</v>
      </c>
      <c r="C781" s="2" t="s">
        <v>370</v>
      </c>
      <c r="D781" s="2" t="s">
        <v>1540</v>
      </c>
      <c r="E781" s="2" t="s">
        <v>78</v>
      </c>
      <c r="F781" s="2">
        <v>36227</v>
      </c>
      <c r="G781" s="2" t="s">
        <v>587</v>
      </c>
      <c r="H781" s="2" t="s">
        <v>17</v>
      </c>
      <c r="I781" s="2" t="s">
        <v>132</v>
      </c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 t="s">
        <v>3182</v>
      </c>
      <c r="W781" s="2"/>
      <c r="X781" s="2"/>
      <c r="Y781" s="2"/>
      <c r="Z781" s="2"/>
      <c r="AA781" s="2"/>
      <c r="AB781" s="2"/>
      <c r="AC781" s="2"/>
      <c r="AD781" s="2"/>
      <c r="AE781" s="2"/>
      <c r="AF781" s="2" t="s">
        <v>3162</v>
      </c>
      <c r="AG781" s="2" t="s">
        <v>3162</v>
      </c>
      <c r="AH781" s="2"/>
    </row>
    <row r="782" spans="1:34" x14ac:dyDescent="0.25">
      <c r="A782" s="2">
        <v>339619</v>
      </c>
      <c r="B782" s="2" t="s">
        <v>1534</v>
      </c>
      <c r="C782" s="2" t="s">
        <v>228</v>
      </c>
      <c r="D782" s="2" t="s">
        <v>3144</v>
      </c>
      <c r="E782" s="2"/>
      <c r="F782" s="2"/>
      <c r="G782" s="2"/>
      <c r="H782" s="2"/>
      <c r="I782" s="2" t="s">
        <v>132</v>
      </c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 t="s">
        <v>3182</v>
      </c>
      <c r="W782" s="2"/>
      <c r="X782" s="2"/>
      <c r="Y782" s="2"/>
      <c r="Z782" s="2"/>
      <c r="AA782" s="2"/>
      <c r="AB782" s="2"/>
      <c r="AC782" s="2"/>
      <c r="AD782" s="2"/>
      <c r="AE782" s="2" t="s">
        <v>3162</v>
      </c>
      <c r="AF782" s="2" t="s">
        <v>3162</v>
      </c>
      <c r="AG782" s="2" t="s">
        <v>3162</v>
      </c>
      <c r="AH782" s="2"/>
    </row>
    <row r="783" spans="1:34" x14ac:dyDescent="0.25">
      <c r="A783" s="2">
        <v>311659</v>
      </c>
      <c r="B783" s="2" t="s">
        <v>1804</v>
      </c>
      <c r="C783" s="2" t="s">
        <v>1805</v>
      </c>
      <c r="D783" s="2" t="s">
        <v>1806</v>
      </c>
      <c r="E783" s="2" t="s">
        <v>77</v>
      </c>
      <c r="F783" s="2">
        <v>24361</v>
      </c>
      <c r="G783" s="2" t="s">
        <v>213</v>
      </c>
      <c r="H783" s="2" t="s">
        <v>17</v>
      </c>
      <c r="I783" s="2" t="s">
        <v>132</v>
      </c>
      <c r="J783" s="2" t="s">
        <v>1080</v>
      </c>
      <c r="K783" s="2"/>
      <c r="L783" s="2" t="s">
        <v>19</v>
      </c>
      <c r="M783" s="2"/>
      <c r="N783" s="2"/>
      <c r="O783" s="2"/>
      <c r="P783" s="2"/>
      <c r="Q783" s="2"/>
      <c r="R783" s="2"/>
      <c r="S783" s="2"/>
      <c r="T783" s="2"/>
      <c r="U783" s="2"/>
      <c r="V783" s="2" t="s">
        <v>3180</v>
      </c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</row>
    <row r="784" spans="1:34" x14ac:dyDescent="0.25">
      <c r="A784" s="2">
        <v>324399</v>
      </c>
      <c r="B784" s="2" t="s">
        <v>1807</v>
      </c>
      <c r="C784" s="2" t="s">
        <v>770</v>
      </c>
      <c r="D784" s="2" t="s">
        <v>1730</v>
      </c>
      <c r="E784" s="2" t="s">
        <v>78</v>
      </c>
      <c r="F784" s="2">
        <v>28126</v>
      </c>
      <c r="G784" s="2" t="s">
        <v>19</v>
      </c>
      <c r="H784" s="2" t="s">
        <v>17</v>
      </c>
      <c r="I784" s="2" t="s">
        <v>132</v>
      </c>
      <c r="J784" s="2" t="s">
        <v>1080</v>
      </c>
      <c r="K784" s="2"/>
      <c r="L784" s="2" t="s">
        <v>19</v>
      </c>
      <c r="M784" s="2"/>
      <c r="N784" s="2"/>
      <c r="O784" s="2"/>
      <c r="P784" s="2"/>
      <c r="Q784" s="2"/>
      <c r="R784" s="2"/>
      <c r="S784" s="2"/>
      <c r="T784" s="2"/>
      <c r="U784" s="2"/>
      <c r="V784" s="2" t="s">
        <v>3180</v>
      </c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</row>
    <row r="785" spans="1:34" x14ac:dyDescent="0.25">
      <c r="A785" s="2">
        <v>325550</v>
      </c>
      <c r="B785" s="2" t="s">
        <v>1543</v>
      </c>
      <c r="C785" s="2" t="s">
        <v>328</v>
      </c>
      <c r="D785" s="2" t="s">
        <v>793</v>
      </c>
      <c r="E785" s="2" t="s">
        <v>77</v>
      </c>
      <c r="F785" s="2">
        <v>35961</v>
      </c>
      <c r="G785" s="2" t="s">
        <v>19</v>
      </c>
      <c r="H785" s="2" t="s">
        <v>17</v>
      </c>
      <c r="I785" s="2" t="s">
        <v>132</v>
      </c>
      <c r="J785" s="2" t="s">
        <v>1080</v>
      </c>
      <c r="K785" s="2"/>
      <c r="L785" s="2" t="s">
        <v>19</v>
      </c>
      <c r="M785" s="2"/>
      <c r="N785" s="2"/>
      <c r="O785" s="2"/>
      <c r="P785" s="2"/>
      <c r="Q785" s="2"/>
      <c r="R785" s="2"/>
      <c r="S785" s="2"/>
      <c r="T785" s="2"/>
      <c r="U785" s="2"/>
      <c r="V785" s="2" t="s">
        <v>3180</v>
      </c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</row>
    <row r="786" spans="1:34" x14ac:dyDescent="0.25">
      <c r="A786" s="2">
        <v>325725</v>
      </c>
      <c r="B786" s="2" t="s">
        <v>1107</v>
      </c>
      <c r="C786" s="2" t="s">
        <v>662</v>
      </c>
      <c r="D786" s="2" t="s">
        <v>223</v>
      </c>
      <c r="E786" s="2" t="s">
        <v>78</v>
      </c>
      <c r="F786" s="2">
        <v>26679</v>
      </c>
      <c r="G786" s="2" t="s">
        <v>19</v>
      </c>
      <c r="H786" s="2" t="s">
        <v>17</v>
      </c>
      <c r="I786" s="2" t="s">
        <v>132</v>
      </c>
      <c r="J786" s="2" t="s">
        <v>1080</v>
      </c>
      <c r="K786" s="2"/>
      <c r="L786" s="2" t="s">
        <v>31</v>
      </c>
      <c r="M786" s="2"/>
      <c r="N786" s="2"/>
      <c r="O786" s="2"/>
      <c r="P786" s="2"/>
      <c r="Q786" s="2"/>
      <c r="R786" s="2"/>
      <c r="S786" s="2"/>
      <c r="T786" s="2"/>
      <c r="U786" s="2"/>
      <c r="V786" s="2" t="s">
        <v>3180</v>
      </c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</row>
    <row r="787" spans="1:34" x14ac:dyDescent="0.25">
      <c r="A787" s="2">
        <v>326409</v>
      </c>
      <c r="B787" s="2" t="s">
        <v>1440</v>
      </c>
      <c r="C787" s="2" t="s">
        <v>533</v>
      </c>
      <c r="D787" s="2" t="s">
        <v>389</v>
      </c>
      <c r="E787" s="2" t="s">
        <v>78</v>
      </c>
      <c r="F787" s="2">
        <v>33999</v>
      </c>
      <c r="G787" s="2" t="s">
        <v>19</v>
      </c>
      <c r="H787" s="2" t="s">
        <v>17</v>
      </c>
      <c r="I787" s="2" t="s">
        <v>132</v>
      </c>
      <c r="J787" s="2" t="s">
        <v>1080</v>
      </c>
      <c r="K787" s="2"/>
      <c r="L787" s="2" t="s">
        <v>31</v>
      </c>
      <c r="M787" s="2"/>
      <c r="N787" s="2"/>
      <c r="O787" s="2"/>
      <c r="P787" s="2"/>
      <c r="Q787" s="2"/>
      <c r="R787" s="2"/>
      <c r="S787" s="2"/>
      <c r="T787" s="2"/>
      <c r="U787" s="2"/>
      <c r="V787" s="2" t="s">
        <v>3180</v>
      </c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</row>
    <row r="788" spans="1:34" x14ac:dyDescent="0.25">
      <c r="A788" s="2">
        <v>326786</v>
      </c>
      <c r="B788" s="2" t="s">
        <v>3445</v>
      </c>
      <c r="C788" s="2" t="s">
        <v>228</v>
      </c>
      <c r="D788" s="2" t="s">
        <v>393</v>
      </c>
      <c r="E788" s="2"/>
      <c r="F788" s="2"/>
      <c r="G788" s="2"/>
      <c r="H788" s="2"/>
      <c r="I788" s="2" t="s">
        <v>132</v>
      </c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 t="s">
        <v>3180</v>
      </c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</row>
    <row r="789" spans="1:34" x14ac:dyDescent="0.25">
      <c r="A789" s="2">
        <v>328169</v>
      </c>
      <c r="B789" s="2" t="s">
        <v>1101</v>
      </c>
      <c r="C789" s="2" t="s">
        <v>1102</v>
      </c>
      <c r="D789" s="2" t="s">
        <v>459</v>
      </c>
      <c r="E789" s="2" t="s">
        <v>78</v>
      </c>
      <c r="F789" s="2">
        <v>33970</v>
      </c>
      <c r="G789" s="2" t="s">
        <v>385</v>
      </c>
      <c r="H789" s="2" t="s">
        <v>17</v>
      </c>
      <c r="I789" s="2" t="s">
        <v>132</v>
      </c>
      <c r="J789" s="2" t="s">
        <v>1080</v>
      </c>
      <c r="K789" s="2"/>
      <c r="L789" s="2" t="s">
        <v>31</v>
      </c>
      <c r="M789" s="2"/>
      <c r="N789" s="2"/>
      <c r="O789" s="2"/>
      <c r="P789" s="2"/>
      <c r="Q789" s="2"/>
      <c r="R789" s="2"/>
      <c r="S789" s="2"/>
      <c r="T789" s="2"/>
      <c r="U789" s="2"/>
      <c r="V789" s="2" t="s">
        <v>3180</v>
      </c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</row>
    <row r="790" spans="1:34" x14ac:dyDescent="0.25">
      <c r="A790" s="2">
        <v>328565</v>
      </c>
      <c r="B790" s="2" t="s">
        <v>1542</v>
      </c>
      <c r="C790" s="2" t="s">
        <v>306</v>
      </c>
      <c r="D790" s="2" t="s">
        <v>567</v>
      </c>
      <c r="E790" s="2" t="s">
        <v>78</v>
      </c>
      <c r="F790" s="2">
        <v>34700</v>
      </c>
      <c r="G790" s="2" t="s">
        <v>243</v>
      </c>
      <c r="H790" s="2" t="s">
        <v>17</v>
      </c>
      <c r="I790" s="2" t="s">
        <v>132</v>
      </c>
      <c r="J790" s="2" t="s">
        <v>1080</v>
      </c>
      <c r="K790" s="2"/>
      <c r="L790" s="2" t="s">
        <v>28</v>
      </c>
      <c r="M790" s="2"/>
      <c r="N790" s="2"/>
      <c r="O790" s="2"/>
      <c r="P790" s="2"/>
      <c r="Q790" s="2"/>
      <c r="R790" s="2"/>
      <c r="S790" s="2"/>
      <c r="T790" s="2"/>
      <c r="U790" s="2"/>
      <c r="V790" s="2" t="s">
        <v>3180</v>
      </c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</row>
    <row r="791" spans="1:34" x14ac:dyDescent="0.25">
      <c r="A791" s="2">
        <v>329534</v>
      </c>
      <c r="B791" s="2" t="s">
        <v>1546</v>
      </c>
      <c r="C791" s="2" t="s">
        <v>1547</v>
      </c>
      <c r="D791" s="2" t="s">
        <v>754</v>
      </c>
      <c r="E791" s="2" t="s">
        <v>78</v>
      </c>
      <c r="F791" s="2">
        <v>35964</v>
      </c>
      <c r="G791" s="2" t="s">
        <v>213</v>
      </c>
      <c r="H791" s="2" t="s">
        <v>17</v>
      </c>
      <c r="I791" s="2" t="s">
        <v>132</v>
      </c>
      <c r="J791" s="2" t="s">
        <v>1080</v>
      </c>
      <c r="K791" s="2"/>
      <c r="L791" s="2" t="s">
        <v>19</v>
      </c>
      <c r="M791" s="2"/>
      <c r="N791" s="2"/>
      <c r="O791" s="2"/>
      <c r="P791" s="2"/>
      <c r="Q791" s="2"/>
      <c r="R791" s="2"/>
      <c r="S791" s="2"/>
      <c r="T791" s="2"/>
      <c r="U791" s="2"/>
      <c r="V791" s="2" t="s">
        <v>3180</v>
      </c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</row>
    <row r="792" spans="1:34" x14ac:dyDescent="0.25">
      <c r="A792" s="2">
        <v>329923</v>
      </c>
      <c r="B792" s="2" t="s">
        <v>1444</v>
      </c>
      <c r="C792" s="2" t="s">
        <v>547</v>
      </c>
      <c r="D792" s="2" t="s">
        <v>1445</v>
      </c>
      <c r="E792" s="2" t="s">
        <v>77</v>
      </c>
      <c r="F792" s="2">
        <v>32874</v>
      </c>
      <c r="G792" s="2" t="s">
        <v>19</v>
      </c>
      <c r="H792" s="2" t="s">
        <v>17</v>
      </c>
      <c r="I792" s="2" t="s">
        <v>132</v>
      </c>
      <c r="J792" s="2" t="s">
        <v>1080</v>
      </c>
      <c r="K792" s="2"/>
      <c r="L792" s="2" t="s">
        <v>19</v>
      </c>
      <c r="M792" s="2"/>
      <c r="N792" s="2"/>
      <c r="O792" s="2"/>
      <c r="P792" s="2"/>
      <c r="Q792" s="2"/>
      <c r="R792" s="2"/>
      <c r="S792" s="2"/>
      <c r="T792" s="2"/>
      <c r="U792" s="2"/>
      <c r="V792" s="2" t="s">
        <v>3180</v>
      </c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</row>
    <row r="793" spans="1:34" x14ac:dyDescent="0.25">
      <c r="A793" s="2">
        <v>330109</v>
      </c>
      <c r="B793" s="2" t="s">
        <v>1249</v>
      </c>
      <c r="C793" s="2" t="s">
        <v>646</v>
      </c>
      <c r="D793" s="2" t="s">
        <v>1250</v>
      </c>
      <c r="E793" s="2" t="s">
        <v>77</v>
      </c>
      <c r="F793" s="2">
        <v>36161</v>
      </c>
      <c r="G793" s="2" t="s">
        <v>887</v>
      </c>
      <c r="H793" s="2" t="s">
        <v>17</v>
      </c>
      <c r="I793" s="2" t="s">
        <v>132</v>
      </c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 t="s">
        <v>3180</v>
      </c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</row>
    <row r="794" spans="1:34" x14ac:dyDescent="0.25">
      <c r="A794" s="2">
        <v>330221</v>
      </c>
      <c r="B794" s="2" t="s">
        <v>1320</v>
      </c>
      <c r="C794" s="2" t="s">
        <v>469</v>
      </c>
      <c r="D794" s="2" t="s">
        <v>450</v>
      </c>
      <c r="E794" s="2" t="s">
        <v>77</v>
      </c>
      <c r="F794" s="2">
        <v>30425</v>
      </c>
      <c r="G794" s="2" t="s">
        <v>1321</v>
      </c>
      <c r="H794" s="2" t="s">
        <v>17</v>
      </c>
      <c r="I794" s="2" t="s">
        <v>132</v>
      </c>
      <c r="J794" s="2" t="s">
        <v>1080</v>
      </c>
      <c r="K794" s="2"/>
      <c r="L794" s="2" t="s">
        <v>19</v>
      </c>
      <c r="M794" s="2"/>
      <c r="N794" s="2"/>
      <c r="O794" s="2"/>
      <c r="P794" s="2"/>
      <c r="Q794" s="2"/>
      <c r="R794" s="2"/>
      <c r="S794" s="2"/>
      <c r="T794" s="2"/>
      <c r="U794" s="2"/>
      <c r="V794" s="2" t="s">
        <v>3180</v>
      </c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</row>
    <row r="795" spans="1:34" x14ac:dyDescent="0.25">
      <c r="A795" s="2">
        <v>331903</v>
      </c>
      <c r="B795" s="2" t="s">
        <v>1322</v>
      </c>
      <c r="C795" s="2" t="s">
        <v>328</v>
      </c>
      <c r="D795" s="2" t="s">
        <v>223</v>
      </c>
      <c r="E795" s="2" t="s">
        <v>78</v>
      </c>
      <c r="F795" s="2">
        <v>35527</v>
      </c>
      <c r="G795" s="2" t="s">
        <v>1089</v>
      </c>
      <c r="H795" s="2" t="s">
        <v>17</v>
      </c>
      <c r="I795" s="2" t="s">
        <v>132</v>
      </c>
      <c r="J795" s="2" t="s">
        <v>15</v>
      </c>
      <c r="K795" s="2"/>
      <c r="L795" s="2" t="s">
        <v>62</v>
      </c>
      <c r="M795" s="2"/>
      <c r="N795" s="2"/>
      <c r="O795" s="2"/>
      <c r="P795" s="2"/>
      <c r="Q795" s="2"/>
      <c r="R795" s="2"/>
      <c r="S795" s="2"/>
      <c r="T795" s="2"/>
      <c r="U795" s="2"/>
      <c r="V795" s="2" t="s">
        <v>3180</v>
      </c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</row>
    <row r="796" spans="1:34" x14ac:dyDescent="0.25">
      <c r="A796" s="2">
        <v>332332</v>
      </c>
      <c r="B796" s="2" t="s">
        <v>1097</v>
      </c>
      <c r="C796" s="2" t="s">
        <v>805</v>
      </c>
      <c r="D796" s="2" t="s">
        <v>1098</v>
      </c>
      <c r="E796" s="2" t="s">
        <v>77</v>
      </c>
      <c r="F796" s="2">
        <v>28210</v>
      </c>
      <c r="G796" s="2" t="s">
        <v>19</v>
      </c>
      <c r="H796" s="2" t="s">
        <v>17</v>
      </c>
      <c r="I796" s="2" t="s">
        <v>132</v>
      </c>
      <c r="J796" s="2" t="s">
        <v>1080</v>
      </c>
      <c r="K796" s="2"/>
      <c r="L796" s="2" t="s">
        <v>71</v>
      </c>
      <c r="M796" s="2"/>
      <c r="N796" s="2"/>
      <c r="O796" s="2"/>
      <c r="P796" s="2"/>
      <c r="Q796" s="2"/>
      <c r="R796" s="2"/>
      <c r="S796" s="2"/>
      <c r="T796" s="2"/>
      <c r="U796" s="2"/>
      <c r="V796" s="2" t="s">
        <v>3180</v>
      </c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</row>
    <row r="797" spans="1:34" x14ac:dyDescent="0.25">
      <c r="A797" s="2">
        <v>332378</v>
      </c>
      <c r="B797" s="2" t="s">
        <v>1099</v>
      </c>
      <c r="C797" s="2" t="s">
        <v>362</v>
      </c>
      <c r="D797" s="2" t="s">
        <v>1100</v>
      </c>
      <c r="E797" s="2" t="s">
        <v>78</v>
      </c>
      <c r="F797" s="2">
        <v>33396</v>
      </c>
      <c r="G797" s="2" t="s">
        <v>765</v>
      </c>
      <c r="H797" s="2" t="s">
        <v>17</v>
      </c>
      <c r="I797" s="2" t="s">
        <v>132</v>
      </c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 t="s">
        <v>3180</v>
      </c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</row>
    <row r="798" spans="1:34" x14ac:dyDescent="0.25">
      <c r="A798" s="2">
        <v>332739</v>
      </c>
      <c r="B798" s="2" t="s">
        <v>3418</v>
      </c>
      <c r="C798" s="2" t="s">
        <v>477</v>
      </c>
      <c r="D798" s="2" t="s">
        <v>216</v>
      </c>
      <c r="E798" s="2"/>
      <c r="F798" s="2"/>
      <c r="G798" s="2"/>
      <c r="H798" s="2"/>
      <c r="I798" s="2" t="s">
        <v>132</v>
      </c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 t="s">
        <v>3180</v>
      </c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</row>
    <row r="799" spans="1:34" x14ac:dyDescent="0.25">
      <c r="A799" s="2">
        <v>332858</v>
      </c>
      <c r="B799" s="2" t="s">
        <v>1106</v>
      </c>
      <c r="C799" s="2" t="s">
        <v>365</v>
      </c>
      <c r="D799" s="2" t="s">
        <v>439</v>
      </c>
      <c r="E799" s="2" t="s">
        <v>77</v>
      </c>
      <c r="F799" s="2">
        <v>35302</v>
      </c>
      <c r="G799" s="2" t="s">
        <v>213</v>
      </c>
      <c r="H799" s="2" t="s">
        <v>17</v>
      </c>
      <c r="I799" s="2" t="s">
        <v>132</v>
      </c>
      <c r="J799" s="2" t="s">
        <v>1080</v>
      </c>
      <c r="K799" s="2"/>
      <c r="L799" s="2" t="s">
        <v>19</v>
      </c>
      <c r="M799" s="2"/>
      <c r="N799" s="2"/>
      <c r="O799" s="2"/>
      <c r="P799" s="2"/>
      <c r="Q799" s="2"/>
      <c r="R799" s="2"/>
      <c r="S799" s="2"/>
      <c r="T799" s="2"/>
      <c r="U799" s="2"/>
      <c r="V799" s="2" t="s">
        <v>3180</v>
      </c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</row>
    <row r="800" spans="1:34" x14ac:dyDescent="0.25">
      <c r="A800" s="2">
        <v>334402</v>
      </c>
      <c r="B800" s="2" t="s">
        <v>1969</v>
      </c>
      <c r="C800" s="2" t="s">
        <v>214</v>
      </c>
      <c r="D800" s="2" t="s">
        <v>575</v>
      </c>
      <c r="E800" s="2" t="s">
        <v>78</v>
      </c>
      <c r="F800" s="2">
        <v>34342</v>
      </c>
      <c r="G800" s="2" t="s">
        <v>68</v>
      </c>
      <c r="H800" s="2" t="s">
        <v>17</v>
      </c>
      <c r="I800" s="2" t="s">
        <v>132</v>
      </c>
      <c r="J800" s="2" t="s">
        <v>1080</v>
      </c>
      <c r="K800" s="2"/>
      <c r="L800" s="2" t="s">
        <v>68</v>
      </c>
      <c r="M800" s="2"/>
      <c r="N800" s="2"/>
      <c r="O800" s="2"/>
      <c r="P800" s="2"/>
      <c r="Q800" s="2"/>
      <c r="R800" s="2"/>
      <c r="S800" s="2"/>
      <c r="T800" s="2"/>
      <c r="U800" s="2"/>
      <c r="V800" s="2" t="s">
        <v>3180</v>
      </c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</row>
    <row r="801" spans="1:34" x14ac:dyDescent="0.25">
      <c r="A801" s="2">
        <v>334520</v>
      </c>
      <c r="B801" s="2" t="s">
        <v>1441</v>
      </c>
      <c r="C801" s="2" t="s">
        <v>437</v>
      </c>
      <c r="D801" s="2" t="s">
        <v>269</v>
      </c>
      <c r="E801" s="2" t="s">
        <v>77</v>
      </c>
      <c r="F801" s="2">
        <v>32356</v>
      </c>
      <c r="G801" s="2" t="s">
        <v>1442</v>
      </c>
      <c r="H801" s="2" t="s">
        <v>17</v>
      </c>
      <c r="I801" s="2" t="s">
        <v>132</v>
      </c>
      <c r="J801" s="2" t="s">
        <v>15</v>
      </c>
      <c r="K801" s="2"/>
      <c r="L801" s="2" t="s">
        <v>31</v>
      </c>
      <c r="M801" s="2"/>
      <c r="N801" s="2"/>
      <c r="O801" s="2"/>
      <c r="P801" s="2"/>
      <c r="Q801" s="2"/>
      <c r="R801" s="2"/>
      <c r="S801" s="2"/>
      <c r="T801" s="2"/>
      <c r="U801" s="2"/>
      <c r="V801" s="2" t="s">
        <v>3180</v>
      </c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</row>
    <row r="802" spans="1:34" x14ac:dyDescent="0.25">
      <c r="A802" s="2">
        <v>319128</v>
      </c>
      <c r="B802" s="2" t="s">
        <v>1545</v>
      </c>
      <c r="C802" s="2" t="s">
        <v>321</v>
      </c>
      <c r="D802" s="2" t="s">
        <v>1083</v>
      </c>
      <c r="E802" s="2" t="s">
        <v>77</v>
      </c>
      <c r="F802" s="2"/>
      <c r="G802" s="2"/>
      <c r="H802" s="2" t="s">
        <v>17</v>
      </c>
      <c r="I802" s="2" t="s">
        <v>132</v>
      </c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 t="s">
        <v>3180</v>
      </c>
      <c r="W802" s="2"/>
      <c r="X802" s="2"/>
      <c r="Y802" s="2"/>
      <c r="Z802" s="2"/>
      <c r="AA802" s="2"/>
      <c r="AB802" s="2"/>
      <c r="AC802" s="2"/>
      <c r="AD802" s="2"/>
      <c r="AE802" s="2"/>
      <c r="AF802" s="2" t="s">
        <v>3162</v>
      </c>
      <c r="AG802" s="2" t="s">
        <v>3162</v>
      </c>
      <c r="AH802" s="2"/>
    </row>
    <row r="803" spans="1:34" x14ac:dyDescent="0.25">
      <c r="A803" s="2">
        <v>326910</v>
      </c>
      <c r="B803" s="2" t="s">
        <v>1443</v>
      </c>
      <c r="C803" s="2" t="s">
        <v>294</v>
      </c>
      <c r="D803" s="2" t="s">
        <v>272</v>
      </c>
      <c r="E803" s="2" t="s">
        <v>78</v>
      </c>
      <c r="F803" s="2">
        <v>34700</v>
      </c>
      <c r="G803" s="2" t="s">
        <v>19</v>
      </c>
      <c r="H803" s="2" t="s">
        <v>17</v>
      </c>
      <c r="I803" s="2" t="s">
        <v>132</v>
      </c>
      <c r="J803" s="2" t="s">
        <v>15</v>
      </c>
      <c r="K803" s="2"/>
      <c r="L803" s="2" t="s">
        <v>19</v>
      </c>
      <c r="M803" s="2"/>
      <c r="N803" s="2"/>
      <c r="O803" s="2"/>
      <c r="P803" s="2"/>
      <c r="Q803" s="2"/>
      <c r="R803" s="2"/>
      <c r="S803" s="2"/>
      <c r="T803" s="2"/>
      <c r="U803" s="2"/>
      <c r="V803" s="2" t="s">
        <v>3180</v>
      </c>
      <c r="W803" s="2"/>
      <c r="X803" s="2"/>
      <c r="Y803" s="2"/>
      <c r="Z803" s="2"/>
      <c r="AA803" s="2"/>
      <c r="AB803" s="2"/>
      <c r="AC803" s="2"/>
      <c r="AD803" s="2"/>
      <c r="AE803" s="2" t="s">
        <v>3162</v>
      </c>
      <c r="AF803" s="2" t="s">
        <v>3162</v>
      </c>
      <c r="AG803" s="2" t="s">
        <v>3162</v>
      </c>
      <c r="AH803" s="2"/>
    </row>
    <row r="804" spans="1:34" x14ac:dyDescent="0.25">
      <c r="A804" s="2">
        <v>328527</v>
      </c>
      <c r="B804" s="2" t="s">
        <v>1175</v>
      </c>
      <c r="C804" s="2" t="s">
        <v>328</v>
      </c>
      <c r="D804" s="2" t="s">
        <v>1176</v>
      </c>
      <c r="E804" s="2" t="s">
        <v>77</v>
      </c>
      <c r="F804" s="2">
        <v>31414</v>
      </c>
      <c r="G804" s="2" t="s">
        <v>1177</v>
      </c>
      <c r="H804" s="2" t="s">
        <v>17</v>
      </c>
      <c r="I804" s="2" t="s">
        <v>132</v>
      </c>
      <c r="J804" s="2" t="s">
        <v>1080</v>
      </c>
      <c r="K804" s="2"/>
      <c r="L804" s="2" t="s">
        <v>19</v>
      </c>
      <c r="M804" s="2"/>
      <c r="N804" s="2"/>
      <c r="O804" s="2"/>
      <c r="P804" s="2"/>
      <c r="Q804" s="2"/>
      <c r="R804" s="2"/>
      <c r="S804" s="2"/>
      <c r="T804" s="2"/>
      <c r="U804" s="2"/>
      <c r="V804" s="2" t="s">
        <v>3180</v>
      </c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 t="s">
        <v>3162</v>
      </c>
      <c r="AH804" s="2"/>
    </row>
    <row r="805" spans="1:34" x14ac:dyDescent="0.25">
      <c r="A805" s="2">
        <v>329697</v>
      </c>
      <c r="B805" s="2" t="s">
        <v>1108</v>
      </c>
      <c r="C805" s="2" t="s">
        <v>894</v>
      </c>
      <c r="D805" s="2" t="s">
        <v>415</v>
      </c>
      <c r="E805" s="2" t="s">
        <v>78</v>
      </c>
      <c r="F805" s="2">
        <v>29221</v>
      </c>
      <c r="G805" s="2" t="s">
        <v>376</v>
      </c>
      <c r="H805" s="2" t="s">
        <v>17</v>
      </c>
      <c r="I805" s="2" t="s">
        <v>132</v>
      </c>
      <c r="J805" s="2" t="s">
        <v>15</v>
      </c>
      <c r="K805" s="2"/>
      <c r="L805" s="2" t="s">
        <v>31</v>
      </c>
      <c r="M805" s="2"/>
      <c r="N805" s="2"/>
      <c r="O805" s="2"/>
      <c r="P805" s="2"/>
      <c r="Q805" s="2"/>
      <c r="R805" s="2"/>
      <c r="S805" s="2"/>
      <c r="T805" s="2"/>
      <c r="U805" s="2"/>
      <c r="V805" s="2" t="s">
        <v>3180</v>
      </c>
      <c r="W805" s="2"/>
      <c r="X805" s="2"/>
      <c r="Y805" s="2"/>
      <c r="Z805" s="2"/>
      <c r="AA805" s="2"/>
      <c r="AB805" s="2"/>
      <c r="AC805" s="2"/>
      <c r="AD805" s="2"/>
      <c r="AE805" s="2" t="s">
        <v>3162</v>
      </c>
      <c r="AF805" s="2" t="s">
        <v>3162</v>
      </c>
      <c r="AG805" s="2" t="s">
        <v>3162</v>
      </c>
      <c r="AH805" s="2"/>
    </row>
    <row r="806" spans="1:34" x14ac:dyDescent="0.25">
      <c r="A806" s="2">
        <v>330928</v>
      </c>
      <c r="B806" s="2" t="s">
        <v>1649</v>
      </c>
      <c r="C806" s="2" t="s">
        <v>565</v>
      </c>
      <c r="D806" s="2" t="s">
        <v>308</v>
      </c>
      <c r="E806" s="2" t="s">
        <v>78</v>
      </c>
      <c r="F806" s="2">
        <v>36227</v>
      </c>
      <c r="G806" s="2" t="s">
        <v>1650</v>
      </c>
      <c r="H806" s="2" t="s">
        <v>17</v>
      </c>
      <c r="I806" s="2" t="s">
        <v>132</v>
      </c>
      <c r="J806" s="2" t="s">
        <v>15</v>
      </c>
      <c r="K806" s="2"/>
      <c r="L806" s="2" t="s">
        <v>62</v>
      </c>
      <c r="M806" s="2"/>
      <c r="N806" s="2"/>
      <c r="O806" s="2"/>
      <c r="P806" s="2"/>
      <c r="Q806" s="2"/>
      <c r="R806" s="2"/>
      <c r="S806" s="2"/>
      <c r="T806" s="2"/>
      <c r="U806" s="2"/>
      <c r="V806" s="2" t="s">
        <v>3180</v>
      </c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 t="s">
        <v>3162</v>
      </c>
      <c r="AH806" s="2"/>
    </row>
    <row r="807" spans="1:34" x14ac:dyDescent="0.25">
      <c r="A807" s="2">
        <v>331670</v>
      </c>
      <c r="B807" s="2" t="s">
        <v>1174</v>
      </c>
      <c r="C807" s="2" t="s">
        <v>469</v>
      </c>
      <c r="D807" s="2" t="s">
        <v>760</v>
      </c>
      <c r="E807" s="2" t="s">
        <v>78</v>
      </c>
      <c r="F807" s="2"/>
      <c r="G807" s="2"/>
      <c r="H807" s="2" t="s">
        <v>17</v>
      </c>
      <c r="I807" s="2" t="s">
        <v>132</v>
      </c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 t="s">
        <v>3180</v>
      </c>
      <c r="W807" s="2"/>
      <c r="X807" s="2"/>
      <c r="Y807" s="2"/>
      <c r="Z807" s="2"/>
      <c r="AA807" s="2"/>
      <c r="AB807" s="2"/>
      <c r="AC807" s="2"/>
      <c r="AD807" s="2" t="s">
        <v>3162</v>
      </c>
      <c r="AE807" s="2" t="s">
        <v>3162</v>
      </c>
      <c r="AF807" s="2" t="s">
        <v>3162</v>
      </c>
      <c r="AG807" s="2" t="s">
        <v>3162</v>
      </c>
      <c r="AH807" s="2"/>
    </row>
    <row r="808" spans="1:34" x14ac:dyDescent="0.25">
      <c r="A808" s="2">
        <v>331707</v>
      </c>
      <c r="B808" s="2" t="s">
        <v>1105</v>
      </c>
      <c r="C808" s="2" t="s">
        <v>921</v>
      </c>
      <c r="D808" s="2" t="s">
        <v>654</v>
      </c>
      <c r="E808" s="2" t="s">
        <v>77</v>
      </c>
      <c r="F808" s="2">
        <v>35906</v>
      </c>
      <c r="G808" s="2" t="s">
        <v>19</v>
      </c>
      <c r="H808" s="2" t="s">
        <v>17</v>
      </c>
      <c r="I808" s="2" t="s">
        <v>132</v>
      </c>
      <c r="J808" s="2" t="s">
        <v>15</v>
      </c>
      <c r="K808" s="2"/>
      <c r="L808" s="2" t="s">
        <v>19</v>
      </c>
      <c r="M808" s="2"/>
      <c r="N808" s="2"/>
      <c r="O808" s="2"/>
      <c r="P808" s="2"/>
      <c r="Q808" s="2"/>
      <c r="R808" s="2"/>
      <c r="S808" s="2"/>
      <c r="T808" s="2"/>
      <c r="U808" s="2"/>
      <c r="V808" s="2" t="s">
        <v>3180</v>
      </c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 t="s">
        <v>3162</v>
      </c>
      <c r="AH808" s="2"/>
    </row>
    <row r="809" spans="1:34" x14ac:dyDescent="0.25">
      <c r="A809" s="2">
        <v>332238</v>
      </c>
      <c r="B809" s="2" t="s">
        <v>1173</v>
      </c>
      <c r="C809" s="2" t="s">
        <v>352</v>
      </c>
      <c r="D809" s="2" t="s">
        <v>754</v>
      </c>
      <c r="E809" s="2" t="s">
        <v>77</v>
      </c>
      <c r="F809" s="2">
        <v>36161</v>
      </c>
      <c r="G809" s="2" t="s">
        <v>385</v>
      </c>
      <c r="H809" s="2" t="s">
        <v>17</v>
      </c>
      <c r="I809" s="2" t="s">
        <v>132</v>
      </c>
      <c r="J809" s="2" t="s">
        <v>1110</v>
      </c>
      <c r="K809" s="2"/>
      <c r="L809" s="2" t="s">
        <v>19</v>
      </c>
      <c r="M809" s="2"/>
      <c r="N809" s="2"/>
      <c r="O809" s="2"/>
      <c r="P809" s="2"/>
      <c r="Q809" s="2"/>
      <c r="R809" s="2"/>
      <c r="S809" s="2"/>
      <c r="T809" s="2"/>
      <c r="U809" s="2"/>
      <c r="V809" s="2" t="s">
        <v>3180</v>
      </c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 t="s">
        <v>3162</v>
      </c>
      <c r="AH809" s="2"/>
    </row>
    <row r="810" spans="1:34" x14ac:dyDescent="0.25">
      <c r="A810" s="2">
        <v>332585</v>
      </c>
      <c r="B810" s="2" t="s">
        <v>1544</v>
      </c>
      <c r="C810" s="2" t="s">
        <v>662</v>
      </c>
      <c r="D810" s="2" t="s">
        <v>215</v>
      </c>
      <c r="E810" s="2" t="s">
        <v>78</v>
      </c>
      <c r="F810" s="2">
        <v>36568</v>
      </c>
      <c r="G810" s="2" t="s">
        <v>19</v>
      </c>
      <c r="H810" s="2" t="s">
        <v>17</v>
      </c>
      <c r="I810" s="2" t="s">
        <v>132</v>
      </c>
      <c r="J810" s="2" t="s">
        <v>1080</v>
      </c>
      <c r="K810" s="2"/>
      <c r="L810" s="2" t="s">
        <v>19</v>
      </c>
      <c r="M810" s="2"/>
      <c r="N810" s="2"/>
      <c r="O810" s="2"/>
      <c r="P810" s="2"/>
      <c r="Q810" s="2"/>
      <c r="R810" s="2"/>
      <c r="S810" s="2"/>
      <c r="T810" s="2"/>
      <c r="U810" s="2"/>
      <c r="V810" s="2" t="s">
        <v>3180</v>
      </c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 t="s">
        <v>3162</v>
      </c>
      <c r="AH810" s="2"/>
    </row>
    <row r="811" spans="1:34" x14ac:dyDescent="0.25">
      <c r="A811" s="2">
        <v>332911</v>
      </c>
      <c r="B811" s="2" t="s">
        <v>1172</v>
      </c>
      <c r="C811" s="2" t="s">
        <v>294</v>
      </c>
      <c r="D811" s="2" t="s">
        <v>366</v>
      </c>
      <c r="E811" s="2" t="s">
        <v>77</v>
      </c>
      <c r="F811" s="2">
        <v>36534</v>
      </c>
      <c r="G811" s="2" t="s">
        <v>213</v>
      </c>
      <c r="H811" s="2" t="s">
        <v>17</v>
      </c>
      <c r="I811" s="2" t="s">
        <v>132</v>
      </c>
      <c r="J811" s="2" t="s">
        <v>15</v>
      </c>
      <c r="K811" s="2"/>
      <c r="L811" s="2" t="s">
        <v>19</v>
      </c>
      <c r="M811" s="2"/>
      <c r="N811" s="2"/>
      <c r="O811" s="2"/>
      <c r="P811" s="2"/>
      <c r="Q811" s="2"/>
      <c r="R811" s="2"/>
      <c r="S811" s="2"/>
      <c r="T811" s="2"/>
      <c r="U811" s="2"/>
      <c r="V811" s="2" t="s">
        <v>3180</v>
      </c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 t="s">
        <v>3162</v>
      </c>
      <c r="AH811" s="2"/>
    </row>
    <row r="812" spans="1:34" x14ac:dyDescent="0.25">
      <c r="A812" s="2">
        <v>333169</v>
      </c>
      <c r="B812" s="2" t="s">
        <v>1446</v>
      </c>
      <c r="C812" s="2" t="s">
        <v>214</v>
      </c>
      <c r="D812" s="2" t="s">
        <v>445</v>
      </c>
      <c r="E812" s="2" t="s">
        <v>78</v>
      </c>
      <c r="F812" s="2">
        <v>35065</v>
      </c>
      <c r="G812" s="2" t="s">
        <v>19</v>
      </c>
      <c r="H812" s="2" t="s">
        <v>17</v>
      </c>
      <c r="I812" s="2" t="s">
        <v>132</v>
      </c>
      <c r="J812" s="2" t="s">
        <v>1080</v>
      </c>
      <c r="K812" s="2"/>
      <c r="L812" s="2" t="s">
        <v>74</v>
      </c>
      <c r="M812" s="2"/>
      <c r="N812" s="2"/>
      <c r="O812" s="2"/>
      <c r="P812" s="2"/>
      <c r="Q812" s="2"/>
      <c r="R812" s="2"/>
      <c r="S812" s="2"/>
      <c r="T812" s="2"/>
      <c r="U812" s="2"/>
      <c r="V812" s="2" t="s">
        <v>3180</v>
      </c>
      <c r="W812" s="2"/>
      <c r="X812" s="2"/>
      <c r="Y812" s="2"/>
      <c r="Z812" s="2"/>
      <c r="AA812" s="2"/>
      <c r="AB812" s="2"/>
      <c r="AC812" s="2"/>
      <c r="AD812" s="2"/>
      <c r="AE812" s="2" t="s">
        <v>3162</v>
      </c>
      <c r="AF812" s="2" t="s">
        <v>3162</v>
      </c>
      <c r="AG812" s="2" t="s">
        <v>3162</v>
      </c>
      <c r="AH812" s="2"/>
    </row>
    <row r="813" spans="1:34" x14ac:dyDescent="0.25">
      <c r="A813" s="2">
        <v>333206</v>
      </c>
      <c r="B813" s="2" t="s">
        <v>1550</v>
      </c>
      <c r="C813" s="2" t="s">
        <v>570</v>
      </c>
      <c r="D813" s="2" t="s">
        <v>275</v>
      </c>
      <c r="E813" s="2" t="s">
        <v>77</v>
      </c>
      <c r="F813" s="2">
        <v>35358</v>
      </c>
      <c r="G813" s="2" t="s">
        <v>872</v>
      </c>
      <c r="H813" s="2" t="s">
        <v>17</v>
      </c>
      <c r="I813" s="2" t="s">
        <v>132</v>
      </c>
      <c r="J813" s="2" t="s">
        <v>1080</v>
      </c>
      <c r="K813" s="2"/>
      <c r="L813" s="2" t="s">
        <v>31</v>
      </c>
      <c r="M813" s="2"/>
      <c r="N813" s="2"/>
      <c r="O813" s="2"/>
      <c r="P813" s="2"/>
      <c r="Q813" s="2"/>
      <c r="R813" s="2"/>
      <c r="S813" s="2"/>
      <c r="T813" s="2"/>
      <c r="U813" s="2"/>
      <c r="V813" s="2" t="s">
        <v>3180</v>
      </c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 t="s">
        <v>3162</v>
      </c>
      <c r="AH813" s="2"/>
    </row>
    <row r="814" spans="1:34" x14ac:dyDescent="0.25">
      <c r="A814" s="2">
        <v>334790</v>
      </c>
      <c r="B814" s="2" t="s">
        <v>2071</v>
      </c>
      <c r="C814" s="2" t="s">
        <v>710</v>
      </c>
      <c r="D814" s="2" t="s">
        <v>479</v>
      </c>
      <c r="E814" s="2" t="s">
        <v>78</v>
      </c>
      <c r="F814" s="2">
        <v>35282</v>
      </c>
      <c r="G814" s="2" t="s">
        <v>74</v>
      </c>
      <c r="H814" s="2" t="s">
        <v>17</v>
      </c>
      <c r="I814" s="2" t="s">
        <v>132</v>
      </c>
      <c r="J814" s="2" t="s">
        <v>15</v>
      </c>
      <c r="K814" s="2"/>
      <c r="L814" s="2" t="s">
        <v>38</v>
      </c>
      <c r="M814" s="2"/>
      <c r="N814" s="2"/>
      <c r="O814" s="2"/>
      <c r="P814" s="2"/>
      <c r="Q814" s="2"/>
      <c r="R814" s="2"/>
      <c r="S814" s="2"/>
      <c r="T814" s="2"/>
      <c r="U814" s="2"/>
      <c r="V814" s="2" t="s">
        <v>3180</v>
      </c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 t="s">
        <v>3162</v>
      </c>
      <c r="AH814" s="2"/>
    </row>
    <row r="815" spans="1:34" x14ac:dyDescent="0.25">
      <c r="A815" s="2">
        <v>314568</v>
      </c>
      <c r="B815" s="2" t="s">
        <v>3503</v>
      </c>
      <c r="C815" s="2" t="s">
        <v>3504</v>
      </c>
      <c r="D815" s="2" t="s">
        <v>940</v>
      </c>
      <c r="E815" s="2"/>
      <c r="F815" s="2"/>
      <c r="G815" s="2"/>
      <c r="H815" s="2"/>
      <c r="I815" s="2" t="s">
        <v>132</v>
      </c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 t="s">
        <v>3183</v>
      </c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</row>
    <row r="816" spans="1:34" x14ac:dyDescent="0.25">
      <c r="A816" s="2">
        <v>330499</v>
      </c>
      <c r="B816" s="2" t="s">
        <v>1667</v>
      </c>
      <c r="C816" s="2" t="s">
        <v>312</v>
      </c>
      <c r="D816" s="2" t="s">
        <v>1668</v>
      </c>
      <c r="E816" s="2" t="s">
        <v>77</v>
      </c>
      <c r="F816" s="2">
        <v>31199</v>
      </c>
      <c r="G816" s="2" t="s">
        <v>19</v>
      </c>
      <c r="H816" s="2" t="s">
        <v>17</v>
      </c>
      <c r="I816" s="2" t="s">
        <v>132</v>
      </c>
      <c r="J816" s="2" t="s">
        <v>1080</v>
      </c>
      <c r="K816" s="2"/>
      <c r="L816" s="2" t="s">
        <v>19</v>
      </c>
      <c r="M816" s="2"/>
      <c r="N816" s="2"/>
      <c r="O816" s="2"/>
      <c r="P816" s="2"/>
      <c r="Q816" s="2"/>
      <c r="R816" s="2"/>
      <c r="S816" s="2"/>
      <c r="T816" s="2"/>
      <c r="U816" s="2"/>
      <c r="V816" s="2" t="s">
        <v>3183</v>
      </c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</row>
    <row r="817" spans="1:34" x14ac:dyDescent="0.25">
      <c r="A817" s="2">
        <v>332811</v>
      </c>
      <c r="B817" s="2" t="s">
        <v>3415</v>
      </c>
      <c r="C817" s="2" t="s">
        <v>987</v>
      </c>
      <c r="D817" s="2" t="s">
        <v>571</v>
      </c>
      <c r="E817" s="2"/>
      <c r="F817" s="2"/>
      <c r="G817" s="2"/>
      <c r="H817" s="2"/>
      <c r="I817" s="2" t="s">
        <v>132</v>
      </c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 t="s">
        <v>3183</v>
      </c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</row>
    <row r="818" spans="1:34" x14ac:dyDescent="0.25">
      <c r="A818" s="2">
        <v>335295</v>
      </c>
      <c r="B818" s="2" t="s">
        <v>1450</v>
      </c>
      <c r="C818" s="2" t="s">
        <v>1451</v>
      </c>
      <c r="D818" s="2" t="s">
        <v>906</v>
      </c>
      <c r="E818" s="2" t="s">
        <v>77</v>
      </c>
      <c r="F818" s="2">
        <v>34335</v>
      </c>
      <c r="G818" s="2" t="s">
        <v>48</v>
      </c>
      <c r="H818" s="2" t="s">
        <v>17</v>
      </c>
      <c r="I818" s="2" t="s">
        <v>132</v>
      </c>
      <c r="J818" s="2" t="s">
        <v>1080</v>
      </c>
      <c r="K818" s="2"/>
      <c r="L818" s="2" t="s">
        <v>48</v>
      </c>
      <c r="M818" s="2"/>
      <c r="N818" s="2"/>
      <c r="O818" s="2"/>
      <c r="P818" s="2"/>
      <c r="Q818" s="2"/>
      <c r="R818" s="2"/>
      <c r="S818" s="2"/>
      <c r="T818" s="2"/>
      <c r="U818" s="2"/>
      <c r="V818" s="2" t="s">
        <v>3183</v>
      </c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</row>
    <row r="819" spans="1:34" x14ac:dyDescent="0.25">
      <c r="A819" s="2">
        <v>335576</v>
      </c>
      <c r="B819" s="2" t="s">
        <v>1660</v>
      </c>
      <c r="C819" s="2" t="s">
        <v>337</v>
      </c>
      <c r="D819" s="2" t="s">
        <v>359</v>
      </c>
      <c r="E819" s="2" t="s">
        <v>78</v>
      </c>
      <c r="F819" s="2">
        <v>36526</v>
      </c>
      <c r="G819" s="2" t="s">
        <v>1661</v>
      </c>
      <c r="H819" s="2" t="s">
        <v>17</v>
      </c>
      <c r="I819" s="2" t="s">
        <v>132</v>
      </c>
      <c r="J819" s="2" t="s">
        <v>15</v>
      </c>
      <c r="K819" s="2"/>
      <c r="L819" s="2" t="s">
        <v>41</v>
      </c>
      <c r="M819" s="2"/>
      <c r="N819" s="2"/>
      <c r="O819" s="2"/>
      <c r="P819" s="2"/>
      <c r="Q819" s="2"/>
      <c r="R819" s="2"/>
      <c r="S819" s="2"/>
      <c r="T819" s="2"/>
      <c r="U819" s="2"/>
      <c r="V819" s="2" t="s">
        <v>3183</v>
      </c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</row>
    <row r="820" spans="1:34" x14ac:dyDescent="0.25">
      <c r="A820" s="2">
        <v>335788</v>
      </c>
      <c r="B820" s="2" t="s">
        <v>1459</v>
      </c>
      <c r="C820" s="2" t="s">
        <v>283</v>
      </c>
      <c r="D820" s="2" t="s">
        <v>391</v>
      </c>
      <c r="E820" s="2" t="s">
        <v>78</v>
      </c>
      <c r="F820" s="2">
        <v>28493</v>
      </c>
      <c r="G820" s="2" t="s">
        <v>19</v>
      </c>
      <c r="H820" s="2" t="s">
        <v>17</v>
      </c>
      <c r="I820" s="2" t="s">
        <v>132</v>
      </c>
      <c r="J820" s="2" t="s">
        <v>1080</v>
      </c>
      <c r="K820" s="2"/>
      <c r="L820" s="2" t="s">
        <v>19</v>
      </c>
      <c r="M820" s="2"/>
      <c r="N820" s="2"/>
      <c r="O820" s="2"/>
      <c r="P820" s="2"/>
      <c r="Q820" s="2"/>
      <c r="R820" s="2"/>
      <c r="S820" s="2"/>
      <c r="T820" s="2"/>
      <c r="U820" s="2"/>
      <c r="V820" s="2" t="s">
        <v>3183</v>
      </c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</row>
    <row r="821" spans="1:34" x14ac:dyDescent="0.25">
      <c r="A821" s="2">
        <v>336489</v>
      </c>
      <c r="B821" s="2" t="s">
        <v>3403</v>
      </c>
      <c r="C821" s="2" t="s">
        <v>497</v>
      </c>
      <c r="D821" s="2" t="s">
        <v>501</v>
      </c>
      <c r="E821" s="2"/>
      <c r="F821" s="2"/>
      <c r="G821" s="2"/>
      <c r="H821" s="2"/>
      <c r="I821" s="2" t="s">
        <v>132</v>
      </c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 t="s">
        <v>3183</v>
      </c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</row>
    <row r="822" spans="1:34" x14ac:dyDescent="0.25">
      <c r="A822" s="2">
        <v>336540</v>
      </c>
      <c r="B822" s="2" t="s">
        <v>1253</v>
      </c>
      <c r="C822" s="2" t="s">
        <v>292</v>
      </c>
      <c r="D822" s="2" t="s">
        <v>641</v>
      </c>
      <c r="E822" s="2" t="s">
        <v>78</v>
      </c>
      <c r="F822" s="2">
        <v>34709</v>
      </c>
      <c r="G822" s="2" t="s">
        <v>994</v>
      </c>
      <c r="H822" s="2" t="s">
        <v>17</v>
      </c>
      <c r="I822" s="2" t="s">
        <v>132</v>
      </c>
      <c r="J822" s="2" t="s">
        <v>1080</v>
      </c>
      <c r="K822" s="2"/>
      <c r="L822" s="2" t="s">
        <v>74</v>
      </c>
      <c r="M822" s="2"/>
      <c r="N822" s="2"/>
      <c r="O822" s="2"/>
      <c r="P822" s="2"/>
      <c r="Q822" s="2"/>
      <c r="R822" s="2"/>
      <c r="S822" s="2"/>
      <c r="T822" s="2"/>
      <c r="U822" s="2"/>
      <c r="V822" s="2" t="s">
        <v>3183</v>
      </c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</row>
    <row r="823" spans="1:34" x14ac:dyDescent="0.25">
      <c r="A823" s="2">
        <v>336595</v>
      </c>
      <c r="B823" s="2" t="s">
        <v>1327</v>
      </c>
      <c r="C823" s="2" t="s">
        <v>312</v>
      </c>
      <c r="D823" s="2" t="s">
        <v>545</v>
      </c>
      <c r="E823" s="2" t="s">
        <v>78</v>
      </c>
      <c r="F823" s="2">
        <v>33739</v>
      </c>
      <c r="G823" s="2" t="s">
        <v>449</v>
      </c>
      <c r="H823" s="2" t="s">
        <v>17</v>
      </c>
      <c r="I823" s="2" t="s">
        <v>132</v>
      </c>
      <c r="J823" s="2" t="s">
        <v>1080</v>
      </c>
      <c r="K823" s="2"/>
      <c r="L823" s="2" t="s">
        <v>68</v>
      </c>
      <c r="M823" s="2"/>
      <c r="N823" s="2"/>
      <c r="O823" s="2"/>
      <c r="P823" s="2"/>
      <c r="Q823" s="2"/>
      <c r="R823" s="2"/>
      <c r="S823" s="2"/>
      <c r="T823" s="2"/>
      <c r="U823" s="2"/>
      <c r="V823" s="2" t="s">
        <v>3183</v>
      </c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</row>
    <row r="824" spans="1:34" x14ac:dyDescent="0.25">
      <c r="A824" s="2">
        <v>336749</v>
      </c>
      <c r="B824" s="2" t="s">
        <v>1740</v>
      </c>
      <c r="C824" s="2" t="s">
        <v>1308</v>
      </c>
      <c r="D824" s="2" t="s">
        <v>238</v>
      </c>
      <c r="E824" s="2" t="s">
        <v>77</v>
      </c>
      <c r="F824" s="2">
        <v>33612</v>
      </c>
      <c r="G824" s="2" t="s">
        <v>587</v>
      </c>
      <c r="H824" s="2" t="s">
        <v>17</v>
      </c>
      <c r="I824" s="2" t="s">
        <v>132</v>
      </c>
      <c r="J824" s="2" t="s">
        <v>1080</v>
      </c>
      <c r="K824" s="2"/>
      <c r="L824" s="2" t="s">
        <v>41</v>
      </c>
      <c r="M824" s="2"/>
      <c r="N824" s="2"/>
      <c r="O824" s="2"/>
      <c r="P824" s="2"/>
      <c r="Q824" s="2"/>
      <c r="R824" s="2"/>
      <c r="S824" s="2"/>
      <c r="T824" s="2"/>
      <c r="U824" s="2"/>
      <c r="V824" s="2" t="s">
        <v>3183</v>
      </c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</row>
    <row r="825" spans="1:34" x14ac:dyDescent="0.25">
      <c r="A825" s="2">
        <v>336752</v>
      </c>
      <c r="B825" s="2" t="s">
        <v>1563</v>
      </c>
      <c r="C825" s="2" t="s">
        <v>628</v>
      </c>
      <c r="D825" s="2" t="s">
        <v>1564</v>
      </c>
      <c r="E825" s="2" t="s">
        <v>78</v>
      </c>
      <c r="F825" s="2">
        <v>31781</v>
      </c>
      <c r="G825" s="2" t="s">
        <v>863</v>
      </c>
      <c r="H825" s="2" t="s">
        <v>17</v>
      </c>
      <c r="I825" s="2" t="s">
        <v>132</v>
      </c>
      <c r="J825" s="2" t="s">
        <v>1080</v>
      </c>
      <c r="K825" s="2"/>
      <c r="L825" s="2" t="s">
        <v>56</v>
      </c>
      <c r="M825" s="2"/>
      <c r="N825" s="2"/>
      <c r="O825" s="2"/>
      <c r="P825" s="2"/>
      <c r="Q825" s="2"/>
      <c r="R825" s="2"/>
      <c r="S825" s="2"/>
      <c r="T825" s="2"/>
      <c r="U825" s="2"/>
      <c r="V825" s="2" t="s">
        <v>3183</v>
      </c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</row>
    <row r="826" spans="1:34" x14ac:dyDescent="0.25">
      <c r="A826" s="2">
        <v>336822</v>
      </c>
      <c r="B826" s="2" t="s">
        <v>1665</v>
      </c>
      <c r="C826" s="2" t="s">
        <v>362</v>
      </c>
      <c r="D826" s="2" t="s">
        <v>1666</v>
      </c>
      <c r="E826" s="2" t="s">
        <v>78</v>
      </c>
      <c r="F826" s="2">
        <v>28127</v>
      </c>
      <c r="G826" s="2" t="s">
        <v>510</v>
      </c>
      <c r="H826" s="2" t="s">
        <v>17</v>
      </c>
      <c r="I826" s="2" t="s">
        <v>132</v>
      </c>
      <c r="J826" s="2" t="s">
        <v>1080</v>
      </c>
      <c r="K826" s="2"/>
      <c r="L826" s="2" t="s">
        <v>31</v>
      </c>
      <c r="M826" s="2"/>
      <c r="N826" s="2"/>
      <c r="O826" s="2"/>
      <c r="P826" s="2"/>
      <c r="Q826" s="2"/>
      <c r="R826" s="2"/>
      <c r="S826" s="2"/>
      <c r="T826" s="2"/>
      <c r="U826" s="2"/>
      <c r="V826" s="2" t="s">
        <v>3183</v>
      </c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</row>
    <row r="827" spans="1:34" x14ac:dyDescent="0.25">
      <c r="A827" s="2">
        <v>336856</v>
      </c>
      <c r="B827" s="2" t="s">
        <v>1111</v>
      </c>
      <c r="C827" s="2" t="s">
        <v>228</v>
      </c>
      <c r="D827" s="2" t="s">
        <v>420</v>
      </c>
      <c r="E827" s="2" t="s">
        <v>77</v>
      </c>
      <c r="F827" s="2">
        <v>35855</v>
      </c>
      <c r="G827" s="2" t="s">
        <v>19</v>
      </c>
      <c r="H827" s="2" t="s">
        <v>17</v>
      </c>
      <c r="I827" s="2" t="s">
        <v>132</v>
      </c>
      <c r="J827" s="2" t="s">
        <v>15</v>
      </c>
      <c r="K827" s="2"/>
      <c r="L827" s="2" t="s">
        <v>19</v>
      </c>
      <c r="M827" s="2"/>
      <c r="N827" s="2"/>
      <c r="O827" s="2"/>
      <c r="P827" s="2"/>
      <c r="Q827" s="2"/>
      <c r="R827" s="2"/>
      <c r="S827" s="2"/>
      <c r="T827" s="2"/>
      <c r="U827" s="2"/>
      <c r="V827" s="2" t="s">
        <v>3183</v>
      </c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</row>
    <row r="828" spans="1:34" x14ac:dyDescent="0.25">
      <c r="A828" s="2">
        <v>336889</v>
      </c>
      <c r="B828" s="2" t="s">
        <v>1738</v>
      </c>
      <c r="C828" s="2" t="s">
        <v>244</v>
      </c>
      <c r="D828" s="2" t="s">
        <v>780</v>
      </c>
      <c r="E828" s="2" t="s">
        <v>78</v>
      </c>
      <c r="F828" s="2">
        <v>36039</v>
      </c>
      <c r="G828" s="2" t="s">
        <v>1577</v>
      </c>
      <c r="H828" s="2" t="s">
        <v>17</v>
      </c>
      <c r="I828" s="2" t="s">
        <v>132</v>
      </c>
      <c r="J828" s="2" t="s">
        <v>1080</v>
      </c>
      <c r="K828" s="2"/>
      <c r="L828" s="2" t="s">
        <v>31</v>
      </c>
      <c r="M828" s="2"/>
      <c r="N828" s="2"/>
      <c r="O828" s="2"/>
      <c r="P828" s="2"/>
      <c r="Q828" s="2"/>
      <c r="R828" s="2">
        <v>4874</v>
      </c>
      <c r="S828" s="2">
        <v>45509</v>
      </c>
      <c r="T828" s="2">
        <v>70000</v>
      </c>
      <c r="U828" s="2"/>
      <c r="V828" s="2" t="s">
        <v>3183</v>
      </c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</row>
    <row r="829" spans="1:34" x14ac:dyDescent="0.25">
      <c r="A829" s="2">
        <v>336895</v>
      </c>
      <c r="B829" s="2" t="s">
        <v>1553</v>
      </c>
      <c r="C829" s="2" t="s">
        <v>228</v>
      </c>
      <c r="D829" s="2" t="s">
        <v>374</v>
      </c>
      <c r="E829" s="2" t="s">
        <v>77</v>
      </c>
      <c r="F829" s="2">
        <v>36576</v>
      </c>
      <c r="G829" s="2" t="s">
        <v>1554</v>
      </c>
      <c r="H829" s="2" t="s">
        <v>17</v>
      </c>
      <c r="I829" s="2" t="s">
        <v>132</v>
      </c>
      <c r="J829" s="2" t="s">
        <v>1080</v>
      </c>
      <c r="K829" s="2"/>
      <c r="L829" s="2" t="s">
        <v>19</v>
      </c>
      <c r="M829" s="2"/>
      <c r="N829" s="2"/>
      <c r="O829" s="2"/>
      <c r="P829" s="2"/>
      <c r="Q829" s="2"/>
      <c r="R829" s="2"/>
      <c r="S829" s="2"/>
      <c r="T829" s="2"/>
      <c r="U829" s="2"/>
      <c r="V829" s="2" t="s">
        <v>3183</v>
      </c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</row>
    <row r="830" spans="1:34" x14ac:dyDescent="0.25">
      <c r="A830" s="2">
        <v>336905</v>
      </c>
      <c r="B830" s="2" t="s">
        <v>1109</v>
      </c>
      <c r="C830" s="2" t="s">
        <v>290</v>
      </c>
      <c r="D830" s="2" t="s">
        <v>541</v>
      </c>
      <c r="E830" s="2" t="s">
        <v>77</v>
      </c>
      <c r="F830" s="2">
        <v>36912</v>
      </c>
      <c r="G830" s="2" t="s">
        <v>19</v>
      </c>
      <c r="H830" s="2" t="s">
        <v>17</v>
      </c>
      <c r="I830" s="2" t="s">
        <v>132</v>
      </c>
      <c r="J830" s="2" t="s">
        <v>1110</v>
      </c>
      <c r="K830" s="2"/>
      <c r="L830" s="2" t="s">
        <v>31</v>
      </c>
      <c r="M830" s="2"/>
      <c r="N830" s="2"/>
      <c r="O830" s="2"/>
      <c r="P830" s="2"/>
      <c r="Q830" s="2"/>
      <c r="R830" s="2"/>
      <c r="S830" s="2"/>
      <c r="T830" s="2"/>
      <c r="U830" s="2"/>
      <c r="V830" s="2" t="s">
        <v>3183</v>
      </c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</row>
    <row r="831" spans="1:34" x14ac:dyDescent="0.25">
      <c r="A831" s="2">
        <v>336937</v>
      </c>
      <c r="B831" s="2" t="s">
        <v>1664</v>
      </c>
      <c r="C831" s="2" t="s">
        <v>228</v>
      </c>
      <c r="D831" s="2" t="s">
        <v>602</v>
      </c>
      <c r="E831" s="2" t="s">
        <v>77</v>
      </c>
      <c r="F831" s="2">
        <v>27760</v>
      </c>
      <c r="G831" s="2" t="s">
        <v>19</v>
      </c>
      <c r="H831" s="2" t="s">
        <v>17</v>
      </c>
      <c r="I831" s="2" t="s">
        <v>132</v>
      </c>
      <c r="J831" s="2" t="s">
        <v>1080</v>
      </c>
      <c r="K831" s="2"/>
      <c r="L831" s="2" t="s">
        <v>19</v>
      </c>
      <c r="M831" s="2"/>
      <c r="N831" s="2"/>
      <c r="O831" s="2"/>
      <c r="P831" s="2"/>
      <c r="Q831" s="2"/>
      <c r="R831" s="2"/>
      <c r="S831" s="2"/>
      <c r="T831" s="2"/>
      <c r="U831" s="2"/>
      <c r="V831" s="2" t="s">
        <v>3183</v>
      </c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</row>
    <row r="832" spans="1:34" x14ac:dyDescent="0.25">
      <c r="A832" s="2">
        <v>336966</v>
      </c>
      <c r="B832" s="2" t="s">
        <v>1555</v>
      </c>
      <c r="C832" s="2" t="s">
        <v>968</v>
      </c>
      <c r="D832" s="2" t="s">
        <v>222</v>
      </c>
      <c r="E832" s="2" t="s">
        <v>77</v>
      </c>
      <c r="F832" s="2">
        <v>36403</v>
      </c>
      <c r="G832" s="2" t="s">
        <v>1556</v>
      </c>
      <c r="H832" s="2" t="s">
        <v>17</v>
      </c>
      <c r="I832" s="2" t="s">
        <v>132</v>
      </c>
      <c r="J832" s="2" t="s">
        <v>1080</v>
      </c>
      <c r="K832" s="2"/>
      <c r="L832" s="2" t="s">
        <v>19</v>
      </c>
      <c r="M832" s="2"/>
      <c r="N832" s="2"/>
      <c r="O832" s="2"/>
      <c r="P832" s="2"/>
      <c r="Q832" s="2"/>
      <c r="R832" s="2">
        <v>4775</v>
      </c>
      <c r="S832" s="2">
        <v>45504</v>
      </c>
      <c r="T832" s="2">
        <v>70000</v>
      </c>
      <c r="U832" s="2"/>
      <c r="V832" s="2" t="s">
        <v>3183</v>
      </c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</row>
    <row r="833" spans="1:34" x14ac:dyDescent="0.25">
      <c r="A833" s="2">
        <v>335060</v>
      </c>
      <c r="B833" s="2" t="s">
        <v>1456</v>
      </c>
      <c r="C833" s="2" t="s">
        <v>1457</v>
      </c>
      <c r="D833" s="2" t="s">
        <v>849</v>
      </c>
      <c r="E833" s="2" t="s">
        <v>77</v>
      </c>
      <c r="F833" s="2">
        <v>29434</v>
      </c>
      <c r="G833" s="2" t="s">
        <v>213</v>
      </c>
      <c r="H833" s="2" t="s">
        <v>17</v>
      </c>
      <c r="I833" s="2" t="s">
        <v>132</v>
      </c>
      <c r="J833" s="2" t="s">
        <v>1080</v>
      </c>
      <c r="K833" s="2"/>
      <c r="L833" s="2" t="s">
        <v>19</v>
      </c>
      <c r="M833" s="2"/>
      <c r="N833" s="2"/>
      <c r="O833" s="2"/>
      <c r="P833" s="2"/>
      <c r="Q833" s="2"/>
      <c r="R833" s="2"/>
      <c r="S833" s="2"/>
      <c r="T833" s="2"/>
      <c r="U833" s="2"/>
      <c r="V833" s="2" t="s">
        <v>3183</v>
      </c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 t="s">
        <v>3162</v>
      </c>
      <c r="AH833" s="2"/>
    </row>
    <row r="834" spans="1:34" x14ac:dyDescent="0.25">
      <c r="A834" s="2">
        <v>335080</v>
      </c>
      <c r="B834" s="2" t="s">
        <v>1453</v>
      </c>
      <c r="C834" s="2" t="s">
        <v>549</v>
      </c>
      <c r="D834" s="2" t="s">
        <v>231</v>
      </c>
      <c r="E834" s="2" t="s">
        <v>77</v>
      </c>
      <c r="F834" s="2">
        <v>34339</v>
      </c>
      <c r="G834" s="2" t="s">
        <v>1454</v>
      </c>
      <c r="H834" s="2" t="s">
        <v>17</v>
      </c>
      <c r="I834" s="2" t="s">
        <v>132</v>
      </c>
      <c r="J834" s="2" t="s">
        <v>1080</v>
      </c>
      <c r="K834" s="2"/>
      <c r="L834" s="2" t="s">
        <v>19</v>
      </c>
      <c r="M834" s="2"/>
      <c r="N834" s="2"/>
      <c r="O834" s="2"/>
      <c r="P834" s="2"/>
      <c r="Q834" s="2"/>
      <c r="R834" s="2"/>
      <c r="S834" s="2"/>
      <c r="T834" s="2"/>
      <c r="U834" s="2"/>
      <c r="V834" s="2" t="s">
        <v>3183</v>
      </c>
      <c r="W834" s="2"/>
      <c r="X834" s="2"/>
      <c r="Y834" s="2"/>
      <c r="Z834" s="2"/>
      <c r="AA834" s="2"/>
      <c r="AB834" s="2"/>
      <c r="AC834" s="2"/>
      <c r="AD834" s="2"/>
      <c r="AE834" s="2" t="s">
        <v>3162</v>
      </c>
      <c r="AF834" s="2" t="s">
        <v>3162</v>
      </c>
      <c r="AG834" s="2" t="s">
        <v>3162</v>
      </c>
      <c r="AH834" s="2"/>
    </row>
    <row r="835" spans="1:34" x14ac:dyDescent="0.25">
      <c r="A835" s="2">
        <v>335095</v>
      </c>
      <c r="B835" s="2" t="s">
        <v>1452</v>
      </c>
      <c r="C835" s="2" t="s">
        <v>864</v>
      </c>
      <c r="D835" s="2" t="s">
        <v>359</v>
      </c>
      <c r="E835" s="2" t="s">
        <v>77</v>
      </c>
      <c r="F835" s="2">
        <v>35855</v>
      </c>
      <c r="G835" s="2" t="s">
        <v>418</v>
      </c>
      <c r="H835" s="2" t="s">
        <v>17</v>
      </c>
      <c r="I835" s="2" t="s">
        <v>132</v>
      </c>
      <c r="J835" s="2" t="s">
        <v>15</v>
      </c>
      <c r="K835" s="2"/>
      <c r="L835" s="2" t="s">
        <v>74</v>
      </c>
      <c r="M835" s="2"/>
      <c r="N835" s="2"/>
      <c r="O835" s="2"/>
      <c r="P835" s="2"/>
      <c r="Q835" s="2"/>
      <c r="R835" s="2"/>
      <c r="S835" s="2"/>
      <c r="T835" s="2"/>
      <c r="U835" s="2"/>
      <c r="V835" s="2" t="s">
        <v>3183</v>
      </c>
      <c r="W835" s="2"/>
      <c r="X835" s="2"/>
      <c r="Y835" s="2"/>
      <c r="Z835" s="2"/>
      <c r="AA835" s="2"/>
      <c r="AB835" s="2"/>
      <c r="AC835" s="2"/>
      <c r="AD835" s="2"/>
      <c r="AE835" s="2" t="s">
        <v>3162</v>
      </c>
      <c r="AF835" s="2" t="s">
        <v>3162</v>
      </c>
      <c r="AG835" s="2" t="s">
        <v>3162</v>
      </c>
      <c r="AH835" s="2"/>
    </row>
    <row r="836" spans="1:34" x14ac:dyDescent="0.25">
      <c r="A836" s="2">
        <v>336095</v>
      </c>
      <c r="B836" s="2" t="s">
        <v>1455</v>
      </c>
      <c r="C836" s="2" t="s">
        <v>312</v>
      </c>
      <c r="D836" s="2" t="s">
        <v>931</v>
      </c>
      <c r="E836" s="2" t="s">
        <v>78</v>
      </c>
      <c r="F836" s="2">
        <v>27605</v>
      </c>
      <c r="G836" s="2" t="s">
        <v>655</v>
      </c>
      <c r="H836" s="2" t="s">
        <v>17</v>
      </c>
      <c r="I836" s="2" t="s">
        <v>132</v>
      </c>
      <c r="J836" s="2" t="s">
        <v>1080</v>
      </c>
      <c r="K836" s="2"/>
      <c r="L836" s="2" t="s">
        <v>74</v>
      </c>
      <c r="M836" s="2"/>
      <c r="N836" s="2"/>
      <c r="O836" s="2"/>
      <c r="P836" s="2"/>
      <c r="Q836" s="2"/>
      <c r="R836" s="2"/>
      <c r="S836" s="2"/>
      <c r="T836" s="2"/>
      <c r="U836" s="2"/>
      <c r="V836" s="2" t="s">
        <v>3183</v>
      </c>
      <c r="W836" s="2"/>
      <c r="X836" s="2"/>
      <c r="Y836" s="2"/>
      <c r="Z836" s="2"/>
      <c r="AA836" s="2"/>
      <c r="AB836" s="2"/>
      <c r="AC836" s="2"/>
      <c r="AD836" s="2"/>
      <c r="AE836" s="2" t="s">
        <v>3162</v>
      </c>
      <c r="AF836" s="2" t="s">
        <v>3162</v>
      </c>
      <c r="AG836" s="2" t="s">
        <v>3162</v>
      </c>
      <c r="AH836" s="2"/>
    </row>
    <row r="837" spans="1:34" x14ac:dyDescent="0.25">
      <c r="A837" s="2">
        <v>336353</v>
      </c>
      <c r="B837" s="2" t="s">
        <v>1741</v>
      </c>
      <c r="C837" s="2" t="s">
        <v>228</v>
      </c>
      <c r="D837" s="2" t="s">
        <v>632</v>
      </c>
      <c r="E837" s="2" t="s">
        <v>77</v>
      </c>
      <c r="F837" s="2">
        <v>30529</v>
      </c>
      <c r="G837" s="2" t="s">
        <v>19</v>
      </c>
      <c r="H837" s="2" t="s">
        <v>17</v>
      </c>
      <c r="I837" s="2" t="s">
        <v>132</v>
      </c>
      <c r="J837" s="2" t="s">
        <v>1080</v>
      </c>
      <c r="K837" s="2"/>
      <c r="L837" s="2" t="s">
        <v>19</v>
      </c>
      <c r="M837" s="2"/>
      <c r="N837" s="2"/>
      <c r="O837" s="2"/>
      <c r="P837" s="2"/>
      <c r="Q837" s="2"/>
      <c r="R837" s="2"/>
      <c r="S837" s="2"/>
      <c r="T837" s="2"/>
      <c r="U837" s="2"/>
      <c r="V837" s="2" t="s">
        <v>3183</v>
      </c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 t="s">
        <v>3162</v>
      </c>
      <c r="AH837" s="2"/>
    </row>
    <row r="838" spans="1:34" x14ac:dyDescent="0.25">
      <c r="A838" s="2">
        <v>336518</v>
      </c>
      <c r="B838" s="2" t="s">
        <v>1557</v>
      </c>
      <c r="C838" s="2" t="s">
        <v>841</v>
      </c>
      <c r="D838" s="2" t="s">
        <v>1558</v>
      </c>
      <c r="E838" s="2" t="s">
        <v>78</v>
      </c>
      <c r="F838" s="2">
        <v>35808</v>
      </c>
      <c r="G838" s="2" t="s">
        <v>1559</v>
      </c>
      <c r="H838" s="2" t="s">
        <v>17</v>
      </c>
      <c r="I838" s="2" t="s">
        <v>132</v>
      </c>
      <c r="J838" s="2" t="s">
        <v>1080</v>
      </c>
      <c r="K838" s="2"/>
      <c r="L838" s="2" t="s">
        <v>31</v>
      </c>
      <c r="M838" s="2"/>
      <c r="N838" s="2"/>
      <c r="O838" s="2"/>
      <c r="P838" s="2"/>
      <c r="Q838" s="2"/>
      <c r="R838" s="2"/>
      <c r="S838" s="2"/>
      <c r="T838" s="2"/>
      <c r="U838" s="2"/>
      <c r="V838" s="2" t="s">
        <v>3183</v>
      </c>
      <c r="W838" s="2"/>
      <c r="X838" s="2"/>
      <c r="Y838" s="2"/>
      <c r="Z838" s="2"/>
      <c r="AA838" s="2"/>
      <c r="AB838" s="2"/>
      <c r="AC838" s="2"/>
      <c r="AD838" s="2"/>
      <c r="AE838" s="2" t="s">
        <v>3162</v>
      </c>
      <c r="AF838" s="2" t="s">
        <v>3162</v>
      </c>
      <c r="AG838" s="2" t="s">
        <v>3162</v>
      </c>
      <c r="AH838" s="2"/>
    </row>
    <row r="839" spans="1:34" x14ac:dyDescent="0.25">
      <c r="A839" s="2">
        <v>336556</v>
      </c>
      <c r="B839" s="2" t="s">
        <v>1560</v>
      </c>
      <c r="C839" s="2" t="s">
        <v>211</v>
      </c>
      <c r="D839" s="2" t="s">
        <v>269</v>
      </c>
      <c r="E839" s="2" t="s">
        <v>78</v>
      </c>
      <c r="F839" s="2">
        <v>35796</v>
      </c>
      <c r="G839" s="2" t="s">
        <v>390</v>
      </c>
      <c r="H839" s="2" t="s">
        <v>17</v>
      </c>
      <c r="I839" s="2" t="s">
        <v>132</v>
      </c>
      <c r="J839" s="2" t="s">
        <v>15</v>
      </c>
      <c r="K839" s="2"/>
      <c r="L839" s="2" t="s">
        <v>31</v>
      </c>
      <c r="M839" s="2"/>
      <c r="N839" s="2"/>
      <c r="O839" s="2"/>
      <c r="P839" s="2"/>
      <c r="Q839" s="2"/>
      <c r="R839" s="2"/>
      <c r="S839" s="2"/>
      <c r="T839" s="2"/>
      <c r="U839" s="2"/>
      <c r="V839" s="2" t="s">
        <v>3183</v>
      </c>
      <c r="W839" s="2"/>
      <c r="X839" s="2"/>
      <c r="Y839" s="2"/>
      <c r="Z839" s="2"/>
      <c r="AA839" s="2"/>
      <c r="AB839" s="2"/>
      <c r="AC839" s="2"/>
      <c r="AD839" s="2"/>
      <c r="AE839" s="2" t="s">
        <v>3162</v>
      </c>
      <c r="AF839" s="2" t="s">
        <v>3162</v>
      </c>
      <c r="AG839" s="2" t="s">
        <v>3162</v>
      </c>
      <c r="AH839" s="2"/>
    </row>
    <row r="840" spans="1:34" x14ac:dyDescent="0.25">
      <c r="A840" s="2">
        <v>336936</v>
      </c>
      <c r="B840" s="2" t="s">
        <v>1561</v>
      </c>
      <c r="C840" s="2" t="s">
        <v>247</v>
      </c>
      <c r="D840" s="2" t="s">
        <v>308</v>
      </c>
      <c r="E840" s="2" t="s">
        <v>77</v>
      </c>
      <c r="F840" s="2">
        <v>36577</v>
      </c>
      <c r="G840" s="2" t="s">
        <v>19</v>
      </c>
      <c r="H840" s="2" t="s">
        <v>17</v>
      </c>
      <c r="I840" s="2" t="s">
        <v>132</v>
      </c>
      <c r="J840" s="2" t="s">
        <v>1080</v>
      </c>
      <c r="K840" s="2"/>
      <c r="L840" s="2" t="s">
        <v>19</v>
      </c>
      <c r="M840" s="2"/>
      <c r="N840" s="2"/>
      <c r="O840" s="2"/>
      <c r="P840" s="2"/>
      <c r="Q840" s="2"/>
      <c r="R840" s="2"/>
      <c r="S840" s="2"/>
      <c r="T840" s="2"/>
      <c r="U840" s="2"/>
      <c r="V840" s="2" t="s">
        <v>3183</v>
      </c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 t="s">
        <v>3162</v>
      </c>
      <c r="AH840" s="2"/>
    </row>
    <row r="841" spans="1:34" x14ac:dyDescent="0.25">
      <c r="A841" s="2">
        <v>336944</v>
      </c>
      <c r="B841" s="2" t="s">
        <v>1562</v>
      </c>
      <c r="C841" s="2" t="s">
        <v>480</v>
      </c>
      <c r="D841" s="2" t="s">
        <v>319</v>
      </c>
      <c r="E841" s="2" t="s">
        <v>77</v>
      </c>
      <c r="F841" s="2">
        <v>35727</v>
      </c>
      <c r="G841" s="2" t="s">
        <v>19</v>
      </c>
      <c r="H841" s="2" t="s">
        <v>17</v>
      </c>
      <c r="I841" s="2" t="s">
        <v>132</v>
      </c>
      <c r="J841" s="2" t="s">
        <v>1080</v>
      </c>
      <c r="K841" s="2"/>
      <c r="L841" s="2" t="s">
        <v>19</v>
      </c>
      <c r="M841" s="2"/>
      <c r="N841" s="2"/>
      <c r="O841" s="2"/>
      <c r="P841" s="2"/>
      <c r="Q841" s="2"/>
      <c r="R841" s="2"/>
      <c r="S841" s="2"/>
      <c r="T841" s="2"/>
      <c r="U841" s="2"/>
      <c r="V841" s="2" t="s">
        <v>3183</v>
      </c>
      <c r="W841" s="2"/>
      <c r="X841" s="2"/>
      <c r="Y841" s="2"/>
      <c r="Z841" s="2"/>
      <c r="AA841" s="2"/>
      <c r="AB841" s="2"/>
      <c r="AC841" s="2"/>
      <c r="AD841" s="2"/>
      <c r="AE841" s="2"/>
      <c r="AF841" s="2" t="s">
        <v>3162</v>
      </c>
      <c r="AG841" s="2" t="s">
        <v>3162</v>
      </c>
      <c r="AH841" s="2"/>
    </row>
    <row r="842" spans="1:34" x14ac:dyDescent="0.25">
      <c r="A842" s="2">
        <v>322254</v>
      </c>
      <c r="B842" s="2" t="s">
        <v>2374</v>
      </c>
      <c r="C842" s="2" t="s">
        <v>296</v>
      </c>
      <c r="D842" s="2" t="s">
        <v>1410</v>
      </c>
      <c r="E842" s="2" t="s">
        <v>78</v>
      </c>
      <c r="F842" s="2">
        <v>28179</v>
      </c>
      <c r="G842" s="2" t="s">
        <v>376</v>
      </c>
      <c r="H842" s="2" t="s">
        <v>17</v>
      </c>
      <c r="I842" s="2" t="s">
        <v>132</v>
      </c>
      <c r="J842" s="2" t="s">
        <v>1080</v>
      </c>
      <c r="K842" s="2"/>
      <c r="L842" s="2" t="s">
        <v>48</v>
      </c>
      <c r="M842" s="2"/>
      <c r="N842" s="2"/>
      <c r="O842" s="2"/>
      <c r="P842" s="2"/>
      <c r="Q842" s="2"/>
      <c r="R842" s="2"/>
      <c r="S842" s="2"/>
      <c r="T842" s="2"/>
      <c r="U842" s="2"/>
      <c r="V842" s="2" t="s">
        <v>3524</v>
      </c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 t="s">
        <v>3162</v>
      </c>
      <c r="AH842" s="2"/>
    </row>
    <row r="843" spans="1:34" x14ac:dyDescent="0.25">
      <c r="A843" s="2">
        <v>327593</v>
      </c>
      <c r="B843" s="2" t="s">
        <v>1379</v>
      </c>
      <c r="C843" s="2" t="s">
        <v>532</v>
      </c>
      <c r="D843" s="2" t="s">
        <v>280</v>
      </c>
      <c r="E843" s="2" t="s">
        <v>77</v>
      </c>
      <c r="F843" s="2">
        <v>29955</v>
      </c>
      <c r="G843" s="2" t="s">
        <v>62</v>
      </c>
      <c r="H843" s="2" t="s">
        <v>17</v>
      </c>
      <c r="I843" s="2" t="s">
        <v>132</v>
      </c>
      <c r="J843" s="2" t="s">
        <v>1080</v>
      </c>
      <c r="K843" s="2"/>
      <c r="L843" s="2" t="s">
        <v>59</v>
      </c>
      <c r="M843" s="2"/>
      <c r="N843" s="2"/>
      <c r="O843" s="2"/>
      <c r="P843" s="2"/>
      <c r="Q843" s="2"/>
      <c r="R843" s="2"/>
      <c r="S843" s="2"/>
      <c r="T843" s="2"/>
      <c r="U843" s="2"/>
      <c r="V843" s="2" t="s">
        <v>3524</v>
      </c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</row>
    <row r="844" spans="1:34" x14ac:dyDescent="0.25">
      <c r="A844" s="2">
        <v>324633</v>
      </c>
      <c r="B844" s="2" t="s">
        <v>1132</v>
      </c>
      <c r="C844" s="2" t="s">
        <v>321</v>
      </c>
      <c r="D844" s="2" t="s">
        <v>300</v>
      </c>
      <c r="E844" s="2" t="s">
        <v>77</v>
      </c>
      <c r="F844" s="2">
        <v>28809</v>
      </c>
      <c r="G844" s="2" t="s">
        <v>19</v>
      </c>
      <c r="H844" s="2" t="s">
        <v>17</v>
      </c>
      <c r="I844" s="2" t="s">
        <v>132</v>
      </c>
      <c r="J844" s="2"/>
      <c r="K844" s="2"/>
      <c r="L844" s="2"/>
      <c r="M844" s="2"/>
      <c r="N844" s="2"/>
      <c r="O844" s="2"/>
      <c r="P844" s="2"/>
      <c r="Q844" s="2"/>
      <c r="R844" s="2">
        <v>5040</v>
      </c>
      <c r="S844" s="2">
        <v>45512</v>
      </c>
      <c r="T844" s="2">
        <v>105000</v>
      </c>
      <c r="U844" s="2"/>
      <c r="V844" s="2" t="s">
        <v>3176</v>
      </c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</row>
    <row r="845" spans="1:34" x14ac:dyDescent="0.25">
      <c r="A845" s="2">
        <v>334576</v>
      </c>
      <c r="B845" s="2" t="s">
        <v>1817</v>
      </c>
      <c r="C845" s="2" t="s">
        <v>1818</v>
      </c>
      <c r="D845" s="2" t="s">
        <v>411</v>
      </c>
      <c r="E845" s="2" t="s">
        <v>78</v>
      </c>
      <c r="F845" s="2">
        <v>33451</v>
      </c>
      <c r="G845" s="2" t="s">
        <v>19</v>
      </c>
      <c r="H845" s="2" t="s">
        <v>17</v>
      </c>
      <c r="I845" s="2" t="s">
        <v>132</v>
      </c>
      <c r="J845" s="2" t="s">
        <v>1080</v>
      </c>
      <c r="K845" s="2"/>
      <c r="L845" s="2" t="s">
        <v>19</v>
      </c>
      <c r="M845" s="2"/>
      <c r="N845" s="2"/>
      <c r="O845" s="2"/>
      <c r="P845" s="2"/>
      <c r="Q845" s="2"/>
      <c r="R845" s="2">
        <v>4946</v>
      </c>
      <c r="S845" s="2">
        <v>45511</v>
      </c>
      <c r="T845" s="2">
        <v>70000</v>
      </c>
      <c r="U845" s="2"/>
      <c r="V845" s="2" t="s">
        <v>3176</v>
      </c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</row>
    <row r="846" spans="1:34" x14ac:dyDescent="0.25">
      <c r="A846" s="2">
        <v>337332</v>
      </c>
      <c r="B846" s="2" t="s">
        <v>895</v>
      </c>
      <c r="C846" s="2" t="s">
        <v>2003</v>
      </c>
      <c r="D846" s="2" t="s">
        <v>2004</v>
      </c>
      <c r="E846" s="2" t="s">
        <v>77</v>
      </c>
      <c r="F846" s="2">
        <v>33044</v>
      </c>
      <c r="G846" s="2" t="s">
        <v>811</v>
      </c>
      <c r="H846" s="2" t="s">
        <v>17</v>
      </c>
      <c r="I846" s="2" t="s">
        <v>132</v>
      </c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 t="s">
        <v>3176</v>
      </c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</row>
    <row r="847" spans="1:34" x14ac:dyDescent="0.25">
      <c r="A847" s="2">
        <v>337405</v>
      </c>
      <c r="B847" s="2" t="s">
        <v>1843</v>
      </c>
      <c r="C847" s="2" t="s">
        <v>919</v>
      </c>
      <c r="D847" s="2" t="s">
        <v>764</v>
      </c>
      <c r="E847" s="2" t="s">
        <v>77</v>
      </c>
      <c r="F847" s="2"/>
      <c r="G847" s="2"/>
      <c r="H847" s="2" t="s">
        <v>17</v>
      </c>
      <c r="I847" s="2" t="s">
        <v>132</v>
      </c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 t="s">
        <v>3176</v>
      </c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</row>
    <row r="848" spans="1:34" x14ac:dyDescent="0.25">
      <c r="A848" s="2">
        <v>338208</v>
      </c>
      <c r="B848" s="2" t="s">
        <v>2083</v>
      </c>
      <c r="C848" s="2" t="s">
        <v>2084</v>
      </c>
      <c r="D848" s="2" t="s">
        <v>2085</v>
      </c>
      <c r="E848" s="2" t="s">
        <v>77</v>
      </c>
      <c r="F848" s="2">
        <v>32410</v>
      </c>
      <c r="G848" s="2" t="s">
        <v>31</v>
      </c>
      <c r="H848" s="2" t="s">
        <v>17</v>
      </c>
      <c r="I848" s="2" t="s">
        <v>132</v>
      </c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 t="s">
        <v>3176</v>
      </c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</row>
    <row r="849" spans="1:34" x14ac:dyDescent="0.25">
      <c r="A849" s="2">
        <v>338213</v>
      </c>
      <c r="B849" s="2" t="s">
        <v>2086</v>
      </c>
      <c r="C849" s="2" t="s">
        <v>214</v>
      </c>
      <c r="D849" s="2" t="s">
        <v>319</v>
      </c>
      <c r="E849" s="2" t="s">
        <v>78</v>
      </c>
      <c r="F849" s="2">
        <v>34349</v>
      </c>
      <c r="G849" s="2" t="s">
        <v>376</v>
      </c>
      <c r="H849" s="2" t="s">
        <v>17</v>
      </c>
      <c r="I849" s="2" t="s">
        <v>132</v>
      </c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 t="s">
        <v>3176</v>
      </c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</row>
    <row r="850" spans="1:34" x14ac:dyDescent="0.25">
      <c r="A850" s="2">
        <v>327244</v>
      </c>
      <c r="B850" s="2" t="s">
        <v>804</v>
      </c>
      <c r="C850" s="2" t="s">
        <v>417</v>
      </c>
      <c r="D850" s="2" t="s">
        <v>420</v>
      </c>
      <c r="E850" s="2" t="s">
        <v>77</v>
      </c>
      <c r="F850" s="2">
        <v>34556</v>
      </c>
      <c r="G850" s="2" t="s">
        <v>19</v>
      </c>
      <c r="H850" s="2" t="s">
        <v>17</v>
      </c>
      <c r="I850" s="2" t="s">
        <v>132</v>
      </c>
      <c r="J850" s="2" t="s">
        <v>1080</v>
      </c>
      <c r="K850" s="2"/>
      <c r="L850" s="2" t="s">
        <v>19</v>
      </c>
      <c r="M850" s="2"/>
      <c r="N850" s="2"/>
      <c r="O850" s="2"/>
      <c r="P850" s="2"/>
      <c r="Q850" s="2"/>
      <c r="R850" s="2"/>
      <c r="S850" s="2"/>
      <c r="T850" s="2"/>
      <c r="U850" s="2"/>
      <c r="V850" s="2" t="s">
        <v>3528</v>
      </c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 t="s">
        <v>3162</v>
      </c>
      <c r="AH850" s="2"/>
    </row>
    <row r="851" spans="1:34" x14ac:dyDescent="0.25">
      <c r="A851" s="2">
        <v>325793</v>
      </c>
      <c r="B851" s="2" t="s">
        <v>2226</v>
      </c>
      <c r="C851" s="2" t="s">
        <v>614</v>
      </c>
      <c r="D851" s="2" t="s">
        <v>487</v>
      </c>
      <c r="E851" s="2" t="s">
        <v>78</v>
      </c>
      <c r="F851" s="2">
        <v>33742</v>
      </c>
      <c r="G851" s="2" t="s">
        <v>213</v>
      </c>
      <c r="H851" s="2" t="s">
        <v>17</v>
      </c>
      <c r="I851" s="2" t="s">
        <v>132</v>
      </c>
      <c r="J851" s="2" t="s">
        <v>1080</v>
      </c>
      <c r="K851" s="2"/>
      <c r="L851" s="2" t="s">
        <v>19</v>
      </c>
      <c r="M851" s="2"/>
      <c r="N851" s="2"/>
      <c r="O851" s="2"/>
      <c r="P851" s="2"/>
      <c r="Q851" s="2"/>
      <c r="R851" s="2"/>
      <c r="S851" s="2"/>
      <c r="T851" s="2"/>
      <c r="U851" s="2"/>
      <c r="V851" s="2" t="s">
        <v>3528</v>
      </c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</row>
    <row r="852" spans="1:34" x14ac:dyDescent="0.25">
      <c r="A852" s="2">
        <v>326862</v>
      </c>
      <c r="B852" s="2" t="s">
        <v>2788</v>
      </c>
      <c r="C852" s="2" t="s">
        <v>968</v>
      </c>
      <c r="D852" s="2" t="s">
        <v>462</v>
      </c>
      <c r="E852" s="2" t="s">
        <v>78</v>
      </c>
      <c r="F852" s="2">
        <v>35013</v>
      </c>
      <c r="G852" s="2" t="s">
        <v>225</v>
      </c>
      <c r="H852" s="2" t="s">
        <v>17</v>
      </c>
      <c r="I852" s="2" t="s">
        <v>132</v>
      </c>
      <c r="J852" s="2" t="s">
        <v>1080</v>
      </c>
      <c r="K852" s="2"/>
      <c r="L852" s="2" t="s">
        <v>31</v>
      </c>
      <c r="M852" s="2"/>
      <c r="N852" s="2"/>
      <c r="O852" s="2"/>
      <c r="P852" s="2"/>
      <c r="Q852" s="2"/>
      <c r="R852" s="2"/>
      <c r="S852" s="2"/>
      <c r="T852" s="2"/>
      <c r="U852" s="2"/>
      <c r="V852" s="2" t="s">
        <v>3528</v>
      </c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</row>
    <row r="853" spans="1:34" x14ac:dyDescent="0.25">
      <c r="A853" s="2">
        <v>327307</v>
      </c>
      <c r="B853" s="2" t="s">
        <v>2509</v>
      </c>
      <c r="C853" s="2" t="s">
        <v>661</v>
      </c>
      <c r="D853" s="2" t="s">
        <v>301</v>
      </c>
      <c r="E853" s="2" t="s">
        <v>78</v>
      </c>
      <c r="F853" s="2">
        <v>35796</v>
      </c>
      <c r="G853" s="2" t="s">
        <v>31</v>
      </c>
      <c r="H853" s="2" t="s">
        <v>17</v>
      </c>
      <c r="I853" s="2" t="s">
        <v>132</v>
      </c>
      <c r="J853" s="2" t="s">
        <v>1080</v>
      </c>
      <c r="K853" s="2"/>
      <c r="L853" s="2" t="s">
        <v>31</v>
      </c>
      <c r="M853" s="2"/>
      <c r="N853" s="2"/>
      <c r="O853" s="2"/>
      <c r="P853" s="2"/>
      <c r="Q853" s="2"/>
      <c r="R853" s="2"/>
      <c r="S853" s="2"/>
      <c r="T853" s="2"/>
      <c r="U853" s="2"/>
      <c r="V853" s="2" t="s">
        <v>3528</v>
      </c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</row>
    <row r="854" spans="1:34" x14ac:dyDescent="0.25">
      <c r="A854" s="2">
        <v>327783</v>
      </c>
      <c r="B854" s="2" t="s">
        <v>2658</v>
      </c>
      <c r="C854" s="2" t="s">
        <v>271</v>
      </c>
      <c r="D854" s="2" t="s">
        <v>268</v>
      </c>
      <c r="E854" s="2" t="s">
        <v>78</v>
      </c>
      <c r="F854" s="2">
        <v>32874</v>
      </c>
      <c r="G854" s="2" t="s">
        <v>19</v>
      </c>
      <c r="H854" s="2" t="s">
        <v>17</v>
      </c>
      <c r="I854" s="2" t="s">
        <v>132</v>
      </c>
      <c r="J854" s="2" t="s">
        <v>15</v>
      </c>
      <c r="K854" s="2"/>
      <c r="L854" s="2" t="s">
        <v>19</v>
      </c>
      <c r="M854" s="2"/>
      <c r="N854" s="2"/>
      <c r="O854" s="2"/>
      <c r="P854" s="2"/>
      <c r="Q854" s="2"/>
      <c r="R854" s="2"/>
      <c r="S854" s="2"/>
      <c r="T854" s="2"/>
      <c r="U854" s="2"/>
      <c r="V854" s="2" t="s">
        <v>3528</v>
      </c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</row>
    <row r="855" spans="1:34" x14ac:dyDescent="0.25">
      <c r="A855" s="2">
        <v>329025</v>
      </c>
      <c r="B855" s="2" t="s">
        <v>3112</v>
      </c>
      <c r="C855" s="2" t="s">
        <v>625</v>
      </c>
      <c r="D855" s="2" t="s">
        <v>1409</v>
      </c>
      <c r="E855" s="2" t="s">
        <v>77</v>
      </c>
      <c r="F855" s="2">
        <v>34900</v>
      </c>
      <c r="G855" s="2" t="s">
        <v>28</v>
      </c>
      <c r="H855" s="2" t="s">
        <v>17</v>
      </c>
      <c r="I855" s="2" t="s">
        <v>132</v>
      </c>
      <c r="J855" s="2" t="s">
        <v>15</v>
      </c>
      <c r="K855" s="2"/>
      <c r="L855" s="2" t="s">
        <v>19</v>
      </c>
      <c r="M855" s="2"/>
      <c r="N855" s="2"/>
      <c r="O855" s="2"/>
      <c r="P855" s="2"/>
      <c r="Q855" s="2"/>
      <c r="R855" s="2"/>
      <c r="S855" s="2"/>
      <c r="T855" s="2"/>
      <c r="U855" s="2"/>
      <c r="V855" s="2" t="s">
        <v>3528</v>
      </c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</row>
    <row r="856" spans="1:34" x14ac:dyDescent="0.25">
      <c r="A856" s="2">
        <v>329972</v>
      </c>
      <c r="B856" s="2" t="s">
        <v>2538</v>
      </c>
      <c r="C856" s="2" t="s">
        <v>2284</v>
      </c>
      <c r="D856" s="2" t="s">
        <v>360</v>
      </c>
      <c r="E856" s="2" t="s">
        <v>78</v>
      </c>
      <c r="F856" s="2">
        <v>35206</v>
      </c>
      <c r="G856" s="2" t="s">
        <v>505</v>
      </c>
      <c r="H856" s="2" t="s">
        <v>17</v>
      </c>
      <c r="I856" s="2" t="s">
        <v>132</v>
      </c>
      <c r="J856" s="2" t="s">
        <v>1080</v>
      </c>
      <c r="K856" s="2"/>
      <c r="L856" s="2" t="s">
        <v>41</v>
      </c>
      <c r="M856" s="2"/>
      <c r="N856" s="2"/>
      <c r="O856" s="2"/>
      <c r="P856" s="2"/>
      <c r="Q856" s="2"/>
      <c r="R856" s="2"/>
      <c r="S856" s="2"/>
      <c r="T856" s="2"/>
      <c r="U856" s="2"/>
      <c r="V856" s="2" t="s">
        <v>3528</v>
      </c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</row>
    <row r="857" spans="1:34" x14ac:dyDescent="0.25">
      <c r="A857" s="2">
        <v>330056</v>
      </c>
      <c r="B857" s="2" t="s">
        <v>1422</v>
      </c>
      <c r="C857" s="2" t="s">
        <v>241</v>
      </c>
      <c r="D857" s="2" t="s">
        <v>260</v>
      </c>
      <c r="E857" s="2" t="s">
        <v>77</v>
      </c>
      <c r="F857" s="2">
        <v>35615</v>
      </c>
      <c r="G857" s="2" t="s">
        <v>2205</v>
      </c>
      <c r="H857" s="2" t="s">
        <v>17</v>
      </c>
      <c r="I857" s="2" t="s">
        <v>132</v>
      </c>
      <c r="J857" s="2" t="s">
        <v>1080</v>
      </c>
      <c r="K857" s="2"/>
      <c r="L857" s="2" t="s">
        <v>19</v>
      </c>
      <c r="M857" s="2"/>
      <c r="N857" s="2"/>
      <c r="O857" s="2"/>
      <c r="P857" s="2"/>
      <c r="Q857" s="2"/>
      <c r="R857" s="2"/>
      <c r="S857" s="2"/>
      <c r="T857" s="2"/>
      <c r="U857" s="2"/>
      <c r="V857" s="2" t="s">
        <v>3528</v>
      </c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</row>
    <row r="858" spans="1:34" x14ac:dyDescent="0.25">
      <c r="A858" s="2">
        <v>330310</v>
      </c>
      <c r="B858" s="2" t="s">
        <v>3011</v>
      </c>
      <c r="C858" s="2" t="s">
        <v>228</v>
      </c>
      <c r="D858" s="2" t="s">
        <v>413</v>
      </c>
      <c r="E858" s="2" t="s">
        <v>78</v>
      </c>
      <c r="F858" s="2">
        <v>35799</v>
      </c>
      <c r="G858" s="2" t="s">
        <v>320</v>
      </c>
      <c r="H858" s="2" t="s">
        <v>17</v>
      </c>
      <c r="I858" s="2" t="s">
        <v>132</v>
      </c>
      <c r="J858" s="2" t="s">
        <v>15</v>
      </c>
      <c r="K858" s="2"/>
      <c r="L858" s="2" t="s">
        <v>31</v>
      </c>
      <c r="M858" s="2"/>
      <c r="N858" s="2"/>
      <c r="O858" s="2"/>
      <c r="P858" s="2"/>
      <c r="Q858" s="2"/>
      <c r="R858" s="2"/>
      <c r="S858" s="2"/>
      <c r="T858" s="2"/>
      <c r="U858" s="2"/>
      <c r="V858" s="2" t="s">
        <v>3528</v>
      </c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</row>
    <row r="859" spans="1:34" x14ac:dyDescent="0.25">
      <c r="A859" s="2">
        <v>332624</v>
      </c>
      <c r="B859" s="2" t="s">
        <v>2852</v>
      </c>
      <c r="C859" s="2" t="s">
        <v>312</v>
      </c>
      <c r="D859" s="2" t="s">
        <v>319</v>
      </c>
      <c r="E859" s="2" t="s">
        <v>77</v>
      </c>
      <c r="F859" s="2">
        <v>31664</v>
      </c>
      <c r="G859" s="2" t="s">
        <v>19</v>
      </c>
      <c r="H859" s="2" t="s">
        <v>17</v>
      </c>
      <c r="I859" s="2" t="s">
        <v>132</v>
      </c>
      <c r="J859" s="2" t="s">
        <v>1080</v>
      </c>
      <c r="K859" s="2"/>
      <c r="L859" s="2" t="s">
        <v>19</v>
      </c>
      <c r="M859" s="2"/>
      <c r="N859" s="2"/>
      <c r="O859" s="2"/>
      <c r="P859" s="2"/>
      <c r="Q859" s="2"/>
      <c r="R859" s="2"/>
      <c r="S859" s="2"/>
      <c r="T859" s="2"/>
      <c r="U859" s="2"/>
      <c r="V859" s="2" t="s">
        <v>3528</v>
      </c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</row>
    <row r="860" spans="1:34" x14ac:dyDescent="0.25">
      <c r="A860" s="2">
        <v>334354</v>
      </c>
      <c r="B860" s="2" t="s">
        <v>2853</v>
      </c>
      <c r="C860" s="2" t="s">
        <v>987</v>
      </c>
      <c r="D860" s="2" t="s">
        <v>718</v>
      </c>
      <c r="E860" s="2" t="s">
        <v>77</v>
      </c>
      <c r="F860" s="2">
        <v>35797</v>
      </c>
      <c r="G860" s="2" t="s">
        <v>690</v>
      </c>
      <c r="H860" s="2" t="s">
        <v>17</v>
      </c>
      <c r="I860" s="2" t="s">
        <v>132</v>
      </c>
      <c r="J860" s="2" t="s">
        <v>15</v>
      </c>
      <c r="K860" s="2"/>
      <c r="L860" s="2" t="s">
        <v>68</v>
      </c>
      <c r="M860" s="2"/>
      <c r="N860" s="2"/>
      <c r="O860" s="2"/>
      <c r="P860" s="2"/>
      <c r="Q860" s="2"/>
      <c r="R860" s="2"/>
      <c r="S860" s="2"/>
      <c r="T860" s="2"/>
      <c r="U860" s="2"/>
      <c r="V860" s="2" t="s">
        <v>3528</v>
      </c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</row>
    <row r="861" spans="1:34" x14ac:dyDescent="0.25">
      <c r="A861" s="2">
        <v>334450</v>
      </c>
      <c r="B861" s="2" t="s">
        <v>2679</v>
      </c>
      <c r="C861" s="2" t="s">
        <v>579</v>
      </c>
      <c r="D861" s="2" t="s">
        <v>455</v>
      </c>
      <c r="E861" s="2" t="s">
        <v>78</v>
      </c>
      <c r="F861" s="2">
        <v>36039</v>
      </c>
      <c r="G861" s="2" t="s">
        <v>19</v>
      </c>
      <c r="H861" s="2" t="s">
        <v>17</v>
      </c>
      <c r="I861" s="2" t="s">
        <v>132</v>
      </c>
      <c r="J861" s="2" t="s">
        <v>15</v>
      </c>
      <c r="K861" s="2"/>
      <c r="L861" s="2" t="s">
        <v>31</v>
      </c>
      <c r="M861" s="2"/>
      <c r="N861" s="2"/>
      <c r="O861" s="2"/>
      <c r="P861" s="2"/>
      <c r="Q861" s="2"/>
      <c r="R861" s="2"/>
      <c r="S861" s="2"/>
      <c r="T861" s="2"/>
      <c r="U861" s="2"/>
      <c r="V861" s="2" t="s">
        <v>3528</v>
      </c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</row>
    <row r="862" spans="1:34" x14ac:dyDescent="0.25">
      <c r="A862" s="2">
        <v>334644</v>
      </c>
      <c r="B862" s="2" t="s">
        <v>2523</v>
      </c>
      <c r="C862" s="2" t="s">
        <v>334</v>
      </c>
      <c r="D862" s="2" t="s">
        <v>555</v>
      </c>
      <c r="E862" s="2" t="s">
        <v>78</v>
      </c>
      <c r="F862" s="2">
        <v>32413</v>
      </c>
      <c r="G862" s="2" t="s">
        <v>526</v>
      </c>
      <c r="H862" s="2" t="s">
        <v>17</v>
      </c>
      <c r="I862" s="2" t="s">
        <v>132</v>
      </c>
      <c r="J862" s="2" t="s">
        <v>1080</v>
      </c>
      <c r="K862" s="2"/>
      <c r="L862" s="2" t="s">
        <v>31</v>
      </c>
      <c r="M862" s="2"/>
      <c r="N862" s="2"/>
      <c r="O862" s="2"/>
      <c r="P862" s="2"/>
      <c r="Q862" s="2"/>
      <c r="R862" s="2"/>
      <c r="S862" s="2"/>
      <c r="T862" s="2"/>
      <c r="U862" s="2"/>
      <c r="V862" s="2" t="s">
        <v>3528</v>
      </c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</row>
    <row r="863" spans="1:34" x14ac:dyDescent="0.25">
      <c r="A863" s="2">
        <v>334783</v>
      </c>
      <c r="B863" s="2" t="s">
        <v>2532</v>
      </c>
      <c r="C863" s="2" t="s">
        <v>1415</v>
      </c>
      <c r="D863" s="2" t="s">
        <v>319</v>
      </c>
      <c r="E863" s="2" t="s">
        <v>77</v>
      </c>
      <c r="F863" s="2">
        <v>33846</v>
      </c>
      <c r="G863" s="2" t="s">
        <v>1512</v>
      </c>
      <c r="H863" s="2" t="s">
        <v>17</v>
      </c>
      <c r="I863" s="2" t="s">
        <v>132</v>
      </c>
      <c r="J863" s="2" t="s">
        <v>1080</v>
      </c>
      <c r="K863" s="2"/>
      <c r="L863" s="2" t="s">
        <v>38</v>
      </c>
      <c r="M863" s="2"/>
      <c r="N863" s="2"/>
      <c r="O863" s="2"/>
      <c r="P863" s="2"/>
      <c r="Q863" s="2"/>
      <c r="R863" s="2"/>
      <c r="S863" s="2"/>
      <c r="T863" s="2"/>
      <c r="U863" s="2"/>
      <c r="V863" s="2" t="s">
        <v>3528</v>
      </c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</row>
    <row r="864" spans="1:34" x14ac:dyDescent="0.25">
      <c r="A864" s="2">
        <v>334997</v>
      </c>
      <c r="B864" s="2" t="s">
        <v>703</v>
      </c>
      <c r="C864" s="2" t="s">
        <v>836</v>
      </c>
      <c r="D864" s="2" t="s">
        <v>389</v>
      </c>
      <c r="E864" s="2" t="s">
        <v>77</v>
      </c>
      <c r="F864" s="2">
        <v>30443</v>
      </c>
      <c r="G864" s="2" t="s">
        <v>19</v>
      </c>
      <c r="H864" s="2" t="s">
        <v>17</v>
      </c>
      <c r="I864" s="2" t="s">
        <v>132</v>
      </c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 t="s">
        <v>3528</v>
      </c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</row>
    <row r="865" spans="1:34" x14ac:dyDescent="0.25">
      <c r="A865" s="2">
        <v>335090</v>
      </c>
      <c r="B865" s="2" t="s">
        <v>2091</v>
      </c>
      <c r="C865" s="2" t="s">
        <v>211</v>
      </c>
      <c r="D865" s="2" t="s">
        <v>223</v>
      </c>
      <c r="E865" s="2" t="s">
        <v>77</v>
      </c>
      <c r="F865" s="2">
        <v>35350</v>
      </c>
      <c r="G865" s="2" t="s">
        <v>19</v>
      </c>
      <c r="H865" s="2" t="s">
        <v>17</v>
      </c>
      <c r="I865" s="2" t="s">
        <v>132</v>
      </c>
      <c r="J865" s="2" t="s">
        <v>1080</v>
      </c>
      <c r="K865" s="2"/>
      <c r="L865" s="2" t="s">
        <v>19</v>
      </c>
      <c r="M865" s="2"/>
      <c r="N865" s="2"/>
      <c r="O865" s="2"/>
      <c r="P865" s="2"/>
      <c r="Q865" s="2"/>
      <c r="R865" s="2"/>
      <c r="S865" s="2"/>
      <c r="T865" s="2"/>
      <c r="U865" s="2"/>
      <c r="V865" s="2" t="s">
        <v>3528</v>
      </c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</row>
    <row r="866" spans="1:34" x14ac:dyDescent="0.25">
      <c r="A866" s="2">
        <v>335198</v>
      </c>
      <c r="B866" s="2" t="s">
        <v>2527</v>
      </c>
      <c r="C866" s="2" t="s">
        <v>321</v>
      </c>
      <c r="D866" s="2" t="s">
        <v>976</v>
      </c>
      <c r="E866" s="2" t="s">
        <v>77</v>
      </c>
      <c r="F866" s="2">
        <v>35966</v>
      </c>
      <c r="G866" s="2" t="s">
        <v>551</v>
      </c>
      <c r="H866" s="2" t="s">
        <v>17</v>
      </c>
      <c r="I866" s="2" t="s">
        <v>132</v>
      </c>
      <c r="J866" s="2" t="s">
        <v>1080</v>
      </c>
      <c r="K866" s="2"/>
      <c r="L866" s="2" t="s">
        <v>19</v>
      </c>
      <c r="M866" s="2"/>
      <c r="N866" s="2"/>
      <c r="O866" s="2"/>
      <c r="P866" s="2"/>
      <c r="Q866" s="2"/>
      <c r="R866" s="2"/>
      <c r="S866" s="2"/>
      <c r="T866" s="2"/>
      <c r="U866" s="2"/>
      <c r="V866" s="2" t="s">
        <v>3528</v>
      </c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</row>
    <row r="867" spans="1:34" x14ac:dyDescent="0.25">
      <c r="A867" s="2">
        <v>335237</v>
      </c>
      <c r="B867" s="2" t="s">
        <v>2613</v>
      </c>
      <c r="C867" s="2" t="s">
        <v>228</v>
      </c>
      <c r="D867" s="2" t="s">
        <v>260</v>
      </c>
      <c r="E867" s="2" t="s">
        <v>78</v>
      </c>
      <c r="F867" s="2">
        <v>36175</v>
      </c>
      <c r="G867" s="2" t="s">
        <v>1993</v>
      </c>
      <c r="H867" s="2" t="s">
        <v>17</v>
      </c>
      <c r="I867" s="2" t="s">
        <v>132</v>
      </c>
      <c r="J867" s="2" t="s">
        <v>1080</v>
      </c>
      <c r="K867" s="2"/>
      <c r="L867" s="2" t="s">
        <v>51</v>
      </c>
      <c r="M867" s="2"/>
      <c r="N867" s="2"/>
      <c r="O867" s="2"/>
      <c r="P867" s="2"/>
      <c r="Q867" s="2"/>
      <c r="R867" s="2"/>
      <c r="S867" s="2"/>
      <c r="T867" s="2"/>
      <c r="U867" s="2"/>
      <c r="V867" s="2" t="s">
        <v>3528</v>
      </c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</row>
    <row r="868" spans="1:34" x14ac:dyDescent="0.25">
      <c r="A868" s="2">
        <v>335476</v>
      </c>
      <c r="B868" s="2" t="s">
        <v>2225</v>
      </c>
      <c r="C868" s="2" t="s">
        <v>1408</v>
      </c>
      <c r="D868" s="2" t="s">
        <v>823</v>
      </c>
      <c r="E868" s="2" t="s">
        <v>78</v>
      </c>
      <c r="F868" s="2">
        <v>34877</v>
      </c>
      <c r="G868" s="2" t="s">
        <v>811</v>
      </c>
      <c r="H868" s="2" t="s">
        <v>17</v>
      </c>
      <c r="I868" s="2" t="s">
        <v>132</v>
      </c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 t="s">
        <v>3528</v>
      </c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</row>
    <row r="869" spans="1:34" x14ac:dyDescent="0.25">
      <c r="A869" s="2">
        <v>335644</v>
      </c>
      <c r="B869" s="2" t="s">
        <v>2680</v>
      </c>
      <c r="C869" s="2" t="s">
        <v>2681</v>
      </c>
      <c r="D869" s="2" t="s">
        <v>223</v>
      </c>
      <c r="E869" s="2" t="s">
        <v>78</v>
      </c>
      <c r="F869" s="2">
        <v>31554</v>
      </c>
      <c r="G869" s="2" t="s">
        <v>19</v>
      </c>
      <c r="H869" s="2" t="s">
        <v>17</v>
      </c>
      <c r="I869" s="2" t="s">
        <v>132</v>
      </c>
      <c r="J869" s="2" t="s">
        <v>1080</v>
      </c>
      <c r="K869" s="2"/>
      <c r="L869" s="2" t="s">
        <v>19</v>
      </c>
      <c r="M869" s="2"/>
      <c r="N869" s="2"/>
      <c r="O869" s="2"/>
      <c r="P869" s="2"/>
      <c r="Q869" s="2"/>
      <c r="R869" s="2"/>
      <c r="S869" s="2"/>
      <c r="T869" s="2"/>
      <c r="U869" s="2"/>
      <c r="V869" s="2" t="s">
        <v>3528</v>
      </c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</row>
    <row r="870" spans="1:34" x14ac:dyDescent="0.25">
      <c r="A870" s="2">
        <v>335831</v>
      </c>
      <c r="B870" s="2" t="s">
        <v>2829</v>
      </c>
      <c r="C870" s="2" t="s">
        <v>250</v>
      </c>
      <c r="D870" s="2" t="s">
        <v>421</v>
      </c>
      <c r="E870" s="2" t="s">
        <v>77</v>
      </c>
      <c r="F870" s="2">
        <v>26617</v>
      </c>
      <c r="G870" s="2" t="s">
        <v>2830</v>
      </c>
      <c r="H870" s="2" t="s">
        <v>17</v>
      </c>
      <c r="I870" s="2" t="s">
        <v>132</v>
      </c>
      <c r="J870" s="2" t="s">
        <v>1080</v>
      </c>
      <c r="K870" s="2"/>
      <c r="L870" s="2" t="s">
        <v>68</v>
      </c>
      <c r="M870" s="2"/>
      <c r="N870" s="2"/>
      <c r="O870" s="2"/>
      <c r="P870" s="2"/>
      <c r="Q870" s="2"/>
      <c r="R870" s="2"/>
      <c r="S870" s="2"/>
      <c r="T870" s="2"/>
      <c r="U870" s="2"/>
      <c r="V870" s="2" t="s">
        <v>3528</v>
      </c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</row>
    <row r="871" spans="1:34" x14ac:dyDescent="0.25">
      <c r="A871" s="2">
        <v>335981</v>
      </c>
      <c r="B871" s="2" t="s">
        <v>2716</v>
      </c>
      <c r="C871" s="2" t="s">
        <v>362</v>
      </c>
      <c r="D871" s="2" t="s">
        <v>1378</v>
      </c>
      <c r="E871" s="2" t="s">
        <v>77</v>
      </c>
      <c r="F871" s="2">
        <v>36557</v>
      </c>
      <c r="G871" s="2" t="s">
        <v>758</v>
      </c>
      <c r="H871" s="2" t="s">
        <v>17</v>
      </c>
      <c r="I871" s="2" t="s">
        <v>132</v>
      </c>
      <c r="J871" s="2" t="s">
        <v>15</v>
      </c>
      <c r="K871" s="2"/>
      <c r="L871" s="2" t="s">
        <v>31</v>
      </c>
      <c r="M871" s="2"/>
      <c r="N871" s="2"/>
      <c r="O871" s="2"/>
      <c r="P871" s="2"/>
      <c r="Q871" s="2"/>
      <c r="R871" s="2"/>
      <c r="S871" s="2"/>
      <c r="T871" s="2"/>
      <c r="U871" s="2"/>
      <c r="V871" s="2" t="s">
        <v>3528</v>
      </c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</row>
    <row r="872" spans="1:34" x14ac:dyDescent="0.25">
      <c r="A872" s="2">
        <v>336108</v>
      </c>
      <c r="B872" s="2" t="s">
        <v>2161</v>
      </c>
      <c r="C872" s="2" t="s">
        <v>228</v>
      </c>
      <c r="D872" s="2" t="s">
        <v>545</v>
      </c>
      <c r="E872" s="2" t="s">
        <v>77</v>
      </c>
      <c r="F872" s="2">
        <v>31649</v>
      </c>
      <c r="G872" s="2" t="s">
        <v>41</v>
      </c>
      <c r="H872" s="2" t="s">
        <v>17</v>
      </c>
      <c r="I872" s="2" t="s">
        <v>132</v>
      </c>
      <c r="J872" s="2" t="s">
        <v>1080</v>
      </c>
      <c r="K872" s="2"/>
      <c r="L872" s="2" t="s">
        <v>41</v>
      </c>
      <c r="M872" s="2"/>
      <c r="N872" s="2"/>
      <c r="O872" s="2"/>
      <c r="P872" s="2"/>
      <c r="Q872" s="2"/>
      <c r="R872" s="2"/>
      <c r="S872" s="2"/>
      <c r="T872" s="2"/>
      <c r="U872" s="2"/>
      <c r="V872" s="2" t="s">
        <v>3528</v>
      </c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</row>
    <row r="873" spans="1:34" x14ac:dyDescent="0.25">
      <c r="A873" s="2">
        <v>336150</v>
      </c>
      <c r="B873" s="2" t="s">
        <v>2223</v>
      </c>
      <c r="C873" s="2" t="s">
        <v>466</v>
      </c>
      <c r="D873" s="2" t="s">
        <v>665</v>
      </c>
      <c r="E873" s="2" t="s">
        <v>78</v>
      </c>
      <c r="F873" s="2">
        <v>31778</v>
      </c>
      <c r="G873" s="2" t="s">
        <v>342</v>
      </c>
      <c r="H873" s="2" t="s">
        <v>17</v>
      </c>
      <c r="I873" s="2" t="s">
        <v>132</v>
      </c>
      <c r="J873" s="2" t="s">
        <v>1080</v>
      </c>
      <c r="K873" s="2"/>
      <c r="L873" s="2" t="s">
        <v>28</v>
      </c>
      <c r="M873" s="2"/>
      <c r="N873" s="2"/>
      <c r="O873" s="2"/>
      <c r="P873" s="2"/>
      <c r="Q873" s="2"/>
      <c r="R873" s="2"/>
      <c r="S873" s="2"/>
      <c r="T873" s="2"/>
      <c r="U873" s="2"/>
      <c r="V873" s="2" t="s">
        <v>3528</v>
      </c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</row>
    <row r="874" spans="1:34" x14ac:dyDescent="0.25">
      <c r="A874" s="2">
        <v>336242</v>
      </c>
      <c r="B874" s="2" t="s">
        <v>2854</v>
      </c>
      <c r="C874" s="2" t="s">
        <v>329</v>
      </c>
      <c r="D874" s="2" t="s">
        <v>275</v>
      </c>
      <c r="E874" s="2" t="s">
        <v>77</v>
      </c>
      <c r="F874" s="2">
        <v>31780</v>
      </c>
      <c r="G874" s="2" t="s">
        <v>955</v>
      </c>
      <c r="H874" s="2" t="s">
        <v>17</v>
      </c>
      <c r="I874" s="2" t="s">
        <v>132</v>
      </c>
      <c r="J874" s="2" t="s">
        <v>15</v>
      </c>
      <c r="K874" s="2"/>
      <c r="L874" s="2" t="s">
        <v>38</v>
      </c>
      <c r="M874" s="2"/>
      <c r="N874" s="2"/>
      <c r="O874" s="2"/>
      <c r="P874" s="2"/>
      <c r="Q874" s="2"/>
      <c r="R874" s="2"/>
      <c r="S874" s="2"/>
      <c r="T874" s="2"/>
      <c r="U874" s="2"/>
      <c r="V874" s="2" t="s">
        <v>3528</v>
      </c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</row>
    <row r="875" spans="1:34" x14ac:dyDescent="0.25">
      <c r="A875" s="2">
        <v>336279</v>
      </c>
      <c r="B875" s="2" t="s">
        <v>2557</v>
      </c>
      <c r="C875" s="2" t="s">
        <v>583</v>
      </c>
      <c r="D875" s="2" t="s">
        <v>1418</v>
      </c>
      <c r="E875" s="2" t="s">
        <v>77</v>
      </c>
      <c r="F875" s="2">
        <v>35544</v>
      </c>
      <c r="G875" s="2" t="s">
        <v>636</v>
      </c>
      <c r="H875" s="2" t="s">
        <v>17</v>
      </c>
      <c r="I875" s="2" t="s">
        <v>132</v>
      </c>
      <c r="J875" s="2" t="s">
        <v>15</v>
      </c>
      <c r="K875" s="2"/>
      <c r="L875" s="2" t="s">
        <v>31</v>
      </c>
      <c r="M875" s="2"/>
      <c r="N875" s="2"/>
      <c r="O875" s="2"/>
      <c r="P875" s="2"/>
      <c r="Q875" s="2"/>
      <c r="R875" s="2"/>
      <c r="S875" s="2"/>
      <c r="T875" s="2"/>
      <c r="U875" s="2"/>
      <c r="V875" s="2" t="s">
        <v>3528</v>
      </c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</row>
    <row r="876" spans="1:34" x14ac:dyDescent="0.25">
      <c r="A876" s="2">
        <v>336322</v>
      </c>
      <c r="B876" s="2" t="s">
        <v>2500</v>
      </c>
      <c r="C876" s="2" t="s">
        <v>565</v>
      </c>
      <c r="D876" s="2" t="s">
        <v>2212</v>
      </c>
      <c r="E876" s="2" t="s">
        <v>77</v>
      </c>
      <c r="F876" s="2">
        <v>35940</v>
      </c>
      <c r="G876" s="2" t="s">
        <v>1180</v>
      </c>
      <c r="H876" s="2" t="s">
        <v>17</v>
      </c>
      <c r="I876" s="2" t="s">
        <v>132</v>
      </c>
      <c r="J876" s="2" t="s">
        <v>15</v>
      </c>
      <c r="K876" s="2"/>
      <c r="L876" s="2" t="s">
        <v>31</v>
      </c>
      <c r="M876" s="2"/>
      <c r="N876" s="2"/>
      <c r="O876" s="2"/>
      <c r="P876" s="2"/>
      <c r="Q876" s="2"/>
      <c r="R876" s="2"/>
      <c r="S876" s="2"/>
      <c r="T876" s="2"/>
      <c r="U876" s="2"/>
      <c r="V876" s="2" t="s">
        <v>3528</v>
      </c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</row>
    <row r="877" spans="1:34" x14ac:dyDescent="0.25">
      <c r="A877" s="2">
        <v>336351</v>
      </c>
      <c r="B877" s="2" t="s">
        <v>2637</v>
      </c>
      <c r="C877" s="2" t="s">
        <v>481</v>
      </c>
      <c r="D877" s="2" t="s">
        <v>2638</v>
      </c>
      <c r="E877" s="2" t="s">
        <v>77</v>
      </c>
      <c r="F877" s="2"/>
      <c r="G877" s="2"/>
      <c r="H877" s="2" t="s">
        <v>17</v>
      </c>
      <c r="I877" s="2" t="s">
        <v>132</v>
      </c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 t="s">
        <v>3528</v>
      </c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</row>
    <row r="878" spans="1:34" x14ac:dyDescent="0.25">
      <c r="A878" s="2">
        <v>336430</v>
      </c>
      <c r="B878" s="2" t="s">
        <v>3048</v>
      </c>
      <c r="C878" s="2" t="s">
        <v>736</v>
      </c>
      <c r="D878" s="2" t="s">
        <v>231</v>
      </c>
      <c r="E878" s="2" t="s">
        <v>78</v>
      </c>
      <c r="F878" s="2">
        <v>35431</v>
      </c>
      <c r="G878" s="2" t="s">
        <v>833</v>
      </c>
      <c r="H878" s="2" t="s">
        <v>17</v>
      </c>
      <c r="I878" s="2" t="s">
        <v>132</v>
      </c>
      <c r="J878" s="2" t="s">
        <v>1080</v>
      </c>
      <c r="K878" s="2"/>
      <c r="L878" s="2" t="s">
        <v>31</v>
      </c>
      <c r="M878" s="2"/>
      <c r="N878" s="2"/>
      <c r="O878" s="2"/>
      <c r="P878" s="2"/>
      <c r="Q878" s="2"/>
      <c r="R878" s="2"/>
      <c r="S878" s="2"/>
      <c r="T878" s="2"/>
      <c r="U878" s="2"/>
      <c r="V878" s="2" t="s">
        <v>3528</v>
      </c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</row>
    <row r="879" spans="1:34" x14ac:dyDescent="0.25">
      <c r="A879" s="2">
        <v>337244</v>
      </c>
      <c r="B879" s="2" t="s">
        <v>2371</v>
      </c>
      <c r="C879" s="2" t="s">
        <v>614</v>
      </c>
      <c r="D879" s="2" t="s">
        <v>470</v>
      </c>
      <c r="E879" s="2" t="s">
        <v>78</v>
      </c>
      <c r="F879" s="2">
        <v>31660</v>
      </c>
      <c r="G879" s="2" t="s">
        <v>19</v>
      </c>
      <c r="H879" s="2" t="s">
        <v>17</v>
      </c>
      <c r="I879" s="2" t="s">
        <v>132</v>
      </c>
      <c r="J879" s="2" t="s">
        <v>1080</v>
      </c>
      <c r="K879" s="2"/>
      <c r="L879" s="2" t="s">
        <v>28</v>
      </c>
      <c r="M879" s="2"/>
      <c r="N879" s="2"/>
      <c r="O879" s="2"/>
      <c r="P879" s="2"/>
      <c r="Q879" s="2"/>
      <c r="R879" s="2"/>
      <c r="S879" s="2"/>
      <c r="T879" s="2"/>
      <c r="U879" s="2"/>
      <c r="V879" s="2" t="s">
        <v>3528</v>
      </c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</row>
    <row r="880" spans="1:34" x14ac:dyDescent="0.25">
      <c r="A880" s="2">
        <v>337773</v>
      </c>
      <c r="B880" s="2" t="s">
        <v>2237</v>
      </c>
      <c r="C880" s="2" t="s">
        <v>287</v>
      </c>
      <c r="D880" s="2" t="s">
        <v>918</v>
      </c>
      <c r="E880" s="2" t="s">
        <v>78</v>
      </c>
      <c r="F880" s="2">
        <v>34706</v>
      </c>
      <c r="G880" s="2" t="s">
        <v>19</v>
      </c>
      <c r="H880" s="2" t="s">
        <v>17</v>
      </c>
      <c r="I880" s="2" t="s">
        <v>132</v>
      </c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 t="s">
        <v>3528</v>
      </c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</row>
    <row r="881" spans="1:34" x14ac:dyDescent="0.25">
      <c r="A881" s="2">
        <v>338110</v>
      </c>
      <c r="B881" s="2" t="s">
        <v>2768</v>
      </c>
      <c r="C881" s="2" t="s">
        <v>321</v>
      </c>
      <c r="D881" s="2" t="s">
        <v>291</v>
      </c>
      <c r="E881" s="2" t="s">
        <v>77</v>
      </c>
      <c r="F881" s="2">
        <v>33439</v>
      </c>
      <c r="G881" s="2" t="s">
        <v>2152</v>
      </c>
      <c r="H881" s="2" t="s">
        <v>17</v>
      </c>
      <c r="I881" s="2" t="s">
        <v>132</v>
      </c>
      <c r="J881" s="2" t="s">
        <v>1080</v>
      </c>
      <c r="K881" s="2"/>
      <c r="L881" s="2" t="s">
        <v>19</v>
      </c>
      <c r="M881" s="2"/>
      <c r="N881" s="2"/>
      <c r="O881" s="2"/>
      <c r="P881" s="2"/>
      <c r="Q881" s="2"/>
      <c r="R881" s="2"/>
      <c r="S881" s="2"/>
      <c r="T881" s="2"/>
      <c r="U881" s="2"/>
      <c r="V881" s="2" t="s">
        <v>3528</v>
      </c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</row>
    <row r="882" spans="1:34" x14ac:dyDescent="0.25">
      <c r="A882" s="2">
        <v>338221</v>
      </c>
      <c r="B882" s="2" t="s">
        <v>2306</v>
      </c>
      <c r="C882" s="2" t="s">
        <v>249</v>
      </c>
      <c r="D882" s="2" t="s">
        <v>353</v>
      </c>
      <c r="E882" s="2" t="s">
        <v>78</v>
      </c>
      <c r="F882" s="2">
        <v>36753</v>
      </c>
      <c r="G882" s="2" t="s">
        <v>19</v>
      </c>
      <c r="H882" s="2" t="s">
        <v>17</v>
      </c>
      <c r="I882" s="2" t="s">
        <v>132</v>
      </c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 t="s">
        <v>3528</v>
      </c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</row>
    <row r="883" spans="1:34" x14ac:dyDescent="0.25">
      <c r="A883" s="2">
        <v>338235</v>
      </c>
      <c r="B883" s="2" t="s">
        <v>3053</v>
      </c>
      <c r="C883" s="2" t="s">
        <v>3054</v>
      </c>
      <c r="D883" s="2" t="s">
        <v>2899</v>
      </c>
      <c r="E883" s="2" t="s">
        <v>77</v>
      </c>
      <c r="F883" s="2">
        <v>35867</v>
      </c>
      <c r="G883" s="2" t="s">
        <v>3055</v>
      </c>
      <c r="H883" s="2" t="s">
        <v>17</v>
      </c>
      <c r="I883" s="2" t="s">
        <v>132</v>
      </c>
      <c r="J883" s="2" t="s">
        <v>1080</v>
      </c>
      <c r="K883" s="2"/>
      <c r="L883" s="2" t="s">
        <v>19</v>
      </c>
      <c r="M883" s="2"/>
      <c r="N883" s="2"/>
      <c r="O883" s="2"/>
      <c r="P883" s="2"/>
      <c r="Q883" s="2"/>
      <c r="R883" s="2"/>
      <c r="S883" s="2"/>
      <c r="T883" s="2"/>
      <c r="U883" s="2"/>
      <c r="V883" s="2" t="s">
        <v>3528</v>
      </c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</row>
    <row r="884" spans="1:34" x14ac:dyDescent="0.25">
      <c r="A884" s="2">
        <v>338933</v>
      </c>
      <c r="B884" s="2" t="s">
        <v>2534</v>
      </c>
      <c r="C884" s="2" t="s">
        <v>211</v>
      </c>
      <c r="D884" s="2" t="s">
        <v>238</v>
      </c>
      <c r="E884" s="2" t="s">
        <v>77</v>
      </c>
      <c r="F884" s="2">
        <v>35019</v>
      </c>
      <c r="G884" s="2" t="s">
        <v>19</v>
      </c>
      <c r="H884" s="2" t="s">
        <v>17</v>
      </c>
      <c r="I884" s="2" t="s">
        <v>132</v>
      </c>
      <c r="J884" s="2" t="s">
        <v>1080</v>
      </c>
      <c r="K884" s="2"/>
      <c r="L884" s="2" t="s">
        <v>19</v>
      </c>
      <c r="M884" s="2"/>
      <c r="N884" s="2"/>
      <c r="O884" s="2"/>
      <c r="P884" s="2"/>
      <c r="Q884" s="2"/>
      <c r="R884" s="2"/>
      <c r="S884" s="2"/>
      <c r="T884" s="2"/>
      <c r="U884" s="2"/>
      <c r="V884" s="2" t="s">
        <v>3528</v>
      </c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</row>
    <row r="885" spans="1:34" x14ac:dyDescent="0.25">
      <c r="A885" s="2">
        <v>324509</v>
      </c>
      <c r="B885" s="2" t="s">
        <v>2224</v>
      </c>
      <c r="C885" s="2" t="s">
        <v>228</v>
      </c>
      <c r="D885" s="2" t="s">
        <v>1594</v>
      </c>
      <c r="E885" s="2" t="s">
        <v>77</v>
      </c>
      <c r="F885" s="2">
        <v>29253</v>
      </c>
      <c r="G885" s="2" t="s">
        <v>62</v>
      </c>
      <c r="H885" s="2" t="s">
        <v>17</v>
      </c>
      <c r="I885" s="2" t="s">
        <v>132</v>
      </c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 t="s">
        <v>3528</v>
      </c>
      <c r="W885" s="2"/>
      <c r="X885" s="2"/>
      <c r="Y885" s="2"/>
      <c r="Z885" s="2"/>
      <c r="AA885" s="2"/>
      <c r="AB885" s="2"/>
      <c r="AC885" s="2"/>
      <c r="AD885" s="2" t="s">
        <v>3162</v>
      </c>
      <c r="AE885" s="2" t="s">
        <v>3162</v>
      </c>
      <c r="AF885" s="2" t="s">
        <v>3162</v>
      </c>
      <c r="AG885" s="2" t="s">
        <v>3162</v>
      </c>
      <c r="AH885" s="2"/>
    </row>
    <row r="886" spans="1:34" x14ac:dyDescent="0.25">
      <c r="A886" s="2">
        <v>326048</v>
      </c>
      <c r="B886" s="2" t="s">
        <v>2935</v>
      </c>
      <c r="C886" s="2" t="s">
        <v>331</v>
      </c>
      <c r="D886" s="2" t="s">
        <v>2936</v>
      </c>
      <c r="E886" s="2" t="s">
        <v>78</v>
      </c>
      <c r="F886" s="2">
        <v>35400</v>
      </c>
      <c r="G886" s="2" t="s">
        <v>38</v>
      </c>
      <c r="H886" s="2" t="s">
        <v>17</v>
      </c>
      <c r="I886" s="2" t="s">
        <v>132</v>
      </c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 t="s">
        <v>3528</v>
      </c>
      <c r="W886" s="2"/>
      <c r="X886" s="2"/>
      <c r="Y886" s="2"/>
      <c r="Z886" s="2"/>
      <c r="AA886" s="2"/>
      <c r="AB886" s="2" t="s">
        <v>3162</v>
      </c>
      <c r="AC886" s="2" t="s">
        <v>3162</v>
      </c>
      <c r="AD886" s="2" t="s">
        <v>3162</v>
      </c>
      <c r="AE886" s="2" t="s">
        <v>3162</v>
      </c>
      <c r="AF886" s="2" t="s">
        <v>3162</v>
      </c>
      <c r="AG886" s="2" t="s">
        <v>3162</v>
      </c>
      <c r="AH886" s="2"/>
    </row>
    <row r="887" spans="1:34" x14ac:dyDescent="0.25">
      <c r="A887" s="2">
        <v>326535</v>
      </c>
      <c r="B887" s="2" t="s">
        <v>2732</v>
      </c>
      <c r="C887" s="2" t="s">
        <v>283</v>
      </c>
      <c r="D887" s="2" t="s">
        <v>984</v>
      </c>
      <c r="E887" s="2" t="s">
        <v>77</v>
      </c>
      <c r="F887" s="2">
        <v>33015</v>
      </c>
      <c r="G887" s="2" t="s">
        <v>879</v>
      </c>
      <c r="H887" s="2" t="s">
        <v>17</v>
      </c>
      <c r="I887" s="2" t="s">
        <v>132</v>
      </c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 t="s">
        <v>3528</v>
      </c>
      <c r="W887" s="2"/>
      <c r="X887" s="2"/>
      <c r="Y887" s="2"/>
      <c r="Z887" s="2"/>
      <c r="AA887" s="2"/>
      <c r="AB887" s="2"/>
      <c r="AC887" s="2"/>
      <c r="AD887" s="2" t="s">
        <v>3162</v>
      </c>
      <c r="AE887" s="2" t="s">
        <v>3162</v>
      </c>
      <c r="AF887" s="2" t="s">
        <v>3162</v>
      </c>
      <c r="AG887" s="2" t="s">
        <v>3162</v>
      </c>
      <c r="AH887" s="2"/>
    </row>
    <row r="888" spans="1:34" x14ac:dyDescent="0.25">
      <c r="A888" s="2">
        <v>327352</v>
      </c>
      <c r="B888" s="2" t="s">
        <v>2166</v>
      </c>
      <c r="C888" s="2" t="s">
        <v>2167</v>
      </c>
      <c r="D888" s="2" t="s">
        <v>545</v>
      </c>
      <c r="E888" s="2" t="s">
        <v>77</v>
      </c>
      <c r="F888" s="2"/>
      <c r="G888" s="2"/>
      <c r="H888" s="2" t="s">
        <v>17</v>
      </c>
      <c r="I888" s="2" t="s">
        <v>132</v>
      </c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 t="s">
        <v>3528</v>
      </c>
      <c r="W888" s="2"/>
      <c r="X888" s="2"/>
      <c r="Y888" s="2"/>
      <c r="Z888" s="2"/>
      <c r="AA888" s="2"/>
      <c r="AB888" s="2"/>
      <c r="AC888" s="2"/>
      <c r="AD888" s="2"/>
      <c r="AE888" s="2"/>
      <c r="AF888" s="2" t="s">
        <v>3162</v>
      </c>
      <c r="AG888" s="2" t="s">
        <v>3162</v>
      </c>
      <c r="AH888" s="2"/>
    </row>
    <row r="889" spans="1:34" x14ac:dyDescent="0.25">
      <c r="A889" s="2">
        <v>327561</v>
      </c>
      <c r="B889" s="2" t="s">
        <v>2522</v>
      </c>
      <c r="C889" s="2" t="s">
        <v>737</v>
      </c>
      <c r="D889" s="2" t="s">
        <v>234</v>
      </c>
      <c r="E889" s="2" t="s">
        <v>77</v>
      </c>
      <c r="F889" s="2">
        <v>31629</v>
      </c>
      <c r="G889" s="2" t="s">
        <v>699</v>
      </c>
      <c r="H889" s="2" t="s">
        <v>17</v>
      </c>
      <c r="I889" s="2" t="s">
        <v>132</v>
      </c>
      <c r="J889" s="2" t="s">
        <v>1080</v>
      </c>
      <c r="K889" s="2"/>
      <c r="L889" s="2" t="s">
        <v>19</v>
      </c>
      <c r="M889" s="2"/>
      <c r="N889" s="2"/>
      <c r="O889" s="2"/>
      <c r="P889" s="2"/>
      <c r="Q889" s="2"/>
      <c r="R889" s="2"/>
      <c r="S889" s="2"/>
      <c r="T889" s="2"/>
      <c r="U889" s="2"/>
      <c r="V889" s="2" t="s">
        <v>3528</v>
      </c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 t="s">
        <v>3162</v>
      </c>
      <c r="AH889" s="2"/>
    </row>
    <row r="890" spans="1:34" x14ac:dyDescent="0.25">
      <c r="A890" s="2">
        <v>328279</v>
      </c>
      <c r="B890" s="2" t="s">
        <v>3116</v>
      </c>
      <c r="C890" s="2" t="s">
        <v>978</v>
      </c>
      <c r="D890" s="2" t="s">
        <v>269</v>
      </c>
      <c r="E890" s="2" t="s">
        <v>77</v>
      </c>
      <c r="F890" s="2">
        <v>32623</v>
      </c>
      <c r="G890" s="2" t="s">
        <v>3117</v>
      </c>
      <c r="H890" s="2" t="s">
        <v>17</v>
      </c>
      <c r="I890" s="2" t="s">
        <v>132</v>
      </c>
      <c r="J890" s="2" t="s">
        <v>1080</v>
      </c>
      <c r="K890" s="2"/>
      <c r="L890" s="2" t="s">
        <v>31</v>
      </c>
      <c r="M890" s="2"/>
      <c r="N890" s="2"/>
      <c r="O890" s="2"/>
      <c r="P890" s="2"/>
      <c r="Q890" s="2"/>
      <c r="R890" s="2"/>
      <c r="S890" s="2"/>
      <c r="T890" s="2"/>
      <c r="U890" s="2"/>
      <c r="V890" s="2" t="s">
        <v>3528</v>
      </c>
      <c r="W890" s="2"/>
      <c r="X890" s="2"/>
      <c r="Y890" s="2"/>
      <c r="Z890" s="2"/>
      <c r="AA890" s="2"/>
      <c r="AB890" s="2"/>
      <c r="AC890" s="2"/>
      <c r="AD890" s="2"/>
      <c r="AE890" s="2" t="s">
        <v>3162</v>
      </c>
      <c r="AF890" s="2" t="s">
        <v>3162</v>
      </c>
      <c r="AG890" s="2" t="s">
        <v>3162</v>
      </c>
      <c r="AH890" s="2"/>
    </row>
    <row r="891" spans="1:34" x14ac:dyDescent="0.25">
      <c r="A891" s="2">
        <v>330432</v>
      </c>
      <c r="B891" s="2" t="s">
        <v>934</v>
      </c>
      <c r="C891" s="2" t="s">
        <v>580</v>
      </c>
      <c r="D891" s="2" t="s">
        <v>319</v>
      </c>
      <c r="E891" s="2" t="s">
        <v>77</v>
      </c>
      <c r="F891" s="2">
        <v>36161</v>
      </c>
      <c r="G891" s="2" t="s">
        <v>19</v>
      </c>
      <c r="H891" s="2" t="s">
        <v>17</v>
      </c>
      <c r="I891" s="2" t="s">
        <v>132</v>
      </c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 t="s">
        <v>3528</v>
      </c>
      <c r="W891" s="2"/>
      <c r="X891" s="2"/>
      <c r="Y891" s="2"/>
      <c r="Z891" s="2"/>
      <c r="AA891" s="2"/>
      <c r="AB891" s="2"/>
      <c r="AC891" s="2" t="s">
        <v>3162</v>
      </c>
      <c r="AD891" s="2" t="s">
        <v>3162</v>
      </c>
      <c r="AE891" s="2" t="s">
        <v>3162</v>
      </c>
      <c r="AF891" s="2" t="s">
        <v>3162</v>
      </c>
      <c r="AG891" s="2" t="s">
        <v>3162</v>
      </c>
      <c r="AH891" s="2"/>
    </row>
    <row r="892" spans="1:34" x14ac:dyDescent="0.25">
      <c r="A892" s="2">
        <v>330880</v>
      </c>
      <c r="B892" s="2" t="s">
        <v>2880</v>
      </c>
      <c r="C892" s="2" t="s">
        <v>981</v>
      </c>
      <c r="D892" s="2" t="s">
        <v>307</v>
      </c>
      <c r="E892" s="2" t="s">
        <v>78</v>
      </c>
      <c r="F892" s="2"/>
      <c r="G892" s="2"/>
      <c r="H892" s="2" t="s">
        <v>17</v>
      </c>
      <c r="I892" s="2" t="s">
        <v>132</v>
      </c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 t="s">
        <v>3528</v>
      </c>
      <c r="W892" s="2"/>
      <c r="X892" s="2"/>
      <c r="Y892" s="2"/>
      <c r="Z892" s="2"/>
      <c r="AA892" s="2"/>
      <c r="AB892" s="2" t="s">
        <v>3162</v>
      </c>
      <c r="AC892" s="2" t="s">
        <v>3162</v>
      </c>
      <c r="AD892" s="2" t="s">
        <v>3162</v>
      </c>
      <c r="AE892" s="2" t="s">
        <v>3162</v>
      </c>
      <c r="AF892" s="2" t="s">
        <v>3162</v>
      </c>
      <c r="AG892" s="2" t="s">
        <v>3162</v>
      </c>
      <c r="AH892" s="2"/>
    </row>
    <row r="893" spans="1:34" x14ac:dyDescent="0.25">
      <c r="A893" s="2">
        <v>330972</v>
      </c>
      <c r="B893" s="2" t="s">
        <v>2975</v>
      </c>
      <c r="C893" s="2" t="s">
        <v>538</v>
      </c>
      <c r="D893" s="2" t="s">
        <v>779</v>
      </c>
      <c r="E893" s="2" t="s">
        <v>77</v>
      </c>
      <c r="F893" s="2"/>
      <c r="G893" s="2"/>
      <c r="H893" s="2" t="s">
        <v>17</v>
      </c>
      <c r="I893" s="2" t="s">
        <v>132</v>
      </c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 t="s">
        <v>3528</v>
      </c>
      <c r="W893" s="2"/>
      <c r="X893" s="2"/>
      <c r="Y893" s="2"/>
      <c r="Z893" s="2"/>
      <c r="AA893" s="2"/>
      <c r="AB893" s="2"/>
      <c r="AC893" s="2"/>
      <c r="AD893" s="2"/>
      <c r="AE893" s="2"/>
      <c r="AF893" s="2" t="s">
        <v>3162</v>
      </c>
      <c r="AG893" s="2" t="s">
        <v>3162</v>
      </c>
      <c r="AH893" s="2"/>
    </row>
    <row r="894" spans="1:34" x14ac:dyDescent="0.25">
      <c r="A894" s="2">
        <v>331676</v>
      </c>
      <c r="B894" s="2" t="s">
        <v>2234</v>
      </c>
      <c r="C894" s="2" t="s">
        <v>251</v>
      </c>
      <c r="D894" s="2" t="s">
        <v>578</v>
      </c>
      <c r="E894" s="2" t="s">
        <v>78</v>
      </c>
      <c r="F894" s="2">
        <v>35846</v>
      </c>
      <c r="G894" s="2" t="s">
        <v>407</v>
      </c>
      <c r="H894" s="2" t="s">
        <v>17</v>
      </c>
      <c r="I894" s="2" t="s">
        <v>132</v>
      </c>
      <c r="J894" s="2" t="s">
        <v>1080</v>
      </c>
      <c r="K894" s="2"/>
      <c r="L894" s="2" t="s">
        <v>31</v>
      </c>
      <c r="M894" s="2"/>
      <c r="N894" s="2"/>
      <c r="O894" s="2"/>
      <c r="P894" s="2"/>
      <c r="Q894" s="2"/>
      <c r="R894" s="2"/>
      <c r="S894" s="2"/>
      <c r="T894" s="2"/>
      <c r="U894" s="2"/>
      <c r="V894" s="2" t="s">
        <v>3528</v>
      </c>
      <c r="W894" s="2"/>
      <c r="X894" s="2"/>
      <c r="Y894" s="2"/>
      <c r="Z894" s="2"/>
      <c r="AA894" s="2"/>
      <c r="AB894" s="2"/>
      <c r="AC894" s="2"/>
      <c r="AD894" s="2"/>
      <c r="AE894" s="2"/>
      <c r="AF894" s="2" t="s">
        <v>3162</v>
      </c>
      <c r="AG894" s="2" t="s">
        <v>3162</v>
      </c>
      <c r="AH894" s="2"/>
    </row>
    <row r="895" spans="1:34" x14ac:dyDescent="0.25">
      <c r="A895" s="2">
        <v>332226</v>
      </c>
      <c r="B895" s="2" t="s">
        <v>2737</v>
      </c>
      <c r="C895" s="2" t="s">
        <v>211</v>
      </c>
      <c r="D895" s="2" t="s">
        <v>2738</v>
      </c>
      <c r="E895" s="2" t="s">
        <v>77</v>
      </c>
      <c r="F895" s="2">
        <v>36400</v>
      </c>
      <c r="G895" s="2" t="s">
        <v>19</v>
      </c>
      <c r="H895" s="2" t="s">
        <v>17</v>
      </c>
      <c r="I895" s="2" t="s">
        <v>132</v>
      </c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 t="s">
        <v>3528</v>
      </c>
      <c r="W895" s="2"/>
      <c r="X895" s="2"/>
      <c r="Y895" s="2"/>
      <c r="Z895" s="2"/>
      <c r="AA895" s="2"/>
      <c r="AB895" s="2"/>
      <c r="AC895" s="2"/>
      <c r="AD895" s="2"/>
      <c r="AE895" s="2"/>
      <c r="AF895" s="2" t="s">
        <v>3162</v>
      </c>
      <c r="AG895" s="2" t="s">
        <v>3162</v>
      </c>
      <c r="AH895" s="2"/>
    </row>
    <row r="896" spans="1:34" x14ac:dyDescent="0.25">
      <c r="A896" s="2">
        <v>332342</v>
      </c>
      <c r="B896" s="2" t="s">
        <v>2347</v>
      </c>
      <c r="C896" s="2" t="s">
        <v>2189</v>
      </c>
      <c r="D896" s="2" t="s">
        <v>828</v>
      </c>
      <c r="E896" s="2" t="s">
        <v>77</v>
      </c>
      <c r="F896" s="2">
        <v>30133</v>
      </c>
      <c r="G896" s="2" t="s">
        <v>863</v>
      </c>
      <c r="H896" s="2" t="s">
        <v>17</v>
      </c>
      <c r="I896" s="2" t="s">
        <v>132</v>
      </c>
      <c r="J896" s="2" t="s">
        <v>1080</v>
      </c>
      <c r="K896" s="2"/>
      <c r="L896" s="2" t="s">
        <v>56</v>
      </c>
      <c r="M896" s="2"/>
      <c r="N896" s="2"/>
      <c r="O896" s="2"/>
      <c r="P896" s="2"/>
      <c r="Q896" s="2"/>
      <c r="R896" s="2"/>
      <c r="S896" s="2"/>
      <c r="T896" s="2"/>
      <c r="U896" s="2"/>
      <c r="V896" s="2" t="s">
        <v>3528</v>
      </c>
      <c r="W896" s="2"/>
      <c r="X896" s="2"/>
      <c r="Y896" s="2"/>
      <c r="Z896" s="2"/>
      <c r="AA896" s="2"/>
      <c r="AB896" s="2"/>
      <c r="AC896" s="2"/>
      <c r="AD896" s="2"/>
      <c r="AE896" s="2"/>
      <c r="AF896" s="2" t="s">
        <v>3162</v>
      </c>
      <c r="AG896" s="2" t="s">
        <v>3162</v>
      </c>
      <c r="AH896" s="2"/>
    </row>
    <row r="897" spans="1:34" x14ac:dyDescent="0.25">
      <c r="A897" s="2">
        <v>332480</v>
      </c>
      <c r="B897" s="2" t="s">
        <v>410</v>
      </c>
      <c r="C897" s="2" t="s">
        <v>221</v>
      </c>
      <c r="D897" s="2" t="s">
        <v>851</v>
      </c>
      <c r="E897" s="2" t="s">
        <v>78</v>
      </c>
      <c r="F897" s="2">
        <v>33737</v>
      </c>
      <c r="G897" s="2" t="s">
        <v>19</v>
      </c>
      <c r="H897" s="2" t="s">
        <v>17</v>
      </c>
      <c r="I897" s="2" t="s">
        <v>132</v>
      </c>
      <c r="J897" s="2" t="s">
        <v>1080</v>
      </c>
      <c r="K897" s="2"/>
      <c r="L897" s="2" t="s">
        <v>74</v>
      </c>
      <c r="M897" s="2"/>
      <c r="N897" s="2"/>
      <c r="O897" s="2"/>
      <c r="P897" s="2"/>
      <c r="Q897" s="2"/>
      <c r="R897" s="2"/>
      <c r="S897" s="2"/>
      <c r="T897" s="2"/>
      <c r="U897" s="2"/>
      <c r="V897" s="2" t="s">
        <v>3528</v>
      </c>
      <c r="W897" s="2"/>
      <c r="X897" s="2"/>
      <c r="Y897" s="2"/>
      <c r="Z897" s="2"/>
      <c r="AA897" s="2"/>
      <c r="AB897" s="2"/>
      <c r="AC897" s="2"/>
      <c r="AD897" s="2"/>
      <c r="AE897" s="2" t="s">
        <v>3162</v>
      </c>
      <c r="AF897" s="2" t="s">
        <v>3162</v>
      </c>
      <c r="AG897" s="2" t="s">
        <v>3162</v>
      </c>
      <c r="AH897" s="2"/>
    </row>
    <row r="898" spans="1:34" x14ac:dyDescent="0.25">
      <c r="A898" s="2">
        <v>332484</v>
      </c>
      <c r="B898" s="2" t="s">
        <v>3009</v>
      </c>
      <c r="C898" s="2" t="s">
        <v>494</v>
      </c>
      <c r="D898" s="2" t="s">
        <v>799</v>
      </c>
      <c r="E898" s="2" t="s">
        <v>78</v>
      </c>
      <c r="F898" s="2">
        <v>36257</v>
      </c>
      <c r="G898" s="2" t="s">
        <v>3010</v>
      </c>
      <c r="H898" s="2" t="s">
        <v>17</v>
      </c>
      <c r="I898" s="2" t="s">
        <v>132</v>
      </c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 t="s">
        <v>3528</v>
      </c>
      <c r="W898" s="2"/>
      <c r="X898" s="2"/>
      <c r="Y898" s="2"/>
      <c r="Z898" s="2"/>
      <c r="AA898" s="2"/>
      <c r="AB898" s="2"/>
      <c r="AC898" s="2"/>
      <c r="AD898" s="2"/>
      <c r="AE898" s="2"/>
      <c r="AF898" s="2" t="s">
        <v>3162</v>
      </c>
      <c r="AG898" s="2" t="s">
        <v>3162</v>
      </c>
      <c r="AH898" s="2"/>
    </row>
    <row r="899" spans="1:34" x14ac:dyDescent="0.25">
      <c r="A899" s="2">
        <v>332674</v>
      </c>
      <c r="B899" s="2" t="s">
        <v>3051</v>
      </c>
      <c r="C899" s="2" t="s">
        <v>371</v>
      </c>
      <c r="D899" s="2" t="s">
        <v>397</v>
      </c>
      <c r="E899" s="2" t="s">
        <v>77</v>
      </c>
      <c r="F899" s="2">
        <v>35156</v>
      </c>
      <c r="G899" s="2" t="s">
        <v>744</v>
      </c>
      <c r="H899" s="2" t="s">
        <v>17</v>
      </c>
      <c r="I899" s="2" t="s">
        <v>132</v>
      </c>
      <c r="J899" s="2" t="s">
        <v>1080</v>
      </c>
      <c r="K899" s="2"/>
      <c r="L899" s="2" t="s">
        <v>68</v>
      </c>
      <c r="M899" s="2"/>
      <c r="N899" s="2"/>
      <c r="O899" s="2"/>
      <c r="P899" s="2"/>
      <c r="Q899" s="2"/>
      <c r="R899" s="2"/>
      <c r="S899" s="2"/>
      <c r="T899" s="2"/>
      <c r="U899" s="2"/>
      <c r="V899" s="2" t="s">
        <v>3528</v>
      </c>
      <c r="W899" s="2"/>
      <c r="X899" s="2"/>
      <c r="Y899" s="2"/>
      <c r="Z899" s="2"/>
      <c r="AA899" s="2"/>
      <c r="AB899" s="2"/>
      <c r="AC899" s="2"/>
      <c r="AD899" s="2"/>
      <c r="AE899" s="2"/>
      <c r="AF899" s="2" t="s">
        <v>3162</v>
      </c>
      <c r="AG899" s="2" t="s">
        <v>3162</v>
      </c>
      <c r="AH899" s="2"/>
    </row>
    <row r="900" spans="1:34" x14ac:dyDescent="0.25">
      <c r="A900" s="2">
        <v>333815</v>
      </c>
      <c r="B900" s="2" t="s">
        <v>2260</v>
      </c>
      <c r="C900" s="2" t="s">
        <v>466</v>
      </c>
      <c r="D900" s="2" t="s">
        <v>229</v>
      </c>
      <c r="E900" s="2" t="s">
        <v>77</v>
      </c>
      <c r="F900" s="2">
        <v>32735</v>
      </c>
      <c r="G900" s="2" t="s">
        <v>62</v>
      </c>
      <c r="H900" s="2" t="s">
        <v>17</v>
      </c>
      <c r="I900" s="2" t="s">
        <v>132</v>
      </c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 t="s">
        <v>3528</v>
      </c>
      <c r="W900" s="2"/>
      <c r="X900" s="2"/>
      <c r="Y900" s="2"/>
      <c r="Z900" s="2"/>
      <c r="AA900" s="2"/>
      <c r="AB900" s="2"/>
      <c r="AC900" s="2"/>
      <c r="AD900" s="2" t="s">
        <v>3162</v>
      </c>
      <c r="AE900" s="2" t="s">
        <v>3162</v>
      </c>
      <c r="AF900" s="2" t="s">
        <v>3162</v>
      </c>
      <c r="AG900" s="2" t="s">
        <v>3162</v>
      </c>
      <c r="AH900" s="2"/>
    </row>
    <row r="901" spans="1:34" x14ac:dyDescent="0.25">
      <c r="A901" s="2">
        <v>333870</v>
      </c>
      <c r="B901" s="2" t="s">
        <v>2898</v>
      </c>
      <c r="C901" s="2" t="s">
        <v>1086</v>
      </c>
      <c r="D901" s="2" t="s">
        <v>2899</v>
      </c>
      <c r="E901" s="2" t="s">
        <v>77</v>
      </c>
      <c r="F901" s="2">
        <v>36161</v>
      </c>
      <c r="G901" s="2" t="s">
        <v>213</v>
      </c>
      <c r="H901" s="2" t="s">
        <v>17</v>
      </c>
      <c r="I901" s="2" t="s">
        <v>132</v>
      </c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 t="s">
        <v>3528</v>
      </c>
      <c r="W901" s="2"/>
      <c r="X901" s="2"/>
      <c r="Y901" s="2"/>
      <c r="Z901" s="2"/>
      <c r="AA901" s="2"/>
      <c r="AB901" s="2"/>
      <c r="AC901" s="2"/>
      <c r="AD901" s="2" t="s">
        <v>3162</v>
      </c>
      <c r="AE901" s="2" t="s">
        <v>3162</v>
      </c>
      <c r="AF901" s="2" t="s">
        <v>3162</v>
      </c>
      <c r="AG901" s="2" t="s">
        <v>3162</v>
      </c>
      <c r="AH901" s="2"/>
    </row>
    <row r="902" spans="1:34" x14ac:dyDescent="0.25">
      <c r="A902" s="2">
        <v>333919</v>
      </c>
      <c r="B902" s="2" t="s">
        <v>2380</v>
      </c>
      <c r="C902" s="2" t="s">
        <v>214</v>
      </c>
      <c r="D902" s="2" t="s">
        <v>2381</v>
      </c>
      <c r="E902" s="2" t="s">
        <v>77</v>
      </c>
      <c r="F902" s="2">
        <v>30574</v>
      </c>
      <c r="G902" s="2" t="s">
        <v>243</v>
      </c>
      <c r="H902" s="2" t="s">
        <v>20</v>
      </c>
      <c r="I902" s="2" t="s">
        <v>132</v>
      </c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 t="s">
        <v>3528</v>
      </c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 t="s">
        <v>3162</v>
      </c>
      <c r="AH902" s="2"/>
    </row>
    <row r="903" spans="1:34" x14ac:dyDescent="0.25">
      <c r="A903" s="2">
        <v>334085</v>
      </c>
      <c r="B903" s="2" t="s">
        <v>2277</v>
      </c>
      <c r="C903" s="2" t="s">
        <v>362</v>
      </c>
      <c r="D903" s="2" t="s">
        <v>651</v>
      </c>
      <c r="E903" s="2" t="s">
        <v>78</v>
      </c>
      <c r="F903" s="2">
        <v>33785</v>
      </c>
      <c r="G903" s="2" t="s">
        <v>2278</v>
      </c>
      <c r="H903" s="2" t="s">
        <v>17</v>
      </c>
      <c r="I903" s="2" t="s">
        <v>132</v>
      </c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 t="s">
        <v>3528</v>
      </c>
      <c r="W903" s="2"/>
      <c r="X903" s="2"/>
      <c r="Y903" s="2"/>
      <c r="Z903" s="2"/>
      <c r="AA903" s="2"/>
      <c r="AB903" s="2"/>
      <c r="AC903" s="2" t="s">
        <v>3162</v>
      </c>
      <c r="AD903" s="2" t="s">
        <v>3162</v>
      </c>
      <c r="AE903" s="2" t="s">
        <v>3162</v>
      </c>
      <c r="AF903" s="2" t="s">
        <v>3162</v>
      </c>
      <c r="AG903" s="2" t="s">
        <v>3162</v>
      </c>
      <c r="AH903" s="2"/>
    </row>
    <row r="904" spans="1:34" x14ac:dyDescent="0.25">
      <c r="A904" s="2">
        <v>334323</v>
      </c>
      <c r="B904" s="2" t="s">
        <v>2734</v>
      </c>
      <c r="C904" s="2" t="s">
        <v>504</v>
      </c>
      <c r="D904" s="2" t="s">
        <v>319</v>
      </c>
      <c r="E904" s="2" t="s">
        <v>77</v>
      </c>
      <c r="F904" s="2">
        <v>35868</v>
      </c>
      <c r="G904" s="2" t="s">
        <v>2735</v>
      </c>
      <c r="H904" s="2" t="s">
        <v>17</v>
      </c>
      <c r="I904" s="2" t="s">
        <v>132</v>
      </c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 t="s">
        <v>3528</v>
      </c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 t="s">
        <v>3162</v>
      </c>
      <c r="AH904" s="2"/>
    </row>
    <row r="905" spans="1:34" x14ac:dyDescent="0.25">
      <c r="A905" s="2">
        <v>334438</v>
      </c>
      <c r="B905" s="2" t="s">
        <v>2882</v>
      </c>
      <c r="C905" s="2" t="s">
        <v>628</v>
      </c>
      <c r="D905" s="2" t="s">
        <v>2883</v>
      </c>
      <c r="E905" s="2" t="s">
        <v>78</v>
      </c>
      <c r="F905" s="2">
        <v>34385</v>
      </c>
      <c r="G905" s="2" t="s">
        <v>19</v>
      </c>
      <c r="H905" s="2" t="s">
        <v>17</v>
      </c>
      <c r="I905" s="2" t="s">
        <v>132</v>
      </c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 t="s">
        <v>3528</v>
      </c>
      <c r="W905" s="2"/>
      <c r="X905" s="2"/>
      <c r="Y905" s="2"/>
      <c r="Z905" s="2"/>
      <c r="AA905" s="2"/>
      <c r="AB905" s="2"/>
      <c r="AC905" s="2"/>
      <c r="AD905" s="2" t="s">
        <v>3162</v>
      </c>
      <c r="AE905" s="2" t="s">
        <v>3162</v>
      </c>
      <c r="AF905" s="2" t="s">
        <v>3162</v>
      </c>
      <c r="AG905" s="2" t="s">
        <v>3162</v>
      </c>
      <c r="AH905" s="2"/>
    </row>
    <row r="906" spans="1:34" x14ac:dyDescent="0.25">
      <c r="A906" s="2">
        <v>334708</v>
      </c>
      <c r="B906" s="2" t="s">
        <v>2941</v>
      </c>
      <c r="C906" s="2" t="s">
        <v>964</v>
      </c>
      <c r="D906" s="2" t="s">
        <v>275</v>
      </c>
      <c r="E906" s="2" t="s">
        <v>78</v>
      </c>
      <c r="F906" s="2">
        <v>34423</v>
      </c>
      <c r="G906" s="2" t="s">
        <v>19</v>
      </c>
      <c r="H906" s="2" t="s">
        <v>17</v>
      </c>
      <c r="I906" s="2" t="s">
        <v>132</v>
      </c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 t="s">
        <v>3528</v>
      </c>
      <c r="W906" s="2"/>
      <c r="X906" s="2"/>
      <c r="Y906" s="2"/>
      <c r="Z906" s="2"/>
      <c r="AA906" s="2"/>
      <c r="AB906" s="2"/>
      <c r="AC906" s="2"/>
      <c r="AD906" s="2" t="s">
        <v>3162</v>
      </c>
      <c r="AE906" s="2" t="s">
        <v>3162</v>
      </c>
      <c r="AF906" s="2" t="s">
        <v>3162</v>
      </c>
      <c r="AG906" s="2" t="s">
        <v>3162</v>
      </c>
      <c r="AH906" s="2"/>
    </row>
    <row r="907" spans="1:34" x14ac:dyDescent="0.25">
      <c r="A907" s="2">
        <v>335035</v>
      </c>
      <c r="B907" s="2" t="s">
        <v>2874</v>
      </c>
      <c r="C907" s="2" t="s">
        <v>244</v>
      </c>
      <c r="D907" s="2" t="s">
        <v>545</v>
      </c>
      <c r="E907" s="2" t="s">
        <v>77</v>
      </c>
      <c r="F907" s="2">
        <v>35065</v>
      </c>
      <c r="G907" s="2" t="s">
        <v>631</v>
      </c>
      <c r="H907" s="2" t="s">
        <v>17</v>
      </c>
      <c r="I907" s="2" t="s">
        <v>132</v>
      </c>
      <c r="J907" s="2" t="s">
        <v>1080</v>
      </c>
      <c r="K907" s="2"/>
      <c r="L907" s="2" t="s">
        <v>31</v>
      </c>
      <c r="M907" s="2"/>
      <c r="N907" s="2"/>
      <c r="O907" s="2"/>
      <c r="P907" s="2"/>
      <c r="Q907" s="2"/>
      <c r="R907" s="2"/>
      <c r="S907" s="2"/>
      <c r="T907" s="2"/>
      <c r="U907" s="2"/>
      <c r="V907" s="2" t="s">
        <v>3528</v>
      </c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 t="s">
        <v>3162</v>
      </c>
      <c r="AH907" s="2"/>
    </row>
    <row r="908" spans="1:34" x14ac:dyDescent="0.25">
      <c r="A908" s="2">
        <v>335150</v>
      </c>
      <c r="B908" s="2" t="s">
        <v>2452</v>
      </c>
      <c r="C908" s="2" t="s">
        <v>483</v>
      </c>
      <c r="D908" s="2" t="s">
        <v>2453</v>
      </c>
      <c r="E908" s="2" t="s">
        <v>78</v>
      </c>
      <c r="F908" s="2">
        <v>34329</v>
      </c>
      <c r="G908" s="2" t="s">
        <v>19</v>
      </c>
      <c r="H908" s="2" t="s">
        <v>20</v>
      </c>
      <c r="I908" s="2" t="s">
        <v>132</v>
      </c>
      <c r="J908" s="2" t="s">
        <v>1080</v>
      </c>
      <c r="K908" s="2"/>
      <c r="L908" s="2" t="s">
        <v>19</v>
      </c>
      <c r="M908" s="2"/>
      <c r="N908" s="2"/>
      <c r="O908" s="2"/>
      <c r="P908" s="2"/>
      <c r="Q908" s="2"/>
      <c r="R908" s="2"/>
      <c r="S908" s="2"/>
      <c r="T908" s="2"/>
      <c r="U908" s="2"/>
      <c r="V908" s="2" t="s">
        <v>3528</v>
      </c>
      <c r="W908" s="2"/>
      <c r="X908" s="2"/>
      <c r="Y908" s="2"/>
      <c r="Z908" s="2"/>
      <c r="AA908" s="2"/>
      <c r="AB908" s="2"/>
      <c r="AC908" s="2"/>
      <c r="AD908" s="2"/>
      <c r="AE908" s="2"/>
      <c r="AF908" s="2" t="s">
        <v>3162</v>
      </c>
      <c r="AG908" s="2" t="s">
        <v>3162</v>
      </c>
      <c r="AH908" s="2"/>
    </row>
    <row r="909" spans="1:34" x14ac:dyDescent="0.25">
      <c r="A909" s="2">
        <v>335218</v>
      </c>
      <c r="B909" s="2" t="s">
        <v>2597</v>
      </c>
      <c r="C909" s="2" t="s">
        <v>628</v>
      </c>
      <c r="D909" s="2" t="s">
        <v>2598</v>
      </c>
      <c r="E909" s="2" t="s">
        <v>78</v>
      </c>
      <c r="F909" s="2">
        <v>35796</v>
      </c>
      <c r="G909" s="2" t="s">
        <v>2599</v>
      </c>
      <c r="H909" s="2" t="s">
        <v>17</v>
      </c>
      <c r="I909" s="2" t="s">
        <v>132</v>
      </c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 t="s">
        <v>3528</v>
      </c>
      <c r="W909" s="2"/>
      <c r="X909" s="2"/>
      <c r="Y909" s="2"/>
      <c r="Z909" s="2"/>
      <c r="AA909" s="2"/>
      <c r="AB909" s="2" t="s">
        <v>3162</v>
      </c>
      <c r="AC909" s="2" t="s">
        <v>3162</v>
      </c>
      <c r="AD909" s="2" t="s">
        <v>3162</v>
      </c>
      <c r="AE909" s="2" t="s">
        <v>3162</v>
      </c>
      <c r="AF909" s="2" t="s">
        <v>3162</v>
      </c>
      <c r="AG909" s="2" t="s">
        <v>3162</v>
      </c>
      <c r="AH909" s="2"/>
    </row>
    <row r="910" spans="1:34" x14ac:dyDescent="0.25">
      <c r="A910" s="2">
        <v>335221</v>
      </c>
      <c r="B910" s="2" t="s">
        <v>2729</v>
      </c>
      <c r="C910" s="2" t="s">
        <v>1494</v>
      </c>
      <c r="D910" s="2" t="s">
        <v>2730</v>
      </c>
      <c r="E910" s="2" t="s">
        <v>78</v>
      </c>
      <c r="F910" s="2">
        <v>34217</v>
      </c>
      <c r="G910" s="2" t="s">
        <v>2731</v>
      </c>
      <c r="H910" s="2" t="s">
        <v>17</v>
      </c>
      <c r="I910" s="2" t="s">
        <v>132</v>
      </c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 t="s">
        <v>3528</v>
      </c>
      <c r="W910" s="2"/>
      <c r="X910" s="2"/>
      <c r="Y910" s="2"/>
      <c r="Z910" s="2"/>
      <c r="AA910" s="2"/>
      <c r="AB910" s="2"/>
      <c r="AC910" s="2" t="s">
        <v>3162</v>
      </c>
      <c r="AD910" s="2" t="s">
        <v>3162</v>
      </c>
      <c r="AE910" s="2" t="s">
        <v>3162</v>
      </c>
      <c r="AF910" s="2" t="s">
        <v>3162</v>
      </c>
      <c r="AG910" s="2" t="s">
        <v>3162</v>
      </c>
      <c r="AH910" s="2"/>
    </row>
    <row r="911" spans="1:34" x14ac:dyDescent="0.25">
      <c r="A911" s="2">
        <v>335254</v>
      </c>
      <c r="B911" s="2" t="s">
        <v>2723</v>
      </c>
      <c r="C911" s="2" t="s">
        <v>1427</v>
      </c>
      <c r="D911" s="2" t="s">
        <v>239</v>
      </c>
      <c r="E911" s="2" t="s">
        <v>78</v>
      </c>
      <c r="F911" s="2"/>
      <c r="G911" s="2"/>
      <c r="H911" s="2" t="s">
        <v>17</v>
      </c>
      <c r="I911" s="2" t="s">
        <v>132</v>
      </c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 t="s">
        <v>3528</v>
      </c>
      <c r="W911" s="2"/>
      <c r="X911" s="2"/>
      <c r="Y911" s="2"/>
      <c r="Z911" s="2"/>
      <c r="AA911" s="2"/>
      <c r="AB911" s="2" t="s">
        <v>3162</v>
      </c>
      <c r="AC911" s="2" t="s">
        <v>3162</v>
      </c>
      <c r="AD911" s="2" t="s">
        <v>3162</v>
      </c>
      <c r="AE911" s="2" t="s">
        <v>3162</v>
      </c>
      <c r="AF911" s="2" t="s">
        <v>3162</v>
      </c>
      <c r="AG911" s="2" t="s">
        <v>3162</v>
      </c>
      <c r="AH911" s="2"/>
    </row>
    <row r="912" spans="1:34" x14ac:dyDescent="0.25">
      <c r="A912" s="2">
        <v>335261</v>
      </c>
      <c r="B912" s="2" t="s">
        <v>3012</v>
      </c>
      <c r="C912" s="2" t="s">
        <v>312</v>
      </c>
      <c r="D912" s="2" t="s">
        <v>1911</v>
      </c>
      <c r="E912" s="2" t="s">
        <v>77</v>
      </c>
      <c r="F912" s="2">
        <v>33786</v>
      </c>
      <c r="G912" s="2" t="s">
        <v>3013</v>
      </c>
      <c r="H912" s="2" t="s">
        <v>17</v>
      </c>
      <c r="I912" s="2" t="s">
        <v>132</v>
      </c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 t="s">
        <v>3528</v>
      </c>
      <c r="W912" s="2"/>
      <c r="X912" s="2"/>
      <c r="Y912" s="2"/>
      <c r="Z912" s="2"/>
      <c r="AA912" s="2"/>
      <c r="AB912" s="2"/>
      <c r="AC912" s="2"/>
      <c r="AD912" s="2" t="s">
        <v>3162</v>
      </c>
      <c r="AE912" s="2" t="s">
        <v>3162</v>
      </c>
      <c r="AF912" s="2" t="s">
        <v>3162</v>
      </c>
      <c r="AG912" s="2" t="s">
        <v>3162</v>
      </c>
      <c r="AH912" s="2"/>
    </row>
    <row r="913" spans="1:34" x14ac:dyDescent="0.25">
      <c r="A913" s="2">
        <v>335281</v>
      </c>
      <c r="B913" s="2" t="s">
        <v>2451</v>
      </c>
      <c r="C913" s="2" t="s">
        <v>739</v>
      </c>
      <c r="D913" s="2" t="s">
        <v>415</v>
      </c>
      <c r="E913" s="2" t="s">
        <v>78</v>
      </c>
      <c r="F913" s="2">
        <v>34973</v>
      </c>
      <c r="G913" s="2" t="s">
        <v>28</v>
      </c>
      <c r="H913" s="2" t="s">
        <v>17</v>
      </c>
      <c r="I913" s="2" t="s">
        <v>132</v>
      </c>
      <c r="J913" s="2" t="s">
        <v>1080</v>
      </c>
      <c r="K913" s="2"/>
      <c r="L913" s="2" t="s">
        <v>74</v>
      </c>
      <c r="M913" s="2"/>
      <c r="N913" s="2"/>
      <c r="O913" s="2"/>
      <c r="P913" s="2"/>
      <c r="Q913" s="2"/>
      <c r="R913" s="2"/>
      <c r="S913" s="2"/>
      <c r="T913" s="2"/>
      <c r="U913" s="2"/>
      <c r="V913" s="2" t="s">
        <v>3528</v>
      </c>
      <c r="W913" s="2"/>
      <c r="X913" s="2"/>
      <c r="Y913" s="2"/>
      <c r="Z913" s="2"/>
      <c r="AA913" s="2"/>
      <c r="AB913" s="2"/>
      <c r="AC913" s="2"/>
      <c r="AD913" s="2"/>
      <c r="AE913" s="2"/>
      <c r="AF913" s="2" t="s">
        <v>3162</v>
      </c>
      <c r="AG913" s="2" t="s">
        <v>3162</v>
      </c>
      <c r="AH913" s="2"/>
    </row>
    <row r="914" spans="1:34" x14ac:dyDescent="0.25">
      <c r="A914" s="2">
        <v>335442</v>
      </c>
      <c r="B914" s="2" t="s">
        <v>2971</v>
      </c>
      <c r="C914" s="2" t="s">
        <v>211</v>
      </c>
      <c r="D914" s="2" t="s">
        <v>275</v>
      </c>
      <c r="E914" s="2" t="s">
        <v>78</v>
      </c>
      <c r="F914" s="2">
        <v>33223</v>
      </c>
      <c r="G914" s="2" t="s">
        <v>225</v>
      </c>
      <c r="H914" s="2" t="s">
        <v>17</v>
      </c>
      <c r="I914" s="2" t="s">
        <v>132</v>
      </c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 t="s">
        <v>3528</v>
      </c>
      <c r="W914" s="2"/>
      <c r="X914" s="2"/>
      <c r="Y914" s="2"/>
      <c r="Z914" s="2"/>
      <c r="AA914" s="2"/>
      <c r="AB914" s="2"/>
      <c r="AC914" s="2" t="s">
        <v>3162</v>
      </c>
      <c r="AD914" s="2" t="s">
        <v>3162</v>
      </c>
      <c r="AE914" s="2" t="s">
        <v>3162</v>
      </c>
      <c r="AF914" s="2" t="s">
        <v>3162</v>
      </c>
      <c r="AG914" s="2" t="s">
        <v>3162</v>
      </c>
      <c r="AH914" s="2"/>
    </row>
    <row r="915" spans="1:34" x14ac:dyDescent="0.25">
      <c r="A915" s="2">
        <v>335664</v>
      </c>
      <c r="B915" s="2" t="s">
        <v>2546</v>
      </c>
      <c r="C915" s="2" t="s">
        <v>2547</v>
      </c>
      <c r="D915" s="2" t="s">
        <v>2548</v>
      </c>
      <c r="E915" s="2" t="s">
        <v>77</v>
      </c>
      <c r="F915" s="2">
        <v>35631</v>
      </c>
      <c r="G915" s="2" t="s">
        <v>706</v>
      </c>
      <c r="H915" s="2" t="s">
        <v>17</v>
      </c>
      <c r="I915" s="2" t="s">
        <v>132</v>
      </c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 t="s">
        <v>3528</v>
      </c>
      <c r="W915" s="2"/>
      <c r="X915" s="2"/>
      <c r="Y915" s="2"/>
      <c r="Z915" s="2"/>
      <c r="AA915" s="2"/>
      <c r="AB915" s="2"/>
      <c r="AC915" s="2"/>
      <c r="AD915" s="2"/>
      <c r="AE915" s="2"/>
      <c r="AF915" s="2" t="s">
        <v>3162</v>
      </c>
      <c r="AG915" s="2" t="s">
        <v>3162</v>
      </c>
      <c r="AH915" s="2"/>
    </row>
    <row r="916" spans="1:34" x14ac:dyDescent="0.25">
      <c r="A916" s="2">
        <v>335670</v>
      </c>
      <c r="B916" s="2" t="s">
        <v>2472</v>
      </c>
      <c r="C916" s="2" t="s">
        <v>371</v>
      </c>
      <c r="D916" s="2" t="s">
        <v>242</v>
      </c>
      <c r="E916" s="2" t="s">
        <v>77</v>
      </c>
      <c r="F916" s="2">
        <v>36493</v>
      </c>
      <c r="G916" s="2" t="s">
        <v>19</v>
      </c>
      <c r="H916" s="2" t="s">
        <v>17</v>
      </c>
      <c r="I916" s="2" t="s">
        <v>132</v>
      </c>
      <c r="J916" s="2" t="s">
        <v>15</v>
      </c>
      <c r="K916" s="2"/>
      <c r="L916" s="2" t="s">
        <v>48</v>
      </c>
      <c r="M916" s="2"/>
      <c r="N916" s="2"/>
      <c r="O916" s="2"/>
      <c r="P916" s="2"/>
      <c r="Q916" s="2"/>
      <c r="R916" s="2"/>
      <c r="S916" s="2"/>
      <c r="T916" s="2"/>
      <c r="U916" s="2"/>
      <c r="V916" s="2" t="s">
        <v>3528</v>
      </c>
      <c r="W916" s="2"/>
      <c r="X916" s="2"/>
      <c r="Y916" s="2"/>
      <c r="Z916" s="2"/>
      <c r="AA916" s="2"/>
      <c r="AB916" s="2"/>
      <c r="AC916" s="2"/>
      <c r="AD916" s="2"/>
      <c r="AE916" s="2"/>
      <c r="AF916" s="2" t="s">
        <v>3162</v>
      </c>
      <c r="AG916" s="2" t="s">
        <v>3162</v>
      </c>
      <c r="AH916" s="2"/>
    </row>
    <row r="917" spans="1:34" x14ac:dyDescent="0.25">
      <c r="A917" s="2">
        <v>335794</v>
      </c>
      <c r="B917" s="2" t="s">
        <v>2544</v>
      </c>
      <c r="C917" s="2" t="s">
        <v>877</v>
      </c>
      <c r="D917" s="2" t="s">
        <v>254</v>
      </c>
      <c r="E917" s="2" t="s">
        <v>77</v>
      </c>
      <c r="F917" s="2">
        <v>36176</v>
      </c>
      <c r="G917" s="2" t="s">
        <v>1454</v>
      </c>
      <c r="H917" s="2" t="s">
        <v>17</v>
      </c>
      <c r="I917" s="2" t="s">
        <v>132</v>
      </c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 t="s">
        <v>3528</v>
      </c>
      <c r="W917" s="2"/>
      <c r="X917" s="2"/>
      <c r="Y917" s="2"/>
      <c r="Z917" s="2"/>
      <c r="AA917" s="2"/>
      <c r="AB917" s="2"/>
      <c r="AC917" s="2" t="s">
        <v>3162</v>
      </c>
      <c r="AD917" s="2" t="s">
        <v>3162</v>
      </c>
      <c r="AE917" s="2" t="s">
        <v>3162</v>
      </c>
      <c r="AF917" s="2" t="s">
        <v>3162</v>
      </c>
      <c r="AG917" s="2" t="s">
        <v>3162</v>
      </c>
      <c r="AH917" s="2"/>
    </row>
    <row r="918" spans="1:34" x14ac:dyDescent="0.25">
      <c r="A918" s="2">
        <v>335804</v>
      </c>
      <c r="B918" s="2" t="s">
        <v>2742</v>
      </c>
      <c r="C918" s="2" t="s">
        <v>321</v>
      </c>
      <c r="D918" s="2" t="s">
        <v>809</v>
      </c>
      <c r="E918" s="2" t="s">
        <v>78</v>
      </c>
      <c r="F918" s="2">
        <v>33239</v>
      </c>
      <c r="G918" s="2" t="s">
        <v>2743</v>
      </c>
      <c r="H918" s="2" t="s">
        <v>17</v>
      </c>
      <c r="I918" s="2" t="s">
        <v>132</v>
      </c>
      <c r="J918" s="2" t="s">
        <v>1080</v>
      </c>
      <c r="K918" s="2"/>
      <c r="L918" s="2" t="s">
        <v>19</v>
      </c>
      <c r="M918" s="2"/>
      <c r="N918" s="2"/>
      <c r="O918" s="2"/>
      <c r="P918" s="2"/>
      <c r="Q918" s="2"/>
      <c r="R918" s="2"/>
      <c r="S918" s="2"/>
      <c r="T918" s="2"/>
      <c r="U918" s="2"/>
      <c r="V918" s="2" t="s">
        <v>3528</v>
      </c>
      <c r="W918" s="2"/>
      <c r="X918" s="2"/>
      <c r="Y918" s="2"/>
      <c r="Z918" s="2"/>
      <c r="AA918" s="2"/>
      <c r="AB918" s="2"/>
      <c r="AC918" s="2"/>
      <c r="AD918" s="2"/>
      <c r="AE918" s="2" t="s">
        <v>3162</v>
      </c>
      <c r="AF918" s="2" t="s">
        <v>3162</v>
      </c>
      <c r="AG918" s="2" t="s">
        <v>3162</v>
      </c>
      <c r="AH918" s="2"/>
    </row>
    <row r="919" spans="1:34" x14ac:dyDescent="0.25">
      <c r="A919" s="2">
        <v>335851</v>
      </c>
      <c r="B919" s="2" t="s">
        <v>2307</v>
      </c>
      <c r="C919" s="2" t="s">
        <v>214</v>
      </c>
      <c r="D919" s="2" t="s">
        <v>2308</v>
      </c>
      <c r="E919" s="2" t="s">
        <v>77</v>
      </c>
      <c r="F919" s="2">
        <v>36082</v>
      </c>
      <c r="G919" s="2" t="s">
        <v>19</v>
      </c>
      <c r="H919" s="2" t="s">
        <v>17</v>
      </c>
      <c r="I919" s="2" t="s">
        <v>132</v>
      </c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 t="s">
        <v>3528</v>
      </c>
      <c r="W919" s="2"/>
      <c r="X919" s="2"/>
      <c r="Y919" s="2"/>
      <c r="Z919" s="2"/>
      <c r="AA919" s="2"/>
      <c r="AB919" s="2"/>
      <c r="AC919" s="2" t="s">
        <v>3162</v>
      </c>
      <c r="AD919" s="2" t="s">
        <v>3162</v>
      </c>
      <c r="AE919" s="2" t="s">
        <v>3162</v>
      </c>
      <c r="AF919" s="2" t="s">
        <v>3162</v>
      </c>
      <c r="AG919" s="2" t="s">
        <v>3162</v>
      </c>
      <c r="AH919" s="2"/>
    </row>
    <row r="920" spans="1:34" x14ac:dyDescent="0.25">
      <c r="A920" s="2">
        <v>335900</v>
      </c>
      <c r="B920" s="2" t="s">
        <v>2665</v>
      </c>
      <c r="C920" s="2" t="s">
        <v>2666</v>
      </c>
      <c r="D920" s="2" t="s">
        <v>569</v>
      </c>
      <c r="E920" s="2" t="s">
        <v>77</v>
      </c>
      <c r="F920" s="2">
        <v>29486</v>
      </c>
      <c r="G920" s="2" t="s">
        <v>19</v>
      </c>
      <c r="H920" s="2" t="s">
        <v>17</v>
      </c>
      <c r="I920" s="2" t="s">
        <v>132</v>
      </c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 t="s">
        <v>3528</v>
      </c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 t="s">
        <v>3162</v>
      </c>
      <c r="AH920" s="2"/>
    </row>
    <row r="921" spans="1:34" x14ac:dyDescent="0.25">
      <c r="A921" s="2">
        <v>336075</v>
      </c>
      <c r="B921" s="2" t="s">
        <v>2545</v>
      </c>
      <c r="C921" s="2" t="s">
        <v>368</v>
      </c>
      <c r="D921" s="2" t="s">
        <v>423</v>
      </c>
      <c r="E921" s="2" t="s">
        <v>77</v>
      </c>
      <c r="F921" s="2">
        <v>35431</v>
      </c>
      <c r="G921" s="2" t="s">
        <v>356</v>
      </c>
      <c r="H921" s="2" t="s">
        <v>17</v>
      </c>
      <c r="I921" s="2" t="s">
        <v>132</v>
      </c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 t="s">
        <v>3528</v>
      </c>
      <c r="W921" s="2"/>
      <c r="X921" s="2"/>
      <c r="Y921" s="2"/>
      <c r="Z921" s="2"/>
      <c r="AA921" s="2"/>
      <c r="AB921" s="2"/>
      <c r="AC921" s="2" t="s">
        <v>3162</v>
      </c>
      <c r="AD921" s="2" t="s">
        <v>3162</v>
      </c>
      <c r="AE921" s="2" t="s">
        <v>3162</v>
      </c>
      <c r="AF921" s="2" t="s">
        <v>3162</v>
      </c>
      <c r="AG921" s="2" t="s">
        <v>3162</v>
      </c>
      <c r="AH921" s="2"/>
    </row>
    <row r="922" spans="1:34" x14ac:dyDescent="0.25">
      <c r="A922" s="2">
        <v>336227</v>
      </c>
      <c r="B922" s="2" t="s">
        <v>2624</v>
      </c>
      <c r="C922" s="2" t="s">
        <v>399</v>
      </c>
      <c r="D922" s="2" t="s">
        <v>420</v>
      </c>
      <c r="E922" s="2" t="s">
        <v>77</v>
      </c>
      <c r="F922" s="2">
        <v>36337</v>
      </c>
      <c r="G922" s="2" t="s">
        <v>322</v>
      </c>
      <c r="H922" s="2" t="s">
        <v>17</v>
      </c>
      <c r="I922" s="2" t="s">
        <v>132</v>
      </c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 t="s">
        <v>3528</v>
      </c>
      <c r="W922" s="2"/>
      <c r="X922" s="2"/>
      <c r="Y922" s="2"/>
      <c r="Z922" s="2"/>
      <c r="AA922" s="2"/>
      <c r="AB922" s="2"/>
      <c r="AC922" s="2" t="s">
        <v>3162</v>
      </c>
      <c r="AD922" s="2" t="s">
        <v>3162</v>
      </c>
      <c r="AE922" s="2" t="s">
        <v>3162</v>
      </c>
      <c r="AF922" s="2" t="s">
        <v>3162</v>
      </c>
      <c r="AG922" s="2" t="s">
        <v>3162</v>
      </c>
      <c r="AH922" s="2"/>
    </row>
    <row r="923" spans="1:34" x14ac:dyDescent="0.25">
      <c r="A923" s="2">
        <v>336285</v>
      </c>
      <c r="B923" s="2" t="s">
        <v>2966</v>
      </c>
      <c r="C923" s="2" t="s">
        <v>244</v>
      </c>
      <c r="D923" s="2" t="s">
        <v>238</v>
      </c>
      <c r="E923" s="2" t="s">
        <v>77</v>
      </c>
      <c r="F923" s="2">
        <v>35192</v>
      </c>
      <c r="G923" s="2" t="s">
        <v>19</v>
      </c>
      <c r="H923" s="2" t="s">
        <v>17</v>
      </c>
      <c r="I923" s="2" t="s">
        <v>132</v>
      </c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 t="s">
        <v>3528</v>
      </c>
      <c r="W923" s="2"/>
      <c r="X923" s="2"/>
      <c r="Y923" s="2"/>
      <c r="Z923" s="2"/>
      <c r="AA923" s="2"/>
      <c r="AB923" s="2"/>
      <c r="AC923" s="2" t="s">
        <v>3162</v>
      </c>
      <c r="AD923" s="2" t="s">
        <v>3162</v>
      </c>
      <c r="AE923" s="2" t="s">
        <v>3162</v>
      </c>
      <c r="AF923" s="2" t="s">
        <v>3162</v>
      </c>
      <c r="AG923" s="2" t="s">
        <v>3162</v>
      </c>
      <c r="AH923" s="2"/>
    </row>
    <row r="924" spans="1:34" x14ac:dyDescent="0.25">
      <c r="A924" s="2">
        <v>336299</v>
      </c>
      <c r="B924" s="2" t="s">
        <v>2524</v>
      </c>
      <c r="C924" s="2" t="s">
        <v>822</v>
      </c>
      <c r="D924" s="2" t="s">
        <v>974</v>
      </c>
      <c r="E924" s="2" t="s">
        <v>77</v>
      </c>
      <c r="F924" s="2">
        <v>33878</v>
      </c>
      <c r="G924" s="2" t="s">
        <v>313</v>
      </c>
      <c r="H924" s="2" t="s">
        <v>17</v>
      </c>
      <c r="I924" s="2" t="s">
        <v>132</v>
      </c>
      <c r="J924" s="2" t="s">
        <v>1080</v>
      </c>
      <c r="K924" s="2"/>
      <c r="L924" s="2" t="s">
        <v>19</v>
      </c>
      <c r="M924" s="2"/>
      <c r="N924" s="2"/>
      <c r="O924" s="2"/>
      <c r="P924" s="2"/>
      <c r="Q924" s="2"/>
      <c r="R924" s="2"/>
      <c r="S924" s="2"/>
      <c r="T924" s="2"/>
      <c r="U924" s="2"/>
      <c r="V924" s="2" t="s">
        <v>3528</v>
      </c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 t="s">
        <v>3162</v>
      </c>
      <c r="AH924" s="2"/>
    </row>
    <row r="925" spans="1:34" x14ac:dyDescent="0.25">
      <c r="A925" s="2">
        <v>336407</v>
      </c>
      <c r="B925" s="2" t="s">
        <v>2335</v>
      </c>
      <c r="C925" s="2" t="s">
        <v>485</v>
      </c>
      <c r="D925" s="2" t="s">
        <v>830</v>
      </c>
      <c r="E925" s="2" t="s">
        <v>77</v>
      </c>
      <c r="F925" s="2">
        <v>36526</v>
      </c>
      <c r="G925" s="2" t="s">
        <v>322</v>
      </c>
      <c r="H925" s="2" t="s">
        <v>17</v>
      </c>
      <c r="I925" s="2" t="s">
        <v>132</v>
      </c>
      <c r="J925" s="2" t="s">
        <v>15</v>
      </c>
      <c r="K925" s="2"/>
      <c r="L925" s="2" t="s">
        <v>31</v>
      </c>
      <c r="M925" s="2"/>
      <c r="N925" s="2"/>
      <c r="O925" s="2"/>
      <c r="P925" s="2"/>
      <c r="Q925" s="2"/>
      <c r="R925" s="2"/>
      <c r="S925" s="2"/>
      <c r="T925" s="2"/>
      <c r="U925" s="2"/>
      <c r="V925" s="2" t="s">
        <v>3528</v>
      </c>
      <c r="W925" s="2"/>
      <c r="X925" s="2"/>
      <c r="Y925" s="2"/>
      <c r="Z925" s="2"/>
      <c r="AA925" s="2"/>
      <c r="AB925" s="2"/>
      <c r="AC925" s="2"/>
      <c r="AD925" s="2"/>
      <c r="AE925" s="2" t="s">
        <v>3162</v>
      </c>
      <c r="AF925" s="2" t="s">
        <v>3162</v>
      </c>
      <c r="AG925" s="2" t="s">
        <v>3162</v>
      </c>
      <c r="AH925" s="2"/>
    </row>
    <row r="926" spans="1:34" x14ac:dyDescent="0.25">
      <c r="A926" s="2">
        <v>336450</v>
      </c>
      <c r="B926" s="2" t="s">
        <v>2900</v>
      </c>
      <c r="C926" s="2" t="s">
        <v>615</v>
      </c>
      <c r="D926" s="2" t="s">
        <v>665</v>
      </c>
      <c r="E926" s="2" t="s">
        <v>77</v>
      </c>
      <c r="F926" s="2"/>
      <c r="G926" s="2"/>
      <c r="H926" s="2" t="s">
        <v>17</v>
      </c>
      <c r="I926" s="2" t="s">
        <v>132</v>
      </c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 t="s">
        <v>3528</v>
      </c>
      <c r="W926" s="2"/>
      <c r="X926" s="2"/>
      <c r="Y926" s="2"/>
      <c r="Z926" s="2"/>
      <c r="AA926" s="2"/>
      <c r="AB926" s="2"/>
      <c r="AC926" s="2"/>
      <c r="AD926" s="2" t="s">
        <v>3162</v>
      </c>
      <c r="AE926" s="2" t="s">
        <v>3162</v>
      </c>
      <c r="AF926" s="2" t="s">
        <v>3162</v>
      </c>
      <c r="AG926" s="2" t="s">
        <v>3162</v>
      </c>
      <c r="AH926" s="2"/>
    </row>
    <row r="927" spans="1:34" x14ac:dyDescent="0.25">
      <c r="A927" s="2">
        <v>336456</v>
      </c>
      <c r="B927" s="2" t="s">
        <v>2636</v>
      </c>
      <c r="C927" s="2" t="s">
        <v>371</v>
      </c>
      <c r="D927" s="2" t="s">
        <v>684</v>
      </c>
      <c r="E927" s="2" t="s">
        <v>77</v>
      </c>
      <c r="F927" s="2">
        <v>35446</v>
      </c>
      <c r="G927" s="2" t="s">
        <v>2489</v>
      </c>
      <c r="H927" s="2" t="s">
        <v>17</v>
      </c>
      <c r="I927" s="2" t="s">
        <v>132</v>
      </c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 t="s">
        <v>3528</v>
      </c>
      <c r="W927" s="2"/>
      <c r="X927" s="2"/>
      <c r="Y927" s="2"/>
      <c r="Z927" s="2"/>
      <c r="AA927" s="2"/>
      <c r="AB927" s="2" t="s">
        <v>3162</v>
      </c>
      <c r="AC927" s="2" t="s">
        <v>3162</v>
      </c>
      <c r="AD927" s="2" t="s">
        <v>3162</v>
      </c>
      <c r="AE927" s="2" t="s">
        <v>3162</v>
      </c>
      <c r="AF927" s="2" t="s">
        <v>3162</v>
      </c>
      <c r="AG927" s="2" t="s">
        <v>3162</v>
      </c>
      <c r="AH927" s="2"/>
    </row>
    <row r="928" spans="1:34" x14ac:dyDescent="0.25">
      <c r="A928" s="2">
        <v>336551</v>
      </c>
      <c r="B928" s="2" t="s">
        <v>2238</v>
      </c>
      <c r="C928" s="2" t="s">
        <v>214</v>
      </c>
      <c r="D928" s="2" t="s">
        <v>2239</v>
      </c>
      <c r="E928" s="2" t="s">
        <v>78</v>
      </c>
      <c r="F928" s="2">
        <v>34888</v>
      </c>
      <c r="G928" s="2" t="s">
        <v>2240</v>
      </c>
      <c r="H928" s="2" t="s">
        <v>17</v>
      </c>
      <c r="I928" s="2" t="s">
        <v>132</v>
      </c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 t="s">
        <v>3528</v>
      </c>
      <c r="W928" s="2"/>
      <c r="X928" s="2"/>
      <c r="Y928" s="2"/>
      <c r="Z928" s="2"/>
      <c r="AA928" s="2"/>
      <c r="AB928" s="2"/>
      <c r="AC928" s="2" t="s">
        <v>3162</v>
      </c>
      <c r="AD928" s="2" t="s">
        <v>3162</v>
      </c>
      <c r="AE928" s="2" t="s">
        <v>3162</v>
      </c>
      <c r="AF928" s="2" t="s">
        <v>3162</v>
      </c>
      <c r="AG928" s="2" t="s">
        <v>3162</v>
      </c>
      <c r="AH928" s="2"/>
    </row>
    <row r="929" spans="1:34" x14ac:dyDescent="0.25">
      <c r="A929" s="2">
        <v>336611</v>
      </c>
      <c r="B929" s="2" t="s">
        <v>2891</v>
      </c>
      <c r="C929" s="2" t="s">
        <v>214</v>
      </c>
      <c r="D929" s="2" t="s">
        <v>588</v>
      </c>
      <c r="E929" s="2" t="s">
        <v>78</v>
      </c>
      <c r="F929" s="2">
        <v>33109</v>
      </c>
      <c r="G929" s="2" t="s">
        <v>19</v>
      </c>
      <c r="H929" s="2" t="s">
        <v>17</v>
      </c>
      <c r="I929" s="2" t="s">
        <v>132</v>
      </c>
      <c r="J929" s="2" t="s">
        <v>15</v>
      </c>
      <c r="K929" s="2"/>
      <c r="L929" s="2" t="s">
        <v>19</v>
      </c>
      <c r="M929" s="2"/>
      <c r="N929" s="2"/>
      <c r="O929" s="2"/>
      <c r="P929" s="2"/>
      <c r="Q929" s="2"/>
      <c r="R929" s="2"/>
      <c r="S929" s="2"/>
      <c r="T929" s="2"/>
      <c r="U929" s="2"/>
      <c r="V929" s="2" t="s">
        <v>3528</v>
      </c>
      <c r="W929" s="2"/>
      <c r="X929" s="2"/>
      <c r="Y929" s="2"/>
      <c r="Z929" s="2"/>
      <c r="AA929" s="2"/>
      <c r="AB929" s="2"/>
      <c r="AC929" s="2"/>
      <c r="AD929" s="2"/>
      <c r="AE929" s="2" t="s">
        <v>3162</v>
      </c>
      <c r="AF929" s="2" t="s">
        <v>3162</v>
      </c>
      <c r="AG929" s="2" t="s">
        <v>3162</v>
      </c>
      <c r="AH929" s="2"/>
    </row>
    <row r="930" spans="1:34" x14ac:dyDescent="0.25">
      <c r="A930" s="2">
        <v>336724</v>
      </c>
      <c r="B930" s="2" t="s">
        <v>2129</v>
      </c>
      <c r="C930" s="2" t="s">
        <v>2130</v>
      </c>
      <c r="D930" s="2" t="s">
        <v>353</v>
      </c>
      <c r="E930" s="2" t="s">
        <v>77</v>
      </c>
      <c r="F930" s="2">
        <v>33604</v>
      </c>
      <c r="G930" s="2" t="s">
        <v>19</v>
      </c>
      <c r="H930" s="2" t="s">
        <v>17</v>
      </c>
      <c r="I930" s="2" t="s">
        <v>132</v>
      </c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 t="s">
        <v>3528</v>
      </c>
      <c r="W930" s="2"/>
      <c r="X930" s="2"/>
      <c r="Y930" s="2"/>
      <c r="Z930" s="2"/>
      <c r="AA930" s="2"/>
      <c r="AB930" s="2" t="s">
        <v>3162</v>
      </c>
      <c r="AC930" s="2" t="s">
        <v>3162</v>
      </c>
      <c r="AD930" s="2" t="s">
        <v>3162</v>
      </c>
      <c r="AE930" s="2" t="s">
        <v>3162</v>
      </c>
      <c r="AF930" s="2" t="s">
        <v>3162</v>
      </c>
      <c r="AG930" s="2" t="s">
        <v>3162</v>
      </c>
      <c r="AH930" s="2"/>
    </row>
    <row r="931" spans="1:34" x14ac:dyDescent="0.25">
      <c r="A931" s="2">
        <v>336881</v>
      </c>
      <c r="B931" s="2" t="s">
        <v>2816</v>
      </c>
      <c r="C931" s="2" t="s">
        <v>228</v>
      </c>
      <c r="D931" s="2" t="s">
        <v>228</v>
      </c>
      <c r="E931" s="2" t="s">
        <v>77</v>
      </c>
      <c r="F931" s="2">
        <v>36893</v>
      </c>
      <c r="G931" s="2" t="s">
        <v>19</v>
      </c>
      <c r="H931" s="2" t="s">
        <v>17</v>
      </c>
      <c r="I931" s="2" t="s">
        <v>132</v>
      </c>
      <c r="J931" s="2" t="s">
        <v>1080</v>
      </c>
      <c r="K931" s="2"/>
      <c r="L931" s="2" t="s">
        <v>19</v>
      </c>
      <c r="M931" s="2"/>
      <c r="N931" s="2"/>
      <c r="O931" s="2"/>
      <c r="P931" s="2"/>
      <c r="Q931" s="2"/>
      <c r="R931" s="2"/>
      <c r="S931" s="2"/>
      <c r="T931" s="2"/>
      <c r="U931" s="2"/>
      <c r="V931" s="2" t="s">
        <v>3528</v>
      </c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 t="s">
        <v>3162</v>
      </c>
      <c r="AH931" s="2"/>
    </row>
    <row r="932" spans="1:34" x14ac:dyDescent="0.25">
      <c r="A932" s="2">
        <v>336921</v>
      </c>
      <c r="B932" s="2" t="s">
        <v>3002</v>
      </c>
      <c r="C932" s="2" t="s">
        <v>399</v>
      </c>
      <c r="D932" s="2" t="s">
        <v>401</v>
      </c>
      <c r="E932" s="2" t="s">
        <v>77</v>
      </c>
      <c r="F932" s="2">
        <v>36553</v>
      </c>
      <c r="G932" s="2" t="s">
        <v>19</v>
      </c>
      <c r="H932" s="2" t="s">
        <v>17</v>
      </c>
      <c r="I932" s="2" t="s">
        <v>132</v>
      </c>
      <c r="J932" s="2" t="s">
        <v>1080</v>
      </c>
      <c r="K932" s="2"/>
      <c r="L932" s="2" t="s">
        <v>19</v>
      </c>
      <c r="M932" s="2"/>
      <c r="N932" s="2"/>
      <c r="O932" s="2"/>
      <c r="P932" s="2"/>
      <c r="Q932" s="2"/>
      <c r="R932" s="2"/>
      <c r="S932" s="2"/>
      <c r="T932" s="2"/>
      <c r="U932" s="2"/>
      <c r="V932" s="2" t="s">
        <v>3528</v>
      </c>
      <c r="W932" s="2"/>
      <c r="X932" s="2"/>
      <c r="Y932" s="2"/>
      <c r="Z932" s="2"/>
      <c r="AA932" s="2"/>
      <c r="AB932" s="2"/>
      <c r="AC932" s="2"/>
      <c r="AD932" s="2"/>
      <c r="AE932" s="2" t="s">
        <v>3162</v>
      </c>
      <c r="AF932" s="2" t="s">
        <v>3162</v>
      </c>
      <c r="AG932" s="2" t="s">
        <v>3162</v>
      </c>
      <c r="AH932" s="2"/>
    </row>
    <row r="933" spans="1:34" x14ac:dyDescent="0.25">
      <c r="A933" s="2">
        <v>336924</v>
      </c>
      <c r="B933" s="2" t="s">
        <v>2999</v>
      </c>
      <c r="C933" s="2" t="s">
        <v>271</v>
      </c>
      <c r="D933" s="2" t="s">
        <v>496</v>
      </c>
      <c r="E933" s="2" t="s">
        <v>77</v>
      </c>
      <c r="F933" s="2">
        <v>32381</v>
      </c>
      <c r="G933" s="2" t="s">
        <v>19</v>
      </c>
      <c r="H933" s="2" t="s">
        <v>17</v>
      </c>
      <c r="I933" s="2" t="s">
        <v>132</v>
      </c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 t="s">
        <v>3528</v>
      </c>
      <c r="W933" s="2"/>
      <c r="X933" s="2"/>
      <c r="Y933" s="2"/>
      <c r="Z933" s="2"/>
      <c r="AA933" s="2"/>
      <c r="AB933" s="2"/>
      <c r="AC933" s="2"/>
      <c r="AD933" s="2"/>
      <c r="AE933" s="2"/>
      <c r="AF933" s="2" t="s">
        <v>3162</v>
      </c>
      <c r="AG933" s="2" t="s">
        <v>3162</v>
      </c>
      <c r="AH933" s="2"/>
    </row>
    <row r="934" spans="1:34" x14ac:dyDescent="0.25">
      <c r="A934" s="2">
        <v>336962</v>
      </c>
      <c r="B934" s="2" t="s">
        <v>2357</v>
      </c>
      <c r="C934" s="2" t="s">
        <v>214</v>
      </c>
      <c r="D934" s="2" t="s">
        <v>394</v>
      </c>
      <c r="E934" s="2" t="s">
        <v>77</v>
      </c>
      <c r="F934" s="2">
        <v>36346</v>
      </c>
      <c r="G934" s="2" t="s">
        <v>2358</v>
      </c>
      <c r="H934" s="2" t="s">
        <v>17</v>
      </c>
      <c r="I934" s="2" t="s">
        <v>132</v>
      </c>
      <c r="J934" s="2" t="s">
        <v>1080</v>
      </c>
      <c r="K934" s="2"/>
      <c r="L934" s="2" t="s">
        <v>31</v>
      </c>
      <c r="M934" s="2"/>
      <c r="N934" s="2"/>
      <c r="O934" s="2"/>
      <c r="P934" s="2"/>
      <c r="Q934" s="2"/>
      <c r="R934" s="2"/>
      <c r="S934" s="2"/>
      <c r="T934" s="2"/>
      <c r="U934" s="2"/>
      <c r="V934" s="2" t="s">
        <v>3528</v>
      </c>
      <c r="W934" s="2"/>
      <c r="X934" s="2"/>
      <c r="Y934" s="2"/>
      <c r="Z934" s="2"/>
      <c r="AA934" s="2"/>
      <c r="AB934" s="2"/>
      <c r="AC934" s="2"/>
      <c r="AD934" s="2"/>
      <c r="AE934" s="2" t="s">
        <v>3162</v>
      </c>
      <c r="AF934" s="2" t="s">
        <v>3162</v>
      </c>
      <c r="AG934" s="2" t="s">
        <v>3162</v>
      </c>
      <c r="AH934" s="2"/>
    </row>
    <row r="935" spans="1:34" x14ac:dyDescent="0.25">
      <c r="A935" s="2">
        <v>336964</v>
      </c>
      <c r="B935" s="2" t="s">
        <v>2873</v>
      </c>
      <c r="C935" s="2" t="s">
        <v>831</v>
      </c>
      <c r="D935" s="2" t="s">
        <v>303</v>
      </c>
      <c r="E935" s="2" t="s">
        <v>77</v>
      </c>
      <c r="F935" s="2">
        <v>36901</v>
      </c>
      <c r="G935" s="2" t="s">
        <v>19</v>
      </c>
      <c r="H935" s="2" t="s">
        <v>17</v>
      </c>
      <c r="I935" s="2" t="s">
        <v>132</v>
      </c>
      <c r="J935" s="2" t="s">
        <v>1110</v>
      </c>
      <c r="K935" s="2"/>
      <c r="L935" s="2" t="s">
        <v>31</v>
      </c>
      <c r="M935" s="2"/>
      <c r="N935" s="2"/>
      <c r="O935" s="2"/>
      <c r="P935" s="2"/>
      <c r="Q935" s="2"/>
      <c r="R935" s="2"/>
      <c r="S935" s="2"/>
      <c r="T935" s="2"/>
      <c r="U935" s="2"/>
      <c r="V935" s="2" t="s">
        <v>3528</v>
      </c>
      <c r="W935" s="2"/>
      <c r="X935" s="2"/>
      <c r="Y935" s="2"/>
      <c r="Z935" s="2"/>
      <c r="AA935" s="2"/>
      <c r="AB935" s="2"/>
      <c r="AC935" s="2"/>
      <c r="AD935" s="2"/>
      <c r="AE935" s="2" t="s">
        <v>3162</v>
      </c>
      <c r="AF935" s="2" t="s">
        <v>3162</v>
      </c>
      <c r="AG935" s="2" t="s">
        <v>3162</v>
      </c>
      <c r="AH935" s="2"/>
    </row>
    <row r="936" spans="1:34" x14ac:dyDescent="0.25">
      <c r="A936" s="2">
        <v>337231</v>
      </c>
      <c r="B936" s="2" t="s">
        <v>2869</v>
      </c>
      <c r="C936" s="2" t="s">
        <v>2870</v>
      </c>
      <c r="D936" s="2" t="s">
        <v>301</v>
      </c>
      <c r="E936" s="2" t="s">
        <v>77</v>
      </c>
      <c r="F936" s="2">
        <v>35711</v>
      </c>
      <c r="G936" s="2" t="s">
        <v>19</v>
      </c>
      <c r="H936" s="2" t="s">
        <v>17</v>
      </c>
      <c r="I936" s="2" t="s">
        <v>132</v>
      </c>
      <c r="J936" s="2" t="s">
        <v>15</v>
      </c>
      <c r="K936" s="2"/>
      <c r="L936" s="2" t="s">
        <v>19</v>
      </c>
      <c r="M936" s="2"/>
      <c r="N936" s="2"/>
      <c r="O936" s="2"/>
      <c r="P936" s="2"/>
      <c r="Q936" s="2"/>
      <c r="R936" s="2"/>
      <c r="S936" s="2"/>
      <c r="T936" s="2"/>
      <c r="U936" s="2"/>
      <c r="V936" s="2" t="s">
        <v>3528</v>
      </c>
      <c r="W936" s="2"/>
      <c r="X936" s="2"/>
      <c r="Y936" s="2"/>
      <c r="Z936" s="2"/>
      <c r="AA936" s="2"/>
      <c r="AB936" s="2"/>
      <c r="AC936" s="2"/>
      <c r="AD936" s="2"/>
      <c r="AE936" s="2"/>
      <c r="AF936" s="2" t="s">
        <v>3162</v>
      </c>
      <c r="AG936" s="2" t="s">
        <v>3162</v>
      </c>
      <c r="AH936" s="2"/>
    </row>
    <row r="937" spans="1:34" x14ac:dyDescent="0.25">
      <c r="A937" s="2">
        <v>337297</v>
      </c>
      <c r="B937" s="2" t="s">
        <v>2533</v>
      </c>
      <c r="C937" s="2" t="s">
        <v>701</v>
      </c>
      <c r="D937" s="2"/>
      <c r="E937" s="2" t="s">
        <v>77</v>
      </c>
      <c r="F937" s="2"/>
      <c r="G937" s="2"/>
      <c r="H937" s="2" t="s">
        <v>17</v>
      </c>
      <c r="I937" s="2" t="s">
        <v>132</v>
      </c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 t="s">
        <v>3528</v>
      </c>
      <c r="W937" s="2"/>
      <c r="X937" s="2"/>
      <c r="Y937" s="2"/>
      <c r="Z937" s="2"/>
      <c r="AA937" s="2"/>
      <c r="AB937" s="2"/>
      <c r="AC937" s="2" t="s">
        <v>3162</v>
      </c>
      <c r="AD937" s="2" t="s">
        <v>3162</v>
      </c>
      <c r="AE937" s="2" t="s">
        <v>3162</v>
      </c>
      <c r="AF937" s="2" t="s">
        <v>3162</v>
      </c>
      <c r="AG937" s="2" t="s">
        <v>3162</v>
      </c>
      <c r="AH937" s="2"/>
    </row>
    <row r="938" spans="1:34" x14ac:dyDescent="0.25">
      <c r="A938" s="2">
        <v>337323</v>
      </c>
      <c r="B938" s="2" t="s">
        <v>2772</v>
      </c>
      <c r="C938" s="2" t="s">
        <v>1084</v>
      </c>
      <c r="D938" s="2" t="s">
        <v>2773</v>
      </c>
      <c r="E938" s="2" t="s">
        <v>77</v>
      </c>
      <c r="F938" s="2">
        <v>32183</v>
      </c>
      <c r="G938" s="2" t="s">
        <v>887</v>
      </c>
      <c r="H938" s="2" t="s">
        <v>17</v>
      </c>
      <c r="I938" s="2" t="s">
        <v>132</v>
      </c>
      <c r="J938" s="2" t="s">
        <v>1080</v>
      </c>
      <c r="K938" s="2"/>
      <c r="L938" s="2" t="s">
        <v>19</v>
      </c>
      <c r="M938" s="2"/>
      <c r="N938" s="2"/>
      <c r="O938" s="2"/>
      <c r="P938" s="2"/>
      <c r="Q938" s="2"/>
      <c r="R938" s="2"/>
      <c r="S938" s="2"/>
      <c r="T938" s="2"/>
      <c r="U938" s="2"/>
      <c r="V938" s="2" t="s">
        <v>3528</v>
      </c>
      <c r="W938" s="2"/>
      <c r="X938" s="2"/>
      <c r="Y938" s="2"/>
      <c r="Z938" s="2"/>
      <c r="AA938" s="2"/>
      <c r="AB938" s="2"/>
      <c r="AC938" s="2"/>
      <c r="AD938" s="2"/>
      <c r="AE938" s="2"/>
      <c r="AF938" s="2" t="s">
        <v>3162</v>
      </c>
      <c r="AG938" s="2" t="s">
        <v>3162</v>
      </c>
      <c r="AH938" s="2"/>
    </row>
    <row r="939" spans="1:34" x14ac:dyDescent="0.25">
      <c r="A939" s="2">
        <v>337324</v>
      </c>
      <c r="B939" s="2" t="s">
        <v>2611</v>
      </c>
      <c r="C939" s="2" t="s">
        <v>228</v>
      </c>
      <c r="D939" s="2" t="s">
        <v>707</v>
      </c>
      <c r="E939" s="2" t="s">
        <v>77</v>
      </c>
      <c r="F939" s="2"/>
      <c r="G939" s="2"/>
      <c r="H939" s="2" t="s">
        <v>17</v>
      </c>
      <c r="I939" s="2" t="s">
        <v>132</v>
      </c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 t="s">
        <v>3528</v>
      </c>
      <c r="W939" s="2"/>
      <c r="X939" s="2"/>
      <c r="Y939" s="2"/>
      <c r="Z939" s="2"/>
      <c r="AA939" s="2"/>
      <c r="AB939" s="2"/>
      <c r="AC939" s="2" t="s">
        <v>3162</v>
      </c>
      <c r="AD939" s="2" t="s">
        <v>3162</v>
      </c>
      <c r="AE939" s="2" t="s">
        <v>3162</v>
      </c>
      <c r="AF939" s="2" t="s">
        <v>3162</v>
      </c>
      <c r="AG939" s="2" t="s">
        <v>3162</v>
      </c>
      <c r="AH939" s="2"/>
    </row>
    <row r="940" spans="1:34" x14ac:dyDescent="0.25">
      <c r="A940" s="2">
        <v>337351</v>
      </c>
      <c r="B940" s="2" t="s">
        <v>2944</v>
      </c>
      <c r="C940" s="2" t="s">
        <v>232</v>
      </c>
      <c r="D940" s="2" t="s">
        <v>303</v>
      </c>
      <c r="E940" s="2" t="s">
        <v>77</v>
      </c>
      <c r="F940" s="2">
        <v>36892</v>
      </c>
      <c r="G940" s="2" t="s">
        <v>505</v>
      </c>
      <c r="H940" s="2" t="s">
        <v>17</v>
      </c>
      <c r="I940" s="2" t="s">
        <v>132</v>
      </c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 t="s">
        <v>3528</v>
      </c>
      <c r="W940" s="2"/>
      <c r="X940" s="2"/>
      <c r="Y940" s="2"/>
      <c r="Z940" s="2"/>
      <c r="AA940" s="2"/>
      <c r="AB940" s="2"/>
      <c r="AC940" s="2" t="s">
        <v>3162</v>
      </c>
      <c r="AD940" s="2" t="s">
        <v>3162</v>
      </c>
      <c r="AE940" s="2" t="s">
        <v>3162</v>
      </c>
      <c r="AF940" s="2" t="s">
        <v>3162</v>
      </c>
      <c r="AG940" s="2" t="s">
        <v>3162</v>
      </c>
      <c r="AH940" s="2"/>
    </row>
    <row r="941" spans="1:34" x14ac:dyDescent="0.25">
      <c r="A941" s="2">
        <v>337459</v>
      </c>
      <c r="B941" s="2" t="s">
        <v>2877</v>
      </c>
      <c r="C941" s="2" t="s">
        <v>345</v>
      </c>
      <c r="D941" s="2" t="s">
        <v>2878</v>
      </c>
      <c r="E941" s="2" t="s">
        <v>78</v>
      </c>
      <c r="F941" s="2">
        <v>33709</v>
      </c>
      <c r="G941" s="2" t="s">
        <v>2879</v>
      </c>
      <c r="H941" s="2" t="s">
        <v>17</v>
      </c>
      <c r="I941" s="2" t="s">
        <v>132</v>
      </c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 t="s">
        <v>3528</v>
      </c>
      <c r="W941" s="2"/>
      <c r="X941" s="2"/>
      <c r="Y941" s="2"/>
      <c r="Z941" s="2"/>
      <c r="AA941" s="2"/>
      <c r="AB941" s="2" t="s">
        <v>3162</v>
      </c>
      <c r="AC941" s="2" t="s">
        <v>3162</v>
      </c>
      <c r="AD941" s="2" t="s">
        <v>3162</v>
      </c>
      <c r="AE941" s="2" t="s">
        <v>3162</v>
      </c>
      <c r="AF941" s="2" t="s">
        <v>3162</v>
      </c>
      <c r="AG941" s="2" t="s">
        <v>3162</v>
      </c>
      <c r="AH941" s="2"/>
    </row>
    <row r="942" spans="1:34" x14ac:dyDescent="0.25">
      <c r="A942" s="2">
        <v>337462</v>
      </c>
      <c r="B942" s="2" t="s">
        <v>2190</v>
      </c>
      <c r="C942" s="2" t="s">
        <v>244</v>
      </c>
      <c r="D942" s="2" t="s">
        <v>367</v>
      </c>
      <c r="E942" s="2" t="s">
        <v>78</v>
      </c>
      <c r="F942" s="2"/>
      <c r="G942" s="2"/>
      <c r="H942" s="2" t="s">
        <v>17</v>
      </c>
      <c r="I942" s="2" t="s">
        <v>132</v>
      </c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 t="s">
        <v>3528</v>
      </c>
      <c r="W942" s="2"/>
      <c r="X942" s="2"/>
      <c r="Y942" s="2"/>
      <c r="Z942" s="2"/>
      <c r="AA942" s="2"/>
      <c r="AB942" s="2" t="s">
        <v>3162</v>
      </c>
      <c r="AC942" s="2" t="s">
        <v>3162</v>
      </c>
      <c r="AD942" s="2" t="s">
        <v>3162</v>
      </c>
      <c r="AE942" s="2" t="s">
        <v>3162</v>
      </c>
      <c r="AF942" s="2" t="s">
        <v>3162</v>
      </c>
      <c r="AG942" s="2" t="s">
        <v>3162</v>
      </c>
      <c r="AH942" s="2"/>
    </row>
    <row r="943" spans="1:34" x14ac:dyDescent="0.25">
      <c r="A943" s="2">
        <v>337477</v>
      </c>
      <c r="B943" s="2" t="s">
        <v>2391</v>
      </c>
      <c r="C943" s="2" t="s">
        <v>888</v>
      </c>
      <c r="D943" s="2" t="s">
        <v>359</v>
      </c>
      <c r="E943" s="2" t="s">
        <v>78</v>
      </c>
      <c r="F943" s="2">
        <v>32431</v>
      </c>
      <c r="G943" s="2" t="s">
        <v>2392</v>
      </c>
      <c r="H943" s="2" t="s">
        <v>17</v>
      </c>
      <c r="I943" s="2" t="s">
        <v>132</v>
      </c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 t="s">
        <v>3528</v>
      </c>
      <c r="W943" s="2"/>
      <c r="X943" s="2"/>
      <c r="Y943" s="2"/>
      <c r="Z943" s="2"/>
      <c r="AA943" s="2"/>
      <c r="AB943" s="2" t="s">
        <v>3162</v>
      </c>
      <c r="AC943" s="2" t="s">
        <v>3162</v>
      </c>
      <c r="AD943" s="2" t="s">
        <v>3162</v>
      </c>
      <c r="AE943" s="2" t="s">
        <v>3162</v>
      </c>
      <c r="AF943" s="2" t="s">
        <v>3162</v>
      </c>
      <c r="AG943" s="2" t="s">
        <v>3162</v>
      </c>
      <c r="AH943" s="2"/>
    </row>
    <row r="944" spans="1:34" x14ac:dyDescent="0.25">
      <c r="A944" s="2">
        <v>337526</v>
      </c>
      <c r="B944" s="2" t="s">
        <v>2612</v>
      </c>
      <c r="C944" s="2" t="s">
        <v>339</v>
      </c>
      <c r="D944" s="2" t="s">
        <v>794</v>
      </c>
      <c r="E944" s="2" t="s">
        <v>77</v>
      </c>
      <c r="F944" s="2">
        <v>29368</v>
      </c>
      <c r="G944" s="2" t="s">
        <v>19</v>
      </c>
      <c r="H944" s="2" t="s">
        <v>17</v>
      </c>
      <c r="I944" s="2" t="s">
        <v>132</v>
      </c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 t="s">
        <v>3528</v>
      </c>
      <c r="W944" s="2"/>
      <c r="X944" s="2"/>
      <c r="Y944" s="2"/>
      <c r="Z944" s="2"/>
      <c r="AA944" s="2"/>
      <c r="AB944" s="2" t="s">
        <v>3162</v>
      </c>
      <c r="AC944" s="2" t="s">
        <v>3162</v>
      </c>
      <c r="AD944" s="2" t="s">
        <v>3162</v>
      </c>
      <c r="AE944" s="2" t="s">
        <v>3162</v>
      </c>
      <c r="AF944" s="2" t="s">
        <v>3162</v>
      </c>
      <c r="AG944" s="2" t="s">
        <v>3162</v>
      </c>
      <c r="AH944" s="2"/>
    </row>
    <row r="945" spans="1:34" x14ac:dyDescent="0.25">
      <c r="A945" s="2">
        <v>337532</v>
      </c>
      <c r="B945" s="2" t="s">
        <v>2946</v>
      </c>
      <c r="C945" s="2" t="s">
        <v>321</v>
      </c>
      <c r="D945" s="2" t="s">
        <v>1421</v>
      </c>
      <c r="E945" s="2" t="s">
        <v>78</v>
      </c>
      <c r="F945" s="2">
        <v>31257</v>
      </c>
      <c r="G945" s="2" t="s">
        <v>2947</v>
      </c>
      <c r="H945" s="2" t="s">
        <v>17</v>
      </c>
      <c r="I945" s="2" t="s">
        <v>132</v>
      </c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 t="s">
        <v>3528</v>
      </c>
      <c r="W945" s="2"/>
      <c r="X945" s="2"/>
      <c r="Y945" s="2"/>
      <c r="Z945" s="2"/>
      <c r="AA945" s="2"/>
      <c r="AB945" s="2"/>
      <c r="AC945" s="2" t="s">
        <v>3162</v>
      </c>
      <c r="AD945" s="2" t="s">
        <v>3162</v>
      </c>
      <c r="AE945" s="2" t="s">
        <v>3162</v>
      </c>
      <c r="AF945" s="2" t="s">
        <v>3162</v>
      </c>
      <c r="AG945" s="2" t="s">
        <v>3162</v>
      </c>
      <c r="AH945" s="2"/>
    </row>
    <row r="946" spans="1:34" x14ac:dyDescent="0.25">
      <c r="A946" s="2">
        <v>337551</v>
      </c>
      <c r="B946" s="2" t="s">
        <v>2884</v>
      </c>
      <c r="C946" s="2" t="s">
        <v>267</v>
      </c>
      <c r="D946" s="2" t="s">
        <v>2885</v>
      </c>
      <c r="E946" s="2" t="s">
        <v>78</v>
      </c>
      <c r="F946" s="2">
        <v>33316</v>
      </c>
      <c r="G946" s="2" t="s">
        <v>756</v>
      </c>
      <c r="H946" s="2" t="s">
        <v>17</v>
      </c>
      <c r="I946" s="2" t="s">
        <v>132</v>
      </c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 t="s">
        <v>3528</v>
      </c>
      <c r="W946" s="2"/>
      <c r="X946" s="2"/>
      <c r="Y946" s="2"/>
      <c r="Z946" s="2"/>
      <c r="AA946" s="2"/>
      <c r="AB946" s="2" t="s">
        <v>3162</v>
      </c>
      <c r="AC946" s="2" t="s">
        <v>3162</v>
      </c>
      <c r="AD946" s="2" t="s">
        <v>3162</v>
      </c>
      <c r="AE946" s="2" t="s">
        <v>3162</v>
      </c>
      <c r="AF946" s="2" t="s">
        <v>3162</v>
      </c>
      <c r="AG946" s="2" t="s">
        <v>3162</v>
      </c>
      <c r="AH946" s="2"/>
    </row>
    <row r="947" spans="1:34" x14ac:dyDescent="0.25">
      <c r="A947" s="2">
        <v>337559</v>
      </c>
      <c r="B947" s="2" t="s">
        <v>2640</v>
      </c>
      <c r="C947" s="2" t="s">
        <v>267</v>
      </c>
      <c r="D947" s="2" t="s">
        <v>297</v>
      </c>
      <c r="E947" s="2" t="s">
        <v>77</v>
      </c>
      <c r="F947" s="2">
        <v>33265</v>
      </c>
      <c r="G947" s="2" t="s">
        <v>19</v>
      </c>
      <c r="H947" s="2" t="s">
        <v>17</v>
      </c>
      <c r="I947" s="2" t="s">
        <v>132</v>
      </c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 t="s">
        <v>3528</v>
      </c>
      <c r="W947" s="2"/>
      <c r="X947" s="2"/>
      <c r="Y947" s="2"/>
      <c r="Z947" s="2"/>
      <c r="AA947" s="2"/>
      <c r="AB947" s="2"/>
      <c r="AC947" s="2"/>
      <c r="AD947" s="2" t="s">
        <v>3162</v>
      </c>
      <c r="AE947" s="2" t="s">
        <v>3162</v>
      </c>
      <c r="AF947" s="2" t="s">
        <v>3162</v>
      </c>
      <c r="AG947" s="2" t="s">
        <v>3162</v>
      </c>
      <c r="AH947" s="2"/>
    </row>
    <row r="948" spans="1:34" x14ac:dyDescent="0.25">
      <c r="A948" s="2">
        <v>337593</v>
      </c>
      <c r="B948" s="2" t="s">
        <v>2247</v>
      </c>
      <c r="C948" s="2" t="s">
        <v>612</v>
      </c>
      <c r="D948" s="2" t="s">
        <v>2248</v>
      </c>
      <c r="E948" s="2" t="s">
        <v>78</v>
      </c>
      <c r="F948" s="2">
        <v>31783</v>
      </c>
      <c r="G948" s="2" t="s">
        <v>41</v>
      </c>
      <c r="H948" s="2" t="s">
        <v>17</v>
      </c>
      <c r="I948" s="2" t="s">
        <v>132</v>
      </c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 t="s">
        <v>3528</v>
      </c>
      <c r="W948" s="2"/>
      <c r="X948" s="2"/>
      <c r="Y948" s="2"/>
      <c r="Z948" s="2"/>
      <c r="AA948" s="2"/>
      <c r="AB948" s="2" t="s">
        <v>3162</v>
      </c>
      <c r="AC948" s="2" t="s">
        <v>3162</v>
      </c>
      <c r="AD948" s="2" t="s">
        <v>3162</v>
      </c>
      <c r="AE948" s="2" t="s">
        <v>3162</v>
      </c>
      <c r="AF948" s="2" t="s">
        <v>3162</v>
      </c>
      <c r="AG948" s="2" t="s">
        <v>3162</v>
      </c>
      <c r="AH948" s="2"/>
    </row>
    <row r="949" spans="1:34" x14ac:dyDescent="0.25">
      <c r="A949" s="2">
        <v>337618</v>
      </c>
      <c r="B949" s="2" t="s">
        <v>2783</v>
      </c>
      <c r="C949" s="2" t="s">
        <v>2784</v>
      </c>
      <c r="D949" s="2" t="s">
        <v>212</v>
      </c>
      <c r="E949" s="2" t="s">
        <v>78</v>
      </c>
      <c r="F949" s="2"/>
      <c r="G949" s="2"/>
      <c r="H949" s="2" t="s">
        <v>17</v>
      </c>
      <c r="I949" s="2" t="s">
        <v>132</v>
      </c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 t="s">
        <v>3528</v>
      </c>
      <c r="W949" s="2"/>
      <c r="X949" s="2"/>
      <c r="Y949" s="2"/>
      <c r="Z949" s="2"/>
      <c r="AA949" s="2"/>
      <c r="AB949" s="2" t="s">
        <v>3162</v>
      </c>
      <c r="AC949" s="2" t="s">
        <v>3162</v>
      </c>
      <c r="AD949" s="2" t="s">
        <v>3162</v>
      </c>
      <c r="AE949" s="2" t="s">
        <v>3162</v>
      </c>
      <c r="AF949" s="2" t="s">
        <v>3162</v>
      </c>
      <c r="AG949" s="2" t="s">
        <v>3162</v>
      </c>
      <c r="AH949" s="2"/>
    </row>
    <row r="950" spans="1:34" x14ac:dyDescent="0.25">
      <c r="A950" s="2">
        <v>337632</v>
      </c>
      <c r="B950" s="2" t="s">
        <v>2433</v>
      </c>
      <c r="C950" s="2" t="s">
        <v>211</v>
      </c>
      <c r="D950" s="2" t="s">
        <v>2948</v>
      </c>
      <c r="E950" s="2" t="s">
        <v>78</v>
      </c>
      <c r="F950" s="2">
        <v>32509</v>
      </c>
      <c r="G950" s="2" t="s">
        <v>546</v>
      </c>
      <c r="H950" s="2" t="s">
        <v>17</v>
      </c>
      <c r="I950" s="2" t="s">
        <v>132</v>
      </c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 t="s">
        <v>3528</v>
      </c>
      <c r="W950" s="2"/>
      <c r="X950" s="2"/>
      <c r="Y950" s="2"/>
      <c r="Z950" s="2"/>
      <c r="AA950" s="2"/>
      <c r="AB950" s="2" t="s">
        <v>3162</v>
      </c>
      <c r="AC950" s="2" t="s">
        <v>3162</v>
      </c>
      <c r="AD950" s="2" t="s">
        <v>3162</v>
      </c>
      <c r="AE950" s="2" t="s">
        <v>3162</v>
      </c>
      <c r="AF950" s="2" t="s">
        <v>3162</v>
      </c>
      <c r="AG950" s="2" t="s">
        <v>3162</v>
      </c>
      <c r="AH950" s="2"/>
    </row>
    <row r="951" spans="1:34" x14ac:dyDescent="0.25">
      <c r="A951" s="2">
        <v>337633</v>
      </c>
      <c r="B951" s="2" t="s">
        <v>2886</v>
      </c>
      <c r="C951" s="2" t="s">
        <v>340</v>
      </c>
      <c r="D951" s="2" t="s">
        <v>2887</v>
      </c>
      <c r="E951" s="2" t="s">
        <v>78</v>
      </c>
      <c r="F951" s="2">
        <v>31109</v>
      </c>
      <c r="G951" s="2" t="s">
        <v>2888</v>
      </c>
      <c r="H951" s="2" t="s">
        <v>17</v>
      </c>
      <c r="I951" s="2" t="s">
        <v>132</v>
      </c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 t="s">
        <v>3528</v>
      </c>
      <c r="W951" s="2"/>
      <c r="X951" s="2"/>
      <c r="Y951" s="2"/>
      <c r="Z951" s="2"/>
      <c r="AA951" s="2"/>
      <c r="AB951" s="2"/>
      <c r="AC951" s="2" t="s">
        <v>3162</v>
      </c>
      <c r="AD951" s="2" t="s">
        <v>3162</v>
      </c>
      <c r="AE951" s="2" t="s">
        <v>3162</v>
      </c>
      <c r="AF951" s="2" t="s">
        <v>3162</v>
      </c>
      <c r="AG951" s="2" t="s">
        <v>3162</v>
      </c>
      <c r="AH951" s="2"/>
    </row>
    <row r="952" spans="1:34" x14ac:dyDescent="0.25">
      <c r="A952" s="2">
        <v>337704</v>
      </c>
      <c r="B952" s="2" t="s">
        <v>2575</v>
      </c>
      <c r="C952" s="2" t="s">
        <v>371</v>
      </c>
      <c r="D952" s="2" t="s">
        <v>3028</v>
      </c>
      <c r="E952" s="2" t="s">
        <v>77</v>
      </c>
      <c r="F952" s="2">
        <v>30621</v>
      </c>
      <c r="G952" s="2" t="s">
        <v>2725</v>
      </c>
      <c r="H952" s="2" t="s">
        <v>17</v>
      </c>
      <c r="I952" s="2" t="s">
        <v>132</v>
      </c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 t="s">
        <v>3528</v>
      </c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 t="s">
        <v>3162</v>
      </c>
      <c r="AH952" s="2"/>
    </row>
    <row r="953" spans="1:34" x14ac:dyDescent="0.25">
      <c r="A953" s="2">
        <v>337783</v>
      </c>
      <c r="B953" s="2" t="s">
        <v>2191</v>
      </c>
      <c r="C953" s="2" t="s">
        <v>321</v>
      </c>
      <c r="D953" s="2" t="s">
        <v>264</v>
      </c>
      <c r="E953" s="2" t="s">
        <v>77</v>
      </c>
      <c r="F953" s="2">
        <v>31670</v>
      </c>
      <c r="G953" s="2" t="s">
        <v>2192</v>
      </c>
      <c r="H953" s="2" t="s">
        <v>17</v>
      </c>
      <c r="I953" s="2" t="s">
        <v>132</v>
      </c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 t="s">
        <v>3528</v>
      </c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 t="s">
        <v>3162</v>
      </c>
      <c r="AH953" s="2"/>
    </row>
    <row r="954" spans="1:34" x14ac:dyDescent="0.25">
      <c r="A954" s="2">
        <v>337901</v>
      </c>
      <c r="B954" s="2" t="s">
        <v>2837</v>
      </c>
      <c r="C954" s="2" t="s">
        <v>1234</v>
      </c>
      <c r="D954" s="2" t="s">
        <v>359</v>
      </c>
      <c r="E954" s="2" t="s">
        <v>78</v>
      </c>
      <c r="F954" s="2">
        <v>32250</v>
      </c>
      <c r="G954" s="2" t="s">
        <v>71</v>
      </c>
      <c r="H954" s="2" t="s">
        <v>17</v>
      </c>
      <c r="I954" s="2" t="s">
        <v>132</v>
      </c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 t="s">
        <v>3528</v>
      </c>
      <c r="W954" s="2"/>
      <c r="X954" s="2"/>
      <c r="Y954" s="2"/>
      <c r="Z954" s="2"/>
      <c r="AA954" s="2"/>
      <c r="AB954" s="2"/>
      <c r="AC954" s="2" t="s">
        <v>3162</v>
      </c>
      <c r="AD954" s="2" t="s">
        <v>3162</v>
      </c>
      <c r="AE954" s="2" t="s">
        <v>3162</v>
      </c>
      <c r="AF954" s="2" t="s">
        <v>3162</v>
      </c>
      <c r="AG954" s="2" t="s">
        <v>3162</v>
      </c>
      <c r="AH954" s="2"/>
    </row>
    <row r="955" spans="1:34" x14ac:dyDescent="0.25">
      <c r="A955" s="2">
        <v>337911</v>
      </c>
      <c r="B955" s="2" t="s">
        <v>2759</v>
      </c>
      <c r="C955" s="2" t="s">
        <v>677</v>
      </c>
      <c r="D955" s="2" t="s">
        <v>764</v>
      </c>
      <c r="E955" s="2" t="s">
        <v>78</v>
      </c>
      <c r="F955" s="2">
        <v>30570</v>
      </c>
      <c r="G955" s="2" t="s">
        <v>903</v>
      </c>
      <c r="H955" s="2" t="s">
        <v>17</v>
      </c>
      <c r="I955" s="2" t="s">
        <v>132</v>
      </c>
      <c r="J955" s="2" t="s">
        <v>15</v>
      </c>
      <c r="K955" s="2"/>
      <c r="L955" s="2" t="s">
        <v>19</v>
      </c>
      <c r="M955" s="2"/>
      <c r="N955" s="2"/>
      <c r="O955" s="2"/>
      <c r="P955" s="2"/>
      <c r="Q955" s="2"/>
      <c r="R955" s="2"/>
      <c r="S955" s="2"/>
      <c r="T955" s="2"/>
      <c r="U955" s="2"/>
      <c r="V955" s="2" t="s">
        <v>3528</v>
      </c>
      <c r="W955" s="2"/>
      <c r="X955" s="2"/>
      <c r="Y955" s="2"/>
      <c r="Z955" s="2"/>
      <c r="AA955" s="2"/>
      <c r="AB955" s="2"/>
      <c r="AC955" s="2"/>
      <c r="AD955" s="2"/>
      <c r="AE955" s="2"/>
      <c r="AF955" s="2" t="s">
        <v>3162</v>
      </c>
      <c r="AG955" s="2" t="s">
        <v>3162</v>
      </c>
      <c r="AH955" s="2"/>
    </row>
    <row r="956" spans="1:34" x14ac:dyDescent="0.25">
      <c r="A956" s="2">
        <v>337987</v>
      </c>
      <c r="B956" s="2" t="s">
        <v>2908</v>
      </c>
      <c r="C956" s="2" t="s">
        <v>352</v>
      </c>
      <c r="D956" s="2" t="s">
        <v>448</v>
      </c>
      <c r="E956" s="2" t="s">
        <v>77</v>
      </c>
      <c r="F956" s="2">
        <v>30448</v>
      </c>
      <c r="G956" s="2" t="s">
        <v>19</v>
      </c>
      <c r="H956" s="2" t="s">
        <v>17</v>
      </c>
      <c r="I956" s="2" t="s">
        <v>132</v>
      </c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 t="s">
        <v>3528</v>
      </c>
      <c r="W956" s="2"/>
      <c r="X956" s="2"/>
      <c r="Y956" s="2"/>
      <c r="Z956" s="2"/>
      <c r="AA956" s="2"/>
      <c r="AB956" s="2"/>
      <c r="AC956" s="2" t="s">
        <v>3162</v>
      </c>
      <c r="AD956" s="2" t="s">
        <v>3162</v>
      </c>
      <c r="AE956" s="2" t="s">
        <v>3162</v>
      </c>
      <c r="AF956" s="2" t="s">
        <v>3162</v>
      </c>
      <c r="AG956" s="2" t="s">
        <v>3162</v>
      </c>
      <c r="AH956" s="2"/>
    </row>
    <row r="957" spans="1:34" x14ac:dyDescent="0.25">
      <c r="A957" s="2">
        <v>337999</v>
      </c>
      <c r="B957" s="2" t="s">
        <v>2400</v>
      </c>
      <c r="C957" s="2" t="s">
        <v>244</v>
      </c>
      <c r="D957" s="2" t="s">
        <v>2108</v>
      </c>
      <c r="E957" s="2" t="s">
        <v>77</v>
      </c>
      <c r="F957" s="2">
        <v>31857</v>
      </c>
      <c r="G957" s="2" t="s">
        <v>74</v>
      </c>
      <c r="H957" s="2" t="s">
        <v>17</v>
      </c>
      <c r="I957" s="2" t="s">
        <v>132</v>
      </c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 t="s">
        <v>3528</v>
      </c>
      <c r="W957" s="2"/>
      <c r="X957" s="2"/>
      <c r="Y957" s="2"/>
      <c r="Z957" s="2"/>
      <c r="AA957" s="2"/>
      <c r="AB957" s="2"/>
      <c r="AC957" s="2"/>
      <c r="AD957" s="2" t="s">
        <v>3162</v>
      </c>
      <c r="AE957" s="2" t="s">
        <v>3162</v>
      </c>
      <c r="AF957" s="2" t="s">
        <v>3162</v>
      </c>
      <c r="AG957" s="2" t="s">
        <v>3162</v>
      </c>
      <c r="AH957" s="2"/>
    </row>
    <row r="958" spans="1:34" x14ac:dyDescent="0.25">
      <c r="A958" s="2">
        <v>338033</v>
      </c>
      <c r="B958" s="2" t="s">
        <v>2249</v>
      </c>
      <c r="C958" s="2" t="s">
        <v>256</v>
      </c>
      <c r="D958" s="2" t="s">
        <v>2250</v>
      </c>
      <c r="E958" s="2" t="s">
        <v>77</v>
      </c>
      <c r="F958" s="2">
        <v>35076</v>
      </c>
      <c r="G958" s="2" t="s">
        <v>1454</v>
      </c>
      <c r="H958" s="2" t="s">
        <v>17</v>
      </c>
      <c r="I958" s="2" t="s">
        <v>132</v>
      </c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 t="s">
        <v>3528</v>
      </c>
      <c r="W958" s="2"/>
      <c r="X958" s="2"/>
      <c r="Y958" s="2"/>
      <c r="Z958" s="2"/>
      <c r="AA958" s="2"/>
      <c r="AB958" s="2"/>
      <c r="AC958" s="2" t="s">
        <v>3162</v>
      </c>
      <c r="AD958" s="2" t="s">
        <v>3162</v>
      </c>
      <c r="AE958" s="2" t="s">
        <v>3162</v>
      </c>
      <c r="AF958" s="2" t="s">
        <v>3162</v>
      </c>
      <c r="AG958" s="2" t="s">
        <v>3162</v>
      </c>
      <c r="AH958" s="2"/>
    </row>
    <row r="959" spans="1:34" x14ac:dyDescent="0.25">
      <c r="A959" s="2">
        <v>338046</v>
      </c>
      <c r="B959" s="2" t="s">
        <v>2996</v>
      </c>
      <c r="C959" s="2" t="s">
        <v>494</v>
      </c>
      <c r="D959" s="2" t="s">
        <v>222</v>
      </c>
      <c r="E959" s="2" t="s">
        <v>78</v>
      </c>
      <c r="F959" s="2">
        <v>33388</v>
      </c>
      <c r="G959" s="2" t="s">
        <v>2997</v>
      </c>
      <c r="H959" s="2" t="s">
        <v>17</v>
      </c>
      <c r="I959" s="2" t="s">
        <v>132</v>
      </c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 t="s">
        <v>3528</v>
      </c>
      <c r="W959" s="2"/>
      <c r="X959" s="2"/>
      <c r="Y959" s="2"/>
      <c r="Z959" s="2"/>
      <c r="AA959" s="2"/>
      <c r="AB959" s="2"/>
      <c r="AC959" s="2" t="s">
        <v>3162</v>
      </c>
      <c r="AD959" s="2" t="s">
        <v>3162</v>
      </c>
      <c r="AE959" s="2" t="s">
        <v>3162</v>
      </c>
      <c r="AF959" s="2" t="s">
        <v>3162</v>
      </c>
      <c r="AG959" s="2" t="s">
        <v>3162</v>
      </c>
      <c r="AH959" s="2"/>
    </row>
    <row r="960" spans="1:34" x14ac:dyDescent="0.25">
      <c r="A960" s="2">
        <v>338101</v>
      </c>
      <c r="B960" s="2" t="s">
        <v>2945</v>
      </c>
      <c r="C960" s="2" t="s">
        <v>477</v>
      </c>
      <c r="D960" s="2" t="s">
        <v>445</v>
      </c>
      <c r="E960" s="2" t="s">
        <v>78</v>
      </c>
      <c r="F960" s="2">
        <v>35226</v>
      </c>
      <c r="G960" s="2" t="s">
        <v>599</v>
      </c>
      <c r="H960" s="2" t="s">
        <v>17</v>
      </c>
      <c r="I960" s="2" t="s">
        <v>132</v>
      </c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 t="s">
        <v>3528</v>
      </c>
      <c r="W960" s="2"/>
      <c r="X960" s="2"/>
      <c r="Y960" s="2"/>
      <c r="Z960" s="2"/>
      <c r="AA960" s="2"/>
      <c r="AB960" s="2"/>
      <c r="AC960" s="2" t="s">
        <v>3162</v>
      </c>
      <c r="AD960" s="2" t="s">
        <v>3162</v>
      </c>
      <c r="AE960" s="2" t="s">
        <v>3162</v>
      </c>
      <c r="AF960" s="2" t="s">
        <v>3162</v>
      </c>
      <c r="AG960" s="2" t="s">
        <v>3162</v>
      </c>
      <c r="AH960" s="2"/>
    </row>
    <row r="961" spans="1:34" x14ac:dyDescent="0.25">
      <c r="A961" s="2">
        <v>338138</v>
      </c>
      <c r="B961" s="2" t="s">
        <v>3123</v>
      </c>
      <c r="C961" s="2" t="s">
        <v>321</v>
      </c>
      <c r="D961" s="2" t="s">
        <v>275</v>
      </c>
      <c r="E961" s="2" t="s">
        <v>78</v>
      </c>
      <c r="F961" s="2">
        <v>32064</v>
      </c>
      <c r="G961" s="2" t="s">
        <v>2823</v>
      </c>
      <c r="H961" s="2" t="s">
        <v>17</v>
      </c>
      <c r="I961" s="2" t="s">
        <v>132</v>
      </c>
      <c r="J961" s="2" t="s">
        <v>15</v>
      </c>
      <c r="K961" s="2"/>
      <c r="L961" s="2" t="s">
        <v>48</v>
      </c>
      <c r="M961" s="2"/>
      <c r="N961" s="2"/>
      <c r="O961" s="2"/>
      <c r="P961" s="2"/>
      <c r="Q961" s="2"/>
      <c r="R961" s="2"/>
      <c r="S961" s="2"/>
      <c r="T961" s="2"/>
      <c r="U961" s="2"/>
      <c r="V961" s="2" t="s">
        <v>3528</v>
      </c>
      <c r="W961" s="2"/>
      <c r="X961" s="2"/>
      <c r="Y961" s="2"/>
      <c r="Z961" s="2"/>
      <c r="AA961" s="2"/>
      <c r="AB961" s="2"/>
      <c r="AC961" s="2"/>
      <c r="AD961" s="2"/>
      <c r="AE961" s="2"/>
      <c r="AF961" s="2" t="s">
        <v>3162</v>
      </c>
      <c r="AG961" s="2" t="s">
        <v>3162</v>
      </c>
      <c r="AH961" s="2"/>
    </row>
    <row r="962" spans="1:34" x14ac:dyDescent="0.25">
      <c r="A962" s="2">
        <v>338331</v>
      </c>
      <c r="B962" s="2" t="s">
        <v>2323</v>
      </c>
      <c r="C962" s="2" t="s">
        <v>561</v>
      </c>
      <c r="D962" s="2" t="s">
        <v>1896</v>
      </c>
      <c r="E962" s="2" t="s">
        <v>78</v>
      </c>
      <c r="F962" s="2">
        <v>33273</v>
      </c>
      <c r="G962" s="2" t="s">
        <v>1512</v>
      </c>
      <c r="H962" s="2" t="s">
        <v>17</v>
      </c>
      <c r="I962" s="2" t="s">
        <v>132</v>
      </c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 t="s">
        <v>3528</v>
      </c>
      <c r="W962" s="2"/>
      <c r="X962" s="2"/>
      <c r="Y962" s="2"/>
      <c r="Z962" s="2"/>
      <c r="AA962" s="2"/>
      <c r="AB962" s="2"/>
      <c r="AC962" s="2" t="s">
        <v>3162</v>
      </c>
      <c r="AD962" s="2" t="s">
        <v>3162</v>
      </c>
      <c r="AE962" s="2" t="s">
        <v>3162</v>
      </c>
      <c r="AF962" s="2" t="s">
        <v>3162</v>
      </c>
      <c r="AG962" s="2" t="s">
        <v>3162</v>
      </c>
      <c r="AH962" s="2"/>
    </row>
    <row r="963" spans="1:34" x14ac:dyDescent="0.25">
      <c r="A963" s="2">
        <v>338884</v>
      </c>
      <c r="B963" s="2" t="s">
        <v>1411</v>
      </c>
      <c r="C963" s="2" t="s">
        <v>244</v>
      </c>
      <c r="D963" s="2" t="s">
        <v>731</v>
      </c>
      <c r="E963" s="2" t="s">
        <v>77</v>
      </c>
      <c r="F963" s="2">
        <v>33068</v>
      </c>
      <c r="G963" s="2" t="s">
        <v>19</v>
      </c>
      <c r="H963" s="2" t="s">
        <v>17</v>
      </c>
      <c r="I963" s="2" t="s">
        <v>132</v>
      </c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 t="s">
        <v>3528</v>
      </c>
      <c r="W963" s="2"/>
      <c r="X963" s="2"/>
      <c r="Y963" s="2"/>
      <c r="Z963" s="2"/>
      <c r="AA963" s="2"/>
      <c r="AB963" s="2"/>
      <c r="AC963" s="2" t="s">
        <v>3162</v>
      </c>
      <c r="AD963" s="2" t="s">
        <v>3162</v>
      </c>
      <c r="AE963" s="2" t="s">
        <v>3162</v>
      </c>
      <c r="AF963" s="2" t="s">
        <v>3162</v>
      </c>
      <c r="AG963" s="2" t="s">
        <v>3162</v>
      </c>
      <c r="AH963" s="2"/>
    </row>
    <row r="964" spans="1:34" x14ac:dyDescent="0.25">
      <c r="A964" s="2">
        <v>338899</v>
      </c>
      <c r="B964" s="2" t="s">
        <v>3156</v>
      </c>
      <c r="C964" s="2" t="s">
        <v>214</v>
      </c>
      <c r="D964" s="2" t="s">
        <v>839</v>
      </c>
      <c r="E964" s="2"/>
      <c r="F964" s="2"/>
      <c r="G964" s="2"/>
      <c r="H964" s="2"/>
      <c r="I964" s="2" t="s">
        <v>132</v>
      </c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 t="s">
        <v>3528</v>
      </c>
      <c r="W964" s="2"/>
      <c r="X964" s="2"/>
      <c r="Y964" s="2"/>
      <c r="Z964" s="2"/>
      <c r="AA964" s="2"/>
      <c r="AB964" s="2"/>
      <c r="AC964" s="2"/>
      <c r="AD964" s="2" t="s">
        <v>3162</v>
      </c>
      <c r="AE964" s="2" t="s">
        <v>3162</v>
      </c>
      <c r="AF964" s="2" t="s">
        <v>3162</v>
      </c>
      <c r="AG964" s="2" t="s">
        <v>3162</v>
      </c>
      <c r="AH964" s="2"/>
    </row>
    <row r="965" spans="1:34" x14ac:dyDescent="0.25">
      <c r="A965" s="2">
        <v>338919</v>
      </c>
      <c r="B965" s="2" t="s">
        <v>2355</v>
      </c>
      <c r="C965" s="2" t="s">
        <v>1215</v>
      </c>
      <c r="D965" s="2" t="s">
        <v>222</v>
      </c>
      <c r="E965" s="2" t="s">
        <v>77</v>
      </c>
      <c r="F965" s="2">
        <v>33019</v>
      </c>
      <c r="G965" s="2" t="s">
        <v>213</v>
      </c>
      <c r="H965" s="2" t="s">
        <v>17</v>
      </c>
      <c r="I965" s="2" t="s">
        <v>132</v>
      </c>
      <c r="J965" s="2" t="s">
        <v>1080</v>
      </c>
      <c r="K965" s="2"/>
      <c r="L965" s="2" t="s">
        <v>19</v>
      </c>
      <c r="M965" s="2"/>
      <c r="N965" s="2"/>
      <c r="O965" s="2"/>
      <c r="P965" s="2"/>
      <c r="Q965" s="2"/>
      <c r="R965" s="2"/>
      <c r="S965" s="2"/>
      <c r="T965" s="2"/>
      <c r="U965" s="2"/>
      <c r="V965" s="2" t="s">
        <v>3528</v>
      </c>
      <c r="W965" s="2"/>
      <c r="X965" s="2"/>
      <c r="Y965" s="2"/>
      <c r="Z965" s="2"/>
      <c r="AA965" s="2"/>
      <c r="AB965" s="2"/>
      <c r="AC965" s="2"/>
      <c r="AD965" s="2"/>
      <c r="AE965" s="2"/>
      <c r="AF965" s="2" t="s">
        <v>3162</v>
      </c>
      <c r="AG965" s="2" t="s">
        <v>3162</v>
      </c>
      <c r="AH965" s="2"/>
    </row>
    <row r="966" spans="1:34" x14ac:dyDescent="0.25">
      <c r="A966" s="2">
        <v>338935</v>
      </c>
      <c r="B966" s="2" t="s">
        <v>922</v>
      </c>
      <c r="C966" s="2" t="s">
        <v>228</v>
      </c>
      <c r="D966" s="2" t="s">
        <v>275</v>
      </c>
      <c r="E966" s="2" t="s">
        <v>77</v>
      </c>
      <c r="F966" s="2">
        <v>24035</v>
      </c>
      <c r="G966" s="2" t="s">
        <v>2813</v>
      </c>
      <c r="H966" s="2" t="s">
        <v>17</v>
      </c>
      <c r="I966" s="2" t="s">
        <v>132</v>
      </c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 t="s">
        <v>3528</v>
      </c>
      <c r="W966" s="2"/>
      <c r="X966" s="2"/>
      <c r="Y966" s="2"/>
      <c r="Z966" s="2"/>
      <c r="AA966" s="2"/>
      <c r="AB966" s="2"/>
      <c r="AC966" s="2" t="s">
        <v>3162</v>
      </c>
      <c r="AD966" s="2" t="s">
        <v>3162</v>
      </c>
      <c r="AE966" s="2" t="s">
        <v>3162</v>
      </c>
      <c r="AF966" s="2" t="s">
        <v>3162</v>
      </c>
      <c r="AG966" s="2" t="s">
        <v>3162</v>
      </c>
      <c r="AH966" s="2"/>
    </row>
    <row r="967" spans="1:34" x14ac:dyDescent="0.25">
      <c r="A967" s="2">
        <v>338941</v>
      </c>
      <c r="B967" s="2" t="s">
        <v>2778</v>
      </c>
      <c r="C967" s="2" t="s">
        <v>1301</v>
      </c>
      <c r="D967" s="2" t="s">
        <v>2779</v>
      </c>
      <c r="E967" s="2" t="s">
        <v>77</v>
      </c>
      <c r="F967" s="2">
        <v>35330</v>
      </c>
      <c r="G967" s="2" t="s">
        <v>258</v>
      </c>
      <c r="H967" s="2" t="s">
        <v>17</v>
      </c>
      <c r="I967" s="2" t="s">
        <v>132</v>
      </c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 t="s">
        <v>3528</v>
      </c>
      <c r="W967" s="2"/>
      <c r="X967" s="2"/>
      <c r="Y967" s="2"/>
      <c r="Z967" s="2"/>
      <c r="AA967" s="2"/>
      <c r="AB967" s="2"/>
      <c r="AC967" s="2" t="s">
        <v>3162</v>
      </c>
      <c r="AD967" s="2" t="s">
        <v>3162</v>
      </c>
      <c r="AE967" s="2" t="s">
        <v>3162</v>
      </c>
      <c r="AF967" s="2" t="s">
        <v>3162</v>
      </c>
      <c r="AG967" s="2" t="s">
        <v>3162</v>
      </c>
      <c r="AH967" s="2"/>
    </row>
    <row r="968" spans="1:34" x14ac:dyDescent="0.25">
      <c r="A968" s="2">
        <v>338983</v>
      </c>
      <c r="B968" s="2" t="s">
        <v>3021</v>
      </c>
      <c r="C968" s="2" t="s">
        <v>1432</v>
      </c>
      <c r="D968" s="2" t="s">
        <v>518</v>
      </c>
      <c r="E968" s="2" t="s">
        <v>77</v>
      </c>
      <c r="F968" s="2">
        <v>35328</v>
      </c>
      <c r="G968" s="2" t="s">
        <v>3022</v>
      </c>
      <c r="H968" s="2" t="s">
        <v>17</v>
      </c>
      <c r="I968" s="2" t="s">
        <v>132</v>
      </c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 t="s">
        <v>3528</v>
      </c>
      <c r="W968" s="2"/>
      <c r="X968" s="2"/>
      <c r="Y968" s="2"/>
      <c r="Z968" s="2"/>
      <c r="AA968" s="2"/>
      <c r="AB968" s="2"/>
      <c r="AC968" s="2" t="s">
        <v>3162</v>
      </c>
      <c r="AD968" s="2" t="s">
        <v>3162</v>
      </c>
      <c r="AE968" s="2" t="s">
        <v>3162</v>
      </c>
      <c r="AF968" s="2" t="s">
        <v>3162</v>
      </c>
      <c r="AG968" s="2" t="s">
        <v>3162</v>
      </c>
      <c r="AH968" s="2"/>
    </row>
    <row r="969" spans="1:34" x14ac:dyDescent="0.25">
      <c r="A969" s="2">
        <v>314802</v>
      </c>
      <c r="B969" s="2" t="s">
        <v>1085</v>
      </c>
      <c r="C969" s="2" t="s">
        <v>1086</v>
      </c>
      <c r="D969" s="2" t="s">
        <v>735</v>
      </c>
      <c r="E969" s="2" t="s">
        <v>77</v>
      </c>
      <c r="F969" s="2">
        <v>23452</v>
      </c>
      <c r="G969" s="2" t="s">
        <v>1087</v>
      </c>
      <c r="H969" s="2" t="s">
        <v>17</v>
      </c>
      <c r="I969" s="2" t="s">
        <v>132</v>
      </c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 t="s">
        <v>3529</v>
      </c>
      <c r="W969" s="2"/>
      <c r="X969" s="2"/>
      <c r="Y969" s="2"/>
      <c r="Z969" s="2"/>
      <c r="AA969" s="2"/>
      <c r="AB969" s="2"/>
      <c r="AC969" s="2" t="s">
        <v>3162</v>
      </c>
      <c r="AD969" s="2" t="s">
        <v>3162</v>
      </c>
      <c r="AE969" s="2" t="s">
        <v>3162</v>
      </c>
      <c r="AF969" s="2" t="s">
        <v>3162</v>
      </c>
      <c r="AG969" s="2" t="s">
        <v>3162</v>
      </c>
      <c r="AH969" s="2"/>
    </row>
    <row r="970" spans="1:34" x14ac:dyDescent="0.25">
      <c r="A970" s="2">
        <v>331543</v>
      </c>
      <c r="B970" s="2" t="s">
        <v>2528</v>
      </c>
      <c r="C970" s="2" t="s">
        <v>214</v>
      </c>
      <c r="D970" s="2" t="s">
        <v>264</v>
      </c>
      <c r="E970" s="2" t="s">
        <v>78</v>
      </c>
      <c r="F970" s="2">
        <v>35796</v>
      </c>
      <c r="G970" s="2" t="s">
        <v>19</v>
      </c>
      <c r="H970" s="2" t="s">
        <v>17</v>
      </c>
      <c r="I970" s="2" t="s">
        <v>132</v>
      </c>
      <c r="J970" s="2" t="s">
        <v>1080</v>
      </c>
      <c r="K970" s="2"/>
      <c r="L970" s="2" t="s">
        <v>19</v>
      </c>
      <c r="M970" s="2"/>
      <c r="N970" s="2"/>
      <c r="O970" s="2"/>
      <c r="P970" s="2"/>
      <c r="Q970" s="2"/>
      <c r="R970" s="2"/>
      <c r="S970" s="2"/>
      <c r="T970" s="2"/>
      <c r="U970" s="2"/>
      <c r="V970" s="2" t="s">
        <v>3529</v>
      </c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</row>
    <row r="971" spans="1:34" x14ac:dyDescent="0.25">
      <c r="A971" s="2">
        <v>333691</v>
      </c>
      <c r="B971" s="2" t="s">
        <v>2315</v>
      </c>
      <c r="C971" s="2" t="s">
        <v>247</v>
      </c>
      <c r="D971" s="2" t="s">
        <v>216</v>
      </c>
      <c r="E971" s="2" t="s">
        <v>77</v>
      </c>
      <c r="F971" s="2">
        <v>34177</v>
      </c>
      <c r="G971" s="2" t="s">
        <v>19</v>
      </c>
      <c r="H971" s="2" t="s">
        <v>17</v>
      </c>
      <c r="I971" s="2" t="s">
        <v>132</v>
      </c>
      <c r="J971" s="2" t="s">
        <v>1080</v>
      </c>
      <c r="K971" s="2"/>
      <c r="L971" s="2" t="s">
        <v>19</v>
      </c>
      <c r="M971" s="2"/>
      <c r="N971" s="2"/>
      <c r="O971" s="2"/>
      <c r="P971" s="2"/>
      <c r="Q971" s="2"/>
      <c r="R971" s="2"/>
      <c r="S971" s="2"/>
      <c r="T971" s="2"/>
      <c r="U971" s="2"/>
      <c r="V971" s="2" t="s">
        <v>3529</v>
      </c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</row>
    <row r="972" spans="1:34" x14ac:dyDescent="0.25">
      <c r="A972" s="2">
        <v>334753</v>
      </c>
      <c r="B972" s="2" t="s">
        <v>687</v>
      </c>
      <c r="C972" s="2" t="s">
        <v>3017</v>
      </c>
      <c r="D972" s="2" t="s">
        <v>238</v>
      </c>
      <c r="E972" s="2" t="s">
        <v>78</v>
      </c>
      <c r="F972" s="2">
        <v>36088</v>
      </c>
      <c r="G972" s="2" t="s">
        <v>3018</v>
      </c>
      <c r="H972" s="2" t="s">
        <v>17</v>
      </c>
      <c r="I972" s="2" t="s">
        <v>132</v>
      </c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 t="s">
        <v>3529</v>
      </c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</row>
    <row r="973" spans="1:34" x14ac:dyDescent="0.25">
      <c r="A973" s="2">
        <v>335195</v>
      </c>
      <c r="B973" s="2" t="s">
        <v>2866</v>
      </c>
      <c r="C973" s="2" t="s">
        <v>220</v>
      </c>
      <c r="D973" s="2" t="s">
        <v>2867</v>
      </c>
      <c r="E973" s="2" t="s">
        <v>78</v>
      </c>
      <c r="F973" s="2">
        <v>32391</v>
      </c>
      <c r="G973" s="2" t="s">
        <v>2830</v>
      </c>
      <c r="H973" s="2" t="s">
        <v>17</v>
      </c>
      <c r="I973" s="2" t="s">
        <v>132</v>
      </c>
      <c r="J973" s="2" t="s">
        <v>1080</v>
      </c>
      <c r="K973" s="2"/>
      <c r="L973" s="2" t="s">
        <v>19</v>
      </c>
      <c r="M973" s="2"/>
      <c r="N973" s="2"/>
      <c r="O973" s="2"/>
      <c r="P973" s="2"/>
      <c r="Q973" s="2"/>
      <c r="R973" s="2"/>
      <c r="S973" s="2"/>
      <c r="T973" s="2"/>
      <c r="U973" s="2"/>
      <c r="V973" s="2" t="s">
        <v>3529</v>
      </c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</row>
    <row r="974" spans="1:34" x14ac:dyDescent="0.25">
      <c r="A974" s="2">
        <v>335307</v>
      </c>
      <c r="B974" s="2" t="s">
        <v>2368</v>
      </c>
      <c r="C974" s="2" t="s">
        <v>321</v>
      </c>
      <c r="D974" s="2" t="s">
        <v>627</v>
      </c>
      <c r="E974" s="2" t="s">
        <v>77</v>
      </c>
      <c r="F974" s="2">
        <v>35551</v>
      </c>
      <c r="G974" s="2" t="s">
        <v>896</v>
      </c>
      <c r="H974" s="2" t="s">
        <v>17</v>
      </c>
      <c r="I974" s="2" t="s">
        <v>132</v>
      </c>
      <c r="J974" s="2" t="s">
        <v>15</v>
      </c>
      <c r="K974" s="2"/>
      <c r="L974" s="2" t="s">
        <v>19</v>
      </c>
      <c r="M974" s="2"/>
      <c r="N974" s="2"/>
      <c r="O974" s="2"/>
      <c r="P974" s="2"/>
      <c r="Q974" s="2"/>
      <c r="R974" s="2">
        <v>5103</v>
      </c>
      <c r="S974" s="2">
        <v>45512</v>
      </c>
      <c r="T974" s="2">
        <v>70000</v>
      </c>
      <c r="U974" s="2"/>
      <c r="V974" s="2" t="s">
        <v>3529</v>
      </c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</row>
    <row r="975" spans="1:34" x14ac:dyDescent="0.25">
      <c r="A975" s="2">
        <v>335467</v>
      </c>
      <c r="B975" s="2" t="s">
        <v>2744</v>
      </c>
      <c r="C975" s="2" t="s">
        <v>362</v>
      </c>
      <c r="D975" s="2" t="s">
        <v>269</v>
      </c>
      <c r="E975" s="2" t="s">
        <v>78</v>
      </c>
      <c r="F975" s="2">
        <v>34726</v>
      </c>
      <c r="G975" s="2" t="s">
        <v>773</v>
      </c>
      <c r="H975" s="2" t="s">
        <v>20</v>
      </c>
      <c r="I975" s="2" t="s">
        <v>132</v>
      </c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 t="s">
        <v>3529</v>
      </c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</row>
    <row r="976" spans="1:34" x14ac:dyDescent="0.25">
      <c r="A976" s="2">
        <v>336981</v>
      </c>
      <c r="B976" s="2" t="s">
        <v>3130</v>
      </c>
      <c r="C976" s="2" t="s">
        <v>1521</v>
      </c>
      <c r="D976" s="2" t="s">
        <v>604</v>
      </c>
      <c r="E976" s="2" t="s">
        <v>78</v>
      </c>
      <c r="F976" s="2">
        <v>36408</v>
      </c>
      <c r="G976" s="2" t="s">
        <v>276</v>
      </c>
      <c r="H976" s="2" t="s">
        <v>17</v>
      </c>
      <c r="I976" s="2" t="s">
        <v>132</v>
      </c>
      <c r="J976" s="2" t="s">
        <v>15</v>
      </c>
      <c r="K976" s="2"/>
      <c r="L976" s="2" t="s">
        <v>19</v>
      </c>
      <c r="M976" s="2"/>
      <c r="N976" s="2"/>
      <c r="O976" s="2"/>
      <c r="P976" s="2"/>
      <c r="Q976" s="2"/>
      <c r="R976" s="2"/>
      <c r="S976" s="2"/>
      <c r="T976" s="2"/>
      <c r="U976" s="2"/>
      <c r="V976" s="2" t="s">
        <v>3529</v>
      </c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</row>
    <row r="977" spans="1:34" x14ac:dyDescent="0.25">
      <c r="A977" s="2">
        <v>338328</v>
      </c>
      <c r="B977" s="2" t="s">
        <v>2275</v>
      </c>
      <c r="C977" s="2" t="s">
        <v>312</v>
      </c>
      <c r="D977" s="2" t="s">
        <v>886</v>
      </c>
      <c r="E977" s="2" t="s">
        <v>77</v>
      </c>
      <c r="F977" s="2">
        <v>30060</v>
      </c>
      <c r="G977" s="2" t="s">
        <v>2276</v>
      </c>
      <c r="H977" s="2" t="s">
        <v>17</v>
      </c>
      <c r="I977" s="2" t="s">
        <v>132</v>
      </c>
      <c r="J977" s="2" t="s">
        <v>1080</v>
      </c>
      <c r="K977" s="2"/>
      <c r="L977" s="2" t="s">
        <v>28</v>
      </c>
      <c r="M977" s="2"/>
      <c r="N977" s="2"/>
      <c r="O977" s="2"/>
      <c r="P977" s="2"/>
      <c r="Q977" s="2"/>
      <c r="R977" s="2"/>
      <c r="S977" s="2"/>
      <c r="T977" s="2"/>
      <c r="U977" s="2"/>
      <c r="V977" s="2" t="s">
        <v>3529</v>
      </c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</row>
    <row r="978" spans="1:34" x14ac:dyDescent="0.25">
      <c r="A978" s="2">
        <v>328452</v>
      </c>
      <c r="B978" s="2" t="s">
        <v>2146</v>
      </c>
      <c r="C978" s="2" t="s">
        <v>926</v>
      </c>
      <c r="D978" s="2" t="s">
        <v>420</v>
      </c>
      <c r="E978" s="2" t="s">
        <v>78</v>
      </c>
      <c r="F978" s="2">
        <v>31286</v>
      </c>
      <c r="G978" s="2" t="s">
        <v>867</v>
      </c>
      <c r="H978" s="2" t="s">
        <v>17</v>
      </c>
      <c r="I978" s="2" t="s">
        <v>132</v>
      </c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 t="s">
        <v>3529</v>
      </c>
      <c r="W978" s="2"/>
      <c r="X978" s="2"/>
      <c r="Y978" s="2"/>
      <c r="Z978" s="2"/>
      <c r="AA978" s="2"/>
      <c r="AB978" s="2"/>
      <c r="AC978" s="2"/>
      <c r="AD978" s="2" t="s">
        <v>3162</v>
      </c>
      <c r="AE978" s="2" t="s">
        <v>3162</v>
      </c>
      <c r="AF978" s="2" t="s">
        <v>3162</v>
      </c>
      <c r="AG978" s="2" t="s">
        <v>3162</v>
      </c>
      <c r="AH978" s="2"/>
    </row>
    <row r="979" spans="1:34" x14ac:dyDescent="0.25">
      <c r="A979" s="2">
        <v>330502</v>
      </c>
      <c r="B979" s="2" t="s">
        <v>2558</v>
      </c>
      <c r="C979" s="2" t="s">
        <v>211</v>
      </c>
      <c r="D979" s="2" t="s">
        <v>555</v>
      </c>
      <c r="E979" s="2" t="s">
        <v>77</v>
      </c>
      <c r="F979" s="2">
        <v>35497</v>
      </c>
      <c r="G979" s="2" t="s">
        <v>19</v>
      </c>
      <c r="H979" s="2" t="s">
        <v>17</v>
      </c>
      <c r="I979" s="2" t="s">
        <v>132</v>
      </c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 t="s">
        <v>3529</v>
      </c>
      <c r="W979" s="2"/>
      <c r="X979" s="2"/>
      <c r="Y979" s="2"/>
      <c r="Z979" s="2"/>
      <c r="AA979" s="2"/>
      <c r="AB979" s="2"/>
      <c r="AC979" s="2" t="s">
        <v>3162</v>
      </c>
      <c r="AD979" s="2" t="s">
        <v>3162</v>
      </c>
      <c r="AE979" s="2" t="s">
        <v>3162</v>
      </c>
      <c r="AF979" s="2" t="s">
        <v>3162</v>
      </c>
      <c r="AG979" s="2" t="s">
        <v>3162</v>
      </c>
      <c r="AH979" s="2"/>
    </row>
    <row r="980" spans="1:34" x14ac:dyDescent="0.25">
      <c r="A980" s="2">
        <v>332710</v>
      </c>
      <c r="B980" s="2" t="s">
        <v>3127</v>
      </c>
      <c r="C980" s="2" t="s">
        <v>653</v>
      </c>
      <c r="D980" s="2" t="s">
        <v>346</v>
      </c>
      <c r="E980" s="2" t="s">
        <v>77</v>
      </c>
      <c r="F980" s="2">
        <v>36307</v>
      </c>
      <c r="G980" s="2" t="s">
        <v>213</v>
      </c>
      <c r="H980" s="2" t="s">
        <v>17</v>
      </c>
      <c r="I980" s="2" t="s">
        <v>132</v>
      </c>
      <c r="J980" s="2" t="s">
        <v>15</v>
      </c>
      <c r="K980" s="2"/>
      <c r="L980" s="2" t="s">
        <v>19</v>
      </c>
      <c r="M980" s="2"/>
      <c r="N980" s="2"/>
      <c r="O980" s="2"/>
      <c r="P980" s="2"/>
      <c r="Q980" s="2"/>
      <c r="R980" s="2"/>
      <c r="S980" s="2"/>
      <c r="T980" s="2"/>
      <c r="U980" s="2"/>
      <c r="V980" s="2" t="s">
        <v>3529</v>
      </c>
      <c r="W980" s="2"/>
      <c r="X980" s="2"/>
      <c r="Y980" s="2"/>
      <c r="Z980" s="2"/>
      <c r="AA980" s="2"/>
      <c r="AB980" s="2"/>
      <c r="AC980" s="2"/>
      <c r="AD980" s="2"/>
      <c r="AE980" s="2" t="s">
        <v>3162</v>
      </c>
      <c r="AF980" s="2" t="s">
        <v>3162</v>
      </c>
      <c r="AG980" s="2" t="s">
        <v>3162</v>
      </c>
      <c r="AH980" s="2"/>
    </row>
    <row r="981" spans="1:34" x14ac:dyDescent="0.25">
      <c r="A981" s="2">
        <v>332874</v>
      </c>
      <c r="B981" s="2" t="s">
        <v>2892</v>
      </c>
      <c r="C981" s="2" t="s">
        <v>230</v>
      </c>
      <c r="D981" s="2" t="s">
        <v>302</v>
      </c>
      <c r="E981" s="2" t="s">
        <v>77</v>
      </c>
      <c r="F981" s="2">
        <v>33437</v>
      </c>
      <c r="G981" s="2" t="s">
        <v>19</v>
      </c>
      <c r="H981" s="2" t="s">
        <v>17</v>
      </c>
      <c r="I981" s="2" t="s">
        <v>132</v>
      </c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 t="s">
        <v>3529</v>
      </c>
      <c r="W981" s="2"/>
      <c r="X981" s="2"/>
      <c r="Y981" s="2"/>
      <c r="Z981" s="2"/>
      <c r="AA981" s="2"/>
      <c r="AB981" s="2"/>
      <c r="AC981" s="2"/>
      <c r="AD981" s="2" t="s">
        <v>3162</v>
      </c>
      <c r="AE981" s="2" t="s">
        <v>3162</v>
      </c>
      <c r="AF981" s="2" t="s">
        <v>3162</v>
      </c>
      <c r="AG981" s="2" t="s">
        <v>3162</v>
      </c>
      <c r="AH981" s="2"/>
    </row>
    <row r="982" spans="1:34" x14ac:dyDescent="0.25">
      <c r="A982" s="2">
        <v>333377</v>
      </c>
      <c r="B982" s="2" t="s">
        <v>2180</v>
      </c>
      <c r="C982" s="2" t="s">
        <v>485</v>
      </c>
      <c r="D982" s="2" t="s">
        <v>401</v>
      </c>
      <c r="E982" s="2" t="s">
        <v>78</v>
      </c>
      <c r="F982" s="2">
        <v>29557</v>
      </c>
      <c r="G982" s="2" t="s">
        <v>48</v>
      </c>
      <c r="H982" s="2" t="s">
        <v>17</v>
      </c>
      <c r="I982" s="2" t="s">
        <v>132</v>
      </c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 t="s">
        <v>3529</v>
      </c>
      <c r="W982" s="2"/>
      <c r="X982" s="2"/>
      <c r="Y982" s="2"/>
      <c r="Z982" s="2"/>
      <c r="AA982" s="2"/>
      <c r="AB982" s="2"/>
      <c r="AC982" s="2" t="s">
        <v>3162</v>
      </c>
      <c r="AD982" s="2" t="s">
        <v>3162</v>
      </c>
      <c r="AE982" s="2" t="s">
        <v>3162</v>
      </c>
      <c r="AF982" s="2" t="s">
        <v>3162</v>
      </c>
      <c r="AG982" s="2" t="s">
        <v>3162</v>
      </c>
      <c r="AH982" s="2"/>
    </row>
    <row r="983" spans="1:34" x14ac:dyDescent="0.25">
      <c r="A983" s="2">
        <v>334393</v>
      </c>
      <c r="B983" s="2" t="s">
        <v>2924</v>
      </c>
      <c r="C983" s="2" t="s">
        <v>290</v>
      </c>
      <c r="D983" s="2" t="s">
        <v>986</v>
      </c>
      <c r="E983" s="2" t="s">
        <v>78</v>
      </c>
      <c r="F983" s="2">
        <v>33239</v>
      </c>
      <c r="G983" s="2" t="s">
        <v>407</v>
      </c>
      <c r="H983" s="2" t="s">
        <v>20</v>
      </c>
      <c r="I983" s="2" t="s">
        <v>132</v>
      </c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 t="s">
        <v>3529</v>
      </c>
      <c r="W983" s="2"/>
      <c r="X983" s="2"/>
      <c r="Y983" s="2"/>
      <c r="Z983" s="2"/>
      <c r="AA983" s="2"/>
      <c r="AB983" s="2"/>
      <c r="AC983" s="2"/>
      <c r="AD983" s="2" t="s">
        <v>3162</v>
      </c>
      <c r="AE983" s="2" t="s">
        <v>3162</v>
      </c>
      <c r="AF983" s="2" t="s">
        <v>3162</v>
      </c>
      <c r="AG983" s="2" t="s">
        <v>3162</v>
      </c>
      <c r="AH983" s="2"/>
    </row>
    <row r="984" spans="1:34" x14ac:dyDescent="0.25">
      <c r="A984" s="2">
        <v>334495</v>
      </c>
      <c r="B984" s="2" t="s">
        <v>2348</v>
      </c>
      <c r="C984" s="2" t="s">
        <v>2349</v>
      </c>
      <c r="D984" s="2" t="s">
        <v>2350</v>
      </c>
      <c r="E984" s="2" t="s">
        <v>77</v>
      </c>
      <c r="F984" s="2">
        <v>35810</v>
      </c>
      <c r="G984" s="2" t="s">
        <v>19</v>
      </c>
      <c r="H984" s="2" t="s">
        <v>17</v>
      </c>
      <c r="I984" s="2" t="s">
        <v>132</v>
      </c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 t="s">
        <v>3529</v>
      </c>
      <c r="W984" s="2"/>
      <c r="X984" s="2"/>
      <c r="Y984" s="2"/>
      <c r="Z984" s="2"/>
      <c r="AA984" s="2"/>
      <c r="AB984" s="2"/>
      <c r="AC984" s="2"/>
      <c r="AD984" s="2" t="s">
        <v>3162</v>
      </c>
      <c r="AE984" s="2" t="s">
        <v>3162</v>
      </c>
      <c r="AF984" s="2" t="s">
        <v>3162</v>
      </c>
      <c r="AG984" s="2" t="s">
        <v>3162</v>
      </c>
      <c r="AH984" s="2"/>
    </row>
    <row r="985" spans="1:34" x14ac:dyDescent="0.25">
      <c r="A985" s="2">
        <v>335839</v>
      </c>
      <c r="B985" s="2" t="s">
        <v>2251</v>
      </c>
      <c r="C985" s="2" t="s">
        <v>312</v>
      </c>
      <c r="D985" s="2" t="s">
        <v>1641</v>
      </c>
      <c r="E985" s="2" t="s">
        <v>78</v>
      </c>
      <c r="F985" s="2">
        <v>35079</v>
      </c>
      <c r="G985" s="2" t="s">
        <v>2252</v>
      </c>
      <c r="H985" s="2" t="s">
        <v>17</v>
      </c>
      <c r="I985" s="2" t="s">
        <v>132</v>
      </c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 t="s">
        <v>3529</v>
      </c>
      <c r="W985" s="2"/>
      <c r="X985" s="2"/>
      <c r="Y985" s="2"/>
      <c r="Z985" s="2"/>
      <c r="AA985" s="2"/>
      <c r="AB985" s="2"/>
      <c r="AC985" s="2"/>
      <c r="AD985" s="2" t="s">
        <v>3162</v>
      </c>
      <c r="AE985" s="2" t="s">
        <v>3162</v>
      </c>
      <c r="AF985" s="2" t="s">
        <v>3162</v>
      </c>
      <c r="AG985" s="2" t="s">
        <v>3162</v>
      </c>
      <c r="AH985" s="2"/>
    </row>
    <row r="986" spans="1:34" x14ac:dyDescent="0.25">
      <c r="A986" s="2">
        <v>336020</v>
      </c>
      <c r="B986" s="2" t="s">
        <v>2798</v>
      </c>
      <c r="C986" s="2" t="s">
        <v>737</v>
      </c>
      <c r="D986" s="2" t="s">
        <v>264</v>
      </c>
      <c r="E986" s="2" t="s">
        <v>77</v>
      </c>
      <c r="F986" s="2">
        <v>36196</v>
      </c>
      <c r="G986" s="2" t="s">
        <v>19</v>
      </c>
      <c r="H986" s="2" t="s">
        <v>17</v>
      </c>
      <c r="I986" s="2" t="s">
        <v>132</v>
      </c>
      <c r="J986" s="2" t="s">
        <v>15</v>
      </c>
      <c r="K986" s="2"/>
      <c r="L986" s="2" t="s">
        <v>19</v>
      </c>
      <c r="M986" s="2"/>
      <c r="N986" s="2"/>
      <c r="O986" s="2"/>
      <c r="P986" s="2"/>
      <c r="Q986" s="2"/>
      <c r="R986" s="2"/>
      <c r="S986" s="2"/>
      <c r="T986" s="2"/>
      <c r="U986" s="2"/>
      <c r="V986" s="2" t="s">
        <v>3529</v>
      </c>
      <c r="W986" s="2"/>
      <c r="X986" s="2"/>
      <c r="Y986" s="2"/>
      <c r="Z986" s="2"/>
      <c r="AA986" s="2"/>
      <c r="AB986" s="2"/>
      <c r="AC986" s="2"/>
      <c r="AD986" s="2"/>
      <c r="AE986" s="2" t="s">
        <v>3162</v>
      </c>
      <c r="AF986" s="2" t="s">
        <v>3162</v>
      </c>
      <c r="AG986" s="2" t="s">
        <v>3162</v>
      </c>
      <c r="AH986" s="2"/>
    </row>
    <row r="987" spans="1:34" x14ac:dyDescent="0.25">
      <c r="A987" s="2">
        <v>336831</v>
      </c>
      <c r="B987" s="2" t="s">
        <v>2634</v>
      </c>
      <c r="C987" s="2" t="s">
        <v>417</v>
      </c>
      <c r="D987" s="2" t="s">
        <v>1850</v>
      </c>
      <c r="E987" s="2" t="s">
        <v>77</v>
      </c>
      <c r="F987" s="2"/>
      <c r="G987" s="2"/>
      <c r="H987" s="2" t="s">
        <v>17</v>
      </c>
      <c r="I987" s="2" t="s">
        <v>132</v>
      </c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 t="s">
        <v>3529</v>
      </c>
      <c r="W987" s="2"/>
      <c r="X987" s="2"/>
      <c r="Y987" s="2"/>
      <c r="Z987" s="2"/>
      <c r="AA987" s="2"/>
      <c r="AB987" s="2"/>
      <c r="AC987" s="2"/>
      <c r="AD987" s="2" t="s">
        <v>3162</v>
      </c>
      <c r="AE987" s="2" t="s">
        <v>3162</v>
      </c>
      <c r="AF987" s="2" t="s">
        <v>3162</v>
      </c>
      <c r="AG987" s="2" t="s">
        <v>3162</v>
      </c>
      <c r="AH987" s="2"/>
    </row>
    <row r="988" spans="1:34" x14ac:dyDescent="0.25">
      <c r="A988" s="2">
        <v>336871</v>
      </c>
      <c r="B988" s="2" t="s">
        <v>2566</v>
      </c>
      <c r="C988" s="2" t="s">
        <v>368</v>
      </c>
      <c r="D988" s="2" t="s">
        <v>779</v>
      </c>
      <c r="E988" s="2" t="s">
        <v>77</v>
      </c>
      <c r="F988" s="2">
        <v>33205</v>
      </c>
      <c r="G988" s="2" t="s">
        <v>62</v>
      </c>
      <c r="H988" s="2" t="s">
        <v>17</v>
      </c>
      <c r="I988" s="2" t="s">
        <v>132</v>
      </c>
      <c r="J988" s="2" t="s">
        <v>1080</v>
      </c>
      <c r="K988" s="2"/>
      <c r="L988" s="2" t="s">
        <v>19</v>
      </c>
      <c r="M988" s="2"/>
      <c r="N988" s="2"/>
      <c r="O988" s="2"/>
      <c r="P988" s="2"/>
      <c r="Q988" s="2"/>
      <c r="R988" s="2"/>
      <c r="S988" s="2"/>
      <c r="T988" s="2"/>
      <c r="U988" s="2"/>
      <c r="V988" s="2" t="s">
        <v>3529</v>
      </c>
      <c r="W988" s="2"/>
      <c r="X988" s="2"/>
      <c r="Y988" s="2"/>
      <c r="Z988" s="2"/>
      <c r="AA988" s="2"/>
      <c r="AB988" s="2"/>
      <c r="AC988" s="2"/>
      <c r="AD988" s="2"/>
      <c r="AE988" s="2" t="s">
        <v>3162</v>
      </c>
      <c r="AF988" s="2" t="s">
        <v>3162</v>
      </c>
      <c r="AG988" s="2" t="s">
        <v>3162</v>
      </c>
      <c r="AH988" s="2"/>
    </row>
    <row r="989" spans="1:34" x14ac:dyDescent="0.25">
      <c r="A989" s="2">
        <v>336938</v>
      </c>
      <c r="B989" s="2" t="s">
        <v>2513</v>
      </c>
      <c r="C989" s="2" t="s">
        <v>902</v>
      </c>
      <c r="D989" s="2" t="s">
        <v>2514</v>
      </c>
      <c r="E989" s="2" t="s">
        <v>77</v>
      </c>
      <c r="F989" s="2">
        <v>35935</v>
      </c>
      <c r="G989" s="2" t="s">
        <v>551</v>
      </c>
      <c r="H989" s="2" t="s">
        <v>17</v>
      </c>
      <c r="I989" s="2" t="s">
        <v>132</v>
      </c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 t="s">
        <v>3529</v>
      </c>
      <c r="W989" s="2"/>
      <c r="X989" s="2"/>
      <c r="Y989" s="2"/>
      <c r="Z989" s="2"/>
      <c r="AA989" s="2"/>
      <c r="AB989" s="2"/>
      <c r="AC989" s="2" t="s">
        <v>3162</v>
      </c>
      <c r="AD989" s="2" t="s">
        <v>3162</v>
      </c>
      <c r="AE989" s="2" t="s">
        <v>3162</v>
      </c>
      <c r="AF989" s="2" t="s">
        <v>3162</v>
      </c>
      <c r="AG989" s="2" t="s">
        <v>3162</v>
      </c>
      <c r="AH989" s="2"/>
    </row>
    <row r="990" spans="1:34" x14ac:dyDescent="0.25">
      <c r="A990" s="2">
        <v>337007</v>
      </c>
      <c r="B990" s="2" t="s">
        <v>3036</v>
      </c>
      <c r="C990" s="2" t="s">
        <v>248</v>
      </c>
      <c r="D990" s="2" t="s">
        <v>234</v>
      </c>
      <c r="E990" s="2" t="s">
        <v>77</v>
      </c>
      <c r="F990" s="2">
        <v>36555</v>
      </c>
      <c r="G990" s="2" t="s">
        <v>3037</v>
      </c>
      <c r="H990" s="2" t="s">
        <v>17</v>
      </c>
      <c r="I990" s="2" t="s">
        <v>132</v>
      </c>
      <c r="J990" s="2" t="s">
        <v>1080</v>
      </c>
      <c r="K990" s="2"/>
      <c r="L990" s="2" t="s">
        <v>19</v>
      </c>
      <c r="M990" s="2"/>
      <c r="N990" s="2"/>
      <c r="O990" s="2"/>
      <c r="P990" s="2"/>
      <c r="Q990" s="2"/>
      <c r="R990" s="2"/>
      <c r="S990" s="2"/>
      <c r="T990" s="2"/>
      <c r="U990" s="2"/>
      <c r="V990" s="2" t="s">
        <v>3529</v>
      </c>
      <c r="W990" s="2"/>
      <c r="X990" s="2"/>
      <c r="Y990" s="2"/>
      <c r="Z990" s="2"/>
      <c r="AA990" s="2"/>
      <c r="AB990" s="2"/>
      <c r="AC990" s="2"/>
      <c r="AD990" s="2"/>
      <c r="AE990" s="2" t="s">
        <v>3162</v>
      </c>
      <c r="AF990" s="2" t="s">
        <v>3162</v>
      </c>
      <c r="AG990" s="2" t="s">
        <v>3162</v>
      </c>
      <c r="AH990" s="2"/>
    </row>
    <row r="991" spans="1:34" x14ac:dyDescent="0.25">
      <c r="A991" s="2">
        <v>338315</v>
      </c>
      <c r="B991" s="2" t="s">
        <v>2805</v>
      </c>
      <c r="C991" s="2" t="s">
        <v>2806</v>
      </c>
      <c r="D991" s="2" t="s">
        <v>2807</v>
      </c>
      <c r="E991" s="2" t="s">
        <v>77</v>
      </c>
      <c r="F991" s="2">
        <v>34508</v>
      </c>
      <c r="G991" s="2" t="s">
        <v>213</v>
      </c>
      <c r="H991" s="2" t="s">
        <v>17</v>
      </c>
      <c r="I991" s="2" t="s">
        <v>132</v>
      </c>
      <c r="J991" s="2" t="s">
        <v>15</v>
      </c>
      <c r="K991" s="2"/>
      <c r="L991" s="2" t="s">
        <v>38</v>
      </c>
      <c r="M991" s="2"/>
      <c r="N991" s="2"/>
      <c r="O991" s="2"/>
      <c r="P991" s="2"/>
      <c r="Q991" s="2"/>
      <c r="R991" s="2"/>
      <c r="S991" s="2"/>
      <c r="T991" s="2"/>
      <c r="U991" s="2"/>
      <c r="V991" s="2" t="s">
        <v>3529</v>
      </c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 t="s">
        <v>3162</v>
      </c>
      <c r="AH991" s="2"/>
    </row>
    <row r="992" spans="1:34" x14ac:dyDescent="0.25">
      <c r="A992" s="2">
        <v>338348</v>
      </c>
      <c r="B992" s="2" t="s">
        <v>2998</v>
      </c>
      <c r="C992" s="2" t="s">
        <v>214</v>
      </c>
      <c r="D992" s="2" t="s">
        <v>369</v>
      </c>
      <c r="E992" s="2" t="s">
        <v>78</v>
      </c>
      <c r="F992" s="2"/>
      <c r="G992" s="2"/>
      <c r="H992" s="2" t="s">
        <v>17</v>
      </c>
      <c r="I992" s="2" t="s">
        <v>132</v>
      </c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 t="s">
        <v>3529</v>
      </c>
      <c r="W992" s="2"/>
      <c r="X992" s="2"/>
      <c r="Y992" s="2"/>
      <c r="Z992" s="2"/>
      <c r="AA992" s="2"/>
      <c r="AB992" s="2"/>
      <c r="AC992" s="2"/>
      <c r="AD992" s="2" t="s">
        <v>3162</v>
      </c>
      <c r="AE992" s="2" t="s">
        <v>3162</v>
      </c>
      <c r="AF992" s="2" t="s">
        <v>3162</v>
      </c>
      <c r="AG992" s="2" t="s">
        <v>3162</v>
      </c>
      <c r="AH992" s="2"/>
    </row>
    <row r="993" spans="1:34" x14ac:dyDescent="0.25">
      <c r="A993" s="2">
        <v>340126</v>
      </c>
      <c r="B993" s="2" t="s">
        <v>3189</v>
      </c>
      <c r="C993" s="2" t="s">
        <v>3190</v>
      </c>
      <c r="D993" s="2" t="s">
        <v>1091</v>
      </c>
      <c r="E993" s="2"/>
      <c r="F993" s="2"/>
      <c r="G993" s="2"/>
      <c r="H993" s="2"/>
      <c r="I993" s="2" t="s">
        <v>132</v>
      </c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 t="s">
        <v>3186</v>
      </c>
      <c r="W993" s="2"/>
      <c r="X993" s="2"/>
      <c r="Y993" s="2"/>
      <c r="Z993" s="2"/>
      <c r="AA993" s="2"/>
      <c r="AB993" s="2"/>
      <c r="AC993" s="2"/>
      <c r="AD993" s="2"/>
      <c r="AE993" s="2"/>
      <c r="AF993" s="2" t="s">
        <v>3162</v>
      </c>
      <c r="AG993" s="2" t="s">
        <v>3162</v>
      </c>
      <c r="AH993" s="2"/>
    </row>
    <row r="994" spans="1:34" x14ac:dyDescent="0.25">
      <c r="A994" s="2">
        <v>338528</v>
      </c>
      <c r="B994" s="2" t="s">
        <v>2687</v>
      </c>
      <c r="C994" s="2" t="s">
        <v>221</v>
      </c>
      <c r="D994" s="2" t="s">
        <v>2688</v>
      </c>
      <c r="E994" s="2" t="s">
        <v>78</v>
      </c>
      <c r="F994" s="2">
        <v>36180</v>
      </c>
      <c r="G994" s="2" t="s">
        <v>2689</v>
      </c>
      <c r="H994" s="2" t="s">
        <v>17</v>
      </c>
      <c r="I994" s="2" t="s">
        <v>132</v>
      </c>
      <c r="J994" s="2" t="s">
        <v>15</v>
      </c>
      <c r="K994" s="2"/>
      <c r="L994" s="2" t="s">
        <v>41</v>
      </c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 t="s">
        <v>3162</v>
      </c>
      <c r="AH994" s="2"/>
    </row>
    <row r="995" spans="1:34" x14ac:dyDescent="0.25">
      <c r="A995" s="2">
        <v>320947</v>
      </c>
      <c r="B995" s="2" t="s">
        <v>2317</v>
      </c>
      <c r="C995" s="2" t="s">
        <v>840</v>
      </c>
      <c r="D995" s="2" t="s">
        <v>567</v>
      </c>
      <c r="E995" s="2" t="s">
        <v>77</v>
      </c>
      <c r="F995" s="2">
        <v>32792</v>
      </c>
      <c r="G995" s="2" t="s">
        <v>19</v>
      </c>
      <c r="H995" s="2" t="s">
        <v>17</v>
      </c>
      <c r="I995" s="2" t="s">
        <v>132</v>
      </c>
      <c r="J995" s="2" t="s">
        <v>1080</v>
      </c>
      <c r="K995" s="2"/>
      <c r="L995" s="2" t="s">
        <v>19</v>
      </c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</row>
    <row r="996" spans="1:34" x14ac:dyDescent="0.25">
      <c r="A996" s="2">
        <v>326516</v>
      </c>
      <c r="B996" s="2" t="s">
        <v>2362</v>
      </c>
      <c r="C996" s="2" t="s">
        <v>511</v>
      </c>
      <c r="D996" s="2" t="s">
        <v>462</v>
      </c>
      <c r="E996" s="2" t="s">
        <v>77</v>
      </c>
      <c r="F996" s="2">
        <v>35530</v>
      </c>
      <c r="G996" s="2" t="s">
        <v>2363</v>
      </c>
      <c r="H996" s="2" t="s">
        <v>17</v>
      </c>
      <c r="I996" s="2" t="s">
        <v>132</v>
      </c>
      <c r="J996" s="2" t="s">
        <v>1080</v>
      </c>
      <c r="K996" s="2"/>
      <c r="L996" s="2" t="s">
        <v>19</v>
      </c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</row>
    <row r="997" spans="1:34" x14ac:dyDescent="0.25">
      <c r="A997" s="2">
        <v>327916</v>
      </c>
      <c r="B997" s="2" t="s">
        <v>2300</v>
      </c>
      <c r="C997" s="2" t="s">
        <v>357</v>
      </c>
      <c r="D997" s="2" t="s">
        <v>236</v>
      </c>
      <c r="E997" s="2" t="s">
        <v>77</v>
      </c>
      <c r="F997" s="2">
        <v>35431</v>
      </c>
      <c r="G997" s="2" t="s">
        <v>2301</v>
      </c>
      <c r="H997" s="2" t="s">
        <v>17</v>
      </c>
      <c r="I997" s="2" t="s">
        <v>132</v>
      </c>
      <c r="J997" s="2" t="s">
        <v>1080</v>
      </c>
      <c r="K997" s="2"/>
      <c r="L997" s="2" t="s">
        <v>31</v>
      </c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</row>
    <row r="998" spans="1:34" x14ac:dyDescent="0.25">
      <c r="A998" s="2">
        <v>330755</v>
      </c>
      <c r="B998" s="2" t="s">
        <v>3049</v>
      </c>
      <c r="C998" s="2" t="s">
        <v>228</v>
      </c>
      <c r="D998" s="2" t="s">
        <v>234</v>
      </c>
      <c r="E998" s="2" t="s">
        <v>78</v>
      </c>
      <c r="F998" s="2">
        <v>35128</v>
      </c>
      <c r="G998" s="2" t="s">
        <v>3050</v>
      </c>
      <c r="H998" s="2" t="s">
        <v>17</v>
      </c>
      <c r="I998" s="2" t="s">
        <v>132</v>
      </c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</row>
    <row r="999" spans="1:34" x14ac:dyDescent="0.25">
      <c r="A999" s="2">
        <v>331890</v>
      </c>
      <c r="B999" s="2" t="s">
        <v>2510</v>
      </c>
      <c r="C999" s="2" t="s">
        <v>228</v>
      </c>
      <c r="D999" s="2" t="s">
        <v>231</v>
      </c>
      <c r="E999" s="2" t="s">
        <v>77</v>
      </c>
      <c r="F999" s="2">
        <v>31530</v>
      </c>
      <c r="G999" s="2" t="s">
        <v>361</v>
      </c>
      <c r="H999" s="2" t="s">
        <v>20</v>
      </c>
      <c r="I999" s="2" t="s">
        <v>132</v>
      </c>
      <c r="J999" s="2" t="s">
        <v>1080</v>
      </c>
      <c r="K999" s="2"/>
      <c r="L999" s="2" t="s">
        <v>74</v>
      </c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</row>
    <row r="1000" spans="1:34" x14ac:dyDescent="0.25">
      <c r="A1000" s="2">
        <v>332361</v>
      </c>
      <c r="B1000" s="2" t="s">
        <v>2481</v>
      </c>
      <c r="C1000" s="2" t="s">
        <v>312</v>
      </c>
      <c r="D1000" s="2" t="s">
        <v>548</v>
      </c>
      <c r="E1000" s="2" t="s">
        <v>77</v>
      </c>
      <c r="F1000" s="2">
        <v>34486</v>
      </c>
      <c r="G1000" s="2" t="s">
        <v>62</v>
      </c>
      <c r="H1000" s="2" t="s">
        <v>17</v>
      </c>
      <c r="I1000" s="2" t="s">
        <v>132</v>
      </c>
      <c r="J1000" s="2" t="s">
        <v>1080</v>
      </c>
      <c r="K1000" s="2"/>
      <c r="L1000" s="2" t="s">
        <v>19</v>
      </c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</row>
    <row r="1001" spans="1:34" x14ac:dyDescent="0.25">
      <c r="A1001" s="2">
        <v>332833</v>
      </c>
      <c r="B1001" s="2" t="s">
        <v>2876</v>
      </c>
      <c r="C1001" s="2" t="s">
        <v>2183</v>
      </c>
      <c r="D1001" s="2" t="s">
        <v>236</v>
      </c>
      <c r="E1001" s="2" t="s">
        <v>77</v>
      </c>
      <c r="F1001" s="2">
        <v>36166</v>
      </c>
      <c r="G1001" s="2" t="s">
        <v>19</v>
      </c>
      <c r="H1001" s="2" t="s">
        <v>17</v>
      </c>
      <c r="I1001" s="2" t="s">
        <v>132</v>
      </c>
      <c r="J1001" s="2" t="s">
        <v>1080</v>
      </c>
      <c r="K1001" s="2"/>
      <c r="L1001" s="2" t="s">
        <v>19</v>
      </c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</row>
    <row r="1002" spans="1:34" x14ac:dyDescent="0.25">
      <c r="A1002" s="2">
        <v>333232</v>
      </c>
      <c r="B1002" s="2" t="s">
        <v>2875</v>
      </c>
      <c r="C1002" s="2" t="s">
        <v>271</v>
      </c>
      <c r="D1002" s="2" t="s">
        <v>738</v>
      </c>
      <c r="E1002" s="2" t="s">
        <v>78</v>
      </c>
      <c r="F1002" s="2">
        <v>35433</v>
      </c>
      <c r="G1002" s="2" t="s">
        <v>418</v>
      </c>
      <c r="H1002" s="2" t="s">
        <v>17</v>
      </c>
      <c r="I1002" s="2" t="s">
        <v>132</v>
      </c>
      <c r="J1002" s="2" t="s">
        <v>1080</v>
      </c>
      <c r="K1002" s="2"/>
      <c r="L1002" s="2" t="s">
        <v>31</v>
      </c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</row>
    <row r="1003" spans="1:34" x14ac:dyDescent="0.25">
      <c r="A1003" s="2">
        <v>334114</v>
      </c>
      <c r="B1003" s="2" t="s">
        <v>2855</v>
      </c>
      <c r="C1003" s="2" t="s">
        <v>669</v>
      </c>
      <c r="D1003" s="2" t="s">
        <v>420</v>
      </c>
      <c r="E1003" s="2" t="s">
        <v>78</v>
      </c>
      <c r="F1003" s="2">
        <v>35956</v>
      </c>
      <c r="G1003" s="2" t="s">
        <v>213</v>
      </c>
      <c r="H1003" s="2" t="s">
        <v>17</v>
      </c>
      <c r="I1003" s="2" t="s">
        <v>132</v>
      </c>
      <c r="J1003" s="2" t="s">
        <v>1080</v>
      </c>
      <c r="K1003" s="2"/>
      <c r="L1003" s="2" t="s">
        <v>19</v>
      </c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</row>
    <row r="1004" spans="1:34" x14ac:dyDescent="0.25">
      <c r="A1004" s="2">
        <v>334474</v>
      </c>
      <c r="B1004" s="2" t="s">
        <v>1164</v>
      </c>
      <c r="C1004" s="2" t="s">
        <v>451</v>
      </c>
      <c r="D1004" s="2" t="s">
        <v>359</v>
      </c>
      <c r="E1004" s="2" t="s">
        <v>77</v>
      </c>
      <c r="F1004" s="2">
        <v>36053</v>
      </c>
      <c r="G1004" s="2" t="s">
        <v>213</v>
      </c>
      <c r="H1004" s="2" t="s">
        <v>17</v>
      </c>
      <c r="I1004" s="2" t="s">
        <v>132</v>
      </c>
      <c r="J1004" s="2" t="s">
        <v>15</v>
      </c>
      <c r="K1004" s="2"/>
      <c r="L1004" s="2" t="s">
        <v>74</v>
      </c>
      <c r="M1004" s="2"/>
      <c r="N1004" s="2"/>
      <c r="O1004" s="2"/>
      <c r="P1004" s="2"/>
      <c r="Q1004" s="2"/>
      <c r="R1004" s="2">
        <v>4635</v>
      </c>
      <c r="S1004" s="2">
        <v>45494</v>
      </c>
      <c r="T1004" s="2">
        <v>20000</v>
      </c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</row>
    <row r="1005" spans="1:34" x14ac:dyDescent="0.25">
      <c r="A1005" s="2">
        <v>335064</v>
      </c>
      <c r="B1005" s="2" t="s">
        <v>2863</v>
      </c>
      <c r="C1005" s="2" t="s">
        <v>250</v>
      </c>
      <c r="D1005" s="2" t="s">
        <v>2864</v>
      </c>
      <c r="E1005" s="2" t="s">
        <v>77</v>
      </c>
      <c r="F1005" s="2">
        <v>35431</v>
      </c>
      <c r="G1005" s="2" t="s">
        <v>2865</v>
      </c>
      <c r="H1005" s="2" t="s">
        <v>17</v>
      </c>
      <c r="I1005" s="2" t="s">
        <v>132</v>
      </c>
      <c r="J1005" s="2" t="s">
        <v>1080</v>
      </c>
      <c r="K1005" s="2"/>
      <c r="L1005" s="2" t="s">
        <v>51</v>
      </c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</row>
    <row r="1006" spans="1:34" x14ac:dyDescent="0.25">
      <c r="A1006" s="2">
        <v>335083</v>
      </c>
      <c r="B1006" s="2" t="s">
        <v>2311</v>
      </c>
      <c r="C1006" s="2" t="s">
        <v>271</v>
      </c>
      <c r="D1006" s="2" t="s">
        <v>559</v>
      </c>
      <c r="E1006" s="2" t="s">
        <v>77</v>
      </c>
      <c r="F1006" s="2">
        <v>35819</v>
      </c>
      <c r="G1006" s="2" t="s">
        <v>19</v>
      </c>
      <c r="H1006" s="2" t="s">
        <v>17</v>
      </c>
      <c r="I1006" s="2" t="s">
        <v>132</v>
      </c>
      <c r="J1006" s="2" t="s">
        <v>1080</v>
      </c>
      <c r="K1006" s="2"/>
      <c r="L1006" s="2" t="s">
        <v>74</v>
      </c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</row>
    <row r="1007" spans="1:34" x14ac:dyDescent="0.25">
      <c r="A1007" s="2">
        <v>335152</v>
      </c>
      <c r="B1007" s="2" t="s">
        <v>2733</v>
      </c>
      <c r="C1007" s="2" t="s">
        <v>228</v>
      </c>
      <c r="D1007" s="2" t="s">
        <v>1789</v>
      </c>
      <c r="E1007" s="2" t="s">
        <v>78</v>
      </c>
      <c r="F1007" s="2">
        <v>25950</v>
      </c>
      <c r="G1007" s="2" t="s">
        <v>408</v>
      </c>
      <c r="H1007" s="2" t="s">
        <v>17</v>
      </c>
      <c r="I1007" s="2" t="s">
        <v>132</v>
      </c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</row>
    <row r="1008" spans="1:34" x14ac:dyDescent="0.25">
      <c r="A1008" s="2">
        <v>335161</v>
      </c>
      <c r="B1008" s="2" t="s">
        <v>2856</v>
      </c>
      <c r="C1008" s="2" t="s">
        <v>371</v>
      </c>
      <c r="D1008" s="2" t="s">
        <v>2857</v>
      </c>
      <c r="E1008" s="2" t="s">
        <v>78</v>
      </c>
      <c r="F1008" s="2">
        <v>32415</v>
      </c>
      <c r="G1008" s="2" t="s">
        <v>407</v>
      </c>
      <c r="H1008" s="2" t="s">
        <v>17</v>
      </c>
      <c r="I1008" s="2" t="s">
        <v>132</v>
      </c>
      <c r="J1008" s="2" t="s">
        <v>15</v>
      </c>
      <c r="K1008" s="2"/>
      <c r="L1008" s="2" t="s">
        <v>31</v>
      </c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</row>
    <row r="1009" spans="1:34" x14ac:dyDescent="0.25">
      <c r="A1009" s="2">
        <v>335216</v>
      </c>
      <c r="B1009" s="2" t="s">
        <v>2540</v>
      </c>
      <c r="C1009" s="2" t="s">
        <v>244</v>
      </c>
      <c r="D1009" s="2" t="s">
        <v>222</v>
      </c>
      <c r="E1009" s="2" t="s">
        <v>77</v>
      </c>
      <c r="F1009" s="2">
        <v>34260</v>
      </c>
      <c r="G1009" s="2" t="s">
        <v>19</v>
      </c>
      <c r="H1009" s="2" t="s">
        <v>17</v>
      </c>
      <c r="I1009" s="2" t="s">
        <v>132</v>
      </c>
      <c r="J1009" s="2" t="s">
        <v>1080</v>
      </c>
      <c r="K1009" s="2"/>
      <c r="L1009" s="2" t="s">
        <v>74</v>
      </c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</row>
    <row r="1010" spans="1:34" x14ac:dyDescent="0.25">
      <c r="A1010" s="2">
        <v>335258</v>
      </c>
      <c r="B1010" s="2" t="s">
        <v>3020</v>
      </c>
      <c r="C1010" s="2" t="s">
        <v>247</v>
      </c>
      <c r="D1010" s="2" t="s">
        <v>309</v>
      </c>
      <c r="E1010" s="2" t="s">
        <v>78</v>
      </c>
      <c r="F1010" s="2">
        <v>36222</v>
      </c>
      <c r="G1010" s="2" t="s">
        <v>62</v>
      </c>
      <c r="H1010" s="2" t="s">
        <v>17</v>
      </c>
      <c r="I1010" s="2" t="s">
        <v>132</v>
      </c>
      <c r="J1010" s="2" t="s">
        <v>1080</v>
      </c>
      <c r="K1010" s="2"/>
      <c r="L1010" s="2" t="s">
        <v>62</v>
      </c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</row>
    <row r="1011" spans="1:34" x14ac:dyDescent="0.25">
      <c r="A1011" s="2">
        <v>335297</v>
      </c>
      <c r="B1011" s="2" t="s">
        <v>2227</v>
      </c>
      <c r="C1011" s="2" t="s">
        <v>1835</v>
      </c>
      <c r="D1011" s="2" t="s">
        <v>302</v>
      </c>
      <c r="E1011" s="2" t="s">
        <v>78</v>
      </c>
      <c r="F1011" s="2">
        <v>34768</v>
      </c>
      <c r="G1011" s="2" t="s">
        <v>2228</v>
      </c>
      <c r="H1011" s="2" t="s">
        <v>17</v>
      </c>
      <c r="I1011" s="2" t="s">
        <v>132</v>
      </c>
      <c r="J1011" s="2" t="s">
        <v>1080</v>
      </c>
      <c r="K1011" s="2"/>
      <c r="L1011" s="2" t="s">
        <v>59</v>
      </c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</row>
    <row r="1012" spans="1:34" x14ac:dyDescent="0.25">
      <c r="A1012" s="2">
        <v>335323</v>
      </c>
      <c r="B1012" s="2" t="s">
        <v>2324</v>
      </c>
      <c r="C1012" s="2" t="s">
        <v>658</v>
      </c>
      <c r="D1012" s="2" t="s">
        <v>746</v>
      </c>
      <c r="E1012" s="2" t="s">
        <v>78</v>
      </c>
      <c r="F1012" s="2">
        <v>28888</v>
      </c>
      <c r="G1012" s="2" t="s">
        <v>2325</v>
      </c>
      <c r="H1012" s="2" t="s">
        <v>17</v>
      </c>
      <c r="I1012" s="2" t="s">
        <v>132</v>
      </c>
      <c r="J1012" s="2" t="s">
        <v>1080</v>
      </c>
      <c r="K1012" s="2"/>
      <c r="L1012" s="2" t="s">
        <v>48</v>
      </c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</row>
    <row r="1013" spans="1:34" x14ac:dyDescent="0.25">
      <c r="A1013" s="2">
        <v>335356</v>
      </c>
      <c r="B1013" s="2" t="s">
        <v>2382</v>
      </c>
      <c r="C1013" s="2" t="s">
        <v>228</v>
      </c>
      <c r="D1013" s="2" t="s">
        <v>231</v>
      </c>
      <c r="E1013" s="2" t="s">
        <v>77</v>
      </c>
      <c r="F1013" s="2">
        <v>34110</v>
      </c>
      <c r="G1013" s="2" t="s">
        <v>1436</v>
      </c>
      <c r="H1013" s="2" t="s">
        <v>17</v>
      </c>
      <c r="I1013" s="2" t="s">
        <v>132</v>
      </c>
      <c r="J1013" s="2" t="s">
        <v>1080</v>
      </c>
      <c r="K1013" s="2"/>
      <c r="L1013" s="2" t="s">
        <v>31</v>
      </c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</row>
    <row r="1014" spans="1:34" x14ac:dyDescent="0.25">
      <c r="A1014" s="2">
        <v>335430</v>
      </c>
      <c r="B1014" s="2" t="s">
        <v>2438</v>
      </c>
      <c r="C1014" s="2" t="s">
        <v>549</v>
      </c>
      <c r="D1014" s="2" t="s">
        <v>269</v>
      </c>
      <c r="E1014" s="2" t="s">
        <v>77</v>
      </c>
      <c r="F1014" s="2"/>
      <c r="G1014" s="2"/>
      <c r="H1014" s="2" t="s">
        <v>17</v>
      </c>
      <c r="I1014" s="2" t="s">
        <v>132</v>
      </c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</row>
    <row r="1015" spans="1:34" x14ac:dyDescent="0.25">
      <c r="A1015" s="2">
        <v>335474</v>
      </c>
      <c r="B1015" s="2" t="s">
        <v>2950</v>
      </c>
      <c r="C1015" s="2" t="s">
        <v>362</v>
      </c>
      <c r="D1015" s="2" t="s">
        <v>910</v>
      </c>
      <c r="E1015" s="2" t="s">
        <v>77</v>
      </c>
      <c r="F1015" s="2">
        <v>32034</v>
      </c>
      <c r="G1015" s="2" t="s">
        <v>213</v>
      </c>
      <c r="H1015" s="2" t="s">
        <v>17</v>
      </c>
      <c r="I1015" s="2" t="s">
        <v>132</v>
      </c>
      <c r="J1015" s="2" t="s">
        <v>1080</v>
      </c>
      <c r="K1015" s="2"/>
      <c r="L1015" s="2" t="s">
        <v>19</v>
      </c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</row>
    <row r="1016" spans="1:34" x14ac:dyDescent="0.25">
      <c r="A1016" s="2">
        <v>335579</v>
      </c>
      <c r="B1016" s="2" t="s">
        <v>2967</v>
      </c>
      <c r="C1016" s="2" t="s">
        <v>991</v>
      </c>
      <c r="D1016" s="2" t="s">
        <v>359</v>
      </c>
      <c r="E1016" s="2" t="s">
        <v>78</v>
      </c>
      <c r="F1016" s="2">
        <v>33004</v>
      </c>
      <c r="G1016" s="2" t="s">
        <v>19</v>
      </c>
      <c r="H1016" s="2" t="s">
        <v>17</v>
      </c>
      <c r="I1016" s="2" t="s">
        <v>132</v>
      </c>
      <c r="J1016" s="2" t="s">
        <v>1080</v>
      </c>
      <c r="K1016" s="2"/>
      <c r="L1016" s="2" t="s">
        <v>19</v>
      </c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</row>
    <row r="1017" spans="1:34" x14ac:dyDescent="0.25">
      <c r="A1017" s="2">
        <v>335688</v>
      </c>
      <c r="B1017" s="2" t="s">
        <v>3113</v>
      </c>
      <c r="C1017" s="2" t="s">
        <v>494</v>
      </c>
      <c r="D1017" s="2" t="s">
        <v>415</v>
      </c>
      <c r="E1017" s="2" t="s">
        <v>77</v>
      </c>
      <c r="F1017" s="2">
        <v>31562</v>
      </c>
      <c r="G1017" s="2" t="s">
        <v>41</v>
      </c>
      <c r="H1017" s="2" t="s">
        <v>17</v>
      </c>
      <c r="I1017" s="2" t="s">
        <v>132</v>
      </c>
      <c r="J1017" s="2" t="s">
        <v>1080</v>
      </c>
      <c r="K1017" s="2"/>
      <c r="L1017" s="2" t="s">
        <v>41</v>
      </c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</row>
    <row r="1018" spans="1:34" x14ac:dyDescent="0.25">
      <c r="A1018" s="2">
        <v>335707</v>
      </c>
      <c r="B1018" s="2" t="s">
        <v>2402</v>
      </c>
      <c r="C1018" s="2" t="s">
        <v>312</v>
      </c>
      <c r="D1018" s="2" t="s">
        <v>2403</v>
      </c>
      <c r="E1018" s="2" t="s">
        <v>77</v>
      </c>
      <c r="F1018" s="2">
        <v>25621</v>
      </c>
      <c r="G1018" s="2" t="s">
        <v>276</v>
      </c>
      <c r="H1018" s="2" t="s">
        <v>17</v>
      </c>
      <c r="I1018" s="2" t="s">
        <v>132</v>
      </c>
      <c r="J1018" s="2" t="s">
        <v>1080</v>
      </c>
      <c r="K1018" s="2"/>
      <c r="L1018" s="2" t="s">
        <v>19</v>
      </c>
      <c r="M1018" s="2"/>
      <c r="N1018" s="2"/>
      <c r="O1018" s="2"/>
      <c r="P1018" s="2" t="s">
        <v>2184</v>
      </c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</row>
    <row r="1019" spans="1:34" x14ac:dyDescent="0.25">
      <c r="A1019" s="2">
        <v>335750</v>
      </c>
      <c r="B1019" s="2" t="s">
        <v>2163</v>
      </c>
      <c r="C1019" s="2" t="s">
        <v>315</v>
      </c>
      <c r="D1019" s="2" t="s">
        <v>1549</v>
      </c>
      <c r="E1019" s="2" t="s">
        <v>78</v>
      </c>
      <c r="F1019" s="2">
        <v>24112</v>
      </c>
      <c r="G1019" s="2" t="s">
        <v>71</v>
      </c>
      <c r="H1019" s="2" t="s">
        <v>17</v>
      </c>
      <c r="I1019" s="2" t="s">
        <v>132</v>
      </c>
      <c r="J1019" s="2" t="s">
        <v>1080</v>
      </c>
      <c r="K1019" s="2"/>
      <c r="L1019" s="2" t="s">
        <v>19</v>
      </c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</row>
    <row r="1020" spans="1:34" x14ac:dyDescent="0.25">
      <c r="A1020" s="2">
        <v>335776</v>
      </c>
      <c r="B1020" s="2" t="s">
        <v>2486</v>
      </c>
      <c r="C1020" s="2" t="s">
        <v>907</v>
      </c>
      <c r="D1020" s="2" t="s">
        <v>700</v>
      </c>
      <c r="E1020" s="2" t="s">
        <v>78</v>
      </c>
      <c r="F1020" s="2">
        <v>35170</v>
      </c>
      <c r="G1020" s="2" t="s">
        <v>756</v>
      </c>
      <c r="H1020" s="2" t="s">
        <v>17</v>
      </c>
      <c r="I1020" s="2" t="s">
        <v>132</v>
      </c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</row>
    <row r="1021" spans="1:34" x14ac:dyDescent="0.25">
      <c r="A1021" s="2">
        <v>335832</v>
      </c>
      <c r="B1021" s="2" t="s">
        <v>2312</v>
      </c>
      <c r="C1021" s="2" t="s">
        <v>298</v>
      </c>
      <c r="D1021" s="2" t="s">
        <v>790</v>
      </c>
      <c r="E1021" s="2" t="s">
        <v>77</v>
      </c>
      <c r="F1021" s="2">
        <v>35947</v>
      </c>
      <c r="G1021" s="2" t="s">
        <v>597</v>
      </c>
      <c r="H1021" s="2" t="s">
        <v>17</v>
      </c>
      <c r="I1021" s="2" t="s">
        <v>132</v>
      </c>
      <c r="J1021" s="2" t="s">
        <v>15</v>
      </c>
      <c r="K1021" s="2"/>
      <c r="L1021" s="2" t="s">
        <v>68</v>
      </c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</row>
    <row r="1022" spans="1:34" x14ac:dyDescent="0.25">
      <c r="A1022" s="2">
        <v>335846</v>
      </c>
      <c r="B1022" s="2" t="s">
        <v>2506</v>
      </c>
      <c r="C1022" s="2" t="s">
        <v>259</v>
      </c>
      <c r="D1022" s="2" t="s">
        <v>495</v>
      </c>
      <c r="E1022" s="2" t="s">
        <v>77</v>
      </c>
      <c r="F1022" s="2">
        <v>35855</v>
      </c>
      <c r="G1022" s="2" t="s">
        <v>2507</v>
      </c>
      <c r="H1022" s="2" t="s">
        <v>17</v>
      </c>
      <c r="I1022" s="2" t="s">
        <v>132</v>
      </c>
      <c r="J1022" s="2" t="s">
        <v>15</v>
      </c>
      <c r="K1022" s="2"/>
      <c r="L1022" s="2" t="s">
        <v>68</v>
      </c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</row>
    <row r="1023" spans="1:34" x14ac:dyDescent="0.25">
      <c r="A1023" s="2">
        <v>335855</v>
      </c>
      <c r="B1023" s="2" t="s">
        <v>2537</v>
      </c>
      <c r="C1023" s="2" t="s">
        <v>2005</v>
      </c>
      <c r="D1023" s="2" t="s">
        <v>264</v>
      </c>
      <c r="E1023" s="2" t="s">
        <v>77</v>
      </c>
      <c r="F1023" s="2">
        <v>36205</v>
      </c>
      <c r="G1023" s="2" t="s">
        <v>607</v>
      </c>
      <c r="H1023" s="2" t="s">
        <v>17</v>
      </c>
      <c r="I1023" s="2" t="s">
        <v>132</v>
      </c>
      <c r="J1023" s="2" t="s">
        <v>15</v>
      </c>
      <c r="K1023" s="2"/>
      <c r="L1023" s="2" t="s">
        <v>31</v>
      </c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</row>
    <row r="1024" spans="1:34" x14ac:dyDescent="0.25">
      <c r="A1024" s="2">
        <v>335920</v>
      </c>
      <c r="B1024" s="2" t="s">
        <v>2257</v>
      </c>
      <c r="C1024" s="2" t="s">
        <v>228</v>
      </c>
      <c r="D1024" s="2" t="s">
        <v>459</v>
      </c>
      <c r="E1024" s="2" t="s">
        <v>78</v>
      </c>
      <c r="F1024" s="2">
        <v>33241</v>
      </c>
      <c r="G1024" s="2" t="s">
        <v>2258</v>
      </c>
      <c r="H1024" s="2" t="s">
        <v>17</v>
      </c>
      <c r="I1024" s="2" t="s">
        <v>132</v>
      </c>
      <c r="J1024" s="2" t="s">
        <v>1080</v>
      </c>
      <c r="K1024" s="2"/>
      <c r="L1024" s="2" t="s">
        <v>51</v>
      </c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</row>
    <row r="1025" spans="1:34" x14ac:dyDescent="0.25">
      <c r="A1025" s="2">
        <v>335954</v>
      </c>
      <c r="B1025" s="2" t="s">
        <v>3125</v>
      </c>
      <c r="C1025" s="2" t="s">
        <v>228</v>
      </c>
      <c r="D1025" s="2" t="s">
        <v>464</v>
      </c>
      <c r="E1025" s="2" t="s">
        <v>77</v>
      </c>
      <c r="F1025" s="2">
        <v>34559</v>
      </c>
      <c r="G1025" s="2" t="s">
        <v>449</v>
      </c>
      <c r="H1025" s="2" t="s">
        <v>17</v>
      </c>
      <c r="I1025" s="2" t="s">
        <v>132</v>
      </c>
      <c r="J1025" s="2" t="s">
        <v>1080</v>
      </c>
      <c r="K1025" s="2"/>
      <c r="L1025" s="2" t="s">
        <v>19</v>
      </c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</row>
    <row r="1026" spans="1:34" x14ac:dyDescent="0.25">
      <c r="A1026" s="2">
        <v>336184</v>
      </c>
      <c r="B1026" s="2" t="s">
        <v>2927</v>
      </c>
      <c r="C1026" s="2" t="s">
        <v>298</v>
      </c>
      <c r="D1026" s="2" t="s">
        <v>2928</v>
      </c>
      <c r="E1026" s="2" t="s">
        <v>78</v>
      </c>
      <c r="F1026" s="2">
        <v>34880</v>
      </c>
      <c r="G1026" s="2" t="s">
        <v>68</v>
      </c>
      <c r="H1026" s="2" t="s">
        <v>17</v>
      </c>
      <c r="I1026" s="2" t="s">
        <v>132</v>
      </c>
      <c r="J1026" s="2" t="s">
        <v>1080</v>
      </c>
      <c r="K1026" s="2"/>
      <c r="L1026" s="2" t="s">
        <v>19</v>
      </c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</row>
    <row r="1027" spans="1:34" x14ac:dyDescent="0.25">
      <c r="A1027" s="2">
        <v>336376</v>
      </c>
      <c r="B1027" s="2" t="s">
        <v>2328</v>
      </c>
      <c r="C1027" s="2" t="s">
        <v>736</v>
      </c>
      <c r="D1027" s="2" t="s">
        <v>564</v>
      </c>
      <c r="E1027" s="2" t="s">
        <v>78</v>
      </c>
      <c r="F1027" s="2">
        <v>36912</v>
      </c>
      <c r="G1027" s="2" t="s">
        <v>213</v>
      </c>
      <c r="H1027" s="2" t="s">
        <v>17</v>
      </c>
      <c r="I1027" s="2" t="s">
        <v>132</v>
      </c>
      <c r="J1027" s="2" t="s">
        <v>1080</v>
      </c>
      <c r="K1027" s="2"/>
      <c r="L1027" s="2" t="s">
        <v>41</v>
      </c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</row>
    <row r="1028" spans="1:34" x14ac:dyDescent="0.25">
      <c r="A1028" s="2">
        <v>336415</v>
      </c>
      <c r="B1028" s="2" t="s">
        <v>2942</v>
      </c>
      <c r="C1028" s="2" t="s">
        <v>661</v>
      </c>
      <c r="D1028" s="2" t="s">
        <v>885</v>
      </c>
      <c r="E1028" s="2" t="s">
        <v>77</v>
      </c>
      <c r="F1028" s="2">
        <v>27890</v>
      </c>
      <c r="G1028" s="2" t="s">
        <v>19</v>
      </c>
      <c r="H1028" s="2" t="s">
        <v>17</v>
      </c>
      <c r="I1028" s="2" t="s">
        <v>132</v>
      </c>
      <c r="J1028" s="2" t="s">
        <v>15</v>
      </c>
      <c r="K1028" s="2"/>
      <c r="L1028" s="2" t="s">
        <v>48</v>
      </c>
      <c r="M1028" s="2"/>
      <c r="N1028" s="2"/>
      <c r="O1028" s="2"/>
      <c r="P1028" s="2"/>
      <c r="Q1028" s="2"/>
      <c r="R1028" s="2">
        <v>5087</v>
      </c>
      <c r="S1028" s="2">
        <v>45512</v>
      </c>
      <c r="T1028" s="2">
        <v>35000</v>
      </c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</row>
    <row r="1029" spans="1:34" x14ac:dyDescent="0.25">
      <c r="A1029" s="2">
        <v>336568</v>
      </c>
      <c r="B1029" s="2" t="s">
        <v>2367</v>
      </c>
      <c r="C1029" s="2" t="s">
        <v>669</v>
      </c>
      <c r="D1029" s="2" t="s">
        <v>274</v>
      </c>
      <c r="E1029" s="2" t="s">
        <v>78</v>
      </c>
      <c r="F1029" s="2">
        <v>35743</v>
      </c>
      <c r="G1029" s="2" t="s">
        <v>769</v>
      </c>
      <c r="H1029" s="2" t="s">
        <v>17</v>
      </c>
      <c r="I1029" s="2" t="s">
        <v>132</v>
      </c>
      <c r="J1029" s="2" t="s">
        <v>15</v>
      </c>
      <c r="K1029" s="2"/>
      <c r="L1029" s="2" t="s">
        <v>1669</v>
      </c>
      <c r="M1029" s="2"/>
      <c r="N1029" s="2"/>
      <c r="O1029" s="2"/>
      <c r="P1029" s="2"/>
      <c r="Q1029" s="2"/>
      <c r="R1029" s="2">
        <v>4997</v>
      </c>
      <c r="S1029" s="2">
        <v>45512</v>
      </c>
      <c r="T1029" s="2">
        <v>30000</v>
      </c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</row>
    <row r="1030" spans="1:34" x14ac:dyDescent="0.25">
      <c r="A1030" s="2">
        <v>336631</v>
      </c>
      <c r="B1030" s="2" t="s">
        <v>2940</v>
      </c>
      <c r="C1030" s="2" t="s">
        <v>1523</v>
      </c>
      <c r="D1030" s="2" t="s">
        <v>1852</v>
      </c>
      <c r="E1030" s="2" t="s">
        <v>78</v>
      </c>
      <c r="F1030" s="2">
        <v>34439</v>
      </c>
      <c r="G1030" s="2" t="s">
        <v>19</v>
      </c>
      <c r="H1030" s="2" t="s">
        <v>17</v>
      </c>
      <c r="I1030" s="2" t="s">
        <v>132</v>
      </c>
      <c r="J1030" s="2" t="s">
        <v>1080</v>
      </c>
      <c r="K1030" s="2"/>
      <c r="L1030" s="2" t="s">
        <v>19</v>
      </c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</row>
    <row r="1031" spans="1:34" x14ac:dyDescent="0.25">
      <c r="A1031" s="2">
        <v>336664</v>
      </c>
      <c r="B1031" s="2" t="s">
        <v>2169</v>
      </c>
      <c r="C1031" s="2" t="s">
        <v>292</v>
      </c>
      <c r="D1031" s="2" t="s">
        <v>845</v>
      </c>
      <c r="E1031" s="2" t="s">
        <v>78</v>
      </c>
      <c r="F1031" s="2">
        <v>29674</v>
      </c>
      <c r="G1031" s="2" t="s">
        <v>829</v>
      </c>
      <c r="H1031" s="2" t="s">
        <v>17</v>
      </c>
      <c r="I1031" s="2" t="s">
        <v>132</v>
      </c>
      <c r="J1031" s="2" t="s">
        <v>1080</v>
      </c>
      <c r="K1031" s="2"/>
      <c r="L1031" s="2" t="s">
        <v>71</v>
      </c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</row>
    <row r="1032" spans="1:34" x14ac:dyDescent="0.25">
      <c r="A1032" s="2">
        <v>336671</v>
      </c>
      <c r="B1032" s="2" t="s">
        <v>3029</v>
      </c>
      <c r="C1032" s="2" t="s">
        <v>228</v>
      </c>
      <c r="D1032" s="2" t="s">
        <v>400</v>
      </c>
      <c r="E1032" s="2" t="s">
        <v>78</v>
      </c>
      <c r="F1032" s="2">
        <v>30831</v>
      </c>
      <c r="G1032" s="2" t="s">
        <v>3030</v>
      </c>
      <c r="H1032" s="2" t="s">
        <v>17</v>
      </c>
      <c r="I1032" s="2" t="s">
        <v>132</v>
      </c>
      <c r="J1032" s="2" t="s">
        <v>1080</v>
      </c>
      <c r="K1032" s="2"/>
      <c r="L1032" s="2" t="s">
        <v>31</v>
      </c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</row>
    <row r="1033" spans="1:34" x14ac:dyDescent="0.25">
      <c r="A1033" s="2">
        <v>336709</v>
      </c>
      <c r="B1033" s="2" t="s">
        <v>3019</v>
      </c>
      <c r="C1033" s="2" t="s">
        <v>736</v>
      </c>
      <c r="D1033" s="2" t="s">
        <v>231</v>
      </c>
      <c r="E1033" s="2" t="s">
        <v>78</v>
      </c>
      <c r="F1033" s="2">
        <v>35065</v>
      </c>
      <c r="G1033" s="2" t="s">
        <v>68</v>
      </c>
      <c r="H1033" s="2" t="s">
        <v>17</v>
      </c>
      <c r="I1033" s="2" t="s">
        <v>132</v>
      </c>
      <c r="J1033" s="2" t="s">
        <v>1080</v>
      </c>
      <c r="K1033" s="2"/>
      <c r="L1033" s="2" t="s">
        <v>68</v>
      </c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</row>
    <row r="1034" spans="1:34" x14ac:dyDescent="0.25">
      <c r="A1034" s="2">
        <v>336778</v>
      </c>
      <c r="B1034" s="2" t="s">
        <v>2101</v>
      </c>
      <c r="C1034" s="2" t="s">
        <v>2102</v>
      </c>
      <c r="D1034" s="2" t="s">
        <v>518</v>
      </c>
      <c r="E1034" s="2" t="s">
        <v>78</v>
      </c>
      <c r="F1034" s="2">
        <v>36892</v>
      </c>
      <c r="G1034" s="2" t="s">
        <v>213</v>
      </c>
      <c r="H1034" s="2" t="s">
        <v>17</v>
      </c>
      <c r="I1034" s="2" t="s">
        <v>132</v>
      </c>
      <c r="J1034" s="2" t="s">
        <v>1080</v>
      </c>
      <c r="K1034" s="2"/>
      <c r="L1034" s="2" t="s">
        <v>19</v>
      </c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</row>
    <row r="1035" spans="1:34" x14ac:dyDescent="0.25">
      <c r="A1035" s="2">
        <v>336781</v>
      </c>
      <c r="B1035" s="2" t="s">
        <v>2721</v>
      </c>
      <c r="C1035" s="2" t="s">
        <v>214</v>
      </c>
      <c r="D1035" s="2" t="s">
        <v>902</v>
      </c>
      <c r="E1035" s="2" t="s">
        <v>77</v>
      </c>
      <c r="F1035" s="2">
        <v>36892</v>
      </c>
      <c r="G1035" s="2" t="s">
        <v>59</v>
      </c>
      <c r="H1035" s="2" t="s">
        <v>17</v>
      </c>
      <c r="I1035" s="2" t="s">
        <v>132</v>
      </c>
      <c r="J1035" s="2" t="s">
        <v>1080</v>
      </c>
      <c r="K1035" s="2"/>
      <c r="L1035" s="2" t="s">
        <v>19</v>
      </c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</row>
    <row r="1036" spans="1:34" x14ac:dyDescent="0.25">
      <c r="A1036" s="2">
        <v>336829</v>
      </c>
      <c r="B1036" s="2" t="s">
        <v>2699</v>
      </c>
      <c r="C1036" s="2" t="s">
        <v>831</v>
      </c>
      <c r="D1036" s="2" t="s">
        <v>731</v>
      </c>
      <c r="E1036" s="2" t="s">
        <v>77</v>
      </c>
      <c r="F1036" s="2">
        <v>36443</v>
      </c>
      <c r="G1036" s="2" t="s">
        <v>19</v>
      </c>
      <c r="H1036" s="2" t="s">
        <v>17</v>
      </c>
      <c r="I1036" s="2" t="s">
        <v>132</v>
      </c>
      <c r="J1036" s="2" t="s">
        <v>1080</v>
      </c>
      <c r="K1036" s="2"/>
      <c r="L1036" s="2" t="s">
        <v>19</v>
      </c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</row>
    <row r="1037" spans="1:34" x14ac:dyDescent="0.25">
      <c r="A1037" s="2">
        <v>336832</v>
      </c>
      <c r="B1037" s="2" t="s">
        <v>2372</v>
      </c>
      <c r="C1037" s="2" t="s">
        <v>214</v>
      </c>
      <c r="D1037" s="2" t="s">
        <v>346</v>
      </c>
      <c r="E1037" s="2" t="s">
        <v>77</v>
      </c>
      <c r="F1037" s="2">
        <v>34252</v>
      </c>
      <c r="G1037" s="2" t="s">
        <v>2373</v>
      </c>
      <c r="H1037" s="2" t="s">
        <v>17</v>
      </c>
      <c r="I1037" s="2" t="s">
        <v>132</v>
      </c>
      <c r="J1037" s="2" t="s">
        <v>1080</v>
      </c>
      <c r="K1037" s="2"/>
      <c r="L1037" s="2" t="s">
        <v>19</v>
      </c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</row>
    <row r="1038" spans="1:34" x14ac:dyDescent="0.25">
      <c r="A1038" s="2">
        <v>336875</v>
      </c>
      <c r="B1038" s="2" t="s">
        <v>2309</v>
      </c>
      <c r="C1038" s="2" t="s">
        <v>318</v>
      </c>
      <c r="D1038" s="2" t="s">
        <v>1605</v>
      </c>
      <c r="E1038" s="2" t="s">
        <v>77</v>
      </c>
      <c r="F1038" s="2">
        <v>36892</v>
      </c>
      <c r="G1038" s="2" t="s">
        <v>398</v>
      </c>
      <c r="H1038" s="2" t="s">
        <v>17</v>
      </c>
      <c r="I1038" s="2" t="s">
        <v>132</v>
      </c>
      <c r="J1038" s="2" t="s">
        <v>1080</v>
      </c>
      <c r="K1038" s="2"/>
      <c r="L1038" s="2" t="s">
        <v>19</v>
      </c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</row>
    <row r="1039" spans="1:34" x14ac:dyDescent="0.25">
      <c r="A1039" s="2">
        <v>336963</v>
      </c>
      <c r="B1039" s="2" t="s">
        <v>2682</v>
      </c>
      <c r="C1039" s="2" t="s">
        <v>214</v>
      </c>
      <c r="D1039" s="2" t="s">
        <v>413</v>
      </c>
      <c r="E1039" s="2" t="s">
        <v>77</v>
      </c>
      <c r="F1039" s="2">
        <v>37257</v>
      </c>
      <c r="G1039" s="2" t="s">
        <v>2683</v>
      </c>
      <c r="H1039" s="2" t="s">
        <v>17</v>
      </c>
      <c r="I1039" s="2" t="s">
        <v>132</v>
      </c>
      <c r="J1039" s="2" t="s">
        <v>1080</v>
      </c>
      <c r="K1039" s="2"/>
      <c r="L1039" s="2" t="s">
        <v>31</v>
      </c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</row>
    <row r="1040" spans="1:34" x14ac:dyDescent="0.25">
      <c r="A1040" s="2">
        <v>337011</v>
      </c>
      <c r="B1040" s="2" t="s">
        <v>2517</v>
      </c>
      <c r="C1040" s="2" t="s">
        <v>228</v>
      </c>
      <c r="D1040" s="2" t="s">
        <v>1410</v>
      </c>
      <c r="E1040" s="2" t="s">
        <v>77</v>
      </c>
      <c r="F1040" s="2">
        <v>36008</v>
      </c>
      <c r="G1040" s="2" t="s">
        <v>19</v>
      </c>
      <c r="H1040" s="2" t="s">
        <v>17</v>
      </c>
      <c r="I1040" s="2" t="s">
        <v>132</v>
      </c>
      <c r="J1040" s="2" t="s">
        <v>1080</v>
      </c>
      <c r="K1040" s="2"/>
      <c r="L1040" s="2" t="s">
        <v>19</v>
      </c>
      <c r="M1040" s="2"/>
      <c r="N1040" s="2"/>
      <c r="O1040" s="2"/>
      <c r="P1040" s="2"/>
      <c r="Q1040" s="2"/>
      <c r="R1040" s="2">
        <v>5028</v>
      </c>
      <c r="S1040" s="2">
        <v>45512</v>
      </c>
      <c r="T1040" s="2">
        <v>255000</v>
      </c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</row>
    <row r="1041" spans="1:34" x14ac:dyDescent="0.25">
      <c r="A1041" s="2">
        <v>337019</v>
      </c>
      <c r="B1041" s="2" t="s">
        <v>2717</v>
      </c>
      <c r="C1041" s="2" t="s">
        <v>214</v>
      </c>
      <c r="D1041" s="2" t="s">
        <v>2718</v>
      </c>
      <c r="E1041" s="2" t="s">
        <v>77</v>
      </c>
      <c r="F1041" s="2">
        <v>36356</v>
      </c>
      <c r="G1041" s="2" t="s">
        <v>19</v>
      </c>
      <c r="H1041" s="2" t="s">
        <v>17</v>
      </c>
      <c r="I1041" s="2" t="s">
        <v>132</v>
      </c>
      <c r="J1041" s="2" t="s">
        <v>1080</v>
      </c>
      <c r="K1041" s="2"/>
      <c r="L1041" s="2" t="s">
        <v>19</v>
      </c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</row>
    <row r="1042" spans="1:34" x14ac:dyDescent="0.25">
      <c r="A1042" s="2">
        <v>337198</v>
      </c>
      <c r="B1042" s="2" t="s">
        <v>3122</v>
      </c>
      <c r="C1042" s="2" t="s">
        <v>230</v>
      </c>
      <c r="D1042" s="2" t="s">
        <v>470</v>
      </c>
      <c r="E1042" s="2" t="s">
        <v>77</v>
      </c>
      <c r="F1042" s="2">
        <v>30317</v>
      </c>
      <c r="G1042" s="2" t="s">
        <v>71</v>
      </c>
      <c r="H1042" s="2" t="s">
        <v>17</v>
      </c>
      <c r="I1042" s="2" t="s">
        <v>132</v>
      </c>
      <c r="J1042" s="2" t="s">
        <v>1080</v>
      </c>
      <c r="K1042" s="2"/>
      <c r="L1042" s="2" t="s">
        <v>71</v>
      </c>
      <c r="M1042" s="2"/>
      <c r="N1042" s="2"/>
      <c r="O1042" s="2"/>
      <c r="P1042" s="2"/>
      <c r="Q1042" s="2"/>
      <c r="R1042" s="2">
        <v>5088</v>
      </c>
      <c r="S1042" s="2">
        <v>45512</v>
      </c>
      <c r="T1042" s="2">
        <v>40000</v>
      </c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</row>
    <row r="1043" spans="1:34" x14ac:dyDescent="0.25">
      <c r="A1043" s="2">
        <v>337233</v>
      </c>
      <c r="B1043" s="2" t="s">
        <v>2894</v>
      </c>
      <c r="C1043" s="2" t="s">
        <v>963</v>
      </c>
      <c r="D1043" s="2" t="s">
        <v>647</v>
      </c>
      <c r="E1043" s="2" t="s">
        <v>78</v>
      </c>
      <c r="F1043" s="2">
        <v>26460</v>
      </c>
      <c r="G1043" s="2" t="s">
        <v>2895</v>
      </c>
      <c r="H1043" s="2" t="s">
        <v>17</v>
      </c>
      <c r="I1043" s="2" t="s">
        <v>132</v>
      </c>
      <c r="J1043" s="2" t="s">
        <v>1080</v>
      </c>
      <c r="K1043" s="2"/>
      <c r="L1043" s="2" t="s">
        <v>71</v>
      </c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</row>
    <row r="1044" spans="1:34" x14ac:dyDescent="0.25">
      <c r="A1044" s="2">
        <v>337250</v>
      </c>
      <c r="B1044" s="2" t="s">
        <v>2165</v>
      </c>
      <c r="C1044" s="2" t="s">
        <v>290</v>
      </c>
      <c r="D1044" s="2" t="s">
        <v>440</v>
      </c>
      <c r="E1044" s="2" t="s">
        <v>78</v>
      </c>
      <c r="F1044" s="2">
        <v>34382</v>
      </c>
      <c r="G1044" s="2" t="s">
        <v>213</v>
      </c>
      <c r="H1044" s="2" t="s">
        <v>17</v>
      </c>
      <c r="I1044" s="2" t="s">
        <v>132</v>
      </c>
      <c r="J1044" s="2" t="s">
        <v>1080</v>
      </c>
      <c r="K1044" s="2"/>
      <c r="L1044" s="2" t="s">
        <v>19</v>
      </c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</row>
    <row r="1045" spans="1:34" x14ac:dyDescent="0.25">
      <c r="A1045" s="2">
        <v>337314</v>
      </c>
      <c r="B1045" s="2" t="s">
        <v>3124</v>
      </c>
      <c r="C1045" s="2" t="s">
        <v>1780</v>
      </c>
      <c r="D1045" s="2" t="s">
        <v>400</v>
      </c>
      <c r="E1045" s="2" t="s">
        <v>78</v>
      </c>
      <c r="F1045" s="2">
        <v>34721</v>
      </c>
      <c r="G1045" s="2" t="s">
        <v>585</v>
      </c>
      <c r="H1045" s="2" t="s">
        <v>17</v>
      </c>
      <c r="I1045" s="2" t="s">
        <v>132</v>
      </c>
      <c r="J1045" s="2" t="s">
        <v>1080</v>
      </c>
      <c r="K1045" s="2"/>
      <c r="L1045" s="2" t="s">
        <v>31</v>
      </c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</row>
    <row r="1046" spans="1:34" x14ac:dyDescent="0.25">
      <c r="A1046" s="2">
        <v>337319</v>
      </c>
      <c r="B1046" s="2" t="s">
        <v>2949</v>
      </c>
      <c r="C1046" s="2" t="s">
        <v>1088</v>
      </c>
      <c r="D1046" s="2" t="s">
        <v>531</v>
      </c>
      <c r="E1046" s="2" t="s">
        <v>77</v>
      </c>
      <c r="F1046" s="2">
        <v>34385</v>
      </c>
      <c r="G1046" s="2" t="s">
        <v>62</v>
      </c>
      <c r="H1046" s="2" t="s">
        <v>17</v>
      </c>
      <c r="I1046" s="2" t="s">
        <v>132</v>
      </c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</row>
    <row r="1047" spans="1:34" x14ac:dyDescent="0.25">
      <c r="A1047" s="2">
        <v>337343</v>
      </c>
      <c r="B1047" s="2" t="s">
        <v>2846</v>
      </c>
      <c r="C1047" s="2" t="s">
        <v>375</v>
      </c>
      <c r="D1047" s="2" t="s">
        <v>618</v>
      </c>
      <c r="E1047" s="2" t="s">
        <v>77</v>
      </c>
      <c r="F1047" s="2">
        <v>35455</v>
      </c>
      <c r="G1047" s="2" t="s">
        <v>1306</v>
      </c>
      <c r="H1047" s="2" t="s">
        <v>17</v>
      </c>
      <c r="I1047" s="2" t="s">
        <v>132</v>
      </c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</row>
    <row r="1048" spans="1:34" x14ac:dyDescent="0.25">
      <c r="A1048" s="2">
        <v>337359</v>
      </c>
      <c r="B1048" s="2" t="s">
        <v>3024</v>
      </c>
      <c r="C1048" s="2" t="s">
        <v>328</v>
      </c>
      <c r="D1048" s="2" t="s">
        <v>3025</v>
      </c>
      <c r="E1048" s="2" t="s">
        <v>78</v>
      </c>
      <c r="F1048" s="2">
        <v>35217</v>
      </c>
      <c r="G1048" s="2" t="s">
        <v>217</v>
      </c>
      <c r="H1048" s="2" t="s">
        <v>17</v>
      </c>
      <c r="I1048" s="2" t="s">
        <v>132</v>
      </c>
      <c r="J1048" s="2" t="s">
        <v>1080</v>
      </c>
      <c r="K1048" s="2"/>
      <c r="L1048" s="2" t="s">
        <v>31</v>
      </c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</row>
    <row r="1049" spans="1:34" x14ac:dyDescent="0.25">
      <c r="A1049" s="2">
        <v>337371</v>
      </c>
      <c r="B1049" s="2" t="s">
        <v>3047</v>
      </c>
      <c r="C1049" s="2" t="s">
        <v>221</v>
      </c>
      <c r="D1049" s="2" t="s">
        <v>275</v>
      </c>
      <c r="E1049" s="2" t="s">
        <v>78</v>
      </c>
      <c r="F1049" s="2">
        <v>34534</v>
      </c>
      <c r="G1049" s="2" t="s">
        <v>19</v>
      </c>
      <c r="H1049" s="2" t="s">
        <v>17</v>
      </c>
      <c r="I1049" s="2" t="s">
        <v>132</v>
      </c>
      <c r="J1049" s="2" t="s">
        <v>1080</v>
      </c>
      <c r="K1049" s="2"/>
      <c r="L1049" s="2" t="s">
        <v>31</v>
      </c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</row>
    <row r="1050" spans="1:34" x14ac:dyDescent="0.25">
      <c r="A1050" s="2">
        <v>337394</v>
      </c>
      <c r="B1050" s="2" t="s">
        <v>2304</v>
      </c>
      <c r="C1050" s="2" t="s">
        <v>818</v>
      </c>
      <c r="D1050" s="2" t="s">
        <v>985</v>
      </c>
      <c r="E1050" s="2" t="s">
        <v>77</v>
      </c>
      <c r="F1050" s="2">
        <v>28594</v>
      </c>
      <c r="G1050" s="2" t="s">
        <v>19</v>
      </c>
      <c r="H1050" s="2" t="s">
        <v>17</v>
      </c>
      <c r="I1050" s="2" t="s">
        <v>132</v>
      </c>
      <c r="J1050" s="2" t="s">
        <v>1080</v>
      </c>
      <c r="K1050" s="2"/>
      <c r="L1050" s="2" t="s">
        <v>74</v>
      </c>
      <c r="M1050" s="2"/>
      <c r="N1050" s="2"/>
      <c r="O1050" s="2"/>
      <c r="P1050" s="2"/>
      <c r="Q1050" s="2"/>
      <c r="R1050" s="2">
        <v>4640</v>
      </c>
      <c r="S1050" s="2">
        <v>45494</v>
      </c>
      <c r="T1050" s="2">
        <v>1500</v>
      </c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</row>
    <row r="1051" spans="1:34" x14ac:dyDescent="0.25">
      <c r="A1051" s="2">
        <v>337421</v>
      </c>
      <c r="B1051" s="2" t="s">
        <v>2491</v>
      </c>
      <c r="C1051" s="2" t="s">
        <v>1432</v>
      </c>
      <c r="D1051" s="2" t="s">
        <v>2492</v>
      </c>
      <c r="E1051" s="2" t="s">
        <v>77</v>
      </c>
      <c r="F1051" s="2">
        <v>31381</v>
      </c>
      <c r="G1051" s="2" t="s">
        <v>2493</v>
      </c>
      <c r="H1051" s="2" t="s">
        <v>17</v>
      </c>
      <c r="I1051" s="2" t="s">
        <v>132</v>
      </c>
      <c r="J1051" s="2" t="s">
        <v>1080</v>
      </c>
      <c r="K1051" s="2"/>
      <c r="L1051" s="2" t="s">
        <v>19</v>
      </c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</row>
    <row r="1052" spans="1:34" x14ac:dyDescent="0.25">
      <c r="A1052" s="2">
        <v>337470</v>
      </c>
      <c r="B1052" s="2" t="s">
        <v>2644</v>
      </c>
      <c r="C1052" s="2" t="s">
        <v>283</v>
      </c>
      <c r="D1052" s="2" t="s">
        <v>735</v>
      </c>
      <c r="E1052" s="2" t="s">
        <v>77</v>
      </c>
      <c r="F1052" s="2">
        <v>28515</v>
      </c>
      <c r="G1052" s="2" t="s">
        <v>655</v>
      </c>
      <c r="H1052" s="2" t="s">
        <v>17</v>
      </c>
      <c r="I1052" s="2" t="s">
        <v>132</v>
      </c>
      <c r="J1052" s="2" t="s">
        <v>1080</v>
      </c>
      <c r="K1052" s="2"/>
      <c r="L1052" s="2" t="s">
        <v>19</v>
      </c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</row>
    <row r="1053" spans="1:34" x14ac:dyDescent="0.25">
      <c r="A1053" s="2">
        <v>337484</v>
      </c>
      <c r="B1053" s="2" t="s">
        <v>2937</v>
      </c>
      <c r="C1053" s="2" t="s">
        <v>628</v>
      </c>
      <c r="D1053" s="2" t="s">
        <v>459</v>
      </c>
      <c r="E1053" s="2" t="s">
        <v>77</v>
      </c>
      <c r="F1053" s="2">
        <v>30721</v>
      </c>
      <c r="G1053" s="2" t="s">
        <v>213</v>
      </c>
      <c r="H1053" s="2" t="s">
        <v>17</v>
      </c>
      <c r="I1053" s="2" t="s">
        <v>132</v>
      </c>
      <c r="J1053" s="2" t="s">
        <v>1080</v>
      </c>
      <c r="K1053" s="2"/>
      <c r="L1053" s="2" t="s">
        <v>74</v>
      </c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</row>
    <row r="1054" spans="1:34" x14ac:dyDescent="0.25">
      <c r="A1054" s="2">
        <v>337514</v>
      </c>
      <c r="B1054" s="2" t="s">
        <v>2318</v>
      </c>
      <c r="C1054" s="2" t="s">
        <v>283</v>
      </c>
      <c r="D1054" s="2" t="s">
        <v>317</v>
      </c>
      <c r="E1054" s="2" t="s">
        <v>77</v>
      </c>
      <c r="F1054" s="2">
        <v>35900</v>
      </c>
      <c r="G1054" s="2" t="s">
        <v>2319</v>
      </c>
      <c r="H1054" s="2" t="s">
        <v>17</v>
      </c>
      <c r="I1054" s="2" t="s">
        <v>132</v>
      </c>
      <c r="J1054" s="2" t="s">
        <v>1080</v>
      </c>
      <c r="K1054" s="2"/>
      <c r="L1054" s="2" t="s">
        <v>62</v>
      </c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</row>
    <row r="1055" spans="1:34" x14ac:dyDescent="0.25">
      <c r="A1055" s="2">
        <v>337594</v>
      </c>
      <c r="B1055" s="2" t="s">
        <v>2407</v>
      </c>
      <c r="C1055" s="2" t="s">
        <v>211</v>
      </c>
      <c r="D1055" s="2" t="s">
        <v>2408</v>
      </c>
      <c r="E1055" s="2" t="s">
        <v>78</v>
      </c>
      <c r="F1055" s="2">
        <v>34366</v>
      </c>
      <c r="G1055" s="2" t="s">
        <v>438</v>
      </c>
      <c r="H1055" s="2" t="s">
        <v>17</v>
      </c>
      <c r="I1055" s="2" t="s">
        <v>132</v>
      </c>
      <c r="J1055" s="2" t="s">
        <v>1080</v>
      </c>
      <c r="K1055" s="2"/>
      <c r="L1055" s="2" t="s">
        <v>74</v>
      </c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</row>
    <row r="1056" spans="1:34" x14ac:dyDescent="0.25">
      <c r="A1056" s="2">
        <v>337613</v>
      </c>
      <c r="B1056" s="2" t="s">
        <v>3016</v>
      </c>
      <c r="C1056" s="2" t="s">
        <v>877</v>
      </c>
      <c r="D1056" s="2" t="s">
        <v>444</v>
      </c>
      <c r="E1056" s="2" t="s">
        <v>78</v>
      </c>
      <c r="F1056" s="2">
        <v>30874</v>
      </c>
      <c r="G1056" s="2" t="s">
        <v>1536</v>
      </c>
      <c r="H1056" s="2" t="s">
        <v>17</v>
      </c>
      <c r="I1056" s="2" t="s">
        <v>132</v>
      </c>
      <c r="J1056" s="2"/>
      <c r="K1056" s="2"/>
      <c r="L1056" s="2"/>
      <c r="M1056" s="2"/>
      <c r="N1056" s="2"/>
      <c r="O1056" s="2"/>
      <c r="P1056" s="2"/>
      <c r="Q1056" s="2"/>
      <c r="R1056" s="2">
        <v>5054</v>
      </c>
      <c r="S1056" s="2">
        <v>45512</v>
      </c>
      <c r="T1056" s="2">
        <v>35000</v>
      </c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</row>
    <row r="1057" spans="1:34" x14ac:dyDescent="0.25">
      <c r="A1057" s="2">
        <v>337623</v>
      </c>
      <c r="B1057" s="2" t="s">
        <v>2934</v>
      </c>
      <c r="C1057" s="2" t="s">
        <v>446</v>
      </c>
      <c r="D1057" s="2" t="s">
        <v>783</v>
      </c>
      <c r="E1057" s="2" t="s">
        <v>78</v>
      </c>
      <c r="F1057" s="2">
        <v>31923</v>
      </c>
      <c r="G1057" s="2" t="s">
        <v>336</v>
      </c>
      <c r="H1057" s="2" t="s">
        <v>17</v>
      </c>
      <c r="I1057" s="2" t="s">
        <v>132</v>
      </c>
      <c r="J1057" s="2" t="s">
        <v>1080</v>
      </c>
      <c r="K1057" s="2"/>
      <c r="L1057" s="2" t="s">
        <v>71</v>
      </c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</row>
    <row r="1058" spans="1:34" x14ac:dyDescent="0.25">
      <c r="A1058" s="2">
        <v>337627</v>
      </c>
      <c r="B1058" s="2" t="s">
        <v>3098</v>
      </c>
      <c r="C1058" s="2" t="s">
        <v>329</v>
      </c>
      <c r="D1058" s="2" t="s">
        <v>415</v>
      </c>
      <c r="E1058" s="2" t="s">
        <v>78</v>
      </c>
      <c r="F1058" s="2">
        <v>30225</v>
      </c>
      <c r="G1058" s="2" t="s">
        <v>59</v>
      </c>
      <c r="H1058" s="2" t="s">
        <v>17</v>
      </c>
      <c r="I1058" s="2" t="s">
        <v>132</v>
      </c>
      <c r="J1058" s="2" t="s">
        <v>1080</v>
      </c>
      <c r="K1058" s="2"/>
      <c r="L1058" s="2" t="s">
        <v>59</v>
      </c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</row>
    <row r="1059" spans="1:34" x14ac:dyDescent="0.25">
      <c r="A1059" s="2">
        <v>337630</v>
      </c>
      <c r="B1059" s="2" t="s">
        <v>2573</v>
      </c>
      <c r="C1059" s="2" t="s">
        <v>626</v>
      </c>
      <c r="D1059" s="2" t="s">
        <v>956</v>
      </c>
      <c r="E1059" s="2" t="s">
        <v>78</v>
      </c>
      <c r="F1059" s="2">
        <v>32244</v>
      </c>
      <c r="G1059" s="2" t="s">
        <v>19</v>
      </c>
      <c r="H1059" s="2" t="s">
        <v>17</v>
      </c>
      <c r="I1059" s="2" t="s">
        <v>132</v>
      </c>
      <c r="J1059" s="2" t="s">
        <v>1080</v>
      </c>
      <c r="K1059" s="2"/>
      <c r="L1059" s="2" t="s">
        <v>31</v>
      </c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</row>
    <row r="1060" spans="1:34" x14ac:dyDescent="0.25">
      <c r="A1060" s="2">
        <v>337651</v>
      </c>
      <c r="B1060" s="2" t="s">
        <v>2907</v>
      </c>
      <c r="C1060" s="2" t="s">
        <v>814</v>
      </c>
      <c r="D1060" s="2" t="s">
        <v>760</v>
      </c>
      <c r="E1060" s="2" t="s">
        <v>78</v>
      </c>
      <c r="F1060" s="2">
        <v>31349</v>
      </c>
      <c r="G1060" s="2" t="s">
        <v>19</v>
      </c>
      <c r="H1060" s="2" t="s">
        <v>17</v>
      </c>
      <c r="I1060" s="2" t="s">
        <v>132</v>
      </c>
      <c r="J1060" s="2" t="s">
        <v>1080</v>
      </c>
      <c r="K1060" s="2"/>
      <c r="L1060" s="2" t="s">
        <v>19</v>
      </c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</row>
    <row r="1061" spans="1:34" x14ac:dyDescent="0.25">
      <c r="A1061" s="2">
        <v>337661</v>
      </c>
      <c r="B1061" s="2" t="s">
        <v>2897</v>
      </c>
      <c r="C1061" s="2" t="s">
        <v>668</v>
      </c>
      <c r="D1061" s="2" t="s">
        <v>288</v>
      </c>
      <c r="E1061" s="2" t="s">
        <v>78</v>
      </c>
      <c r="F1061" s="2">
        <v>31691</v>
      </c>
      <c r="G1061" s="2" t="s">
        <v>68</v>
      </c>
      <c r="H1061" s="2" t="s">
        <v>17</v>
      </c>
      <c r="I1061" s="2" t="s">
        <v>132</v>
      </c>
      <c r="J1061" s="2" t="s">
        <v>1080</v>
      </c>
      <c r="K1061" s="2"/>
      <c r="L1061" s="2" t="s">
        <v>68</v>
      </c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</row>
    <row r="1062" spans="1:34" x14ac:dyDescent="0.25">
      <c r="A1062" s="2">
        <v>337685</v>
      </c>
      <c r="B1062" s="2" t="s">
        <v>2911</v>
      </c>
      <c r="C1062" s="2" t="s">
        <v>249</v>
      </c>
      <c r="D1062" s="2" t="s">
        <v>2912</v>
      </c>
      <c r="E1062" s="2" t="s">
        <v>78</v>
      </c>
      <c r="F1062" s="2">
        <v>33516</v>
      </c>
      <c r="G1062" s="2" t="s">
        <v>19</v>
      </c>
      <c r="H1062" s="2" t="s">
        <v>17</v>
      </c>
      <c r="I1062" s="2" t="s">
        <v>132</v>
      </c>
      <c r="J1062" s="2" t="s">
        <v>1080</v>
      </c>
      <c r="K1062" s="2"/>
      <c r="L1062" s="2" t="s">
        <v>31</v>
      </c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</row>
    <row r="1063" spans="1:34" x14ac:dyDescent="0.25">
      <c r="A1063" s="2">
        <v>337717</v>
      </c>
      <c r="B1063" s="2" t="s">
        <v>2266</v>
      </c>
      <c r="C1063" s="2" t="s">
        <v>244</v>
      </c>
      <c r="D1063" s="2" t="s">
        <v>2267</v>
      </c>
      <c r="E1063" s="2" t="s">
        <v>78</v>
      </c>
      <c r="F1063" s="2">
        <v>29517</v>
      </c>
      <c r="G1063" s="2" t="s">
        <v>19</v>
      </c>
      <c r="H1063" s="2" t="s">
        <v>17</v>
      </c>
      <c r="I1063" s="2" t="s">
        <v>132</v>
      </c>
      <c r="J1063" s="2" t="s">
        <v>1080</v>
      </c>
      <c r="K1063" s="2"/>
      <c r="L1063" s="2" t="s">
        <v>19</v>
      </c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</row>
    <row r="1064" spans="1:34" x14ac:dyDescent="0.25">
      <c r="A1064" s="2">
        <v>337771</v>
      </c>
      <c r="B1064" s="2" t="s">
        <v>2508</v>
      </c>
      <c r="C1064" s="2" t="s">
        <v>214</v>
      </c>
      <c r="D1064" s="2" t="s">
        <v>308</v>
      </c>
      <c r="E1064" s="2" t="s">
        <v>78</v>
      </c>
      <c r="F1064" s="2">
        <v>35249</v>
      </c>
      <c r="G1064" s="2" t="s">
        <v>213</v>
      </c>
      <c r="H1064" s="2" t="s">
        <v>17</v>
      </c>
      <c r="I1064" s="2" t="s">
        <v>132</v>
      </c>
      <c r="J1064" s="2" t="s">
        <v>1080</v>
      </c>
      <c r="K1064" s="2"/>
      <c r="L1064" s="2" t="s">
        <v>31</v>
      </c>
      <c r="M1064" s="2"/>
      <c r="N1064" s="2"/>
      <c r="O1064" s="2"/>
      <c r="P1064" s="2"/>
      <c r="Q1064" s="2"/>
      <c r="R1064" s="2">
        <v>5104</v>
      </c>
      <c r="S1064" s="2">
        <v>45512</v>
      </c>
      <c r="T1064" s="2">
        <v>20000</v>
      </c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</row>
    <row r="1065" spans="1:34" x14ac:dyDescent="0.25">
      <c r="A1065" s="2">
        <v>337807</v>
      </c>
      <c r="B1065" s="2" t="s">
        <v>1422</v>
      </c>
      <c r="C1065" s="2" t="s">
        <v>995</v>
      </c>
      <c r="D1065" s="2" t="s">
        <v>2963</v>
      </c>
      <c r="E1065" s="2" t="s">
        <v>77</v>
      </c>
      <c r="F1065" s="2">
        <v>31659</v>
      </c>
      <c r="G1065" s="2" t="s">
        <v>19</v>
      </c>
      <c r="H1065" s="2" t="s">
        <v>17</v>
      </c>
      <c r="I1065" s="2" t="s">
        <v>132</v>
      </c>
      <c r="J1065" s="2" t="s">
        <v>1080</v>
      </c>
      <c r="K1065" s="2"/>
      <c r="L1065" s="2" t="s">
        <v>19</v>
      </c>
      <c r="M1065" s="2"/>
      <c r="N1065" s="2"/>
      <c r="O1065" s="2"/>
      <c r="P1065" s="2"/>
      <c r="Q1065" s="2"/>
      <c r="R1065" s="2">
        <v>4836</v>
      </c>
      <c r="S1065" s="2">
        <v>45509</v>
      </c>
      <c r="T1065" s="2">
        <v>16000</v>
      </c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</row>
    <row r="1066" spans="1:34" x14ac:dyDescent="0.25">
      <c r="A1066" s="2">
        <v>337813</v>
      </c>
      <c r="B1066" s="2" t="s">
        <v>2369</v>
      </c>
      <c r="C1066" s="2" t="s">
        <v>259</v>
      </c>
      <c r="D1066" s="2" t="s">
        <v>268</v>
      </c>
      <c r="E1066" s="2" t="s">
        <v>77</v>
      </c>
      <c r="F1066" s="2">
        <v>36163</v>
      </c>
      <c r="G1066" s="2" t="s">
        <v>19</v>
      </c>
      <c r="H1066" s="2" t="s">
        <v>17</v>
      </c>
      <c r="I1066" s="2" t="s">
        <v>132</v>
      </c>
      <c r="J1066" s="2" t="s">
        <v>15</v>
      </c>
      <c r="K1066" s="2"/>
      <c r="L1066" s="2" t="s">
        <v>1669</v>
      </c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</row>
    <row r="1067" spans="1:34" x14ac:dyDescent="0.25">
      <c r="A1067" s="2">
        <v>337832</v>
      </c>
      <c r="B1067" s="2" t="s">
        <v>2339</v>
      </c>
      <c r="C1067" s="2" t="s">
        <v>611</v>
      </c>
      <c r="D1067" s="2" t="s">
        <v>531</v>
      </c>
      <c r="E1067" s="2" t="s">
        <v>78</v>
      </c>
      <c r="F1067" s="2">
        <v>34933</v>
      </c>
      <c r="G1067" s="2" t="s">
        <v>557</v>
      </c>
      <c r="H1067" s="2" t="s">
        <v>17</v>
      </c>
      <c r="I1067" s="2" t="s">
        <v>132</v>
      </c>
      <c r="J1067" s="2" t="s">
        <v>1080</v>
      </c>
      <c r="K1067" s="2"/>
      <c r="L1067" s="2" t="s">
        <v>68</v>
      </c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</row>
    <row r="1068" spans="1:34" x14ac:dyDescent="0.25">
      <c r="A1068" s="2">
        <v>337852</v>
      </c>
      <c r="B1068" s="2" t="s">
        <v>2896</v>
      </c>
      <c r="C1068" s="2" t="s">
        <v>373</v>
      </c>
      <c r="D1068" s="2" t="s">
        <v>288</v>
      </c>
      <c r="E1068" s="2" t="s">
        <v>78</v>
      </c>
      <c r="F1068" s="2">
        <v>31199</v>
      </c>
      <c r="G1068" s="2" t="s">
        <v>1577</v>
      </c>
      <c r="H1068" s="2" t="s">
        <v>17</v>
      </c>
      <c r="I1068" s="2" t="s">
        <v>132</v>
      </c>
      <c r="J1068" s="2" t="s">
        <v>15</v>
      </c>
      <c r="K1068" s="2"/>
      <c r="L1068" s="2" t="s">
        <v>31</v>
      </c>
      <c r="M1068" s="2"/>
      <c r="N1068" s="2"/>
      <c r="O1068" s="2"/>
      <c r="P1068" s="2"/>
      <c r="Q1068" s="2"/>
      <c r="R1068" s="2">
        <v>4638</v>
      </c>
      <c r="S1068" s="2">
        <v>45494</v>
      </c>
      <c r="T1068" s="2">
        <v>1500</v>
      </c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</row>
    <row r="1069" spans="1:34" x14ac:dyDescent="0.25">
      <c r="A1069" s="2">
        <v>337858</v>
      </c>
      <c r="B1069" s="2" t="s">
        <v>2868</v>
      </c>
      <c r="C1069" s="2" t="s">
        <v>244</v>
      </c>
      <c r="D1069" s="2" t="s">
        <v>545</v>
      </c>
      <c r="E1069" s="2" t="s">
        <v>77</v>
      </c>
      <c r="F1069" s="2">
        <v>31503</v>
      </c>
      <c r="G1069" s="2" t="s">
        <v>19</v>
      </c>
      <c r="H1069" s="2" t="s">
        <v>17</v>
      </c>
      <c r="I1069" s="2" t="s">
        <v>132</v>
      </c>
      <c r="J1069" s="2" t="s">
        <v>15</v>
      </c>
      <c r="K1069" s="2"/>
      <c r="L1069" s="2" t="s">
        <v>74</v>
      </c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</row>
    <row r="1070" spans="1:34" x14ac:dyDescent="0.25">
      <c r="A1070" s="2">
        <v>337925</v>
      </c>
      <c r="B1070" s="2" t="s">
        <v>2437</v>
      </c>
      <c r="C1070" s="2" t="s">
        <v>228</v>
      </c>
      <c r="D1070" s="2" t="s">
        <v>1949</v>
      </c>
      <c r="E1070" s="2" t="s">
        <v>77</v>
      </c>
      <c r="F1070" s="2">
        <v>27645</v>
      </c>
      <c r="G1070" s="2" t="s">
        <v>19</v>
      </c>
      <c r="H1070" s="2" t="s">
        <v>17</v>
      </c>
      <c r="I1070" s="2" t="s">
        <v>132</v>
      </c>
      <c r="J1070" s="2" t="s">
        <v>1080</v>
      </c>
      <c r="K1070" s="2"/>
      <c r="L1070" s="2" t="s">
        <v>19</v>
      </c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</row>
    <row r="1071" spans="1:34" x14ac:dyDescent="0.25">
      <c r="A1071" s="2">
        <v>337932</v>
      </c>
      <c r="B1071" s="2" t="s">
        <v>2824</v>
      </c>
      <c r="C1071" s="2" t="s">
        <v>2825</v>
      </c>
      <c r="D1071" s="2" t="s">
        <v>1524</v>
      </c>
      <c r="E1071" s="2" t="s">
        <v>78</v>
      </c>
      <c r="F1071" s="2">
        <v>31696</v>
      </c>
      <c r="G1071" s="2" t="s">
        <v>2826</v>
      </c>
      <c r="H1071" s="2" t="s">
        <v>17</v>
      </c>
      <c r="I1071" s="2" t="s">
        <v>132</v>
      </c>
      <c r="J1071" s="2" t="s">
        <v>1080</v>
      </c>
      <c r="K1071" s="2"/>
      <c r="L1071" s="2" t="s">
        <v>19</v>
      </c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</row>
    <row r="1072" spans="1:34" x14ac:dyDescent="0.25">
      <c r="A1072" s="2">
        <v>337947</v>
      </c>
      <c r="B1072" s="2" t="s">
        <v>1872</v>
      </c>
      <c r="C1072" s="2" t="s">
        <v>328</v>
      </c>
      <c r="D1072" s="2" t="s">
        <v>400</v>
      </c>
      <c r="E1072" s="2" t="s">
        <v>77</v>
      </c>
      <c r="F1072" s="2">
        <v>32599</v>
      </c>
      <c r="G1072" s="2" t="s">
        <v>1162</v>
      </c>
      <c r="H1072" s="2" t="s">
        <v>17</v>
      </c>
      <c r="I1072" s="2" t="s">
        <v>132</v>
      </c>
      <c r="J1072" s="2" t="s">
        <v>1080</v>
      </c>
      <c r="K1072" s="2"/>
      <c r="L1072" s="2" t="s">
        <v>19</v>
      </c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</row>
    <row r="1073" spans="1:34" x14ac:dyDescent="0.25">
      <c r="A1073" s="2">
        <v>337957</v>
      </c>
      <c r="B1073" s="2" t="s">
        <v>908</v>
      </c>
      <c r="C1073" s="2" t="s">
        <v>337</v>
      </c>
      <c r="D1073" s="2" t="s">
        <v>401</v>
      </c>
      <c r="E1073" s="2" t="s">
        <v>77</v>
      </c>
      <c r="F1073" s="2">
        <v>35115</v>
      </c>
      <c r="G1073" s="2" t="s">
        <v>2343</v>
      </c>
      <c r="H1073" s="2" t="s">
        <v>17</v>
      </c>
      <c r="I1073" s="2" t="s">
        <v>132</v>
      </c>
      <c r="J1073" s="2" t="s">
        <v>15</v>
      </c>
      <c r="K1073" s="2"/>
      <c r="L1073" s="2" t="s">
        <v>19</v>
      </c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</row>
    <row r="1074" spans="1:34" x14ac:dyDescent="0.25">
      <c r="A1074" s="2">
        <v>337967</v>
      </c>
      <c r="B1074" s="2" t="s">
        <v>2404</v>
      </c>
      <c r="C1074" s="2" t="s">
        <v>614</v>
      </c>
      <c r="D1074" s="2" t="s">
        <v>525</v>
      </c>
      <c r="E1074" s="2" t="s">
        <v>77</v>
      </c>
      <c r="F1074" s="2">
        <v>34753</v>
      </c>
      <c r="G1074" s="2" t="s">
        <v>1454</v>
      </c>
      <c r="H1074" s="2" t="s">
        <v>17</v>
      </c>
      <c r="I1074" s="2" t="s">
        <v>132</v>
      </c>
      <c r="J1074" s="2" t="s">
        <v>1080</v>
      </c>
      <c r="K1074" s="2"/>
      <c r="L1074" s="2" t="s">
        <v>31</v>
      </c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</row>
    <row r="1075" spans="1:34" x14ac:dyDescent="0.25">
      <c r="A1075" s="2">
        <v>337969</v>
      </c>
      <c r="B1075" s="2" t="s">
        <v>946</v>
      </c>
      <c r="C1075" s="2" t="s">
        <v>368</v>
      </c>
      <c r="D1075" s="2" t="s">
        <v>423</v>
      </c>
      <c r="E1075" s="2" t="s">
        <v>77</v>
      </c>
      <c r="F1075" s="2">
        <v>32623</v>
      </c>
      <c r="G1075" s="2" t="s">
        <v>657</v>
      </c>
      <c r="H1075" s="2" t="s">
        <v>17</v>
      </c>
      <c r="I1075" s="2" t="s">
        <v>132</v>
      </c>
      <c r="J1075" s="2" t="s">
        <v>1080</v>
      </c>
      <c r="K1075" s="2"/>
      <c r="L1075" s="2" t="s">
        <v>38</v>
      </c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</row>
    <row r="1076" spans="1:34" x14ac:dyDescent="0.25">
      <c r="A1076" s="2">
        <v>337973</v>
      </c>
      <c r="B1076" s="2" t="s">
        <v>709</v>
      </c>
      <c r="C1076" s="2" t="s">
        <v>711</v>
      </c>
      <c r="D1076" s="2" t="s">
        <v>2383</v>
      </c>
      <c r="E1076" s="2" t="s">
        <v>77</v>
      </c>
      <c r="F1076" s="2">
        <v>30682</v>
      </c>
      <c r="G1076" s="2" t="s">
        <v>2384</v>
      </c>
      <c r="H1076" s="2" t="s">
        <v>17</v>
      </c>
      <c r="I1076" s="2" t="s">
        <v>132</v>
      </c>
      <c r="J1076" s="2" t="s">
        <v>1080</v>
      </c>
      <c r="K1076" s="2"/>
      <c r="L1076" s="2" t="s">
        <v>38</v>
      </c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</row>
    <row r="1077" spans="1:34" x14ac:dyDescent="0.25">
      <c r="A1077" s="2">
        <v>337978</v>
      </c>
      <c r="B1077" s="2" t="s">
        <v>2555</v>
      </c>
      <c r="C1077" s="2" t="s">
        <v>947</v>
      </c>
      <c r="D1077" s="2" t="s">
        <v>1418</v>
      </c>
      <c r="E1077" s="2" t="s">
        <v>77</v>
      </c>
      <c r="F1077" s="2">
        <v>34881</v>
      </c>
      <c r="G1077" s="2" t="s">
        <v>19</v>
      </c>
      <c r="H1077" s="2" t="s">
        <v>17</v>
      </c>
      <c r="I1077" s="2" t="s">
        <v>132</v>
      </c>
      <c r="J1077" s="2" t="s">
        <v>1080</v>
      </c>
      <c r="K1077" s="2"/>
      <c r="L1077" s="2" t="s">
        <v>19</v>
      </c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</row>
    <row r="1078" spans="1:34" x14ac:dyDescent="0.25">
      <c r="A1078" s="2">
        <v>337983</v>
      </c>
      <c r="B1078" s="2" t="s">
        <v>1620</v>
      </c>
      <c r="C1078" s="2" t="s">
        <v>247</v>
      </c>
      <c r="D1078" s="2" t="s">
        <v>659</v>
      </c>
      <c r="E1078" s="2" t="s">
        <v>77</v>
      </c>
      <c r="F1078" s="2">
        <v>34463</v>
      </c>
      <c r="G1078" s="2" t="s">
        <v>313</v>
      </c>
      <c r="H1078" s="2" t="s">
        <v>17</v>
      </c>
      <c r="I1078" s="2" t="s">
        <v>132</v>
      </c>
      <c r="J1078" s="2" t="s">
        <v>15</v>
      </c>
      <c r="K1078" s="2"/>
      <c r="L1078" s="2" t="s">
        <v>31</v>
      </c>
      <c r="M1078" s="2"/>
      <c r="N1078" s="2"/>
      <c r="O1078" s="2"/>
      <c r="P1078" s="2"/>
      <c r="Q1078" s="2"/>
      <c r="R1078" s="2">
        <v>4854</v>
      </c>
      <c r="S1078" s="2">
        <v>45509</v>
      </c>
      <c r="T1078" s="2">
        <v>15000</v>
      </c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</row>
    <row r="1079" spans="1:34" x14ac:dyDescent="0.25">
      <c r="A1079" s="2">
        <v>337989</v>
      </c>
      <c r="B1079" s="2" t="s">
        <v>2321</v>
      </c>
      <c r="C1079" s="2" t="s">
        <v>211</v>
      </c>
      <c r="D1079" s="2" t="s">
        <v>269</v>
      </c>
      <c r="E1079" s="2" t="s">
        <v>77</v>
      </c>
      <c r="F1079" s="2">
        <v>32551</v>
      </c>
      <c r="G1079" s="2" t="s">
        <v>19</v>
      </c>
      <c r="H1079" s="2" t="s">
        <v>17</v>
      </c>
      <c r="I1079" s="2" t="s">
        <v>132</v>
      </c>
      <c r="J1079" s="2" t="s">
        <v>15</v>
      </c>
      <c r="K1079" s="2"/>
      <c r="L1079" s="2" t="s">
        <v>19</v>
      </c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</row>
    <row r="1080" spans="1:34" x14ac:dyDescent="0.25">
      <c r="A1080" s="2">
        <v>337990</v>
      </c>
      <c r="B1080" s="2" t="s">
        <v>2219</v>
      </c>
      <c r="C1080" s="2" t="s">
        <v>791</v>
      </c>
      <c r="D1080" s="2" t="s">
        <v>1091</v>
      </c>
      <c r="E1080" s="2" t="s">
        <v>77</v>
      </c>
      <c r="F1080" s="2">
        <v>31024</v>
      </c>
      <c r="G1080" s="2" t="s">
        <v>781</v>
      </c>
      <c r="H1080" s="2" t="s">
        <v>17</v>
      </c>
      <c r="I1080" s="2" t="s">
        <v>132</v>
      </c>
      <c r="J1080" s="2" t="s">
        <v>15</v>
      </c>
      <c r="K1080" s="2"/>
      <c r="L1080" s="2" t="s">
        <v>28</v>
      </c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</row>
    <row r="1081" spans="1:34" x14ac:dyDescent="0.25">
      <c r="A1081" s="2">
        <v>338006</v>
      </c>
      <c r="B1081" s="2" t="s">
        <v>2939</v>
      </c>
      <c r="C1081" s="2" t="s">
        <v>589</v>
      </c>
      <c r="D1081" s="2" t="s">
        <v>559</v>
      </c>
      <c r="E1081" s="2" t="s">
        <v>78</v>
      </c>
      <c r="F1081" s="2">
        <v>33666</v>
      </c>
      <c r="G1081" s="2" t="s">
        <v>631</v>
      </c>
      <c r="H1081" s="2" t="s">
        <v>17</v>
      </c>
      <c r="I1081" s="2" t="s">
        <v>132</v>
      </c>
      <c r="J1081" s="2" t="s">
        <v>1080</v>
      </c>
      <c r="K1081" s="2"/>
      <c r="L1081" s="2" t="s">
        <v>31</v>
      </c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</row>
    <row r="1082" spans="1:34" x14ac:dyDescent="0.25">
      <c r="A1082" s="2">
        <v>338010</v>
      </c>
      <c r="B1082" s="2" t="s">
        <v>2645</v>
      </c>
      <c r="C1082" s="2" t="s">
        <v>328</v>
      </c>
      <c r="D1082" s="2" t="s">
        <v>776</v>
      </c>
      <c r="E1082" s="2" t="s">
        <v>78</v>
      </c>
      <c r="F1082" s="2">
        <v>37115</v>
      </c>
      <c r="G1082" s="2" t="s">
        <v>243</v>
      </c>
      <c r="H1082" s="2" t="s">
        <v>17</v>
      </c>
      <c r="I1082" s="2" t="s">
        <v>132</v>
      </c>
      <c r="J1082" s="2" t="s">
        <v>1080</v>
      </c>
      <c r="K1082" s="2"/>
      <c r="L1082" s="2" t="s">
        <v>28</v>
      </c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</row>
    <row r="1083" spans="1:34" x14ac:dyDescent="0.25">
      <c r="A1083" s="2">
        <v>338041</v>
      </c>
      <c r="B1083" s="2" t="s">
        <v>2959</v>
      </c>
      <c r="C1083" s="2" t="s">
        <v>736</v>
      </c>
      <c r="D1083" s="2" t="s">
        <v>487</v>
      </c>
      <c r="E1083" s="2" t="s">
        <v>78</v>
      </c>
      <c r="F1083" s="2">
        <v>30178</v>
      </c>
      <c r="G1083" s="2" t="s">
        <v>2960</v>
      </c>
      <c r="H1083" s="2" t="s">
        <v>20</v>
      </c>
      <c r="I1083" s="2" t="s">
        <v>132</v>
      </c>
      <c r="J1083" s="2" t="s">
        <v>1080</v>
      </c>
      <c r="K1083" s="2"/>
      <c r="L1083" s="2" t="s">
        <v>19</v>
      </c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</row>
    <row r="1084" spans="1:34" x14ac:dyDescent="0.25">
      <c r="A1084" s="2">
        <v>338065</v>
      </c>
      <c r="B1084" s="2" t="s">
        <v>2385</v>
      </c>
      <c r="C1084" s="2" t="s">
        <v>347</v>
      </c>
      <c r="D1084" s="2" t="s">
        <v>420</v>
      </c>
      <c r="E1084" s="2" t="s">
        <v>78</v>
      </c>
      <c r="F1084" s="2">
        <v>36526</v>
      </c>
      <c r="G1084" s="2" t="s">
        <v>438</v>
      </c>
      <c r="H1084" s="2" t="s">
        <v>17</v>
      </c>
      <c r="I1084" s="2" t="s">
        <v>132</v>
      </c>
      <c r="J1084" s="2" t="s">
        <v>15</v>
      </c>
      <c r="K1084" s="2"/>
      <c r="L1084" s="2" t="s">
        <v>31</v>
      </c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</row>
    <row r="1085" spans="1:34" x14ac:dyDescent="0.25">
      <c r="A1085" s="2">
        <v>338068</v>
      </c>
      <c r="B1085" s="2" t="s">
        <v>2338</v>
      </c>
      <c r="C1085" s="2" t="s">
        <v>763</v>
      </c>
      <c r="D1085" s="2" t="s">
        <v>559</v>
      </c>
      <c r="E1085" s="2" t="s">
        <v>78</v>
      </c>
      <c r="F1085" s="2">
        <v>32387</v>
      </c>
      <c r="G1085" s="2" t="s">
        <v>520</v>
      </c>
      <c r="H1085" s="2" t="s">
        <v>17</v>
      </c>
      <c r="I1085" s="2" t="s">
        <v>132</v>
      </c>
      <c r="J1085" s="2" t="s">
        <v>1080</v>
      </c>
      <c r="K1085" s="2"/>
      <c r="L1085" s="2" t="s">
        <v>31</v>
      </c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</row>
    <row r="1086" spans="1:34" x14ac:dyDescent="0.25">
      <c r="A1086" s="2">
        <v>338122</v>
      </c>
      <c r="B1086" s="2" t="s">
        <v>2961</v>
      </c>
      <c r="C1086" s="2" t="s">
        <v>412</v>
      </c>
      <c r="D1086" s="2" t="s">
        <v>1979</v>
      </c>
      <c r="E1086" s="2" t="s">
        <v>78</v>
      </c>
      <c r="F1086" s="2">
        <v>36171</v>
      </c>
      <c r="G1086" s="2" t="s">
        <v>721</v>
      </c>
      <c r="H1086" s="2" t="s">
        <v>17</v>
      </c>
      <c r="I1086" s="2" t="s">
        <v>132</v>
      </c>
      <c r="J1086" s="2" t="s">
        <v>1080</v>
      </c>
      <c r="K1086" s="2"/>
      <c r="L1086" s="2" t="s">
        <v>31</v>
      </c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</row>
    <row r="1087" spans="1:34" x14ac:dyDescent="0.25">
      <c r="A1087" s="2">
        <v>338145</v>
      </c>
      <c r="B1087" s="2" t="s">
        <v>3027</v>
      </c>
      <c r="C1087" s="2" t="s">
        <v>244</v>
      </c>
      <c r="D1087" s="2" t="s">
        <v>234</v>
      </c>
      <c r="E1087" s="2" t="s">
        <v>78</v>
      </c>
      <c r="F1087" s="2">
        <v>34335</v>
      </c>
      <c r="G1087" s="2" t="s">
        <v>505</v>
      </c>
      <c r="H1087" s="2" t="s">
        <v>17</v>
      </c>
      <c r="I1087" s="2" t="s">
        <v>132</v>
      </c>
      <c r="J1087" s="2" t="s">
        <v>1080</v>
      </c>
      <c r="K1087" s="2"/>
      <c r="L1087" s="2" t="s">
        <v>41</v>
      </c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</row>
    <row r="1088" spans="1:34" x14ac:dyDescent="0.25">
      <c r="A1088" s="2">
        <v>338156</v>
      </c>
      <c r="B1088" s="2" t="s">
        <v>2700</v>
      </c>
      <c r="C1088" s="2" t="s">
        <v>1088</v>
      </c>
      <c r="D1088" s="2" t="s">
        <v>545</v>
      </c>
      <c r="E1088" s="2" t="s">
        <v>77</v>
      </c>
      <c r="F1088" s="2">
        <v>29478</v>
      </c>
      <c r="G1088" s="2" t="s">
        <v>2701</v>
      </c>
      <c r="H1088" s="2" t="s">
        <v>17</v>
      </c>
      <c r="I1088" s="2" t="s">
        <v>132</v>
      </c>
      <c r="J1088" s="2" t="s">
        <v>1080</v>
      </c>
      <c r="K1088" s="2"/>
      <c r="L1088" s="2" t="s">
        <v>48</v>
      </c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</row>
    <row r="1089" spans="1:34" x14ac:dyDescent="0.25">
      <c r="A1089" s="2">
        <v>338177</v>
      </c>
      <c r="B1089" s="2" t="s">
        <v>2667</v>
      </c>
      <c r="C1089" s="2" t="s">
        <v>247</v>
      </c>
      <c r="D1089" s="2" t="s">
        <v>502</v>
      </c>
      <c r="E1089" s="2" t="s">
        <v>78</v>
      </c>
      <c r="F1089" s="2">
        <v>34700</v>
      </c>
      <c r="G1089" s="2" t="s">
        <v>19</v>
      </c>
      <c r="H1089" s="2" t="s">
        <v>17</v>
      </c>
      <c r="I1089" s="2" t="s">
        <v>132</v>
      </c>
      <c r="J1089" s="2" t="s">
        <v>1080</v>
      </c>
      <c r="K1089" s="2"/>
      <c r="L1089" s="2" t="s">
        <v>31</v>
      </c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</row>
    <row r="1090" spans="1:34" x14ac:dyDescent="0.25">
      <c r="A1090" s="2">
        <v>338242</v>
      </c>
      <c r="B1090" s="2" t="s">
        <v>2344</v>
      </c>
      <c r="C1090" s="2" t="s">
        <v>980</v>
      </c>
      <c r="D1090" s="2" t="s">
        <v>2345</v>
      </c>
      <c r="E1090" s="2" t="s">
        <v>77</v>
      </c>
      <c r="F1090" s="2">
        <v>33399</v>
      </c>
      <c r="G1090" s="2" t="s">
        <v>435</v>
      </c>
      <c r="H1090" s="2" t="s">
        <v>17</v>
      </c>
      <c r="I1090" s="2" t="s">
        <v>132</v>
      </c>
      <c r="J1090" s="2" t="s">
        <v>1080</v>
      </c>
      <c r="K1090" s="2"/>
      <c r="L1090" s="2" t="s">
        <v>19</v>
      </c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</row>
    <row r="1091" spans="1:34" x14ac:dyDescent="0.25">
      <c r="A1091" s="2">
        <v>338247</v>
      </c>
      <c r="B1091" s="2" t="s">
        <v>2563</v>
      </c>
      <c r="C1091" s="2" t="s">
        <v>2564</v>
      </c>
      <c r="D1091" s="2" t="s">
        <v>2565</v>
      </c>
      <c r="E1091" s="2" t="s">
        <v>77</v>
      </c>
      <c r="F1091" s="2">
        <v>35939</v>
      </c>
      <c r="G1091" s="2" t="s">
        <v>463</v>
      </c>
      <c r="H1091" s="2" t="s">
        <v>17</v>
      </c>
      <c r="I1091" s="2" t="s">
        <v>132</v>
      </c>
      <c r="J1091" s="2" t="s">
        <v>1080</v>
      </c>
      <c r="K1091" s="2"/>
      <c r="L1091" s="2" t="s">
        <v>31</v>
      </c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</row>
    <row r="1092" spans="1:34" x14ac:dyDescent="0.25">
      <c r="A1092" s="2">
        <v>338248</v>
      </c>
      <c r="B1092" s="2" t="s">
        <v>2435</v>
      </c>
      <c r="C1092" s="2" t="s">
        <v>2040</v>
      </c>
      <c r="D1092" s="2" t="s">
        <v>2436</v>
      </c>
      <c r="E1092" s="2" t="s">
        <v>77</v>
      </c>
      <c r="F1092" s="2">
        <v>36878</v>
      </c>
      <c r="G1092" s="2" t="s">
        <v>19</v>
      </c>
      <c r="H1092" s="2" t="s">
        <v>17</v>
      </c>
      <c r="I1092" s="2" t="s">
        <v>132</v>
      </c>
      <c r="J1092" s="2" t="s">
        <v>1110</v>
      </c>
      <c r="K1092" s="2"/>
      <c r="L1092" s="2" t="s">
        <v>19</v>
      </c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</row>
    <row r="1093" spans="1:34" x14ac:dyDescent="0.25">
      <c r="A1093" s="2">
        <v>338249</v>
      </c>
      <c r="B1093" s="2" t="s">
        <v>2253</v>
      </c>
      <c r="C1093" s="2" t="s">
        <v>228</v>
      </c>
      <c r="D1093" s="2" t="s">
        <v>1497</v>
      </c>
      <c r="E1093" s="2" t="s">
        <v>77</v>
      </c>
      <c r="F1093" s="2">
        <v>36295</v>
      </c>
      <c r="G1093" s="2" t="s">
        <v>19</v>
      </c>
      <c r="H1093" s="2" t="s">
        <v>17</v>
      </c>
      <c r="I1093" s="2" t="s">
        <v>132</v>
      </c>
      <c r="J1093" s="2" t="s">
        <v>1080</v>
      </c>
      <c r="K1093" s="2"/>
      <c r="L1093" s="2" t="s">
        <v>19</v>
      </c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</row>
    <row r="1094" spans="1:34" x14ac:dyDescent="0.25">
      <c r="A1094" s="2">
        <v>338311</v>
      </c>
      <c r="B1094" s="2" t="s">
        <v>2439</v>
      </c>
      <c r="C1094" s="2" t="s">
        <v>220</v>
      </c>
      <c r="D1094" s="2" t="s">
        <v>1850</v>
      </c>
      <c r="E1094" s="2" t="s">
        <v>78</v>
      </c>
      <c r="F1094" s="2">
        <v>36161</v>
      </c>
      <c r="G1094" s="2" t="s">
        <v>59</v>
      </c>
      <c r="H1094" s="2" t="s">
        <v>17</v>
      </c>
      <c r="I1094" s="2" t="s">
        <v>132</v>
      </c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</row>
    <row r="1095" spans="1:34" x14ac:dyDescent="0.25">
      <c r="A1095" s="2">
        <v>338329</v>
      </c>
      <c r="B1095" s="2" t="s">
        <v>2291</v>
      </c>
      <c r="C1095" s="2" t="s">
        <v>458</v>
      </c>
      <c r="D1095" s="2" t="s">
        <v>366</v>
      </c>
      <c r="E1095" s="2" t="s">
        <v>77</v>
      </c>
      <c r="F1095" s="2">
        <v>35577</v>
      </c>
      <c r="G1095" s="2" t="s">
        <v>2292</v>
      </c>
      <c r="H1095" s="2" t="s">
        <v>17</v>
      </c>
      <c r="I1095" s="2" t="s">
        <v>132</v>
      </c>
      <c r="J1095" s="2" t="s">
        <v>1080</v>
      </c>
      <c r="K1095" s="2"/>
      <c r="L1095" s="2" t="s">
        <v>19</v>
      </c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</row>
    <row r="1096" spans="1:34" x14ac:dyDescent="0.25">
      <c r="A1096" s="2">
        <v>338508</v>
      </c>
      <c r="B1096" s="2" t="s">
        <v>2771</v>
      </c>
      <c r="C1096" s="2" t="s">
        <v>214</v>
      </c>
      <c r="D1096" s="2" t="s">
        <v>1603</v>
      </c>
      <c r="E1096" s="2" t="s">
        <v>77</v>
      </c>
      <c r="F1096" s="2">
        <v>35796</v>
      </c>
      <c r="G1096" s="2" t="s">
        <v>1499</v>
      </c>
      <c r="H1096" s="2" t="s">
        <v>17</v>
      </c>
      <c r="I1096" s="2" t="s">
        <v>132</v>
      </c>
      <c r="J1096" s="2" t="s">
        <v>15</v>
      </c>
      <c r="K1096" s="2"/>
      <c r="L1096" s="2" t="s">
        <v>74</v>
      </c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</row>
    <row r="1097" spans="1:34" x14ac:dyDescent="0.25">
      <c r="A1097" s="2">
        <v>338510</v>
      </c>
      <c r="B1097" s="2" t="s">
        <v>2241</v>
      </c>
      <c r="C1097" s="2" t="s">
        <v>228</v>
      </c>
      <c r="D1097" s="2" t="s">
        <v>875</v>
      </c>
      <c r="E1097" s="2" t="s">
        <v>77</v>
      </c>
      <c r="F1097" s="2">
        <v>35197</v>
      </c>
      <c r="G1097" s="2" t="s">
        <v>19</v>
      </c>
      <c r="H1097" s="2" t="s">
        <v>17</v>
      </c>
      <c r="I1097" s="2" t="s">
        <v>132</v>
      </c>
      <c r="J1097" s="2" t="s">
        <v>1080</v>
      </c>
      <c r="K1097" s="2"/>
      <c r="L1097" s="2" t="s">
        <v>19</v>
      </c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</row>
    <row r="1098" spans="1:34" x14ac:dyDescent="0.25">
      <c r="A1098" s="2">
        <v>338514</v>
      </c>
      <c r="B1098" s="2" t="s">
        <v>2512</v>
      </c>
      <c r="C1098" s="2" t="s">
        <v>241</v>
      </c>
      <c r="D1098" s="2" t="s">
        <v>450</v>
      </c>
      <c r="E1098" s="2" t="s">
        <v>78</v>
      </c>
      <c r="F1098" s="2">
        <v>33270</v>
      </c>
      <c r="G1098" s="2" t="s">
        <v>1472</v>
      </c>
      <c r="H1098" s="2" t="s">
        <v>17</v>
      </c>
      <c r="I1098" s="2" t="s">
        <v>132</v>
      </c>
      <c r="J1098" s="2" t="s">
        <v>15</v>
      </c>
      <c r="K1098" s="2"/>
      <c r="L1098" s="2" t="s">
        <v>74</v>
      </c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</row>
    <row r="1099" spans="1:34" x14ac:dyDescent="0.25">
      <c r="A1099" s="2">
        <v>338531</v>
      </c>
      <c r="B1099" s="2" t="s">
        <v>2672</v>
      </c>
      <c r="C1099" s="2" t="s">
        <v>1880</v>
      </c>
      <c r="D1099" s="2" t="s">
        <v>548</v>
      </c>
      <c r="E1099" s="2" t="s">
        <v>77</v>
      </c>
      <c r="F1099" s="2">
        <v>34064</v>
      </c>
      <c r="G1099" s="2" t="s">
        <v>616</v>
      </c>
      <c r="H1099" s="2" t="s">
        <v>17</v>
      </c>
      <c r="I1099" s="2" t="s">
        <v>132</v>
      </c>
      <c r="J1099" s="2" t="s">
        <v>1080</v>
      </c>
      <c r="K1099" s="2"/>
      <c r="L1099" s="2" t="s">
        <v>19</v>
      </c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</row>
    <row r="1100" spans="1:34" x14ac:dyDescent="0.25">
      <c r="A1100" s="2">
        <v>338535</v>
      </c>
      <c r="B1100" s="2" t="s">
        <v>2762</v>
      </c>
      <c r="C1100" s="2" t="s">
        <v>247</v>
      </c>
      <c r="D1100" s="2" t="s">
        <v>2763</v>
      </c>
      <c r="E1100" s="2" t="s">
        <v>78</v>
      </c>
      <c r="F1100" s="2">
        <v>32837</v>
      </c>
      <c r="G1100" s="2" t="s">
        <v>935</v>
      </c>
      <c r="H1100" s="2" t="s">
        <v>17</v>
      </c>
      <c r="I1100" s="2" t="s">
        <v>132</v>
      </c>
      <c r="J1100" s="2" t="s">
        <v>15</v>
      </c>
      <c r="K1100" s="2"/>
      <c r="L1100" s="2" t="s">
        <v>71</v>
      </c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</row>
    <row r="1101" spans="1:34" x14ac:dyDescent="0.25">
      <c r="A1101" s="2">
        <v>338555</v>
      </c>
      <c r="B1101" s="2" t="s">
        <v>2642</v>
      </c>
      <c r="C1101" s="2" t="s">
        <v>696</v>
      </c>
      <c r="D1101" s="2" t="s">
        <v>1666</v>
      </c>
      <c r="E1101" s="2" t="s">
        <v>78</v>
      </c>
      <c r="F1101" s="2">
        <v>32509</v>
      </c>
      <c r="G1101" s="2" t="s">
        <v>2643</v>
      </c>
      <c r="H1101" s="2" t="s">
        <v>17</v>
      </c>
      <c r="I1101" s="2" t="s">
        <v>132</v>
      </c>
      <c r="J1101" s="2" t="s">
        <v>1080</v>
      </c>
      <c r="K1101" s="2"/>
      <c r="L1101" s="2" t="s">
        <v>31</v>
      </c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</row>
    <row r="1102" spans="1:34" x14ac:dyDescent="0.25">
      <c r="A1102" s="2">
        <v>338563</v>
      </c>
      <c r="B1102" s="2" t="s">
        <v>2673</v>
      </c>
      <c r="C1102" s="2" t="s">
        <v>2674</v>
      </c>
      <c r="D1102" s="2" t="s">
        <v>293</v>
      </c>
      <c r="E1102" s="2" t="s">
        <v>78</v>
      </c>
      <c r="F1102" s="2">
        <v>36526</v>
      </c>
      <c r="G1102" s="2" t="s">
        <v>38</v>
      </c>
      <c r="H1102" s="2" t="s">
        <v>17</v>
      </c>
      <c r="I1102" s="2" t="s">
        <v>132</v>
      </c>
      <c r="J1102" s="2" t="s">
        <v>15</v>
      </c>
      <c r="K1102" s="2"/>
      <c r="L1102" s="2" t="s">
        <v>19</v>
      </c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</row>
    <row r="1103" spans="1:34" x14ac:dyDescent="0.25">
      <c r="A1103" s="2">
        <v>338574</v>
      </c>
      <c r="B1103" s="2" t="s">
        <v>582</v>
      </c>
      <c r="C1103" s="2" t="s">
        <v>1224</v>
      </c>
      <c r="D1103" s="2" t="s">
        <v>275</v>
      </c>
      <c r="E1103" s="2" t="s">
        <v>77</v>
      </c>
      <c r="F1103" s="2">
        <v>34912</v>
      </c>
      <c r="G1103" s="2" t="s">
        <v>38</v>
      </c>
      <c r="H1103" s="2" t="s">
        <v>17</v>
      </c>
      <c r="I1103" s="2" t="s">
        <v>132</v>
      </c>
      <c r="J1103" s="2" t="s">
        <v>15</v>
      </c>
      <c r="K1103" s="2"/>
      <c r="L1103" s="2" t="s">
        <v>38</v>
      </c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</row>
    <row r="1104" spans="1:34" x14ac:dyDescent="0.25">
      <c r="A1104" s="2">
        <v>338580</v>
      </c>
      <c r="B1104" s="2" t="s">
        <v>2511</v>
      </c>
      <c r="C1104" s="2" t="s">
        <v>233</v>
      </c>
      <c r="D1104" s="2" t="s">
        <v>332</v>
      </c>
      <c r="E1104" s="2" t="s">
        <v>78</v>
      </c>
      <c r="F1104" s="2">
        <v>35593</v>
      </c>
      <c r="G1104" s="2" t="s">
        <v>521</v>
      </c>
      <c r="H1104" s="2" t="s">
        <v>17</v>
      </c>
      <c r="I1104" s="2" t="s">
        <v>132</v>
      </c>
      <c r="J1104" s="2" t="s">
        <v>1080</v>
      </c>
      <c r="K1104" s="2"/>
      <c r="L1104" s="2" t="s">
        <v>74</v>
      </c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</row>
    <row r="1105" spans="1:34" x14ac:dyDescent="0.25">
      <c r="A1105" s="2">
        <v>338582</v>
      </c>
      <c r="B1105" s="2" t="s">
        <v>2704</v>
      </c>
      <c r="C1105" s="2" t="s">
        <v>2705</v>
      </c>
      <c r="D1105" s="2" t="s">
        <v>359</v>
      </c>
      <c r="E1105" s="2" t="s">
        <v>78</v>
      </c>
      <c r="F1105" s="2">
        <v>32943</v>
      </c>
      <c r="G1105" s="2" t="s">
        <v>19</v>
      </c>
      <c r="H1105" s="2" t="s">
        <v>17</v>
      </c>
      <c r="I1105" s="2" t="s">
        <v>132</v>
      </c>
      <c r="J1105" s="2" t="s">
        <v>1080</v>
      </c>
      <c r="K1105" s="2"/>
      <c r="L1105" s="2" t="s">
        <v>59</v>
      </c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</row>
    <row r="1106" spans="1:34" x14ac:dyDescent="0.25">
      <c r="A1106" s="2">
        <v>338587</v>
      </c>
      <c r="B1106" s="2" t="s">
        <v>2962</v>
      </c>
      <c r="C1106" s="2" t="s">
        <v>349</v>
      </c>
      <c r="D1106" s="2" t="s">
        <v>215</v>
      </c>
      <c r="E1106" s="2" t="s">
        <v>78</v>
      </c>
      <c r="F1106" s="2">
        <v>35074</v>
      </c>
      <c r="G1106" s="2" t="s">
        <v>19</v>
      </c>
      <c r="H1106" s="2" t="s">
        <v>17</v>
      </c>
      <c r="I1106" s="2" t="s">
        <v>132</v>
      </c>
      <c r="J1106" s="2" t="s">
        <v>15</v>
      </c>
      <c r="K1106" s="2"/>
      <c r="L1106" s="2" t="s">
        <v>31</v>
      </c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</row>
    <row r="1107" spans="1:34" x14ac:dyDescent="0.25">
      <c r="A1107" s="2">
        <v>338599</v>
      </c>
      <c r="B1107" s="2" t="s">
        <v>2441</v>
      </c>
      <c r="C1107" s="2" t="s">
        <v>328</v>
      </c>
      <c r="D1107" s="2" t="s">
        <v>359</v>
      </c>
      <c r="E1107" s="2" t="s">
        <v>78</v>
      </c>
      <c r="F1107" s="2">
        <v>35481</v>
      </c>
      <c r="G1107" s="2" t="s">
        <v>2442</v>
      </c>
      <c r="H1107" s="2" t="s">
        <v>17</v>
      </c>
      <c r="I1107" s="2" t="s">
        <v>132</v>
      </c>
      <c r="J1107" s="2" t="s">
        <v>1080</v>
      </c>
      <c r="K1107" s="2"/>
      <c r="L1107" s="2" t="s">
        <v>59</v>
      </c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</row>
    <row r="1108" spans="1:34" x14ac:dyDescent="0.25">
      <c r="A1108" s="2">
        <v>338600</v>
      </c>
      <c r="B1108" s="2" t="s">
        <v>2393</v>
      </c>
      <c r="C1108" s="2" t="s">
        <v>601</v>
      </c>
      <c r="D1108" s="2" t="s">
        <v>242</v>
      </c>
      <c r="E1108" s="2" t="s">
        <v>78</v>
      </c>
      <c r="F1108" s="2">
        <v>28934</v>
      </c>
      <c r="G1108" s="2" t="s">
        <v>2394</v>
      </c>
      <c r="H1108" s="2" t="s">
        <v>17</v>
      </c>
      <c r="I1108" s="2" t="s">
        <v>132</v>
      </c>
      <c r="J1108" s="2" t="s">
        <v>1080</v>
      </c>
      <c r="K1108" s="2"/>
      <c r="L1108" s="2" t="s">
        <v>19</v>
      </c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</row>
    <row r="1109" spans="1:34" x14ac:dyDescent="0.25">
      <c r="A1109" s="2">
        <v>338601</v>
      </c>
      <c r="B1109" s="2" t="s">
        <v>2346</v>
      </c>
      <c r="C1109" s="2" t="s">
        <v>583</v>
      </c>
      <c r="D1109" s="2" t="s">
        <v>953</v>
      </c>
      <c r="E1109" s="2" t="s">
        <v>78</v>
      </c>
      <c r="F1109" s="2">
        <v>29997</v>
      </c>
      <c r="G1109" s="2" t="s">
        <v>19</v>
      </c>
      <c r="H1109" s="2" t="s">
        <v>17</v>
      </c>
      <c r="I1109" s="2" t="s">
        <v>132</v>
      </c>
      <c r="J1109" s="2" t="s">
        <v>1080</v>
      </c>
      <c r="K1109" s="2"/>
      <c r="L1109" s="2" t="s">
        <v>31</v>
      </c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</row>
    <row r="1110" spans="1:34" x14ac:dyDescent="0.25">
      <c r="A1110" s="2">
        <v>338607</v>
      </c>
      <c r="B1110" s="2" t="s">
        <v>2633</v>
      </c>
      <c r="C1110" s="2" t="s">
        <v>725</v>
      </c>
      <c r="D1110" s="2" t="s">
        <v>359</v>
      </c>
      <c r="E1110" s="2" t="s">
        <v>78</v>
      </c>
      <c r="F1110" s="2">
        <v>33880</v>
      </c>
      <c r="G1110" s="2" t="s">
        <v>19</v>
      </c>
      <c r="H1110" s="2" t="s">
        <v>20</v>
      </c>
      <c r="I1110" s="2" t="s">
        <v>132</v>
      </c>
      <c r="J1110" s="2" t="s">
        <v>1080</v>
      </c>
      <c r="K1110" s="2"/>
      <c r="L1110" s="2" t="s">
        <v>31</v>
      </c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</row>
    <row r="1111" spans="1:34" x14ac:dyDescent="0.25">
      <c r="A1111" s="2">
        <v>338611</v>
      </c>
      <c r="B1111" s="2" t="s">
        <v>1913</v>
      </c>
      <c r="C1111" s="2" t="s">
        <v>244</v>
      </c>
      <c r="D1111" s="2" t="s">
        <v>372</v>
      </c>
      <c r="E1111" s="2" t="s">
        <v>78</v>
      </c>
      <c r="F1111" s="2">
        <v>35065</v>
      </c>
      <c r="G1111" s="2" t="s">
        <v>19</v>
      </c>
      <c r="H1111" s="2" t="s">
        <v>17</v>
      </c>
      <c r="I1111" s="2" t="s">
        <v>132</v>
      </c>
      <c r="J1111" s="2" t="s">
        <v>1080</v>
      </c>
      <c r="K1111" s="2"/>
      <c r="L1111" s="2" t="s">
        <v>31</v>
      </c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</row>
    <row r="1112" spans="1:34" x14ac:dyDescent="0.25">
      <c r="A1112" s="2">
        <v>338613</v>
      </c>
      <c r="B1112" s="2" t="s">
        <v>3038</v>
      </c>
      <c r="C1112" s="2" t="s">
        <v>416</v>
      </c>
      <c r="D1112" s="2" t="s">
        <v>986</v>
      </c>
      <c r="E1112" s="2" t="s">
        <v>78</v>
      </c>
      <c r="F1112" s="2">
        <v>30822</v>
      </c>
      <c r="G1112" s="2" t="s">
        <v>19</v>
      </c>
      <c r="H1112" s="2" t="s">
        <v>20</v>
      </c>
      <c r="I1112" s="2" t="s">
        <v>132</v>
      </c>
      <c r="J1112" s="2" t="s">
        <v>1080</v>
      </c>
      <c r="K1112" s="2"/>
      <c r="L1112" s="2" t="s">
        <v>31</v>
      </c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</row>
    <row r="1113" spans="1:34" x14ac:dyDescent="0.25">
      <c r="A1113" s="2">
        <v>338616</v>
      </c>
      <c r="B1113" s="2" t="s">
        <v>2809</v>
      </c>
      <c r="C1113" s="2" t="s">
        <v>668</v>
      </c>
      <c r="D1113" s="2" t="s">
        <v>1241</v>
      </c>
      <c r="E1113" s="2" t="s">
        <v>78</v>
      </c>
      <c r="F1113" s="2">
        <v>34700</v>
      </c>
      <c r="G1113" s="2" t="s">
        <v>714</v>
      </c>
      <c r="H1113" s="2" t="s">
        <v>17</v>
      </c>
      <c r="I1113" s="2" t="s">
        <v>132</v>
      </c>
      <c r="J1113" s="2" t="s">
        <v>1080</v>
      </c>
      <c r="K1113" s="2"/>
      <c r="L1113" s="2" t="s">
        <v>48</v>
      </c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</row>
    <row r="1114" spans="1:34" x14ac:dyDescent="0.25">
      <c r="A1114" s="2">
        <v>338621</v>
      </c>
      <c r="B1114" s="2" t="s">
        <v>2569</v>
      </c>
      <c r="C1114" s="2" t="s">
        <v>214</v>
      </c>
      <c r="D1114" s="2" t="s">
        <v>746</v>
      </c>
      <c r="E1114" s="2" t="s">
        <v>77</v>
      </c>
      <c r="F1114" s="2">
        <v>27782</v>
      </c>
      <c r="G1114" s="2" t="s">
        <v>2570</v>
      </c>
      <c r="H1114" s="2" t="s">
        <v>17</v>
      </c>
      <c r="I1114" s="2" t="s">
        <v>132</v>
      </c>
      <c r="J1114" s="2" t="s">
        <v>15</v>
      </c>
      <c r="K1114" s="2"/>
      <c r="L1114" s="2" t="s">
        <v>19</v>
      </c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</row>
    <row r="1115" spans="1:34" x14ac:dyDescent="0.25">
      <c r="A1115" s="2">
        <v>338625</v>
      </c>
      <c r="B1115" s="2" t="s">
        <v>2423</v>
      </c>
      <c r="C1115" s="2" t="s">
        <v>494</v>
      </c>
      <c r="D1115" s="2" t="s">
        <v>2039</v>
      </c>
      <c r="E1115" s="2" t="s">
        <v>77</v>
      </c>
      <c r="F1115" s="2">
        <v>34783</v>
      </c>
      <c r="G1115" s="2" t="s">
        <v>59</v>
      </c>
      <c r="H1115" s="2" t="s">
        <v>17</v>
      </c>
      <c r="I1115" s="2" t="s">
        <v>132</v>
      </c>
      <c r="J1115" s="2" t="s">
        <v>1080</v>
      </c>
      <c r="K1115" s="2"/>
      <c r="L1115" s="2" t="s">
        <v>59</v>
      </c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</row>
    <row r="1116" spans="1:34" x14ac:dyDescent="0.25">
      <c r="A1116" s="2">
        <v>338635</v>
      </c>
      <c r="B1116" s="2" t="s">
        <v>2913</v>
      </c>
      <c r="C1116" s="2" t="s">
        <v>325</v>
      </c>
      <c r="D1116" s="2" t="s">
        <v>2914</v>
      </c>
      <c r="E1116" s="2" t="s">
        <v>77</v>
      </c>
      <c r="F1116" s="2">
        <v>30727</v>
      </c>
      <c r="G1116" s="2" t="s">
        <v>2915</v>
      </c>
      <c r="H1116" s="2" t="s">
        <v>17</v>
      </c>
      <c r="I1116" s="2" t="s">
        <v>132</v>
      </c>
      <c r="J1116" s="2" t="s">
        <v>1080</v>
      </c>
      <c r="K1116" s="2"/>
      <c r="L1116" s="2" t="s">
        <v>41</v>
      </c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</row>
    <row r="1117" spans="1:34" x14ac:dyDescent="0.25">
      <c r="A1117" s="2">
        <v>338644</v>
      </c>
      <c r="B1117" s="2" t="s">
        <v>2272</v>
      </c>
      <c r="C1117" s="2" t="s">
        <v>507</v>
      </c>
      <c r="D1117" s="2" t="s">
        <v>317</v>
      </c>
      <c r="E1117" s="2" t="s">
        <v>78</v>
      </c>
      <c r="F1117" s="2">
        <v>31362</v>
      </c>
      <c r="G1117" s="2" t="s">
        <v>880</v>
      </c>
      <c r="H1117" s="2" t="s">
        <v>17</v>
      </c>
      <c r="I1117" s="2" t="s">
        <v>132</v>
      </c>
      <c r="J1117" s="2" t="s">
        <v>1080</v>
      </c>
      <c r="K1117" s="2"/>
      <c r="L1117" s="2" t="s">
        <v>31</v>
      </c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</row>
    <row r="1118" spans="1:34" x14ac:dyDescent="0.25">
      <c r="A1118" s="2">
        <v>338660</v>
      </c>
      <c r="B1118" s="2" t="s">
        <v>2424</v>
      </c>
      <c r="C1118" s="2" t="s">
        <v>328</v>
      </c>
      <c r="D1118" s="2" t="s">
        <v>1538</v>
      </c>
      <c r="E1118" s="2" t="s">
        <v>77</v>
      </c>
      <c r="F1118" s="2">
        <v>32666</v>
      </c>
      <c r="G1118" s="2" t="s">
        <v>2425</v>
      </c>
      <c r="H1118" s="2" t="s">
        <v>17</v>
      </c>
      <c r="I1118" s="2" t="s">
        <v>132</v>
      </c>
      <c r="J1118" s="2" t="s">
        <v>1080</v>
      </c>
      <c r="K1118" s="2"/>
      <c r="L1118" s="2" t="s">
        <v>19</v>
      </c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</row>
    <row r="1119" spans="1:34" x14ac:dyDescent="0.25">
      <c r="A1119" s="2">
        <v>338670</v>
      </c>
      <c r="B1119" s="2" t="s">
        <v>3095</v>
      </c>
      <c r="C1119" s="2" t="s">
        <v>1721</v>
      </c>
      <c r="D1119" s="2" t="s">
        <v>405</v>
      </c>
      <c r="E1119" s="2" t="s">
        <v>78</v>
      </c>
      <c r="F1119" s="2">
        <v>35892</v>
      </c>
      <c r="G1119" s="2" t="s">
        <v>213</v>
      </c>
      <c r="H1119" s="2" t="s">
        <v>17</v>
      </c>
      <c r="I1119" s="2" t="s">
        <v>132</v>
      </c>
      <c r="J1119" s="2" t="s">
        <v>1080</v>
      </c>
      <c r="K1119" s="2"/>
      <c r="L1119" s="2" t="s">
        <v>41</v>
      </c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</row>
    <row r="1120" spans="1:34" x14ac:dyDescent="0.25">
      <c r="A1120" s="2">
        <v>338673</v>
      </c>
      <c r="B1120" s="2" t="s">
        <v>2359</v>
      </c>
      <c r="C1120" s="2" t="s">
        <v>2179</v>
      </c>
      <c r="D1120" s="2" t="s">
        <v>479</v>
      </c>
      <c r="E1120" s="2" t="s">
        <v>77</v>
      </c>
      <c r="F1120" s="2">
        <v>25711</v>
      </c>
      <c r="G1120" s="2" t="s">
        <v>2360</v>
      </c>
      <c r="H1120" s="2" t="s">
        <v>17</v>
      </c>
      <c r="I1120" s="2" t="s">
        <v>132</v>
      </c>
      <c r="J1120" s="2" t="s">
        <v>1080</v>
      </c>
      <c r="K1120" s="2"/>
      <c r="L1120" s="2" t="s">
        <v>74</v>
      </c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</row>
    <row r="1121" spans="1:34" x14ac:dyDescent="0.25">
      <c r="A1121" s="2">
        <v>338682</v>
      </c>
      <c r="B1121" s="2" t="s">
        <v>2421</v>
      </c>
      <c r="C1121" s="2" t="s">
        <v>993</v>
      </c>
      <c r="D1121" s="2" t="s">
        <v>261</v>
      </c>
      <c r="E1121" s="2" t="s">
        <v>77</v>
      </c>
      <c r="F1121" s="2">
        <v>34706</v>
      </c>
      <c r="G1121" s="2" t="s">
        <v>1589</v>
      </c>
      <c r="H1121" s="2" t="s">
        <v>17</v>
      </c>
      <c r="I1121" s="2" t="s">
        <v>132</v>
      </c>
      <c r="J1121" s="2" t="s">
        <v>15</v>
      </c>
      <c r="K1121" s="2"/>
      <c r="L1121" s="2" t="s">
        <v>31</v>
      </c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</row>
    <row r="1122" spans="1:34" x14ac:dyDescent="0.25">
      <c r="A1122" s="2">
        <v>338702</v>
      </c>
      <c r="B1122" s="2" t="s">
        <v>2379</v>
      </c>
      <c r="C1122" s="2" t="s">
        <v>310</v>
      </c>
      <c r="D1122" s="2" t="s">
        <v>918</v>
      </c>
      <c r="E1122" s="2" t="s">
        <v>78</v>
      </c>
      <c r="F1122" s="2">
        <v>35719</v>
      </c>
      <c r="G1122" s="2" t="s">
        <v>503</v>
      </c>
      <c r="H1122" s="2" t="s">
        <v>17</v>
      </c>
      <c r="I1122" s="2" t="s">
        <v>132</v>
      </c>
      <c r="J1122" s="2" t="s">
        <v>1080</v>
      </c>
      <c r="K1122" s="2"/>
      <c r="L1122" s="2" t="s">
        <v>19</v>
      </c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</row>
    <row r="1123" spans="1:34" x14ac:dyDescent="0.25">
      <c r="A1123" s="2">
        <v>338708</v>
      </c>
      <c r="B1123" s="2" t="s">
        <v>2505</v>
      </c>
      <c r="C1123" s="2" t="s">
        <v>2172</v>
      </c>
      <c r="D1123" s="2" t="s">
        <v>234</v>
      </c>
      <c r="E1123" s="2" t="s">
        <v>78</v>
      </c>
      <c r="F1123" s="2">
        <v>36771</v>
      </c>
      <c r="G1123" s="2" t="s">
        <v>438</v>
      </c>
      <c r="H1123" s="2" t="s">
        <v>17</v>
      </c>
      <c r="I1123" s="2" t="s">
        <v>132</v>
      </c>
      <c r="J1123" s="2" t="s">
        <v>15</v>
      </c>
      <c r="K1123" s="2"/>
      <c r="L1123" s="2" t="s">
        <v>1669</v>
      </c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</row>
    <row r="1124" spans="1:34" x14ac:dyDescent="0.25">
      <c r="A1124" s="2">
        <v>338716</v>
      </c>
      <c r="B1124" s="2" t="s">
        <v>2386</v>
      </c>
      <c r="C1124" s="2" t="s">
        <v>228</v>
      </c>
      <c r="D1124" s="2" t="s">
        <v>231</v>
      </c>
      <c r="E1124" s="2" t="s">
        <v>78</v>
      </c>
      <c r="F1124" s="2">
        <v>34700</v>
      </c>
      <c r="G1124" s="2" t="s">
        <v>213</v>
      </c>
      <c r="H1124" s="2" t="s">
        <v>17</v>
      </c>
      <c r="I1124" s="2" t="s">
        <v>132</v>
      </c>
      <c r="J1124" s="2" t="s">
        <v>1080</v>
      </c>
      <c r="K1124" s="2"/>
      <c r="L1124" s="2" t="s">
        <v>62</v>
      </c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</row>
    <row r="1125" spans="1:34" x14ac:dyDescent="0.25">
      <c r="A1125" s="2">
        <v>338737</v>
      </c>
      <c r="B1125" s="2" t="s">
        <v>2426</v>
      </c>
      <c r="C1125" s="2" t="s">
        <v>244</v>
      </c>
      <c r="D1125" s="2" t="s">
        <v>2427</v>
      </c>
      <c r="E1125" s="2" t="s">
        <v>78</v>
      </c>
      <c r="F1125" s="2">
        <v>34911</v>
      </c>
      <c r="G1125" s="2" t="s">
        <v>1865</v>
      </c>
      <c r="H1125" s="2" t="s">
        <v>17</v>
      </c>
      <c r="I1125" s="2" t="s">
        <v>132</v>
      </c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</row>
    <row r="1126" spans="1:34" x14ac:dyDescent="0.25">
      <c r="A1126" s="2">
        <v>338745</v>
      </c>
      <c r="B1126" s="2" t="s">
        <v>2571</v>
      </c>
      <c r="C1126" s="2" t="s">
        <v>399</v>
      </c>
      <c r="D1126" s="2" t="s">
        <v>360</v>
      </c>
      <c r="E1126" s="2" t="s">
        <v>77</v>
      </c>
      <c r="F1126" s="2">
        <v>35431</v>
      </c>
      <c r="G1126" s="2" t="s">
        <v>19</v>
      </c>
      <c r="H1126" s="2" t="s">
        <v>17</v>
      </c>
      <c r="I1126" s="2" t="s">
        <v>132</v>
      </c>
      <c r="J1126" s="2" t="s">
        <v>1080</v>
      </c>
      <c r="K1126" s="2"/>
      <c r="L1126" s="2" t="s">
        <v>19</v>
      </c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</row>
    <row r="1127" spans="1:34" x14ac:dyDescent="0.25">
      <c r="A1127" s="2">
        <v>338753</v>
      </c>
      <c r="B1127" s="2" t="s">
        <v>2703</v>
      </c>
      <c r="C1127" s="2" t="s">
        <v>321</v>
      </c>
      <c r="D1127" s="2" t="s">
        <v>415</v>
      </c>
      <c r="E1127" s="2" t="s">
        <v>78</v>
      </c>
      <c r="F1127" s="2">
        <v>32509</v>
      </c>
      <c r="G1127" s="2" t="s">
        <v>636</v>
      </c>
      <c r="H1127" s="2" t="s">
        <v>17</v>
      </c>
      <c r="I1127" s="2" t="s">
        <v>132</v>
      </c>
      <c r="J1127" s="2" t="s">
        <v>15</v>
      </c>
      <c r="K1127" s="2"/>
      <c r="L1127" s="2" t="s">
        <v>19</v>
      </c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</row>
    <row r="1128" spans="1:34" x14ac:dyDescent="0.25">
      <c r="A1128" s="2">
        <v>338764</v>
      </c>
      <c r="B1128" s="2" t="s">
        <v>2712</v>
      </c>
      <c r="C1128" s="2" t="s">
        <v>497</v>
      </c>
      <c r="D1128" s="2" t="s">
        <v>389</v>
      </c>
      <c r="E1128" s="2" t="s">
        <v>77</v>
      </c>
      <c r="F1128" s="2">
        <v>32322</v>
      </c>
      <c r="G1128" s="2" t="s">
        <v>361</v>
      </c>
      <c r="H1128" s="2" t="s">
        <v>17</v>
      </c>
      <c r="I1128" s="2" t="s">
        <v>132</v>
      </c>
      <c r="J1128" s="2" t="s">
        <v>1080</v>
      </c>
      <c r="K1128" s="2"/>
      <c r="L1128" s="2" t="s">
        <v>74</v>
      </c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</row>
    <row r="1129" spans="1:34" x14ac:dyDescent="0.25">
      <c r="A1129" s="2">
        <v>338788</v>
      </c>
      <c r="B1129" s="2" t="s">
        <v>2198</v>
      </c>
      <c r="C1129" s="2" t="s">
        <v>318</v>
      </c>
      <c r="D1129" s="2" t="s">
        <v>689</v>
      </c>
      <c r="E1129" s="2" t="s">
        <v>78</v>
      </c>
      <c r="F1129" s="2">
        <v>36008</v>
      </c>
      <c r="G1129" s="2" t="s">
        <v>2199</v>
      </c>
      <c r="H1129" s="2" t="s">
        <v>17</v>
      </c>
      <c r="I1129" s="2" t="s">
        <v>132</v>
      </c>
      <c r="J1129" s="2" t="s">
        <v>1080</v>
      </c>
      <c r="K1129" s="2"/>
      <c r="L1129" s="2" t="s">
        <v>41</v>
      </c>
      <c r="M1129" s="2"/>
      <c r="N1129" s="2"/>
      <c r="O1129" s="2"/>
      <c r="P1129" s="2"/>
      <c r="Q1129" s="2"/>
      <c r="R1129" s="2">
        <v>4827</v>
      </c>
      <c r="S1129" s="2">
        <v>45508</v>
      </c>
      <c r="T1129" s="2">
        <v>20000</v>
      </c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</row>
    <row r="1130" spans="1:34" x14ac:dyDescent="0.25">
      <c r="A1130" s="2">
        <v>338789</v>
      </c>
      <c r="B1130" s="2" t="s">
        <v>2668</v>
      </c>
      <c r="C1130" s="2" t="s">
        <v>712</v>
      </c>
      <c r="D1130" s="2" t="s">
        <v>848</v>
      </c>
      <c r="E1130" s="2" t="s">
        <v>78</v>
      </c>
      <c r="F1130" s="2">
        <v>35085</v>
      </c>
      <c r="G1130" s="2" t="s">
        <v>19</v>
      </c>
      <c r="H1130" s="2" t="s">
        <v>20</v>
      </c>
      <c r="I1130" s="2" t="s">
        <v>132</v>
      </c>
      <c r="J1130" s="2" t="s">
        <v>1080</v>
      </c>
      <c r="K1130" s="2"/>
      <c r="L1130" s="2" t="s">
        <v>68</v>
      </c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</row>
    <row r="1131" spans="1:34" x14ac:dyDescent="0.25">
      <c r="A1131" s="2">
        <v>338794</v>
      </c>
      <c r="B1131" s="2" t="s">
        <v>2444</v>
      </c>
      <c r="C1131" s="2" t="s">
        <v>832</v>
      </c>
      <c r="D1131" s="2" t="s">
        <v>473</v>
      </c>
      <c r="E1131" s="2" t="s">
        <v>78</v>
      </c>
      <c r="F1131" s="2">
        <v>33390</v>
      </c>
      <c r="G1131" s="2" t="s">
        <v>38</v>
      </c>
      <c r="H1131" s="2" t="s">
        <v>17</v>
      </c>
      <c r="I1131" s="2" t="s">
        <v>132</v>
      </c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</row>
    <row r="1132" spans="1:34" x14ac:dyDescent="0.25">
      <c r="A1132" s="2">
        <v>338802</v>
      </c>
      <c r="B1132" s="2" t="s">
        <v>2210</v>
      </c>
      <c r="C1132" s="2" t="s">
        <v>290</v>
      </c>
      <c r="D1132" s="2" t="s">
        <v>291</v>
      </c>
      <c r="E1132" s="2" t="s">
        <v>78</v>
      </c>
      <c r="F1132" s="2">
        <v>30508</v>
      </c>
      <c r="G1132" s="2" t="s">
        <v>59</v>
      </c>
      <c r="H1132" s="2" t="s">
        <v>17</v>
      </c>
      <c r="I1132" s="2" t="s">
        <v>132</v>
      </c>
      <c r="J1132" s="2" t="s">
        <v>15</v>
      </c>
      <c r="K1132" s="2"/>
      <c r="L1132" s="2" t="s">
        <v>59</v>
      </c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</row>
    <row r="1133" spans="1:34" x14ac:dyDescent="0.25">
      <c r="A1133" s="2">
        <v>338806</v>
      </c>
      <c r="B1133" s="2" t="s">
        <v>2340</v>
      </c>
      <c r="C1133" s="2" t="s">
        <v>951</v>
      </c>
      <c r="D1133" s="2" t="s">
        <v>269</v>
      </c>
      <c r="E1133" s="2" t="s">
        <v>77</v>
      </c>
      <c r="F1133" s="2">
        <v>35065</v>
      </c>
      <c r="G1133" s="2" t="s">
        <v>2341</v>
      </c>
      <c r="H1133" s="2" t="s">
        <v>17</v>
      </c>
      <c r="I1133" s="2" t="s">
        <v>132</v>
      </c>
      <c r="J1133" s="2" t="s">
        <v>1080</v>
      </c>
      <c r="K1133" s="2"/>
      <c r="L1133" s="2" t="s">
        <v>38</v>
      </c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</row>
    <row r="1134" spans="1:34" x14ac:dyDescent="0.25">
      <c r="A1134" s="2">
        <v>338811</v>
      </c>
      <c r="B1134" s="2" t="s">
        <v>2767</v>
      </c>
      <c r="C1134" s="2" t="s">
        <v>244</v>
      </c>
      <c r="D1134" s="2" t="s">
        <v>264</v>
      </c>
      <c r="E1134" s="2" t="s">
        <v>78</v>
      </c>
      <c r="F1134" s="2">
        <v>33145</v>
      </c>
      <c r="G1134" s="2" t="s">
        <v>19</v>
      </c>
      <c r="H1134" s="2" t="s">
        <v>17</v>
      </c>
      <c r="I1134" s="2" t="s">
        <v>132</v>
      </c>
      <c r="J1134" s="2" t="s">
        <v>1080</v>
      </c>
      <c r="K1134" s="2"/>
      <c r="L1134" s="2" t="s">
        <v>19</v>
      </c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</row>
    <row r="1135" spans="1:34" x14ac:dyDescent="0.25">
      <c r="A1135" s="2">
        <v>338814</v>
      </c>
      <c r="B1135" s="2" t="s">
        <v>2290</v>
      </c>
      <c r="C1135" s="2" t="s">
        <v>244</v>
      </c>
      <c r="D1135" s="2" t="s">
        <v>718</v>
      </c>
      <c r="E1135" s="2" t="s">
        <v>78</v>
      </c>
      <c r="F1135" s="2">
        <v>36926</v>
      </c>
      <c r="G1135" s="2" t="s">
        <v>19</v>
      </c>
      <c r="H1135" s="2" t="s">
        <v>17</v>
      </c>
      <c r="I1135" s="2" t="s">
        <v>132</v>
      </c>
      <c r="J1135" s="2" t="s">
        <v>1080</v>
      </c>
      <c r="K1135" s="2"/>
      <c r="L1135" s="2" t="s">
        <v>19</v>
      </c>
      <c r="M1135" s="2"/>
      <c r="N1135" s="2"/>
      <c r="O1135" s="2"/>
      <c r="P1135" s="2"/>
      <c r="Q1135" s="2"/>
      <c r="R1135" s="2">
        <v>5016</v>
      </c>
      <c r="S1135" s="2">
        <v>45512</v>
      </c>
      <c r="T1135" s="2">
        <v>1000</v>
      </c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</row>
    <row r="1136" spans="1:34" x14ac:dyDescent="0.25">
      <c r="A1136" s="2">
        <v>338830</v>
      </c>
      <c r="B1136" s="2" t="s">
        <v>2702</v>
      </c>
      <c r="C1136" s="2" t="s">
        <v>995</v>
      </c>
      <c r="D1136" s="2" t="s">
        <v>692</v>
      </c>
      <c r="E1136" s="2" t="s">
        <v>78</v>
      </c>
      <c r="F1136" s="2">
        <v>30897</v>
      </c>
      <c r="G1136" s="2" t="s">
        <v>2123</v>
      </c>
      <c r="H1136" s="2" t="s">
        <v>17</v>
      </c>
      <c r="I1136" s="2" t="s">
        <v>132</v>
      </c>
      <c r="J1136" s="2" t="s">
        <v>1080</v>
      </c>
      <c r="K1136" s="2"/>
      <c r="L1136" s="2" t="s">
        <v>19</v>
      </c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</row>
    <row r="1137" spans="1:34" x14ac:dyDescent="0.25">
      <c r="A1137" s="2">
        <v>338832</v>
      </c>
      <c r="B1137" s="2" t="s">
        <v>2271</v>
      </c>
      <c r="C1137" s="2" t="s">
        <v>614</v>
      </c>
      <c r="D1137" s="2" t="s">
        <v>1434</v>
      </c>
      <c r="E1137" s="2" t="s">
        <v>77</v>
      </c>
      <c r="F1137" s="2">
        <v>33440</v>
      </c>
      <c r="G1137" s="2" t="s">
        <v>1498</v>
      </c>
      <c r="H1137" s="2" t="s">
        <v>17</v>
      </c>
      <c r="I1137" s="2" t="s">
        <v>132</v>
      </c>
      <c r="J1137" s="2" t="s">
        <v>1080</v>
      </c>
      <c r="K1137" s="2"/>
      <c r="L1137" s="2" t="s">
        <v>41</v>
      </c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</row>
    <row r="1138" spans="1:34" x14ac:dyDescent="0.25">
      <c r="A1138" s="2">
        <v>338844</v>
      </c>
      <c r="B1138" s="2" t="s">
        <v>2647</v>
      </c>
      <c r="C1138" s="2" t="s">
        <v>283</v>
      </c>
      <c r="D1138" s="2" t="s">
        <v>815</v>
      </c>
      <c r="E1138" s="2" t="s">
        <v>77</v>
      </c>
      <c r="F1138" s="2">
        <v>33478</v>
      </c>
      <c r="G1138" s="2" t="s">
        <v>19</v>
      </c>
      <c r="H1138" s="2" t="s">
        <v>17</v>
      </c>
      <c r="I1138" s="2" t="s">
        <v>132</v>
      </c>
      <c r="J1138" s="2" t="s">
        <v>15</v>
      </c>
      <c r="K1138" s="2"/>
      <c r="L1138" s="2" t="s">
        <v>19</v>
      </c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</row>
    <row r="1139" spans="1:34" x14ac:dyDescent="0.25">
      <c r="A1139" s="2">
        <v>338845</v>
      </c>
      <c r="B1139" s="2" t="s">
        <v>2789</v>
      </c>
      <c r="C1139" s="2" t="s">
        <v>228</v>
      </c>
      <c r="D1139" s="2" t="s">
        <v>2790</v>
      </c>
      <c r="E1139" s="2" t="s">
        <v>77</v>
      </c>
      <c r="F1139" s="2">
        <v>28158</v>
      </c>
      <c r="G1139" s="2" t="s">
        <v>19</v>
      </c>
      <c r="H1139" s="2" t="s">
        <v>17</v>
      </c>
      <c r="I1139" s="2" t="s">
        <v>132</v>
      </c>
      <c r="J1139" s="2" t="s">
        <v>15</v>
      </c>
      <c r="K1139" s="2"/>
      <c r="L1139" s="2" t="s">
        <v>19</v>
      </c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</row>
    <row r="1140" spans="1:34" x14ac:dyDescent="0.25">
      <c r="A1140" s="2">
        <v>338846</v>
      </c>
      <c r="B1140" s="2" t="s">
        <v>2632</v>
      </c>
      <c r="C1140" s="2" t="s">
        <v>228</v>
      </c>
      <c r="D1140" s="2" t="s">
        <v>397</v>
      </c>
      <c r="E1140" s="2" t="s">
        <v>78</v>
      </c>
      <c r="F1140" s="2">
        <v>35501</v>
      </c>
      <c r="G1140" s="2" t="s">
        <v>19</v>
      </c>
      <c r="H1140" s="2" t="s">
        <v>17</v>
      </c>
      <c r="I1140" s="2" t="s">
        <v>132</v>
      </c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</row>
    <row r="1141" spans="1:34" x14ac:dyDescent="0.25">
      <c r="A1141" s="2">
        <v>338860</v>
      </c>
      <c r="B1141" s="2" t="s">
        <v>2176</v>
      </c>
      <c r="C1141" s="2" t="s">
        <v>362</v>
      </c>
      <c r="D1141" s="2" t="s">
        <v>622</v>
      </c>
      <c r="E1141" s="2" t="s">
        <v>78</v>
      </c>
      <c r="F1141" s="2">
        <v>30756</v>
      </c>
      <c r="G1141" s="2" t="s">
        <v>213</v>
      </c>
      <c r="H1141" s="2" t="s">
        <v>17</v>
      </c>
      <c r="I1141" s="2" t="s">
        <v>132</v>
      </c>
      <c r="J1141" s="2" t="s">
        <v>15</v>
      </c>
      <c r="K1141" s="2"/>
      <c r="L1141" s="2" t="s">
        <v>19</v>
      </c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</row>
    <row r="1142" spans="1:34" x14ac:dyDescent="0.25">
      <c r="A1142" s="2">
        <v>338896</v>
      </c>
      <c r="B1142" s="2" t="s">
        <v>2955</v>
      </c>
      <c r="C1142" s="2" t="s">
        <v>228</v>
      </c>
      <c r="D1142" s="2" t="s">
        <v>883</v>
      </c>
      <c r="E1142" s="2" t="s">
        <v>78</v>
      </c>
      <c r="F1142" s="2">
        <v>37282</v>
      </c>
      <c r="G1142" s="2" t="s">
        <v>19</v>
      </c>
      <c r="H1142" s="2" t="s">
        <v>17</v>
      </c>
      <c r="I1142" s="2" t="s">
        <v>132</v>
      </c>
      <c r="J1142" s="2" t="s">
        <v>1080</v>
      </c>
      <c r="K1142" s="2"/>
      <c r="L1142" s="2" t="s">
        <v>19</v>
      </c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</row>
    <row r="1143" spans="1:34" x14ac:dyDescent="0.25">
      <c r="A1143" s="2">
        <v>338948</v>
      </c>
      <c r="B1143" s="2" t="s">
        <v>766</v>
      </c>
      <c r="C1143" s="2" t="s">
        <v>2800</v>
      </c>
      <c r="D1143" s="2" t="s">
        <v>743</v>
      </c>
      <c r="E1143" s="2" t="s">
        <v>77</v>
      </c>
      <c r="F1143" s="2">
        <v>33979</v>
      </c>
      <c r="G1143" s="2" t="s">
        <v>31</v>
      </c>
      <c r="H1143" s="2" t="s">
        <v>17</v>
      </c>
      <c r="I1143" s="2" t="s">
        <v>132</v>
      </c>
      <c r="J1143" s="2" t="s">
        <v>1080</v>
      </c>
      <c r="K1143" s="2"/>
      <c r="L1143" s="2" t="s">
        <v>19</v>
      </c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</row>
    <row r="1144" spans="1:34" x14ac:dyDescent="0.25">
      <c r="A1144" s="2">
        <v>338951</v>
      </c>
      <c r="B1144" s="2" t="s">
        <v>3046</v>
      </c>
      <c r="C1144" s="2" t="s">
        <v>244</v>
      </c>
      <c r="D1144" s="2" t="s">
        <v>782</v>
      </c>
      <c r="E1144" s="2" t="s">
        <v>77</v>
      </c>
      <c r="F1144" s="2">
        <v>31958</v>
      </c>
      <c r="G1144" s="2" t="s">
        <v>2265</v>
      </c>
      <c r="H1144" s="2" t="s">
        <v>17</v>
      </c>
      <c r="I1144" s="2" t="s">
        <v>132</v>
      </c>
      <c r="J1144" s="2" t="s">
        <v>1080</v>
      </c>
      <c r="K1144" s="2"/>
      <c r="L1144" s="2" t="s">
        <v>48</v>
      </c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</row>
    <row r="1145" spans="1:34" x14ac:dyDescent="0.25">
      <c r="A1145" s="2">
        <v>338969</v>
      </c>
      <c r="B1145" s="2" t="s">
        <v>3039</v>
      </c>
      <c r="C1145" s="2" t="s">
        <v>228</v>
      </c>
      <c r="D1145" s="2" t="s">
        <v>785</v>
      </c>
      <c r="E1145" s="2" t="s">
        <v>77</v>
      </c>
      <c r="F1145" s="2">
        <v>36399</v>
      </c>
      <c r="G1145" s="2" t="s">
        <v>19</v>
      </c>
      <c r="H1145" s="2" t="s">
        <v>17</v>
      </c>
      <c r="I1145" s="2" t="s">
        <v>132</v>
      </c>
      <c r="J1145" s="2" t="s">
        <v>1080</v>
      </c>
      <c r="K1145" s="2"/>
      <c r="L1145" s="2" t="s">
        <v>19</v>
      </c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</row>
    <row r="1146" spans="1:34" x14ac:dyDescent="0.25">
      <c r="A1146" s="2">
        <v>338979</v>
      </c>
      <c r="B1146" s="2" t="s">
        <v>2200</v>
      </c>
      <c r="C1146" s="2" t="s">
        <v>244</v>
      </c>
      <c r="D1146" s="2" t="s">
        <v>1182</v>
      </c>
      <c r="E1146" s="2" t="s">
        <v>78</v>
      </c>
      <c r="F1146" s="2">
        <v>34931</v>
      </c>
      <c r="G1146" s="2" t="s">
        <v>19</v>
      </c>
      <c r="H1146" s="2" t="s">
        <v>17</v>
      </c>
      <c r="I1146" s="2" t="s">
        <v>132</v>
      </c>
      <c r="J1146" s="2" t="s">
        <v>15</v>
      </c>
      <c r="K1146" s="2"/>
      <c r="L1146" s="2" t="s">
        <v>41</v>
      </c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</row>
    <row r="1147" spans="1:34" x14ac:dyDescent="0.25">
      <c r="A1147" s="2">
        <v>339001</v>
      </c>
      <c r="B1147" s="2" t="s">
        <v>2131</v>
      </c>
      <c r="C1147" s="2" t="s">
        <v>2132</v>
      </c>
      <c r="D1147" s="2" t="s">
        <v>450</v>
      </c>
      <c r="E1147" s="2" t="s">
        <v>77</v>
      </c>
      <c r="F1147" s="2">
        <v>31778</v>
      </c>
      <c r="G1147" s="2" t="s">
        <v>2133</v>
      </c>
      <c r="H1147" s="2" t="s">
        <v>17</v>
      </c>
      <c r="I1147" s="2" t="s">
        <v>132</v>
      </c>
      <c r="J1147" s="2" t="s">
        <v>1080</v>
      </c>
      <c r="K1147" s="2"/>
      <c r="L1147" s="2" t="s">
        <v>59</v>
      </c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</row>
    <row r="1148" spans="1:34" x14ac:dyDescent="0.25">
      <c r="A1148" s="2">
        <v>339003</v>
      </c>
      <c r="B1148" s="2" t="s">
        <v>2609</v>
      </c>
      <c r="C1148" s="2" t="s">
        <v>244</v>
      </c>
      <c r="D1148" s="2" t="s">
        <v>729</v>
      </c>
      <c r="E1148" s="2" t="s">
        <v>77</v>
      </c>
      <c r="F1148" s="2">
        <v>36843</v>
      </c>
      <c r="G1148" s="2" t="s">
        <v>213</v>
      </c>
      <c r="H1148" s="2" t="s">
        <v>17</v>
      </c>
      <c r="I1148" s="2" t="s">
        <v>132</v>
      </c>
      <c r="J1148" s="2" t="s">
        <v>1080</v>
      </c>
      <c r="K1148" s="2"/>
      <c r="L1148" s="2" t="s">
        <v>31</v>
      </c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</row>
    <row r="1149" spans="1:34" x14ac:dyDescent="0.25">
      <c r="A1149" s="2">
        <v>339014</v>
      </c>
      <c r="B1149" s="2" t="s">
        <v>724</v>
      </c>
      <c r="C1149" s="2" t="s">
        <v>220</v>
      </c>
      <c r="D1149" s="2" t="s">
        <v>353</v>
      </c>
      <c r="E1149" s="2" t="s">
        <v>77</v>
      </c>
      <c r="F1149" s="2">
        <v>33331</v>
      </c>
      <c r="G1149" s="2" t="s">
        <v>41</v>
      </c>
      <c r="H1149" s="2" t="s">
        <v>17</v>
      </c>
      <c r="I1149" s="2" t="s">
        <v>132</v>
      </c>
      <c r="J1149" s="2" t="s">
        <v>1080</v>
      </c>
      <c r="K1149" s="2">
        <v>2013</v>
      </c>
      <c r="L1149" s="2" t="s">
        <v>41</v>
      </c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</row>
    <row r="1150" spans="1:34" x14ac:dyDescent="0.25">
      <c r="A1150" s="2">
        <v>339019</v>
      </c>
      <c r="B1150" s="2" t="s">
        <v>2583</v>
      </c>
      <c r="C1150" s="2" t="s">
        <v>533</v>
      </c>
      <c r="D1150" s="2" t="s">
        <v>2584</v>
      </c>
      <c r="E1150" s="2" t="s">
        <v>77</v>
      </c>
      <c r="F1150" s="2">
        <v>35065</v>
      </c>
      <c r="G1150" s="2" t="s">
        <v>2585</v>
      </c>
      <c r="H1150" s="2" t="s">
        <v>17</v>
      </c>
      <c r="I1150" s="2" t="s">
        <v>132</v>
      </c>
      <c r="J1150" s="2" t="s">
        <v>1080</v>
      </c>
      <c r="K1150" s="2">
        <v>2013</v>
      </c>
      <c r="L1150" s="2" t="s">
        <v>56</v>
      </c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</row>
    <row r="1151" spans="1:34" x14ac:dyDescent="0.25">
      <c r="A1151" s="2">
        <v>339030</v>
      </c>
      <c r="B1151" s="2" t="s">
        <v>2684</v>
      </c>
      <c r="C1151" s="2" t="s">
        <v>680</v>
      </c>
      <c r="D1151" s="2" t="s">
        <v>735</v>
      </c>
      <c r="E1151" s="2" t="s">
        <v>78</v>
      </c>
      <c r="F1151" s="2">
        <v>34274</v>
      </c>
      <c r="G1151" s="2" t="s">
        <v>2685</v>
      </c>
      <c r="H1151" s="2" t="s">
        <v>17</v>
      </c>
      <c r="I1151" s="2" t="s">
        <v>132</v>
      </c>
      <c r="J1151" s="2" t="s">
        <v>1080</v>
      </c>
      <c r="K1151" s="2">
        <v>2012</v>
      </c>
      <c r="L1151" s="2" t="s">
        <v>68</v>
      </c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</row>
    <row r="1152" spans="1:34" x14ac:dyDescent="0.25">
      <c r="A1152" s="2">
        <v>339036</v>
      </c>
      <c r="B1152" s="2" t="s">
        <v>2170</v>
      </c>
      <c r="C1152" s="2" t="s">
        <v>214</v>
      </c>
      <c r="D1152" s="2" t="s">
        <v>576</v>
      </c>
      <c r="E1152" s="2" t="s">
        <v>77</v>
      </c>
      <c r="F1152" s="2">
        <v>32549</v>
      </c>
      <c r="G1152" s="2" t="s">
        <v>19</v>
      </c>
      <c r="H1152" s="2" t="s">
        <v>17</v>
      </c>
      <c r="I1152" s="2" t="s">
        <v>132</v>
      </c>
      <c r="J1152" s="2" t="s">
        <v>1080</v>
      </c>
      <c r="K1152" s="2">
        <v>2007</v>
      </c>
      <c r="L1152" s="2" t="s">
        <v>19</v>
      </c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</row>
    <row r="1153" spans="1:34" x14ac:dyDescent="0.25">
      <c r="A1153" s="2">
        <v>339039</v>
      </c>
      <c r="B1153" s="2" t="s">
        <v>2268</v>
      </c>
      <c r="C1153" s="2" t="s">
        <v>1835</v>
      </c>
      <c r="D1153" s="2" t="s">
        <v>231</v>
      </c>
      <c r="E1153" s="2" t="s">
        <v>78</v>
      </c>
      <c r="F1153" s="2">
        <v>28882</v>
      </c>
      <c r="G1153" s="2" t="s">
        <v>348</v>
      </c>
      <c r="H1153" s="2" t="s">
        <v>17</v>
      </c>
      <c r="I1153" s="2" t="s">
        <v>132</v>
      </c>
      <c r="J1153" s="2" t="s">
        <v>1080</v>
      </c>
      <c r="K1153" s="2">
        <v>2013</v>
      </c>
      <c r="L1153" s="2" t="s">
        <v>59</v>
      </c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</row>
    <row r="1154" spans="1:34" x14ac:dyDescent="0.25">
      <c r="A1154" s="2">
        <v>339041</v>
      </c>
      <c r="B1154" s="2" t="s">
        <v>2979</v>
      </c>
      <c r="C1154" s="2" t="s">
        <v>583</v>
      </c>
      <c r="D1154" s="2" t="s">
        <v>262</v>
      </c>
      <c r="E1154" s="2" t="s">
        <v>78</v>
      </c>
      <c r="F1154" s="2">
        <v>33804</v>
      </c>
      <c r="G1154" s="2" t="s">
        <v>2980</v>
      </c>
      <c r="H1154" s="2" t="s">
        <v>17</v>
      </c>
      <c r="I1154" s="2" t="s">
        <v>132</v>
      </c>
      <c r="J1154" s="2" t="s">
        <v>1080</v>
      </c>
      <c r="K1154" s="2"/>
      <c r="L1154" s="2" t="s">
        <v>41</v>
      </c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</row>
    <row r="1155" spans="1:34" x14ac:dyDescent="0.25">
      <c r="A1155" s="2">
        <v>339063</v>
      </c>
      <c r="B1155" s="2" t="s">
        <v>2157</v>
      </c>
      <c r="C1155" s="2" t="s">
        <v>1413</v>
      </c>
      <c r="D1155" s="2" t="s">
        <v>652</v>
      </c>
      <c r="E1155" s="2" t="s">
        <v>78</v>
      </c>
      <c r="F1155" s="2">
        <v>37701</v>
      </c>
      <c r="G1155" s="2" t="s">
        <v>406</v>
      </c>
      <c r="H1155" s="2" t="s">
        <v>17</v>
      </c>
      <c r="I1155" s="2" t="s">
        <v>132</v>
      </c>
      <c r="J1155" s="2" t="s">
        <v>1080</v>
      </c>
      <c r="K1155" s="2">
        <v>2022</v>
      </c>
      <c r="L1155" s="2" t="s">
        <v>19</v>
      </c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</row>
    <row r="1156" spans="1:34" x14ac:dyDescent="0.25">
      <c r="A1156" s="2">
        <v>339070</v>
      </c>
      <c r="B1156" s="2" t="s">
        <v>2214</v>
      </c>
      <c r="C1156" s="2" t="s">
        <v>1419</v>
      </c>
      <c r="D1156" s="2" t="s">
        <v>2215</v>
      </c>
      <c r="E1156" s="2" t="s">
        <v>77</v>
      </c>
      <c r="F1156" s="2">
        <v>38097</v>
      </c>
      <c r="G1156" s="2" t="s">
        <v>19</v>
      </c>
      <c r="H1156" s="2" t="s">
        <v>17</v>
      </c>
      <c r="I1156" s="2" t="s">
        <v>132</v>
      </c>
      <c r="J1156" s="2" t="s">
        <v>1080</v>
      </c>
      <c r="K1156" s="2">
        <v>2022</v>
      </c>
      <c r="L1156" s="2" t="s">
        <v>19</v>
      </c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</row>
    <row r="1157" spans="1:34" x14ac:dyDescent="0.25">
      <c r="A1157" s="2">
        <v>339073</v>
      </c>
      <c r="B1157" s="2" t="s">
        <v>3100</v>
      </c>
      <c r="C1157" s="2" t="s">
        <v>846</v>
      </c>
      <c r="D1157" s="2" t="s">
        <v>264</v>
      </c>
      <c r="E1157" s="2" t="s">
        <v>78</v>
      </c>
      <c r="F1157" s="2">
        <v>31674</v>
      </c>
      <c r="G1157" s="2" t="s">
        <v>38</v>
      </c>
      <c r="H1157" s="2" t="s">
        <v>17</v>
      </c>
      <c r="I1157" s="2" t="s">
        <v>132</v>
      </c>
      <c r="J1157" s="2" t="s">
        <v>1080</v>
      </c>
      <c r="K1157" s="2">
        <v>2004</v>
      </c>
      <c r="L1157" s="2" t="s">
        <v>38</v>
      </c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</row>
    <row r="1158" spans="1:34" x14ac:dyDescent="0.25">
      <c r="A1158" s="2">
        <v>339076</v>
      </c>
      <c r="B1158" s="2" t="s">
        <v>3066</v>
      </c>
      <c r="C1158" s="2" t="s">
        <v>246</v>
      </c>
      <c r="D1158" s="2" t="s">
        <v>231</v>
      </c>
      <c r="E1158" s="2" t="s">
        <v>78</v>
      </c>
      <c r="F1158" s="2">
        <v>35995</v>
      </c>
      <c r="G1158" s="2" t="s">
        <v>213</v>
      </c>
      <c r="H1158" s="2" t="s">
        <v>17</v>
      </c>
      <c r="I1158" s="2" t="s">
        <v>132</v>
      </c>
      <c r="J1158" s="2" t="s">
        <v>15</v>
      </c>
      <c r="K1158" s="2">
        <v>2016</v>
      </c>
      <c r="L1158" s="2" t="s">
        <v>31</v>
      </c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</row>
    <row r="1159" spans="1:34" x14ac:dyDescent="0.25">
      <c r="A1159" s="2">
        <v>339077</v>
      </c>
      <c r="B1159" s="2" t="s">
        <v>2654</v>
      </c>
      <c r="C1159" s="2" t="s">
        <v>214</v>
      </c>
      <c r="D1159" s="2" t="s">
        <v>393</v>
      </c>
      <c r="E1159" s="2" t="s">
        <v>78</v>
      </c>
      <c r="F1159" s="2">
        <v>37822</v>
      </c>
      <c r="G1159" s="2" t="s">
        <v>320</v>
      </c>
      <c r="H1159" s="2" t="s">
        <v>17</v>
      </c>
      <c r="I1159" s="2" t="s">
        <v>132</v>
      </c>
      <c r="J1159" s="2" t="s">
        <v>1080</v>
      </c>
      <c r="K1159" s="2">
        <v>2022</v>
      </c>
      <c r="L1159" s="2" t="s">
        <v>31</v>
      </c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</row>
    <row r="1160" spans="1:34" x14ac:dyDescent="0.25">
      <c r="A1160" s="2">
        <v>339085</v>
      </c>
      <c r="B1160" s="2" t="s">
        <v>2706</v>
      </c>
      <c r="C1160" s="2" t="s">
        <v>349</v>
      </c>
      <c r="D1160" s="2" t="s">
        <v>2707</v>
      </c>
      <c r="E1160" s="2" t="s">
        <v>78</v>
      </c>
      <c r="F1160" s="2">
        <v>37377</v>
      </c>
      <c r="G1160" s="2" t="s">
        <v>48</v>
      </c>
      <c r="H1160" s="2" t="s">
        <v>17</v>
      </c>
      <c r="I1160" s="2" t="s">
        <v>132</v>
      </c>
      <c r="J1160" s="2" t="s">
        <v>1080</v>
      </c>
      <c r="K1160" s="2">
        <v>2020</v>
      </c>
      <c r="L1160" s="2" t="s">
        <v>31</v>
      </c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</row>
    <row r="1161" spans="1:34" x14ac:dyDescent="0.25">
      <c r="A1161" s="2">
        <v>339092</v>
      </c>
      <c r="B1161" s="2" t="s">
        <v>3067</v>
      </c>
      <c r="C1161" s="2" t="s">
        <v>312</v>
      </c>
      <c r="D1161" s="2" t="s">
        <v>3068</v>
      </c>
      <c r="E1161" s="2" t="s">
        <v>78</v>
      </c>
      <c r="F1161" s="2"/>
      <c r="G1161" s="2" t="s">
        <v>3069</v>
      </c>
      <c r="H1161" s="2" t="s">
        <v>20</v>
      </c>
      <c r="I1161" s="2" t="s">
        <v>132</v>
      </c>
      <c r="J1161" s="2" t="s">
        <v>1080</v>
      </c>
      <c r="K1161" s="2">
        <v>2022</v>
      </c>
      <c r="L1161" s="2" t="s">
        <v>74</v>
      </c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</row>
    <row r="1162" spans="1:34" x14ac:dyDescent="0.25">
      <c r="A1162" s="2">
        <v>339102</v>
      </c>
      <c r="B1162" s="2" t="s">
        <v>2264</v>
      </c>
      <c r="C1162" s="2" t="s">
        <v>244</v>
      </c>
      <c r="D1162" s="2" t="s">
        <v>360</v>
      </c>
      <c r="E1162" s="2" t="s">
        <v>78</v>
      </c>
      <c r="F1162" s="2">
        <v>33543</v>
      </c>
      <c r="G1162" s="2" t="s">
        <v>2265</v>
      </c>
      <c r="H1162" s="2" t="s">
        <v>17</v>
      </c>
      <c r="I1162" s="2" t="s">
        <v>132</v>
      </c>
      <c r="J1162" s="2" t="s">
        <v>1080</v>
      </c>
      <c r="K1162" s="2"/>
      <c r="L1162" s="2" t="s">
        <v>48</v>
      </c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</row>
    <row r="1163" spans="1:34" x14ac:dyDescent="0.25">
      <c r="A1163" s="2">
        <v>339103</v>
      </c>
      <c r="B1163" s="2" t="s">
        <v>2352</v>
      </c>
      <c r="C1163" s="2" t="s">
        <v>221</v>
      </c>
      <c r="D1163" s="2" t="s">
        <v>873</v>
      </c>
      <c r="E1163" s="2" t="s">
        <v>78</v>
      </c>
      <c r="F1163" s="2">
        <v>32657</v>
      </c>
      <c r="G1163" s="2" t="s">
        <v>217</v>
      </c>
      <c r="H1163" s="2" t="s">
        <v>17</v>
      </c>
      <c r="I1163" s="2" t="s">
        <v>132</v>
      </c>
      <c r="J1163" s="2" t="s">
        <v>1080</v>
      </c>
      <c r="K1163" s="2">
        <v>2007</v>
      </c>
      <c r="L1163" s="2" t="s">
        <v>19</v>
      </c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</row>
    <row r="1164" spans="1:34" x14ac:dyDescent="0.25">
      <c r="A1164" s="2">
        <v>339104</v>
      </c>
      <c r="B1164" s="2" t="s">
        <v>3070</v>
      </c>
      <c r="C1164" s="2" t="s">
        <v>565</v>
      </c>
      <c r="D1164" s="2" t="s">
        <v>588</v>
      </c>
      <c r="E1164" s="2" t="s">
        <v>78</v>
      </c>
      <c r="F1164" s="2">
        <v>35438</v>
      </c>
      <c r="G1164" s="2" t="s">
        <v>3071</v>
      </c>
      <c r="H1164" s="2" t="s">
        <v>17</v>
      </c>
      <c r="I1164" s="2" t="s">
        <v>132</v>
      </c>
      <c r="J1164" s="2" t="s">
        <v>1080</v>
      </c>
      <c r="K1164" s="2">
        <v>2015</v>
      </c>
      <c r="L1164" s="2" t="s">
        <v>19</v>
      </c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</row>
    <row r="1165" spans="1:34" x14ac:dyDescent="0.25">
      <c r="A1165" s="2">
        <v>339117</v>
      </c>
      <c r="B1165" s="2" t="s">
        <v>3059</v>
      </c>
      <c r="C1165" s="2" t="s">
        <v>247</v>
      </c>
      <c r="D1165" s="2" t="s">
        <v>3060</v>
      </c>
      <c r="E1165" s="2" t="s">
        <v>77</v>
      </c>
      <c r="F1165" s="2">
        <v>32509</v>
      </c>
      <c r="G1165" s="2" t="s">
        <v>3061</v>
      </c>
      <c r="H1165" s="2" t="s">
        <v>17</v>
      </c>
      <c r="I1165" s="2" t="s">
        <v>132</v>
      </c>
      <c r="J1165" s="2" t="s">
        <v>1080</v>
      </c>
      <c r="K1165" s="2">
        <v>2016</v>
      </c>
      <c r="L1165" s="2" t="s">
        <v>19</v>
      </c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</row>
    <row r="1166" spans="1:34" x14ac:dyDescent="0.25">
      <c r="A1166" s="2">
        <v>339122</v>
      </c>
      <c r="B1166" s="2" t="s">
        <v>2595</v>
      </c>
      <c r="C1166" s="2" t="s">
        <v>451</v>
      </c>
      <c r="D1166" s="2" t="s">
        <v>268</v>
      </c>
      <c r="E1166" s="2" t="s">
        <v>77</v>
      </c>
      <c r="F1166" s="2">
        <v>37681</v>
      </c>
      <c r="G1166" s="2" t="s">
        <v>19</v>
      </c>
      <c r="H1166" s="2" t="s">
        <v>17</v>
      </c>
      <c r="I1166" s="2" t="s">
        <v>132</v>
      </c>
      <c r="J1166" s="2" t="s">
        <v>15</v>
      </c>
      <c r="K1166" s="2">
        <v>2022</v>
      </c>
      <c r="L1166" s="2" t="s">
        <v>19</v>
      </c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</row>
    <row r="1167" spans="1:34" x14ac:dyDescent="0.25">
      <c r="A1167" s="2">
        <v>339123</v>
      </c>
      <c r="B1167" s="2" t="s">
        <v>2622</v>
      </c>
      <c r="C1167" s="2" t="s">
        <v>685</v>
      </c>
      <c r="D1167" s="2" t="s">
        <v>460</v>
      </c>
      <c r="E1167" s="2" t="s">
        <v>77</v>
      </c>
      <c r="F1167" s="2">
        <v>37257</v>
      </c>
      <c r="G1167" s="2" t="s">
        <v>1619</v>
      </c>
      <c r="H1167" s="2" t="s">
        <v>17</v>
      </c>
      <c r="I1167" s="2" t="s">
        <v>132</v>
      </c>
      <c r="J1167" s="2" t="s">
        <v>15</v>
      </c>
      <c r="K1167" s="2"/>
      <c r="L1167" s="2" t="s">
        <v>19</v>
      </c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</row>
    <row r="1168" spans="1:34" x14ac:dyDescent="0.25">
      <c r="A1168" s="2">
        <v>339129</v>
      </c>
      <c r="B1168" s="2" t="s">
        <v>2761</v>
      </c>
      <c r="C1168" s="2" t="s">
        <v>1280</v>
      </c>
      <c r="D1168" s="2" t="s">
        <v>1488</v>
      </c>
      <c r="E1168" s="2" t="s">
        <v>77</v>
      </c>
      <c r="F1168" s="2">
        <v>30635</v>
      </c>
      <c r="G1168" s="2" t="s">
        <v>1625</v>
      </c>
      <c r="H1168" s="2" t="s">
        <v>17</v>
      </c>
      <c r="I1168" s="2" t="s">
        <v>132</v>
      </c>
      <c r="J1168" s="2" t="s">
        <v>1080</v>
      </c>
      <c r="K1168" s="2">
        <v>2002</v>
      </c>
      <c r="L1168" s="2" t="s">
        <v>48</v>
      </c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</row>
    <row r="1169" spans="1:34" x14ac:dyDescent="0.25">
      <c r="A1169" s="2">
        <v>339130</v>
      </c>
      <c r="B1169" s="2" t="s">
        <v>682</v>
      </c>
      <c r="C1169" s="2" t="s">
        <v>247</v>
      </c>
      <c r="D1169" s="2" t="s">
        <v>343</v>
      </c>
      <c r="E1169" s="2" t="s">
        <v>77</v>
      </c>
      <c r="F1169" s="2">
        <v>36352</v>
      </c>
      <c r="G1169" s="2" t="s">
        <v>19</v>
      </c>
      <c r="H1169" s="2" t="s">
        <v>17</v>
      </c>
      <c r="I1169" s="2" t="s">
        <v>132</v>
      </c>
      <c r="J1169" s="2" t="s">
        <v>1080</v>
      </c>
      <c r="K1169" s="2"/>
      <c r="L1169" s="2" t="s">
        <v>19</v>
      </c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</row>
    <row r="1170" spans="1:34" x14ac:dyDescent="0.25">
      <c r="A1170" s="2">
        <v>339141</v>
      </c>
      <c r="B1170" s="2" t="s">
        <v>3101</v>
      </c>
      <c r="C1170" s="2" t="s">
        <v>858</v>
      </c>
      <c r="D1170" s="2" t="s">
        <v>268</v>
      </c>
      <c r="E1170" s="2" t="s">
        <v>78</v>
      </c>
      <c r="F1170" s="2">
        <v>31427</v>
      </c>
      <c r="G1170" s="2" t="s">
        <v>213</v>
      </c>
      <c r="H1170" s="2" t="s">
        <v>17</v>
      </c>
      <c r="I1170" s="2" t="s">
        <v>132</v>
      </c>
      <c r="J1170" s="2" t="s">
        <v>1080</v>
      </c>
      <c r="K1170" s="2">
        <v>2019</v>
      </c>
      <c r="L1170" s="2" t="s">
        <v>19</v>
      </c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</row>
    <row r="1171" spans="1:34" x14ac:dyDescent="0.25">
      <c r="A1171" s="2">
        <v>339143</v>
      </c>
      <c r="B1171" s="2" t="s">
        <v>2353</v>
      </c>
      <c r="C1171" s="2" t="s">
        <v>221</v>
      </c>
      <c r="D1171" s="2" t="s">
        <v>1412</v>
      </c>
      <c r="E1171" s="2" t="s">
        <v>77</v>
      </c>
      <c r="F1171" s="2">
        <v>34701</v>
      </c>
      <c r="G1171" s="2" t="s">
        <v>2354</v>
      </c>
      <c r="H1171" s="2" t="s">
        <v>17</v>
      </c>
      <c r="I1171" s="2" t="s">
        <v>132</v>
      </c>
      <c r="J1171" s="2" t="s">
        <v>15</v>
      </c>
      <c r="K1171" s="2">
        <v>2012</v>
      </c>
      <c r="L1171" s="2" t="s">
        <v>48</v>
      </c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</row>
    <row r="1172" spans="1:34" x14ac:dyDescent="0.25">
      <c r="A1172" s="2">
        <v>339163</v>
      </c>
      <c r="B1172" s="2" t="s">
        <v>2713</v>
      </c>
      <c r="C1172" s="2" t="s">
        <v>920</v>
      </c>
      <c r="D1172" s="2" t="s">
        <v>393</v>
      </c>
      <c r="E1172" s="2" t="s">
        <v>78</v>
      </c>
      <c r="F1172" s="2">
        <v>35431</v>
      </c>
      <c r="G1172" s="2" t="s">
        <v>761</v>
      </c>
      <c r="H1172" s="2" t="s">
        <v>17</v>
      </c>
      <c r="I1172" s="2" t="s">
        <v>132</v>
      </c>
      <c r="J1172" s="2" t="s">
        <v>1080</v>
      </c>
      <c r="K1172" s="2"/>
      <c r="L1172" s="2" t="s">
        <v>31</v>
      </c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</row>
    <row r="1173" spans="1:34" x14ac:dyDescent="0.25">
      <c r="A1173" s="2">
        <v>339164</v>
      </c>
      <c r="B1173" s="2" t="s">
        <v>2765</v>
      </c>
      <c r="C1173" s="2" t="s">
        <v>977</v>
      </c>
      <c r="D1173" s="2" t="s">
        <v>757</v>
      </c>
      <c r="E1173" s="2" t="s">
        <v>78</v>
      </c>
      <c r="F1173" s="2">
        <v>32888</v>
      </c>
      <c r="G1173" s="2" t="s">
        <v>2766</v>
      </c>
      <c r="H1173" s="2" t="s">
        <v>17</v>
      </c>
      <c r="I1173" s="2" t="s">
        <v>132</v>
      </c>
      <c r="J1173" s="2" t="s">
        <v>1080</v>
      </c>
      <c r="K1173" s="2">
        <v>2009</v>
      </c>
      <c r="L1173" s="2" t="s">
        <v>31</v>
      </c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</row>
    <row r="1174" spans="1:34" x14ac:dyDescent="0.25">
      <c r="A1174" s="2">
        <v>339165</v>
      </c>
      <c r="B1174" s="2" t="s">
        <v>2692</v>
      </c>
      <c r="C1174" s="2" t="s">
        <v>228</v>
      </c>
      <c r="D1174" s="2" t="s">
        <v>364</v>
      </c>
      <c r="E1174" s="2" t="s">
        <v>78</v>
      </c>
      <c r="F1174" s="2">
        <v>35895</v>
      </c>
      <c r="G1174" s="2" t="s">
        <v>19</v>
      </c>
      <c r="H1174" s="2" t="s">
        <v>17</v>
      </c>
      <c r="I1174" s="2" t="s">
        <v>132</v>
      </c>
      <c r="J1174" s="2" t="s">
        <v>15</v>
      </c>
      <c r="K1174" s="2">
        <v>2017</v>
      </c>
      <c r="L1174" s="2" t="s">
        <v>19</v>
      </c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</row>
    <row r="1175" spans="1:34" x14ac:dyDescent="0.25">
      <c r="A1175" s="2">
        <v>339168</v>
      </c>
      <c r="B1175" s="2" t="s">
        <v>2708</v>
      </c>
      <c r="C1175" s="2" t="s">
        <v>244</v>
      </c>
      <c r="D1175" s="2" t="s">
        <v>746</v>
      </c>
      <c r="E1175" s="2" t="s">
        <v>78</v>
      </c>
      <c r="F1175" s="2">
        <v>32102</v>
      </c>
      <c r="G1175" s="2" t="s">
        <v>2709</v>
      </c>
      <c r="H1175" s="2" t="s">
        <v>17</v>
      </c>
      <c r="I1175" s="2" t="s">
        <v>132</v>
      </c>
      <c r="J1175" s="2" t="s">
        <v>15</v>
      </c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</row>
    <row r="1176" spans="1:34" x14ac:dyDescent="0.25">
      <c r="A1176" s="2">
        <v>339176</v>
      </c>
      <c r="B1176" s="2" t="s">
        <v>3056</v>
      </c>
      <c r="C1176" s="2" t="s">
        <v>2103</v>
      </c>
      <c r="D1176" s="2" t="s">
        <v>238</v>
      </c>
      <c r="E1176" s="2" t="s">
        <v>78</v>
      </c>
      <c r="F1176" s="2">
        <v>35874</v>
      </c>
      <c r="G1176" s="2" t="s">
        <v>243</v>
      </c>
      <c r="H1176" s="2" t="s">
        <v>17</v>
      </c>
      <c r="I1176" s="2" t="s">
        <v>132</v>
      </c>
      <c r="J1176" s="2" t="s">
        <v>15</v>
      </c>
      <c r="K1176" s="2">
        <v>2021</v>
      </c>
      <c r="L1176" s="2" t="s">
        <v>31</v>
      </c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</row>
    <row r="1177" spans="1:34" x14ac:dyDescent="0.25">
      <c r="A1177" s="2">
        <v>339178</v>
      </c>
      <c r="B1177" s="2" t="s">
        <v>2213</v>
      </c>
      <c r="C1177" s="2" t="s">
        <v>1400</v>
      </c>
      <c r="D1177" s="2" t="s">
        <v>2092</v>
      </c>
      <c r="E1177" s="2" t="s">
        <v>77</v>
      </c>
      <c r="F1177" s="2">
        <v>37846</v>
      </c>
      <c r="G1177" s="2" t="s">
        <v>714</v>
      </c>
      <c r="H1177" s="2" t="s">
        <v>17</v>
      </c>
      <c r="I1177" s="2" t="s">
        <v>132</v>
      </c>
      <c r="J1177" s="2" t="s">
        <v>1080</v>
      </c>
      <c r="K1177" s="2">
        <v>2020</v>
      </c>
      <c r="L1177" s="2" t="s">
        <v>48</v>
      </c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</row>
    <row r="1178" spans="1:34" x14ac:dyDescent="0.25">
      <c r="A1178" s="2">
        <v>339187</v>
      </c>
      <c r="B1178" s="2" t="s">
        <v>3102</v>
      </c>
      <c r="C1178" s="2" t="s">
        <v>224</v>
      </c>
      <c r="D1178" s="2" t="s">
        <v>423</v>
      </c>
      <c r="E1178" s="2" t="s">
        <v>78</v>
      </c>
      <c r="F1178" s="2">
        <v>36230</v>
      </c>
      <c r="G1178" s="2" t="s">
        <v>3103</v>
      </c>
      <c r="H1178" s="2" t="s">
        <v>17</v>
      </c>
      <c r="I1178" s="2" t="s">
        <v>132</v>
      </c>
      <c r="J1178" s="2" t="s">
        <v>15</v>
      </c>
      <c r="K1178" s="2">
        <v>2017</v>
      </c>
      <c r="L1178" s="2" t="s">
        <v>19</v>
      </c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</row>
    <row r="1179" spans="1:34" x14ac:dyDescent="0.25">
      <c r="A1179" s="2">
        <v>339188</v>
      </c>
      <c r="B1179" s="2" t="s">
        <v>2094</v>
      </c>
      <c r="C1179" s="2" t="s">
        <v>214</v>
      </c>
      <c r="D1179" s="2" t="s">
        <v>2095</v>
      </c>
      <c r="E1179" s="2" t="s">
        <v>77</v>
      </c>
      <c r="F1179" s="2">
        <v>37340</v>
      </c>
      <c r="G1179" s="2" t="s">
        <v>970</v>
      </c>
      <c r="H1179" s="2" t="s">
        <v>17</v>
      </c>
      <c r="I1179" s="2" t="s">
        <v>132</v>
      </c>
      <c r="J1179" s="2" t="s">
        <v>1080</v>
      </c>
      <c r="K1179" s="2"/>
      <c r="L1179" s="2" t="s">
        <v>19</v>
      </c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</row>
    <row r="1180" spans="1:34" x14ac:dyDescent="0.25">
      <c r="A1180" s="2">
        <v>339201</v>
      </c>
      <c r="B1180" s="2" t="s">
        <v>2811</v>
      </c>
      <c r="C1180" s="2" t="s">
        <v>211</v>
      </c>
      <c r="D1180" s="2" t="s">
        <v>275</v>
      </c>
      <c r="E1180" s="2" t="s">
        <v>78</v>
      </c>
      <c r="F1180" s="2">
        <v>34523</v>
      </c>
      <c r="G1180" s="2" t="s">
        <v>2812</v>
      </c>
      <c r="H1180" s="2" t="s">
        <v>17</v>
      </c>
      <c r="I1180" s="2" t="s">
        <v>132</v>
      </c>
      <c r="J1180" s="2" t="s">
        <v>1080</v>
      </c>
      <c r="K1180" s="2">
        <v>2013</v>
      </c>
      <c r="L1180" s="2" t="s">
        <v>74</v>
      </c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</row>
    <row r="1181" spans="1:34" x14ac:dyDescent="0.25">
      <c r="A1181" s="2">
        <v>339212</v>
      </c>
      <c r="B1181" s="2" t="s">
        <v>2463</v>
      </c>
      <c r="C1181" s="2" t="s">
        <v>2464</v>
      </c>
      <c r="D1181" s="2" t="s">
        <v>253</v>
      </c>
      <c r="E1181" s="2" t="s">
        <v>78</v>
      </c>
      <c r="F1181" s="2">
        <v>34715</v>
      </c>
      <c r="G1181" s="2" t="s">
        <v>2465</v>
      </c>
      <c r="H1181" s="2" t="s">
        <v>17</v>
      </c>
      <c r="I1181" s="2" t="s">
        <v>132</v>
      </c>
      <c r="J1181" s="2" t="s">
        <v>15</v>
      </c>
      <c r="K1181" s="2">
        <v>2012</v>
      </c>
      <c r="L1181" s="2" t="s">
        <v>68</v>
      </c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</row>
    <row r="1182" spans="1:34" x14ac:dyDescent="0.25">
      <c r="A1182" s="2">
        <v>339219</v>
      </c>
      <c r="B1182" s="2" t="s">
        <v>2693</v>
      </c>
      <c r="C1182" s="2" t="s">
        <v>228</v>
      </c>
      <c r="D1182" s="2" t="s">
        <v>231</v>
      </c>
      <c r="E1182" s="2" t="s">
        <v>78</v>
      </c>
      <c r="F1182" s="2">
        <v>34632</v>
      </c>
      <c r="G1182" s="2" t="s">
        <v>2187</v>
      </c>
      <c r="H1182" s="2" t="s">
        <v>17</v>
      </c>
      <c r="I1182" s="2" t="s">
        <v>132</v>
      </c>
      <c r="J1182" s="2" t="s">
        <v>1080</v>
      </c>
      <c r="K1182" s="2">
        <v>2013</v>
      </c>
      <c r="L1182" s="2" t="s">
        <v>31</v>
      </c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  <c r="AH1182" s="2"/>
    </row>
    <row r="1183" spans="1:34" x14ac:dyDescent="0.25">
      <c r="A1183" s="2">
        <v>339220</v>
      </c>
      <c r="B1183" s="2" t="s">
        <v>2591</v>
      </c>
      <c r="C1183" s="2" t="s">
        <v>991</v>
      </c>
      <c r="D1183" s="2" t="s">
        <v>359</v>
      </c>
      <c r="E1183" s="2" t="s">
        <v>78</v>
      </c>
      <c r="F1183" s="2"/>
      <c r="G1183" s="2" t="s">
        <v>2222</v>
      </c>
      <c r="H1183" s="2" t="s">
        <v>17</v>
      </c>
      <c r="I1183" s="2" t="s">
        <v>132</v>
      </c>
      <c r="J1183" s="2" t="s">
        <v>1080</v>
      </c>
      <c r="K1183" s="2">
        <v>2006</v>
      </c>
      <c r="L1183" s="2" t="s">
        <v>19</v>
      </c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  <c r="AH1183" s="2"/>
    </row>
    <row r="1184" spans="1:34" x14ac:dyDescent="0.25">
      <c r="A1184" s="2">
        <v>339221</v>
      </c>
      <c r="B1184" s="2" t="s">
        <v>2602</v>
      </c>
      <c r="C1184" s="2" t="s">
        <v>2603</v>
      </c>
      <c r="D1184" s="2" t="s">
        <v>665</v>
      </c>
      <c r="E1184" s="2" t="s">
        <v>78</v>
      </c>
      <c r="F1184" s="2">
        <v>36008</v>
      </c>
      <c r="G1184" s="2" t="s">
        <v>2604</v>
      </c>
      <c r="H1184" s="2" t="s">
        <v>17</v>
      </c>
      <c r="I1184" s="2" t="s">
        <v>132</v>
      </c>
      <c r="J1184" s="2" t="s">
        <v>15</v>
      </c>
      <c r="K1184" s="2">
        <v>2016</v>
      </c>
      <c r="L1184" s="2" t="s">
        <v>19</v>
      </c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  <c r="AH1184" s="2"/>
    </row>
    <row r="1185" spans="1:34" x14ac:dyDescent="0.25">
      <c r="A1185" s="2">
        <v>339227</v>
      </c>
      <c r="B1185" s="2" t="s">
        <v>2174</v>
      </c>
      <c r="C1185" s="2" t="s">
        <v>457</v>
      </c>
      <c r="D1185" s="2" t="s">
        <v>559</v>
      </c>
      <c r="E1185" s="2" t="s">
        <v>78</v>
      </c>
      <c r="F1185" s="2">
        <v>31003</v>
      </c>
      <c r="G1185" s="2" t="s">
        <v>610</v>
      </c>
      <c r="H1185" s="2" t="s">
        <v>17</v>
      </c>
      <c r="I1185" s="2" t="s">
        <v>132</v>
      </c>
      <c r="J1185" s="2" t="s">
        <v>1080</v>
      </c>
      <c r="K1185" s="2">
        <v>2021</v>
      </c>
      <c r="L1185" s="2" t="s">
        <v>19</v>
      </c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  <c r="AH1185" s="2"/>
    </row>
    <row r="1186" spans="1:34" x14ac:dyDescent="0.25">
      <c r="A1186" s="2">
        <v>339240</v>
      </c>
      <c r="B1186" s="2" t="s">
        <v>2696</v>
      </c>
      <c r="C1186" s="2" t="s">
        <v>214</v>
      </c>
      <c r="D1186" s="2" t="s">
        <v>536</v>
      </c>
      <c r="E1186" s="2" t="s">
        <v>78</v>
      </c>
      <c r="F1186" s="2">
        <v>37629</v>
      </c>
      <c r="G1186" s="2" t="s">
        <v>19</v>
      </c>
      <c r="H1186" s="2" t="s">
        <v>17</v>
      </c>
      <c r="I1186" s="2" t="s">
        <v>132</v>
      </c>
      <c r="J1186" s="2" t="s">
        <v>15</v>
      </c>
      <c r="K1186" s="2">
        <v>2022</v>
      </c>
      <c r="L1186" s="2" t="s">
        <v>19</v>
      </c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  <c r="AH1186" s="2"/>
    </row>
    <row r="1187" spans="1:34" x14ac:dyDescent="0.25">
      <c r="A1187" s="2">
        <v>339242</v>
      </c>
      <c r="B1187" s="2" t="s">
        <v>2567</v>
      </c>
      <c r="C1187" s="2" t="s">
        <v>2104</v>
      </c>
      <c r="D1187" s="2" t="s">
        <v>596</v>
      </c>
      <c r="E1187" s="2" t="s">
        <v>77</v>
      </c>
      <c r="F1187" s="2">
        <v>33258</v>
      </c>
      <c r="G1187" s="2" t="s">
        <v>2568</v>
      </c>
      <c r="H1187" s="2" t="s">
        <v>17</v>
      </c>
      <c r="I1187" s="2" t="s">
        <v>132</v>
      </c>
      <c r="J1187" s="2" t="s">
        <v>1080</v>
      </c>
      <c r="K1187" s="2">
        <v>2008</v>
      </c>
      <c r="L1187" s="2" t="s">
        <v>65</v>
      </c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  <c r="AH1187" s="2"/>
    </row>
    <row r="1188" spans="1:34" x14ac:dyDescent="0.25">
      <c r="A1188" s="2">
        <v>339246</v>
      </c>
      <c r="B1188" s="2" t="s">
        <v>2502</v>
      </c>
      <c r="C1188" s="2" t="s">
        <v>244</v>
      </c>
      <c r="D1188" s="2" t="s">
        <v>254</v>
      </c>
      <c r="E1188" s="2" t="s">
        <v>77</v>
      </c>
      <c r="F1188" s="2">
        <v>33183</v>
      </c>
      <c r="G1188" s="2" t="s">
        <v>38</v>
      </c>
      <c r="H1188" s="2" t="s">
        <v>17</v>
      </c>
      <c r="I1188" s="2" t="s">
        <v>132</v>
      </c>
      <c r="J1188" s="2" t="s">
        <v>15</v>
      </c>
      <c r="K1188" s="2">
        <v>2009</v>
      </c>
      <c r="L1188" s="2" t="s">
        <v>38</v>
      </c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  <c r="AH1188" s="2"/>
    </row>
    <row r="1189" spans="1:34" x14ac:dyDescent="0.25">
      <c r="A1189" s="2">
        <v>339248</v>
      </c>
      <c r="B1189" s="2" t="s">
        <v>2195</v>
      </c>
      <c r="C1189" s="2" t="s">
        <v>312</v>
      </c>
      <c r="D1189" s="2" t="s">
        <v>790</v>
      </c>
      <c r="E1189" s="2" t="s">
        <v>78</v>
      </c>
      <c r="F1189" s="2">
        <v>33014</v>
      </c>
      <c r="G1189" s="2" t="s">
        <v>68</v>
      </c>
      <c r="H1189" s="2" t="s">
        <v>17</v>
      </c>
      <c r="I1189" s="2" t="s">
        <v>132</v>
      </c>
      <c r="J1189" s="2" t="s">
        <v>1080</v>
      </c>
      <c r="K1189" s="2">
        <v>2009</v>
      </c>
      <c r="L1189" s="2" t="s">
        <v>68</v>
      </c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  <c r="AH1189" s="2"/>
    </row>
    <row r="1190" spans="1:34" x14ac:dyDescent="0.25">
      <c r="A1190" s="2">
        <v>339249</v>
      </c>
      <c r="B1190" s="2" t="s">
        <v>2487</v>
      </c>
      <c r="C1190" s="2" t="s">
        <v>913</v>
      </c>
      <c r="D1190" s="2" t="s">
        <v>559</v>
      </c>
      <c r="E1190" s="2" t="s">
        <v>78</v>
      </c>
      <c r="F1190" s="2">
        <v>35854</v>
      </c>
      <c r="G1190" s="2" t="s">
        <v>74</v>
      </c>
      <c r="H1190" s="2" t="s">
        <v>17</v>
      </c>
      <c r="I1190" s="2" t="s">
        <v>132</v>
      </c>
      <c r="J1190" s="2" t="s">
        <v>15</v>
      </c>
      <c r="K1190" s="2">
        <v>2016</v>
      </c>
      <c r="L1190" s="2" t="s">
        <v>74</v>
      </c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  <c r="AH1190" s="2"/>
    </row>
    <row r="1191" spans="1:34" x14ac:dyDescent="0.25">
      <c r="A1191" s="2">
        <v>339253</v>
      </c>
      <c r="B1191" s="2" t="s">
        <v>2697</v>
      </c>
      <c r="C1191" s="2" t="s">
        <v>614</v>
      </c>
      <c r="D1191" s="2" t="s">
        <v>2698</v>
      </c>
      <c r="E1191" s="2" t="s">
        <v>78</v>
      </c>
      <c r="F1191" s="2">
        <v>32304</v>
      </c>
      <c r="G1191" s="2" t="s">
        <v>59</v>
      </c>
      <c r="H1191" s="2" t="s">
        <v>17</v>
      </c>
      <c r="I1191" s="2" t="s">
        <v>132</v>
      </c>
      <c r="J1191" s="2" t="s">
        <v>15</v>
      </c>
      <c r="K1191" s="2">
        <v>2006</v>
      </c>
      <c r="L1191" s="2" t="s">
        <v>59</v>
      </c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  <c r="AH1191" s="2"/>
    </row>
    <row r="1192" spans="1:34" x14ac:dyDescent="0.25">
      <c r="A1192" s="2">
        <v>339258</v>
      </c>
      <c r="B1192" s="2" t="s">
        <v>3072</v>
      </c>
      <c r="C1192" s="2" t="s">
        <v>3073</v>
      </c>
      <c r="D1192" s="2" t="s">
        <v>308</v>
      </c>
      <c r="E1192" s="2" t="s">
        <v>78</v>
      </c>
      <c r="F1192" s="2">
        <v>31844</v>
      </c>
      <c r="G1192" s="2" t="s">
        <v>19</v>
      </c>
      <c r="H1192" s="2" t="s">
        <v>17</v>
      </c>
      <c r="I1192" s="2" t="s">
        <v>132</v>
      </c>
      <c r="J1192" s="2" t="s">
        <v>15</v>
      </c>
      <c r="K1192" s="2">
        <v>2005</v>
      </c>
      <c r="L1192" s="2" t="s">
        <v>19</v>
      </c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  <c r="AH1192" s="2"/>
    </row>
    <row r="1193" spans="1:34" x14ac:dyDescent="0.25">
      <c r="A1193" s="2">
        <v>339259</v>
      </c>
      <c r="B1193" s="2" t="s">
        <v>3074</v>
      </c>
      <c r="C1193" s="2" t="s">
        <v>347</v>
      </c>
      <c r="D1193" s="2" t="s">
        <v>624</v>
      </c>
      <c r="E1193" s="2" t="s">
        <v>78</v>
      </c>
      <c r="F1193" s="2">
        <v>25674</v>
      </c>
      <c r="G1193" s="2" t="s">
        <v>797</v>
      </c>
      <c r="H1193" s="2" t="s">
        <v>17</v>
      </c>
      <c r="I1193" s="2" t="s">
        <v>132</v>
      </c>
      <c r="J1193" s="2" t="s">
        <v>15</v>
      </c>
      <c r="K1193" s="2">
        <v>1988</v>
      </c>
      <c r="L1193" s="2" t="s">
        <v>19</v>
      </c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  <c r="AH1193" s="2"/>
    </row>
    <row r="1194" spans="1:34" x14ac:dyDescent="0.25">
      <c r="A1194" s="2">
        <v>339260</v>
      </c>
      <c r="B1194" s="2" t="s">
        <v>2155</v>
      </c>
      <c r="C1194" s="2" t="s">
        <v>940</v>
      </c>
      <c r="D1194" s="2" t="s">
        <v>545</v>
      </c>
      <c r="E1194" s="2" t="s">
        <v>78</v>
      </c>
      <c r="F1194" s="2">
        <v>32964</v>
      </c>
      <c r="G1194" s="2" t="s">
        <v>2156</v>
      </c>
      <c r="H1194" s="2" t="s">
        <v>17</v>
      </c>
      <c r="I1194" s="2" t="s">
        <v>132</v>
      </c>
      <c r="J1194" s="2" t="s">
        <v>15</v>
      </c>
      <c r="K1194" s="2">
        <v>2009</v>
      </c>
      <c r="L1194" s="2" t="s">
        <v>62</v>
      </c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  <c r="AH1194" s="2"/>
    </row>
    <row r="1195" spans="1:34" x14ac:dyDescent="0.25">
      <c r="A1195" s="2">
        <v>339264</v>
      </c>
      <c r="B1195" s="2" t="s">
        <v>2616</v>
      </c>
      <c r="C1195" s="2" t="s">
        <v>763</v>
      </c>
      <c r="D1195" s="2" t="s">
        <v>2617</v>
      </c>
      <c r="E1195" s="2" t="s">
        <v>78</v>
      </c>
      <c r="F1195" s="2">
        <v>33188</v>
      </c>
      <c r="G1195" s="2" t="s">
        <v>944</v>
      </c>
      <c r="H1195" s="2" t="s">
        <v>17</v>
      </c>
      <c r="I1195" s="2" t="s">
        <v>132</v>
      </c>
      <c r="J1195" s="2" t="s">
        <v>1080</v>
      </c>
      <c r="K1195" s="2">
        <v>2008</v>
      </c>
      <c r="L1195" s="2" t="s">
        <v>31</v>
      </c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  <c r="AH1195" s="2"/>
    </row>
    <row r="1196" spans="1:34" x14ac:dyDescent="0.25">
      <c r="A1196" s="2">
        <v>339275</v>
      </c>
      <c r="B1196" s="2" t="s">
        <v>2488</v>
      </c>
      <c r="C1196" s="2" t="s">
        <v>1520</v>
      </c>
      <c r="D1196" s="2" t="s">
        <v>275</v>
      </c>
      <c r="E1196" s="2" t="s">
        <v>77</v>
      </c>
      <c r="F1196" s="2">
        <v>34326</v>
      </c>
      <c r="G1196" s="2" t="s">
        <v>2489</v>
      </c>
      <c r="H1196" s="2" t="s">
        <v>20</v>
      </c>
      <c r="I1196" s="2" t="s">
        <v>132</v>
      </c>
      <c r="J1196" s="2" t="s">
        <v>1080</v>
      </c>
      <c r="K1196" s="2">
        <v>2013</v>
      </c>
      <c r="L1196" s="2" t="s">
        <v>74</v>
      </c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  <c r="AH1196" s="2"/>
    </row>
    <row r="1197" spans="1:34" x14ac:dyDescent="0.25">
      <c r="A1197" s="2">
        <v>339276</v>
      </c>
      <c r="B1197" s="2" t="s">
        <v>2629</v>
      </c>
      <c r="C1197" s="2" t="s">
        <v>2630</v>
      </c>
      <c r="D1197" s="2" t="s">
        <v>262</v>
      </c>
      <c r="E1197" s="2" t="s">
        <v>78</v>
      </c>
      <c r="F1197" s="2">
        <v>35660</v>
      </c>
      <c r="G1197" s="2" t="s">
        <v>1535</v>
      </c>
      <c r="H1197" s="2" t="s">
        <v>17</v>
      </c>
      <c r="I1197" s="2" t="s">
        <v>132</v>
      </c>
      <c r="J1197" s="2" t="s">
        <v>15</v>
      </c>
      <c r="K1197" s="2">
        <v>2015</v>
      </c>
      <c r="L1197" s="2" t="s">
        <v>31</v>
      </c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  <c r="AH1197" s="2"/>
    </row>
    <row r="1198" spans="1:34" x14ac:dyDescent="0.25">
      <c r="A1198" s="2">
        <v>339279</v>
      </c>
      <c r="B1198" s="2" t="s">
        <v>3075</v>
      </c>
      <c r="C1198" s="2" t="s">
        <v>312</v>
      </c>
      <c r="D1198" s="2" t="s">
        <v>3076</v>
      </c>
      <c r="E1198" s="2" t="s">
        <v>78</v>
      </c>
      <c r="F1198" s="2">
        <v>35940</v>
      </c>
      <c r="G1198" s="2" t="s">
        <v>38</v>
      </c>
      <c r="H1198" s="2" t="s">
        <v>17</v>
      </c>
      <c r="I1198" s="2" t="s">
        <v>132</v>
      </c>
      <c r="J1198" s="2" t="s">
        <v>1080</v>
      </c>
      <c r="K1198" s="2">
        <v>2019</v>
      </c>
      <c r="L1198" s="2" t="s">
        <v>19</v>
      </c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  <c r="AH1198" s="2"/>
    </row>
    <row r="1199" spans="1:34" x14ac:dyDescent="0.25">
      <c r="A1199" s="2">
        <v>339282</v>
      </c>
      <c r="B1199" s="2" t="s">
        <v>2839</v>
      </c>
      <c r="C1199" s="2" t="s">
        <v>271</v>
      </c>
      <c r="D1199" s="2" t="s">
        <v>238</v>
      </c>
      <c r="E1199" s="2" t="s">
        <v>77</v>
      </c>
      <c r="F1199" s="2">
        <v>31778</v>
      </c>
      <c r="G1199" s="2" t="s">
        <v>71</v>
      </c>
      <c r="H1199" s="2" t="s">
        <v>17</v>
      </c>
      <c r="I1199" s="2" t="s">
        <v>132</v>
      </c>
      <c r="J1199" s="2" t="s">
        <v>1080</v>
      </c>
      <c r="K1199" s="2">
        <v>2009</v>
      </c>
      <c r="L1199" s="2" t="s">
        <v>71</v>
      </c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  <c r="AH1199" s="2"/>
    </row>
    <row r="1200" spans="1:34" x14ac:dyDescent="0.25">
      <c r="A1200" s="2">
        <v>339286</v>
      </c>
      <c r="B1200" s="2" t="s">
        <v>2269</v>
      </c>
      <c r="C1200" s="2" t="s">
        <v>1078</v>
      </c>
      <c r="D1200" s="2" t="s">
        <v>2270</v>
      </c>
      <c r="E1200" s="2" t="s">
        <v>77</v>
      </c>
      <c r="F1200" s="2">
        <v>26213</v>
      </c>
      <c r="G1200" s="2" t="s">
        <v>19</v>
      </c>
      <c r="H1200" s="2" t="s">
        <v>17</v>
      </c>
      <c r="I1200" s="2" t="s">
        <v>132</v>
      </c>
      <c r="J1200" s="2" t="s">
        <v>15</v>
      </c>
      <c r="K1200" s="2">
        <v>1989</v>
      </c>
      <c r="L1200" s="2" t="s">
        <v>19</v>
      </c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  <c r="AH1200" s="2"/>
    </row>
    <row r="1201" spans="1:34" x14ac:dyDescent="0.25">
      <c r="A1201" s="2">
        <v>339294</v>
      </c>
      <c r="B1201" s="2" t="s">
        <v>2099</v>
      </c>
      <c r="C1201" s="2" t="s">
        <v>321</v>
      </c>
      <c r="D1201" s="2" t="s">
        <v>743</v>
      </c>
      <c r="E1201" s="2" t="s">
        <v>77</v>
      </c>
      <c r="F1201" s="2">
        <v>35796</v>
      </c>
      <c r="G1201" s="2" t="s">
        <v>19</v>
      </c>
      <c r="H1201" s="2" t="s">
        <v>17</v>
      </c>
      <c r="I1201" s="2" t="s">
        <v>132</v>
      </c>
      <c r="J1201" s="2" t="s">
        <v>1080</v>
      </c>
      <c r="K1201" s="2"/>
      <c r="L1201" s="2" t="s">
        <v>31</v>
      </c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  <c r="AH1201" s="2"/>
    </row>
    <row r="1202" spans="1:34" x14ac:dyDescent="0.25">
      <c r="A1202" s="2">
        <v>339298</v>
      </c>
      <c r="B1202" s="2" t="s">
        <v>2764</v>
      </c>
      <c r="C1202" s="2" t="s">
        <v>290</v>
      </c>
      <c r="D1202" s="2" t="s">
        <v>969</v>
      </c>
      <c r="E1202" s="2" t="s">
        <v>77</v>
      </c>
      <c r="F1202" s="2">
        <v>34700</v>
      </c>
      <c r="G1202" s="2" t="s">
        <v>616</v>
      </c>
      <c r="H1202" s="2" t="s">
        <v>17</v>
      </c>
      <c r="I1202" s="2" t="s">
        <v>132</v>
      </c>
      <c r="J1202" s="2" t="s">
        <v>15</v>
      </c>
      <c r="K1202" s="2">
        <v>2012</v>
      </c>
      <c r="L1202" s="2" t="s">
        <v>41</v>
      </c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  <c r="AH1202" s="2"/>
    </row>
    <row r="1203" spans="1:34" x14ac:dyDescent="0.25">
      <c r="A1203" s="2">
        <v>339300</v>
      </c>
      <c r="B1203" s="2" t="s">
        <v>2230</v>
      </c>
      <c r="C1203" s="2" t="s">
        <v>352</v>
      </c>
      <c r="D1203" s="2" t="s">
        <v>2231</v>
      </c>
      <c r="E1203" s="2" t="s">
        <v>77</v>
      </c>
      <c r="F1203" s="2">
        <v>37643</v>
      </c>
      <c r="G1203" s="2" t="s">
        <v>2232</v>
      </c>
      <c r="H1203" s="2" t="s">
        <v>17</v>
      </c>
      <c r="I1203" s="2" t="s">
        <v>132</v>
      </c>
      <c r="J1203" s="2" t="s">
        <v>15</v>
      </c>
      <c r="K1203" s="2">
        <v>2022</v>
      </c>
      <c r="L1203" s="2" t="s">
        <v>31</v>
      </c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  <c r="AH1203" s="2"/>
    </row>
    <row r="1204" spans="1:34" x14ac:dyDescent="0.25">
      <c r="A1204" s="2">
        <v>339303</v>
      </c>
      <c r="B1204" s="2" t="s">
        <v>2175</v>
      </c>
      <c r="C1204" s="2" t="s">
        <v>949</v>
      </c>
      <c r="D1204" s="2" t="s">
        <v>275</v>
      </c>
      <c r="E1204" s="2" t="s">
        <v>78</v>
      </c>
      <c r="F1204" s="2">
        <v>32929</v>
      </c>
      <c r="G1204" s="2" t="s">
        <v>19</v>
      </c>
      <c r="H1204" s="2" t="s">
        <v>17</v>
      </c>
      <c r="I1204" s="2" t="s">
        <v>132</v>
      </c>
      <c r="J1204" s="2" t="s">
        <v>1080</v>
      </c>
      <c r="K1204" s="2">
        <v>2008</v>
      </c>
      <c r="L1204" s="2" t="s">
        <v>31</v>
      </c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  <c r="AH1204" s="2"/>
    </row>
    <row r="1205" spans="1:34" x14ac:dyDescent="0.25">
      <c r="A1205" s="2">
        <v>339304</v>
      </c>
      <c r="B1205" s="2" t="s">
        <v>2794</v>
      </c>
      <c r="C1205" s="2" t="s">
        <v>611</v>
      </c>
      <c r="D1205" s="2" t="s">
        <v>567</v>
      </c>
      <c r="E1205" s="2" t="s">
        <v>77</v>
      </c>
      <c r="F1205" s="2">
        <v>35796</v>
      </c>
      <c r="G1205" s="2" t="s">
        <v>2795</v>
      </c>
      <c r="H1205" s="2" t="s">
        <v>17</v>
      </c>
      <c r="I1205" s="2" t="s">
        <v>132</v>
      </c>
      <c r="J1205" s="2" t="s">
        <v>1080</v>
      </c>
      <c r="K1205" s="2">
        <v>2021</v>
      </c>
      <c r="L1205" s="2" t="s">
        <v>65</v>
      </c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  <c r="AH1205" s="2"/>
    </row>
    <row r="1206" spans="1:34" x14ac:dyDescent="0.25">
      <c r="A1206" s="2">
        <v>339311</v>
      </c>
      <c r="B1206" s="2" t="s">
        <v>2621</v>
      </c>
      <c r="C1206" s="2" t="s">
        <v>419</v>
      </c>
      <c r="D1206" s="2" t="s">
        <v>239</v>
      </c>
      <c r="E1206" s="2" t="s">
        <v>78</v>
      </c>
      <c r="F1206" s="2">
        <v>37298</v>
      </c>
      <c r="G1206" s="2" t="s">
        <v>19</v>
      </c>
      <c r="H1206" s="2" t="s">
        <v>17</v>
      </c>
      <c r="I1206" s="2" t="s">
        <v>132</v>
      </c>
      <c r="J1206" s="2" t="s">
        <v>15</v>
      </c>
      <c r="K1206" s="2"/>
      <c r="L1206" s="2" t="s">
        <v>19</v>
      </c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  <c r="AH1206" s="2"/>
    </row>
    <row r="1207" spans="1:34" x14ac:dyDescent="0.25">
      <c r="A1207" s="2">
        <v>339317</v>
      </c>
      <c r="B1207" s="2" t="s">
        <v>2196</v>
      </c>
      <c r="C1207" s="2" t="s">
        <v>549</v>
      </c>
      <c r="D1207" s="2" t="s">
        <v>238</v>
      </c>
      <c r="E1207" s="2" t="s">
        <v>77</v>
      </c>
      <c r="F1207" s="2">
        <v>36961</v>
      </c>
      <c r="G1207" s="2" t="s">
        <v>19</v>
      </c>
      <c r="H1207" s="2" t="s">
        <v>17</v>
      </c>
      <c r="I1207" s="2" t="s">
        <v>132</v>
      </c>
      <c r="J1207" s="2" t="s">
        <v>15</v>
      </c>
      <c r="K1207" s="2">
        <v>2021</v>
      </c>
      <c r="L1207" s="2" t="s">
        <v>19</v>
      </c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  <c r="AH1207" s="2"/>
    </row>
    <row r="1208" spans="1:34" x14ac:dyDescent="0.25">
      <c r="A1208" s="2">
        <v>339332</v>
      </c>
      <c r="B1208" s="2" t="s">
        <v>1081</v>
      </c>
      <c r="C1208" s="2" t="s">
        <v>263</v>
      </c>
      <c r="D1208" s="2" t="s">
        <v>501</v>
      </c>
      <c r="E1208" s="2" t="s">
        <v>77</v>
      </c>
      <c r="F1208" s="2">
        <v>34964</v>
      </c>
      <c r="G1208" s="2" t="s">
        <v>19</v>
      </c>
      <c r="H1208" s="2" t="s">
        <v>17</v>
      </c>
      <c r="I1208" s="2" t="s">
        <v>132</v>
      </c>
      <c r="J1208" s="2" t="s">
        <v>1080</v>
      </c>
      <c r="K1208" s="2">
        <v>2022</v>
      </c>
      <c r="L1208" s="2" t="s">
        <v>19</v>
      </c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  <c r="AH1208" s="2"/>
    </row>
    <row r="1209" spans="1:34" x14ac:dyDescent="0.25">
      <c r="A1209" s="2">
        <v>339336</v>
      </c>
      <c r="B1209" s="2" t="s">
        <v>2776</v>
      </c>
      <c r="C1209" s="2" t="s">
        <v>2777</v>
      </c>
      <c r="D1209" s="2" t="s">
        <v>401</v>
      </c>
      <c r="E1209" s="2" t="s">
        <v>77</v>
      </c>
      <c r="F1209" s="2">
        <v>36912</v>
      </c>
      <c r="G1209" s="2" t="s">
        <v>407</v>
      </c>
      <c r="H1209" s="2" t="s">
        <v>17</v>
      </c>
      <c r="I1209" s="2" t="s">
        <v>132</v>
      </c>
      <c r="J1209" s="2" t="s">
        <v>15</v>
      </c>
      <c r="K1209" s="2">
        <v>2018</v>
      </c>
      <c r="L1209" s="2" t="s">
        <v>19</v>
      </c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  <c r="AH1209" s="2"/>
    </row>
    <row r="1210" spans="1:34" x14ac:dyDescent="0.25">
      <c r="A1210" s="2">
        <v>339337</v>
      </c>
      <c r="B1210" s="2" t="s">
        <v>3104</v>
      </c>
      <c r="C1210" s="2" t="s">
        <v>315</v>
      </c>
      <c r="D1210" s="2" t="s">
        <v>762</v>
      </c>
      <c r="E1210" s="2" t="s">
        <v>78</v>
      </c>
      <c r="F1210" s="2">
        <v>31385</v>
      </c>
      <c r="G1210" s="2" t="s">
        <v>56</v>
      </c>
      <c r="H1210" s="2" t="s">
        <v>17</v>
      </c>
      <c r="I1210" s="2" t="s">
        <v>132</v>
      </c>
      <c r="J1210" s="2" t="s">
        <v>1080</v>
      </c>
      <c r="K1210" s="2">
        <v>2008</v>
      </c>
      <c r="L1210" s="2" t="s">
        <v>56</v>
      </c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  <c r="AH1210" s="2"/>
    </row>
    <row r="1211" spans="1:34" x14ac:dyDescent="0.25">
      <c r="A1211" s="2">
        <v>339340</v>
      </c>
      <c r="B1211" s="2" t="s">
        <v>2641</v>
      </c>
      <c r="C1211" s="2" t="s">
        <v>1835</v>
      </c>
      <c r="D1211" s="2" t="s">
        <v>302</v>
      </c>
      <c r="E1211" s="2" t="s">
        <v>78</v>
      </c>
      <c r="F1211" s="2">
        <v>28217</v>
      </c>
      <c r="G1211" s="2" t="s">
        <v>672</v>
      </c>
      <c r="H1211" s="2" t="s">
        <v>17</v>
      </c>
      <c r="I1211" s="2" t="s">
        <v>132</v>
      </c>
      <c r="J1211" s="2" t="s">
        <v>1080</v>
      </c>
      <c r="K1211" s="2">
        <v>2011</v>
      </c>
      <c r="L1211" s="2" t="s">
        <v>59</v>
      </c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  <c r="AH1211" s="2"/>
    </row>
    <row r="1212" spans="1:34" x14ac:dyDescent="0.25">
      <c r="A1212" s="2">
        <v>339341</v>
      </c>
      <c r="B1212" s="2" t="s">
        <v>2710</v>
      </c>
      <c r="C1212" s="2" t="s">
        <v>233</v>
      </c>
      <c r="D1212" s="2" t="s">
        <v>222</v>
      </c>
      <c r="E1212" s="2" t="s">
        <v>78</v>
      </c>
      <c r="F1212" s="2">
        <v>38246</v>
      </c>
      <c r="G1212" s="2" t="s">
        <v>71</v>
      </c>
      <c r="H1212" s="2" t="s">
        <v>17</v>
      </c>
      <c r="I1212" s="2" t="s">
        <v>132</v>
      </c>
      <c r="J1212" s="2" t="s">
        <v>1080</v>
      </c>
      <c r="K1212" s="2">
        <v>2022</v>
      </c>
      <c r="L1212" s="2" t="s">
        <v>31</v>
      </c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  <c r="AH1212" s="2"/>
    </row>
    <row r="1213" spans="1:34" x14ac:dyDescent="0.25">
      <c r="A1213" s="2">
        <v>339349</v>
      </c>
      <c r="B1213" s="2" t="s">
        <v>2124</v>
      </c>
      <c r="C1213" s="2" t="s">
        <v>430</v>
      </c>
      <c r="D1213" s="2" t="s">
        <v>965</v>
      </c>
      <c r="E1213" s="2" t="s">
        <v>78</v>
      </c>
      <c r="F1213" s="2">
        <v>37634</v>
      </c>
      <c r="G1213" s="2" t="s">
        <v>19</v>
      </c>
      <c r="H1213" s="2" t="s">
        <v>17</v>
      </c>
      <c r="I1213" s="2" t="s">
        <v>132</v>
      </c>
      <c r="J1213" s="2" t="s">
        <v>1080</v>
      </c>
      <c r="K1213" s="2">
        <v>2022</v>
      </c>
      <c r="L1213" s="2" t="s">
        <v>19</v>
      </c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  <c r="AH1213" s="2"/>
    </row>
    <row r="1214" spans="1:34" x14ac:dyDescent="0.25">
      <c r="A1214" s="2">
        <v>339360</v>
      </c>
      <c r="B1214" s="2" t="s">
        <v>3078</v>
      </c>
      <c r="C1214" s="2" t="s">
        <v>684</v>
      </c>
      <c r="D1214" s="2" t="s">
        <v>268</v>
      </c>
      <c r="E1214" s="2" t="s">
        <v>78</v>
      </c>
      <c r="F1214" s="2">
        <v>37017</v>
      </c>
      <c r="G1214" s="2" t="s">
        <v>19</v>
      </c>
      <c r="H1214" s="2" t="s">
        <v>17</v>
      </c>
      <c r="I1214" s="2" t="s">
        <v>132</v>
      </c>
      <c r="J1214" s="2" t="s">
        <v>15</v>
      </c>
      <c r="K1214" s="2">
        <v>2019</v>
      </c>
      <c r="L1214" s="2" t="s">
        <v>19</v>
      </c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  <c r="AH1214" s="2"/>
    </row>
    <row r="1215" spans="1:34" x14ac:dyDescent="0.25">
      <c r="A1215" s="2">
        <v>339368</v>
      </c>
      <c r="B1215" s="2" t="s">
        <v>2649</v>
      </c>
      <c r="C1215" s="2" t="s">
        <v>244</v>
      </c>
      <c r="D1215" s="2" t="s">
        <v>939</v>
      </c>
      <c r="E1215" s="2" t="s">
        <v>77</v>
      </c>
      <c r="F1215" s="2">
        <v>34608</v>
      </c>
      <c r="G1215" s="2" t="s">
        <v>714</v>
      </c>
      <c r="H1215" s="2" t="s">
        <v>17</v>
      </c>
      <c r="I1215" s="2" t="s">
        <v>132</v>
      </c>
      <c r="J1215" s="2" t="s">
        <v>1080</v>
      </c>
      <c r="K1215" s="2">
        <v>2013</v>
      </c>
      <c r="L1215" s="2" t="s">
        <v>48</v>
      </c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  <c r="AH1215" s="2"/>
    </row>
    <row r="1216" spans="1:34" x14ac:dyDescent="0.25">
      <c r="A1216" s="2">
        <v>339371</v>
      </c>
      <c r="B1216" s="2" t="s">
        <v>3079</v>
      </c>
      <c r="C1216" s="2" t="s">
        <v>228</v>
      </c>
      <c r="D1216" s="2" t="s">
        <v>405</v>
      </c>
      <c r="E1216" s="2" t="s">
        <v>78</v>
      </c>
      <c r="F1216" s="2">
        <v>31560</v>
      </c>
      <c r="G1216" s="2" t="s">
        <v>19</v>
      </c>
      <c r="H1216" s="2" t="s">
        <v>17</v>
      </c>
      <c r="I1216" s="2" t="s">
        <v>132</v>
      </c>
      <c r="J1216" s="2" t="s">
        <v>1080</v>
      </c>
      <c r="K1216" s="2">
        <v>2004</v>
      </c>
      <c r="L1216" s="2" t="s">
        <v>19</v>
      </c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  <c r="AH1216" s="2"/>
    </row>
    <row r="1217" spans="1:34" x14ac:dyDescent="0.25">
      <c r="A1217" s="2">
        <v>339372</v>
      </c>
      <c r="B1217" s="2" t="s">
        <v>2525</v>
      </c>
      <c r="C1217" s="2" t="s">
        <v>214</v>
      </c>
      <c r="D1217" s="2" t="s">
        <v>2526</v>
      </c>
      <c r="E1217" s="2" t="s">
        <v>78</v>
      </c>
      <c r="F1217" s="2">
        <v>32874</v>
      </c>
      <c r="G1217" s="2" t="s">
        <v>510</v>
      </c>
      <c r="H1217" s="2" t="s">
        <v>17</v>
      </c>
      <c r="I1217" s="2" t="s">
        <v>132</v>
      </c>
      <c r="J1217" s="2" t="s">
        <v>1080</v>
      </c>
      <c r="K1217" s="2">
        <v>2013</v>
      </c>
      <c r="L1217" s="2" t="s">
        <v>31</v>
      </c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  <c r="AH1217" s="2"/>
    </row>
    <row r="1218" spans="1:34" x14ac:dyDescent="0.25">
      <c r="A1218" s="2">
        <v>339381</v>
      </c>
      <c r="B1218" s="2" t="s">
        <v>2581</v>
      </c>
      <c r="C1218" s="2" t="s">
        <v>2582</v>
      </c>
      <c r="D1218" s="2" t="s">
        <v>973</v>
      </c>
      <c r="E1218" s="2" t="s">
        <v>78</v>
      </c>
      <c r="F1218" s="2">
        <v>38019</v>
      </c>
      <c r="G1218" s="2" t="s">
        <v>19</v>
      </c>
      <c r="H1218" s="2" t="s">
        <v>17</v>
      </c>
      <c r="I1218" s="2" t="s">
        <v>132</v>
      </c>
      <c r="J1218" s="2" t="s">
        <v>15</v>
      </c>
      <c r="K1218" s="2">
        <v>2022</v>
      </c>
      <c r="L1218" s="2" t="s">
        <v>19</v>
      </c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  <c r="AH1218" s="2"/>
    </row>
    <row r="1219" spans="1:34" x14ac:dyDescent="0.25">
      <c r="A1219" s="2">
        <v>339384</v>
      </c>
      <c r="B1219" s="2" t="s">
        <v>2847</v>
      </c>
      <c r="C1219" s="2" t="s">
        <v>2848</v>
      </c>
      <c r="D1219" s="2" t="s">
        <v>242</v>
      </c>
      <c r="E1219" s="2" t="s">
        <v>78</v>
      </c>
      <c r="F1219" s="2"/>
      <c r="G1219" s="2" t="s">
        <v>19</v>
      </c>
      <c r="H1219" s="2" t="s">
        <v>17</v>
      </c>
      <c r="I1219" s="2" t="s">
        <v>132</v>
      </c>
      <c r="J1219" s="2" t="s">
        <v>1080</v>
      </c>
      <c r="K1219" s="2">
        <v>2021</v>
      </c>
      <c r="L1219" s="2" t="s">
        <v>19</v>
      </c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  <c r="AH1219" s="2"/>
    </row>
    <row r="1220" spans="1:34" x14ac:dyDescent="0.25">
      <c r="A1220" s="2">
        <v>339385</v>
      </c>
      <c r="B1220" s="2" t="s">
        <v>2815</v>
      </c>
      <c r="C1220" s="2" t="s">
        <v>328</v>
      </c>
      <c r="D1220" s="2" t="s">
        <v>411</v>
      </c>
      <c r="E1220" s="2" t="s">
        <v>78</v>
      </c>
      <c r="F1220" s="2">
        <v>37920</v>
      </c>
      <c r="G1220" s="2" t="s">
        <v>19</v>
      </c>
      <c r="H1220" s="2" t="s">
        <v>17</v>
      </c>
      <c r="I1220" s="2" t="s">
        <v>132</v>
      </c>
      <c r="J1220" s="2" t="s">
        <v>1080</v>
      </c>
      <c r="K1220" s="2">
        <v>2021</v>
      </c>
      <c r="L1220" s="2" t="s">
        <v>19</v>
      </c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  <c r="AH1220" s="2"/>
    </row>
    <row r="1221" spans="1:34" x14ac:dyDescent="0.25">
      <c r="A1221" s="2">
        <v>339387</v>
      </c>
      <c r="B1221" s="2" t="s">
        <v>2635</v>
      </c>
      <c r="C1221" s="2" t="s">
        <v>244</v>
      </c>
      <c r="D1221" s="2" t="s">
        <v>479</v>
      </c>
      <c r="E1221" s="2" t="s">
        <v>77</v>
      </c>
      <c r="F1221" s="2">
        <v>33148</v>
      </c>
      <c r="G1221" s="2" t="s">
        <v>19</v>
      </c>
      <c r="H1221" s="2" t="s">
        <v>17</v>
      </c>
      <c r="I1221" s="2" t="s">
        <v>132</v>
      </c>
      <c r="J1221" s="2" t="s">
        <v>1080</v>
      </c>
      <c r="K1221" s="2">
        <v>2009</v>
      </c>
      <c r="L1221" s="2" t="s">
        <v>74</v>
      </c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  <c r="AH1221" s="2"/>
    </row>
    <row r="1222" spans="1:34" x14ac:dyDescent="0.25">
      <c r="A1222" s="2">
        <v>339408</v>
      </c>
      <c r="B1222" s="2" t="s">
        <v>3081</v>
      </c>
      <c r="C1222" s="2" t="s">
        <v>628</v>
      </c>
      <c r="D1222" s="2" t="s">
        <v>405</v>
      </c>
      <c r="E1222" s="2" t="s">
        <v>77</v>
      </c>
      <c r="F1222" s="2">
        <v>33329</v>
      </c>
      <c r="G1222" s="2" t="s">
        <v>1490</v>
      </c>
      <c r="H1222" s="2" t="s">
        <v>17</v>
      </c>
      <c r="I1222" s="2" t="s">
        <v>132</v>
      </c>
      <c r="J1222" s="2" t="s">
        <v>1080</v>
      </c>
      <c r="K1222" s="2">
        <v>2010</v>
      </c>
      <c r="L1222" s="2" t="s">
        <v>74</v>
      </c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  <c r="AH1222" s="2"/>
    </row>
    <row r="1223" spans="1:34" x14ac:dyDescent="0.25">
      <c r="A1223" s="2">
        <v>339410</v>
      </c>
      <c r="B1223" s="2" t="s">
        <v>2657</v>
      </c>
      <c r="C1223" s="2" t="s">
        <v>349</v>
      </c>
      <c r="D1223" s="2" t="s">
        <v>324</v>
      </c>
      <c r="E1223" s="2" t="s">
        <v>77</v>
      </c>
      <c r="F1223" s="2">
        <v>36265</v>
      </c>
      <c r="G1223" s="2" t="s">
        <v>19</v>
      </c>
      <c r="H1223" s="2" t="s">
        <v>17</v>
      </c>
      <c r="I1223" s="2" t="s">
        <v>132</v>
      </c>
      <c r="J1223" s="2" t="s">
        <v>1080</v>
      </c>
      <c r="K1223" s="2"/>
      <c r="L1223" s="2" t="s">
        <v>19</v>
      </c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  <c r="AH1223" s="2"/>
    </row>
    <row r="1224" spans="1:34" x14ac:dyDescent="0.25">
      <c r="A1224" s="2">
        <v>339416</v>
      </c>
      <c r="B1224" s="2" t="s">
        <v>2814</v>
      </c>
      <c r="C1224" s="2" t="s">
        <v>221</v>
      </c>
      <c r="D1224" s="2" t="s">
        <v>215</v>
      </c>
      <c r="E1224" s="2" t="s">
        <v>77</v>
      </c>
      <c r="F1224" s="2">
        <v>38295</v>
      </c>
      <c r="G1224" s="2" t="s">
        <v>213</v>
      </c>
      <c r="H1224" s="2" t="s">
        <v>17</v>
      </c>
      <c r="I1224" s="2" t="s">
        <v>132</v>
      </c>
      <c r="J1224" s="2" t="s">
        <v>15</v>
      </c>
      <c r="K1224" s="2">
        <v>2022</v>
      </c>
      <c r="L1224" s="2" t="s">
        <v>74</v>
      </c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  <c r="AH1224" s="2"/>
    </row>
    <row r="1225" spans="1:34" x14ac:dyDescent="0.25">
      <c r="A1225" s="2">
        <v>339419</v>
      </c>
      <c r="B1225" s="2" t="s">
        <v>2296</v>
      </c>
      <c r="C1225" s="2" t="s">
        <v>321</v>
      </c>
      <c r="D1225" s="2" t="s">
        <v>1548</v>
      </c>
      <c r="E1225" s="2" t="s">
        <v>77</v>
      </c>
      <c r="F1225" s="2">
        <v>33970</v>
      </c>
      <c r="G1225" s="2" t="s">
        <v>828</v>
      </c>
      <c r="H1225" s="2" t="s">
        <v>17</v>
      </c>
      <c r="I1225" s="2" t="s">
        <v>132</v>
      </c>
      <c r="J1225" s="2" t="s">
        <v>1080</v>
      </c>
      <c r="K1225" s="2">
        <v>2011</v>
      </c>
      <c r="L1225" s="2" t="s">
        <v>56</v>
      </c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  <c r="AH1225" s="2"/>
    </row>
    <row r="1226" spans="1:34" x14ac:dyDescent="0.25">
      <c r="A1226" s="2">
        <v>339420</v>
      </c>
      <c r="B1226" s="2" t="s">
        <v>2694</v>
      </c>
      <c r="C1226" s="2" t="s">
        <v>248</v>
      </c>
      <c r="D1226" s="2" t="s">
        <v>638</v>
      </c>
      <c r="E1226" s="2" t="s">
        <v>77</v>
      </c>
      <c r="F1226" s="2">
        <v>38372</v>
      </c>
      <c r="G1226" s="2" t="s">
        <v>19</v>
      </c>
      <c r="H1226" s="2" t="s">
        <v>17</v>
      </c>
      <c r="I1226" s="2" t="s">
        <v>132</v>
      </c>
      <c r="J1226" s="2" t="s">
        <v>1080</v>
      </c>
      <c r="K1226" s="2">
        <v>2022</v>
      </c>
      <c r="L1226" s="2" t="s">
        <v>31</v>
      </c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  <c r="AH1226" s="2"/>
    </row>
    <row r="1227" spans="1:34" x14ac:dyDescent="0.25">
      <c r="A1227" s="2">
        <v>339421</v>
      </c>
      <c r="B1227" s="2" t="s">
        <v>3082</v>
      </c>
      <c r="C1227" s="2" t="s">
        <v>670</v>
      </c>
      <c r="D1227" s="2" t="s">
        <v>464</v>
      </c>
      <c r="E1227" s="2" t="s">
        <v>77</v>
      </c>
      <c r="F1227" s="2">
        <v>31778</v>
      </c>
      <c r="G1227" s="2" t="s">
        <v>398</v>
      </c>
      <c r="H1227" s="2" t="s">
        <v>17</v>
      </c>
      <c r="I1227" s="2" t="s">
        <v>132</v>
      </c>
      <c r="J1227" s="2" t="s">
        <v>15</v>
      </c>
      <c r="K1227" s="2">
        <v>2006</v>
      </c>
      <c r="L1227" s="2" t="s">
        <v>19</v>
      </c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  <c r="AH1227" s="2"/>
    </row>
    <row r="1228" spans="1:34" x14ac:dyDescent="0.25">
      <c r="A1228" s="2">
        <v>339424</v>
      </c>
      <c r="B1228" s="2" t="s">
        <v>2695</v>
      </c>
      <c r="C1228" s="2" t="s">
        <v>457</v>
      </c>
      <c r="D1228" s="2" t="s">
        <v>426</v>
      </c>
      <c r="E1228" s="2" t="s">
        <v>77</v>
      </c>
      <c r="F1228" s="2">
        <v>37280</v>
      </c>
      <c r="G1228" s="2" t="s">
        <v>19</v>
      </c>
      <c r="H1228" s="2" t="s">
        <v>17</v>
      </c>
      <c r="I1228" s="2" t="s">
        <v>132</v>
      </c>
      <c r="J1228" s="2" t="s">
        <v>1080</v>
      </c>
      <c r="K1228" s="2">
        <v>2021</v>
      </c>
      <c r="L1228" s="2" t="s">
        <v>19</v>
      </c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  <c r="AH1228" s="2"/>
    </row>
    <row r="1229" spans="1:34" x14ac:dyDescent="0.25">
      <c r="A1229" s="2">
        <v>339426</v>
      </c>
      <c r="B1229" s="2" t="s">
        <v>2422</v>
      </c>
      <c r="C1229" s="2" t="s">
        <v>497</v>
      </c>
      <c r="D1229" s="2" t="s">
        <v>311</v>
      </c>
      <c r="E1229" s="2" t="s">
        <v>77</v>
      </c>
      <c r="F1229" s="2">
        <v>36301</v>
      </c>
      <c r="G1229" s="2" t="s">
        <v>243</v>
      </c>
      <c r="H1229" s="2" t="s">
        <v>17</v>
      </c>
      <c r="I1229" s="2" t="s">
        <v>132</v>
      </c>
      <c r="J1229" s="2" t="s">
        <v>1080</v>
      </c>
      <c r="K1229" s="2"/>
      <c r="L1229" s="2" t="s">
        <v>31</v>
      </c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  <c r="AH1229" s="2"/>
    </row>
    <row r="1230" spans="1:34" x14ac:dyDescent="0.25">
      <c r="A1230" s="2">
        <v>339427</v>
      </c>
      <c r="B1230" s="2" t="s">
        <v>2331</v>
      </c>
      <c r="C1230" s="2" t="s">
        <v>247</v>
      </c>
      <c r="D1230" s="2" t="s">
        <v>2332</v>
      </c>
      <c r="E1230" s="2" t="s">
        <v>77</v>
      </c>
      <c r="F1230" s="2">
        <v>38082</v>
      </c>
      <c r="G1230" s="2" t="s">
        <v>19</v>
      </c>
      <c r="H1230" s="2" t="s">
        <v>17</v>
      </c>
      <c r="I1230" s="2" t="s">
        <v>132</v>
      </c>
      <c r="J1230" s="2" t="s">
        <v>1080</v>
      </c>
      <c r="K1230" s="2">
        <v>2022</v>
      </c>
      <c r="L1230" s="2" t="s">
        <v>74</v>
      </c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  <c r="AH1230" s="2"/>
    </row>
    <row r="1231" spans="1:34" x14ac:dyDescent="0.25">
      <c r="A1231" s="2">
        <v>339433</v>
      </c>
      <c r="B1231" s="2" t="s">
        <v>2473</v>
      </c>
      <c r="C1231" s="2" t="s">
        <v>283</v>
      </c>
      <c r="D1231" s="2" t="s">
        <v>212</v>
      </c>
      <c r="E1231" s="2" t="s">
        <v>77</v>
      </c>
      <c r="F1231" s="2">
        <v>35345</v>
      </c>
      <c r="G1231" s="2" t="s">
        <v>616</v>
      </c>
      <c r="H1231" s="2" t="s">
        <v>17</v>
      </c>
      <c r="I1231" s="2" t="s">
        <v>132</v>
      </c>
      <c r="J1231" s="2" t="s">
        <v>15</v>
      </c>
      <c r="K1231" s="2">
        <v>2014</v>
      </c>
      <c r="L1231" s="2" t="s">
        <v>68</v>
      </c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  <c r="AH1231" s="2"/>
    </row>
    <row r="1232" spans="1:34" x14ac:dyDescent="0.25">
      <c r="A1232" s="2">
        <v>339445</v>
      </c>
      <c r="B1232" s="2" t="s">
        <v>3084</v>
      </c>
      <c r="C1232" s="2" t="s">
        <v>416</v>
      </c>
      <c r="D1232" s="2" t="s">
        <v>360</v>
      </c>
      <c r="E1232" s="2" t="s">
        <v>78</v>
      </c>
      <c r="F1232" s="2">
        <v>37844</v>
      </c>
      <c r="G1232" s="2" t="s">
        <v>217</v>
      </c>
      <c r="H1232" s="2" t="s">
        <v>17</v>
      </c>
      <c r="I1232" s="2" t="s">
        <v>132</v>
      </c>
      <c r="J1232" s="2" t="s">
        <v>1080</v>
      </c>
      <c r="K1232" s="2">
        <v>2022</v>
      </c>
      <c r="L1232" s="2" t="s">
        <v>19</v>
      </c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  <c r="AH1232" s="2"/>
    </row>
    <row r="1233" spans="1:34" x14ac:dyDescent="0.25">
      <c r="A1233" s="2">
        <v>339447</v>
      </c>
      <c r="B1233" s="2" t="s">
        <v>3057</v>
      </c>
      <c r="C1233" s="2" t="s">
        <v>352</v>
      </c>
      <c r="D1233" s="2" t="s">
        <v>730</v>
      </c>
      <c r="E1233" s="2" t="s">
        <v>78</v>
      </c>
      <c r="F1233" s="2">
        <v>35074</v>
      </c>
      <c r="G1233" s="2" t="s">
        <v>1458</v>
      </c>
      <c r="H1233" s="2" t="s">
        <v>17</v>
      </c>
      <c r="I1233" s="2" t="s">
        <v>132</v>
      </c>
      <c r="J1233" s="2" t="s">
        <v>1080</v>
      </c>
      <c r="K1233" s="2">
        <v>2014</v>
      </c>
      <c r="L1233" s="2" t="s">
        <v>68</v>
      </c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  <c r="AH1233" s="2"/>
    </row>
    <row r="1234" spans="1:34" x14ac:dyDescent="0.25">
      <c r="A1234" s="2">
        <v>339448</v>
      </c>
      <c r="B1234" s="2" t="s">
        <v>2648</v>
      </c>
      <c r="C1234" s="2" t="s">
        <v>854</v>
      </c>
      <c r="D1234" s="2" t="s">
        <v>212</v>
      </c>
      <c r="E1234" s="2" t="s">
        <v>78</v>
      </c>
      <c r="F1234" s="2"/>
      <c r="G1234" s="2" t="s">
        <v>19</v>
      </c>
      <c r="H1234" s="2" t="s">
        <v>17</v>
      </c>
      <c r="I1234" s="2" t="s">
        <v>132</v>
      </c>
      <c r="J1234" s="2" t="s">
        <v>1080</v>
      </c>
      <c r="K1234" s="2">
        <v>2021</v>
      </c>
      <c r="L1234" s="2" t="s">
        <v>19</v>
      </c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  <c r="AH1234" s="2"/>
    </row>
    <row r="1235" spans="1:34" x14ac:dyDescent="0.25">
      <c r="A1235" s="2">
        <v>339457</v>
      </c>
      <c r="B1235" s="2" t="s">
        <v>2060</v>
      </c>
      <c r="C1235" s="2" t="s">
        <v>745</v>
      </c>
      <c r="D1235" s="2" t="s">
        <v>491</v>
      </c>
      <c r="E1235" s="2" t="s">
        <v>78</v>
      </c>
      <c r="F1235" s="2">
        <v>35527</v>
      </c>
      <c r="G1235" s="2" t="s">
        <v>19</v>
      </c>
      <c r="H1235" s="2" t="s">
        <v>17</v>
      </c>
      <c r="I1235" s="2" t="s">
        <v>132</v>
      </c>
      <c r="J1235" s="2" t="s">
        <v>1080</v>
      </c>
      <c r="K1235" s="2"/>
      <c r="L1235" s="2" t="s">
        <v>19</v>
      </c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  <c r="AH1235" s="2"/>
    </row>
    <row r="1236" spans="1:34" x14ac:dyDescent="0.25">
      <c r="A1236" s="2">
        <v>339464</v>
      </c>
      <c r="B1236" s="2" t="s">
        <v>3106</v>
      </c>
      <c r="C1236" s="2" t="s">
        <v>891</v>
      </c>
      <c r="D1236" s="2" t="s">
        <v>1632</v>
      </c>
      <c r="E1236" s="2" t="s">
        <v>78</v>
      </c>
      <c r="F1236" s="2">
        <v>33074</v>
      </c>
      <c r="G1236" s="2" t="s">
        <v>48</v>
      </c>
      <c r="H1236" s="2" t="s">
        <v>17</v>
      </c>
      <c r="I1236" s="2" t="s">
        <v>132</v>
      </c>
      <c r="J1236" s="2" t="s">
        <v>1080</v>
      </c>
      <c r="K1236" s="2">
        <v>2009</v>
      </c>
      <c r="L1236" s="2" t="s">
        <v>48</v>
      </c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  <c r="AH1236" s="2"/>
    </row>
    <row r="1237" spans="1:34" x14ac:dyDescent="0.25">
      <c r="A1237" s="2">
        <v>339474</v>
      </c>
      <c r="B1237" s="2" t="s">
        <v>2216</v>
      </c>
      <c r="C1237" s="2" t="s">
        <v>1414</v>
      </c>
      <c r="D1237" s="2" t="s">
        <v>470</v>
      </c>
      <c r="E1237" s="2" t="s">
        <v>78</v>
      </c>
      <c r="F1237" s="2">
        <v>31556</v>
      </c>
      <c r="G1237" s="2" t="s">
        <v>19</v>
      </c>
      <c r="H1237" s="2" t="s">
        <v>17</v>
      </c>
      <c r="I1237" s="2" t="s">
        <v>132</v>
      </c>
      <c r="J1237" s="2" t="s">
        <v>15</v>
      </c>
      <c r="K1237" s="2">
        <v>2022</v>
      </c>
      <c r="L1237" s="2" t="s">
        <v>31</v>
      </c>
      <c r="M1237" s="2"/>
      <c r="N1237" s="2"/>
      <c r="O1237" s="2"/>
      <c r="P1237" s="2"/>
      <c r="Q1237" s="2"/>
      <c r="R1237" s="2">
        <v>4863</v>
      </c>
      <c r="S1237" s="2">
        <v>45509</v>
      </c>
      <c r="T1237" s="2">
        <v>40000</v>
      </c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  <c r="AH1237" s="2"/>
    </row>
    <row r="1238" spans="1:34" x14ac:dyDescent="0.25">
      <c r="A1238" s="2">
        <v>339475</v>
      </c>
      <c r="B1238" s="2" t="s">
        <v>2686</v>
      </c>
      <c r="C1238" s="2" t="s">
        <v>328</v>
      </c>
      <c r="D1238" s="2" t="s">
        <v>260</v>
      </c>
      <c r="E1238" s="2" t="s">
        <v>78</v>
      </c>
      <c r="F1238" s="2">
        <v>33984</v>
      </c>
      <c r="G1238" s="2" t="s">
        <v>438</v>
      </c>
      <c r="H1238" s="2" t="s">
        <v>17</v>
      </c>
      <c r="I1238" s="2" t="s">
        <v>132</v>
      </c>
      <c r="J1238" s="2" t="s">
        <v>1080</v>
      </c>
      <c r="K1238" s="2">
        <v>2011</v>
      </c>
      <c r="L1238" s="2" t="s">
        <v>31</v>
      </c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  <c r="AH1238" s="2"/>
    </row>
    <row r="1239" spans="1:34" x14ac:dyDescent="0.25">
      <c r="A1239" s="2">
        <v>339476</v>
      </c>
      <c r="B1239" s="2" t="s">
        <v>2145</v>
      </c>
      <c r="C1239" s="2" t="s">
        <v>220</v>
      </c>
      <c r="D1239" s="2" t="s">
        <v>223</v>
      </c>
      <c r="E1239" s="2" t="s">
        <v>78</v>
      </c>
      <c r="F1239" s="2">
        <v>31780</v>
      </c>
      <c r="G1239" s="2" t="s">
        <v>1512</v>
      </c>
      <c r="H1239" s="2" t="s">
        <v>17</v>
      </c>
      <c r="I1239" s="2" t="s">
        <v>132</v>
      </c>
      <c r="J1239" s="2" t="s">
        <v>1080</v>
      </c>
      <c r="K1239" s="2">
        <v>2012</v>
      </c>
      <c r="L1239" s="2" t="s">
        <v>31</v>
      </c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  <c r="AH1239" s="2"/>
    </row>
    <row r="1240" spans="1:34" x14ac:dyDescent="0.25">
      <c r="A1240" s="2">
        <v>339477</v>
      </c>
      <c r="B1240" s="2" t="s">
        <v>2656</v>
      </c>
      <c r="C1240" s="2" t="s">
        <v>801</v>
      </c>
      <c r="D1240" s="2" t="s">
        <v>223</v>
      </c>
      <c r="E1240" s="2" t="s">
        <v>78</v>
      </c>
      <c r="F1240" s="2">
        <v>35065</v>
      </c>
      <c r="G1240" s="2" t="s">
        <v>19</v>
      </c>
      <c r="H1240" s="2" t="s">
        <v>17</v>
      </c>
      <c r="I1240" s="2" t="s">
        <v>132</v>
      </c>
      <c r="J1240" s="2" t="s">
        <v>15</v>
      </c>
      <c r="K1240" s="2"/>
      <c r="L1240" s="2" t="s">
        <v>19</v>
      </c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  <c r="AH1240" s="2"/>
    </row>
    <row r="1241" spans="1:34" x14ac:dyDescent="0.25">
      <c r="A1241" s="2">
        <v>339478</v>
      </c>
      <c r="B1241" s="2" t="s">
        <v>2471</v>
      </c>
      <c r="C1241" s="2" t="s">
        <v>869</v>
      </c>
      <c r="D1241" s="2" t="s">
        <v>275</v>
      </c>
      <c r="E1241" s="2" t="s">
        <v>78</v>
      </c>
      <c r="F1241" s="2">
        <v>30972</v>
      </c>
      <c r="G1241" s="2" t="s">
        <v>19</v>
      </c>
      <c r="H1241" s="2" t="s">
        <v>17</v>
      </c>
      <c r="I1241" s="2" t="s">
        <v>132</v>
      </c>
      <c r="J1241" s="2" t="s">
        <v>1080</v>
      </c>
      <c r="K1241" s="2">
        <v>2018</v>
      </c>
      <c r="L1241" s="2" t="s">
        <v>74</v>
      </c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  <c r="AH1241" s="2"/>
    </row>
    <row r="1242" spans="1:34" x14ac:dyDescent="0.25">
      <c r="A1242" s="2">
        <v>339479</v>
      </c>
      <c r="B1242" s="2" t="s">
        <v>3085</v>
      </c>
      <c r="C1242" s="2" t="s">
        <v>736</v>
      </c>
      <c r="D1242" s="2"/>
      <c r="E1242" s="2" t="s">
        <v>78</v>
      </c>
      <c r="F1242" s="2">
        <v>26807</v>
      </c>
      <c r="G1242" s="2" t="s">
        <v>19</v>
      </c>
      <c r="H1242" s="2" t="s">
        <v>17</v>
      </c>
      <c r="I1242" s="2" t="s">
        <v>132</v>
      </c>
      <c r="J1242" s="2" t="s">
        <v>1080</v>
      </c>
      <c r="K1242" s="2">
        <v>1991</v>
      </c>
      <c r="L1242" s="2" t="s">
        <v>19</v>
      </c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  <c r="AH1242" s="2"/>
    </row>
    <row r="1243" spans="1:34" x14ac:dyDescent="0.25">
      <c r="A1243" s="2">
        <v>339481</v>
      </c>
      <c r="B1243" s="2" t="s">
        <v>2799</v>
      </c>
      <c r="C1243" s="2" t="s">
        <v>337</v>
      </c>
      <c r="D1243" s="2" t="s">
        <v>663</v>
      </c>
      <c r="E1243" s="2" t="s">
        <v>77</v>
      </c>
      <c r="F1243" s="2">
        <v>34796</v>
      </c>
      <c r="G1243" s="2" t="s">
        <v>1715</v>
      </c>
      <c r="H1243" s="2" t="s">
        <v>17</v>
      </c>
      <c r="I1243" s="2" t="s">
        <v>132</v>
      </c>
      <c r="J1243" s="2" t="s">
        <v>15</v>
      </c>
      <c r="K1243" s="2">
        <v>2013</v>
      </c>
      <c r="L1243" s="2" t="s">
        <v>41</v>
      </c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  <c r="AH1243" s="2"/>
    </row>
    <row r="1244" spans="1:34" x14ac:dyDescent="0.25">
      <c r="A1244" s="2">
        <v>339488</v>
      </c>
      <c r="B1244" s="2" t="s">
        <v>2849</v>
      </c>
      <c r="C1244" s="2" t="s">
        <v>2850</v>
      </c>
      <c r="D1244" s="2" t="s">
        <v>1378</v>
      </c>
      <c r="E1244" s="2" t="s">
        <v>78</v>
      </c>
      <c r="F1244" s="2">
        <v>31788</v>
      </c>
      <c r="G1244" s="2" t="s">
        <v>68</v>
      </c>
      <c r="H1244" s="2" t="s">
        <v>17</v>
      </c>
      <c r="I1244" s="2" t="s">
        <v>132</v>
      </c>
      <c r="J1244" s="2" t="s">
        <v>1080</v>
      </c>
      <c r="K1244" s="2">
        <v>2006</v>
      </c>
      <c r="L1244" s="2" t="s">
        <v>68</v>
      </c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  <c r="AH1244" s="2"/>
    </row>
    <row r="1245" spans="1:34" x14ac:dyDescent="0.25">
      <c r="A1245" s="2">
        <v>339489</v>
      </c>
      <c r="B1245" s="2" t="s">
        <v>2618</v>
      </c>
      <c r="C1245" s="2" t="s">
        <v>533</v>
      </c>
      <c r="D1245" s="2" t="s">
        <v>523</v>
      </c>
      <c r="E1245" s="2" t="s">
        <v>78</v>
      </c>
      <c r="F1245" s="2">
        <v>34772</v>
      </c>
      <c r="G1245" s="2" t="s">
        <v>19</v>
      </c>
      <c r="H1245" s="2" t="s">
        <v>17</v>
      </c>
      <c r="I1245" s="2" t="s">
        <v>132</v>
      </c>
      <c r="J1245" s="2" t="s">
        <v>15</v>
      </c>
      <c r="K1245" s="2">
        <v>2013</v>
      </c>
      <c r="L1245" s="2" t="s">
        <v>74</v>
      </c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  <c r="AH1245" s="2"/>
    </row>
    <row r="1246" spans="1:34" x14ac:dyDescent="0.25">
      <c r="A1246" s="2">
        <v>339502</v>
      </c>
      <c r="B1246" s="2" t="s">
        <v>3107</v>
      </c>
      <c r="C1246" s="2" t="s">
        <v>560</v>
      </c>
      <c r="D1246" s="2" t="s">
        <v>397</v>
      </c>
      <c r="E1246" s="2" t="s">
        <v>78</v>
      </c>
      <c r="F1246" s="2">
        <v>34708</v>
      </c>
      <c r="G1246" s="2" t="s">
        <v>19</v>
      </c>
      <c r="H1246" s="2" t="s">
        <v>17</v>
      </c>
      <c r="I1246" s="2" t="s">
        <v>132</v>
      </c>
      <c r="J1246" s="2" t="s">
        <v>1080</v>
      </c>
      <c r="K1246" s="2">
        <v>2013</v>
      </c>
      <c r="L1246" s="2" t="s">
        <v>31</v>
      </c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  <c r="AH1246" s="2"/>
    </row>
    <row r="1247" spans="1:34" x14ac:dyDescent="0.25">
      <c r="A1247" s="2">
        <v>339503</v>
      </c>
      <c r="B1247" s="2" t="s">
        <v>1781</v>
      </c>
      <c r="C1247" s="2" t="s">
        <v>737</v>
      </c>
      <c r="D1247" s="2" t="s">
        <v>1782</v>
      </c>
      <c r="E1247" s="2" t="s">
        <v>78</v>
      </c>
      <c r="F1247" s="2">
        <v>36163</v>
      </c>
      <c r="G1247" s="2" t="s">
        <v>19</v>
      </c>
      <c r="H1247" s="2" t="s">
        <v>17</v>
      </c>
      <c r="I1247" s="2" t="s">
        <v>132</v>
      </c>
      <c r="J1247" s="2" t="s">
        <v>1080</v>
      </c>
      <c r="K1247" s="2"/>
      <c r="L1247" s="2" t="s">
        <v>31</v>
      </c>
      <c r="M1247" s="2"/>
      <c r="N1247" s="2"/>
      <c r="O1247" s="2"/>
      <c r="P1247" s="2"/>
      <c r="Q1247" s="2"/>
      <c r="R1247" s="2">
        <v>4829</v>
      </c>
      <c r="S1247" s="2">
        <v>45508</v>
      </c>
      <c r="T1247" s="2">
        <v>70000</v>
      </c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  <c r="AH1247" s="2"/>
    </row>
    <row r="1248" spans="1:34" x14ac:dyDescent="0.25">
      <c r="A1248" s="2">
        <v>339504</v>
      </c>
      <c r="B1248" s="2" t="s">
        <v>2916</v>
      </c>
      <c r="C1248" s="2" t="s">
        <v>328</v>
      </c>
      <c r="D1248" s="2" t="s">
        <v>2917</v>
      </c>
      <c r="E1248" s="2" t="s">
        <v>78</v>
      </c>
      <c r="F1248" s="2">
        <v>37257</v>
      </c>
      <c r="G1248" s="2" t="s">
        <v>19</v>
      </c>
      <c r="H1248" s="2" t="s">
        <v>17</v>
      </c>
      <c r="I1248" s="2" t="s">
        <v>132</v>
      </c>
      <c r="J1248" s="2" t="s">
        <v>1080</v>
      </c>
      <c r="K1248" s="2"/>
      <c r="L1248" s="2" t="s">
        <v>31</v>
      </c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  <c r="AH1248" s="2"/>
    </row>
    <row r="1249" spans="1:34" x14ac:dyDescent="0.25">
      <c r="A1249" s="2">
        <v>339511</v>
      </c>
      <c r="B1249" s="2" t="s">
        <v>3086</v>
      </c>
      <c r="C1249" s="2" t="s">
        <v>3087</v>
      </c>
      <c r="D1249" s="2" t="s">
        <v>260</v>
      </c>
      <c r="E1249" s="2" t="s">
        <v>78</v>
      </c>
      <c r="F1249" s="2">
        <v>32536</v>
      </c>
      <c r="G1249" s="2" t="s">
        <v>19</v>
      </c>
      <c r="H1249" s="2" t="s">
        <v>17</v>
      </c>
      <c r="I1249" s="2" t="s">
        <v>132</v>
      </c>
      <c r="J1249" s="2" t="s">
        <v>15</v>
      </c>
      <c r="K1249" s="2"/>
      <c r="L1249" s="2" t="s">
        <v>19</v>
      </c>
      <c r="M1249" s="2"/>
      <c r="N1249" s="2"/>
      <c r="O1249" s="2"/>
      <c r="P1249" s="2"/>
      <c r="Q1249" s="2"/>
      <c r="R1249" s="2">
        <v>487</v>
      </c>
      <c r="S1249" s="2">
        <v>45509</v>
      </c>
      <c r="T1249" s="2">
        <v>20000</v>
      </c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  <c r="AH1249" s="2"/>
    </row>
    <row r="1250" spans="1:34" x14ac:dyDescent="0.25">
      <c r="A1250" s="2">
        <v>339521</v>
      </c>
      <c r="B1250" s="2" t="s">
        <v>2484</v>
      </c>
      <c r="C1250" s="2" t="s">
        <v>331</v>
      </c>
      <c r="D1250" s="2" t="s">
        <v>261</v>
      </c>
      <c r="E1250" s="2" t="s">
        <v>78</v>
      </c>
      <c r="F1250" s="2">
        <v>35959</v>
      </c>
      <c r="G1250" s="2" t="s">
        <v>19</v>
      </c>
      <c r="H1250" s="2" t="s">
        <v>17</v>
      </c>
      <c r="I1250" s="2" t="s">
        <v>132</v>
      </c>
      <c r="J1250" s="2" t="s">
        <v>15</v>
      </c>
      <c r="K1250" s="2">
        <v>2016</v>
      </c>
      <c r="L1250" s="2" t="s">
        <v>19</v>
      </c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  <c r="AH1250" s="2"/>
    </row>
    <row r="1251" spans="1:34" x14ac:dyDescent="0.25">
      <c r="A1251" s="2">
        <v>339522</v>
      </c>
      <c r="B1251" s="2" t="s">
        <v>2646</v>
      </c>
      <c r="C1251" s="2" t="s">
        <v>653</v>
      </c>
      <c r="D1251" s="2" t="s">
        <v>275</v>
      </c>
      <c r="E1251" s="2" t="s">
        <v>78</v>
      </c>
      <c r="F1251" s="2">
        <v>34171</v>
      </c>
      <c r="G1251" s="2" t="s">
        <v>19</v>
      </c>
      <c r="H1251" s="2" t="s">
        <v>17</v>
      </c>
      <c r="I1251" s="2" t="s">
        <v>132</v>
      </c>
      <c r="J1251" s="2" t="s">
        <v>1110</v>
      </c>
      <c r="K1251" s="2">
        <v>2010</v>
      </c>
      <c r="L1251" s="2" t="s">
        <v>31</v>
      </c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  <c r="AH1251" s="2"/>
    </row>
    <row r="1252" spans="1:34" x14ac:dyDescent="0.25">
      <c r="A1252" s="2">
        <v>339524</v>
      </c>
      <c r="B1252" s="2" t="s">
        <v>2142</v>
      </c>
      <c r="C1252" s="2" t="s">
        <v>2143</v>
      </c>
      <c r="D1252" s="2" t="s">
        <v>751</v>
      </c>
      <c r="E1252" s="2" t="s">
        <v>78</v>
      </c>
      <c r="F1252" s="2">
        <v>32952</v>
      </c>
      <c r="G1252" s="2" t="s">
        <v>19</v>
      </c>
      <c r="H1252" s="2" t="s">
        <v>17</v>
      </c>
      <c r="I1252" s="2" t="s">
        <v>132</v>
      </c>
      <c r="J1252" s="2" t="s">
        <v>1080</v>
      </c>
      <c r="K1252" s="2">
        <v>2009</v>
      </c>
      <c r="L1252" s="2" t="s">
        <v>19</v>
      </c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  <c r="AH1252" s="2"/>
    </row>
    <row r="1253" spans="1:34" x14ac:dyDescent="0.25">
      <c r="A1253" s="2">
        <v>339534</v>
      </c>
      <c r="B1253" s="2" t="s">
        <v>2361</v>
      </c>
      <c r="C1253" s="2" t="s">
        <v>228</v>
      </c>
      <c r="D1253" s="2" t="s">
        <v>364</v>
      </c>
      <c r="E1253" s="2" t="s">
        <v>78</v>
      </c>
      <c r="F1253" s="2">
        <v>36722</v>
      </c>
      <c r="G1253" s="2" t="s">
        <v>19</v>
      </c>
      <c r="H1253" s="2" t="s">
        <v>17</v>
      </c>
      <c r="I1253" s="2" t="s">
        <v>132</v>
      </c>
      <c r="J1253" s="2" t="s">
        <v>15</v>
      </c>
      <c r="K1253" s="2">
        <v>2018</v>
      </c>
      <c r="L1253" s="2" t="s">
        <v>19</v>
      </c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  <c r="AH1253" s="2"/>
    </row>
    <row r="1254" spans="1:34" x14ac:dyDescent="0.25">
      <c r="A1254" s="2">
        <v>339536</v>
      </c>
      <c r="B1254" s="2" t="s">
        <v>2619</v>
      </c>
      <c r="C1254" s="2" t="s">
        <v>228</v>
      </c>
      <c r="D1254" s="2" t="s">
        <v>2620</v>
      </c>
      <c r="E1254" s="2" t="s">
        <v>78</v>
      </c>
      <c r="F1254" s="2">
        <v>37638</v>
      </c>
      <c r="G1254" s="2" t="s">
        <v>19</v>
      </c>
      <c r="H1254" s="2" t="s">
        <v>17</v>
      </c>
      <c r="I1254" s="2" t="s">
        <v>132</v>
      </c>
      <c r="J1254" s="2" t="s">
        <v>15</v>
      </c>
      <c r="K1254" s="2">
        <v>2022</v>
      </c>
      <c r="L1254" s="2" t="s">
        <v>31</v>
      </c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  <c r="AH1254" s="2"/>
    </row>
    <row r="1255" spans="1:34" x14ac:dyDescent="0.25">
      <c r="A1255" s="2">
        <v>339548</v>
      </c>
      <c r="B1255" s="2" t="s">
        <v>2835</v>
      </c>
      <c r="C1255" s="2" t="s">
        <v>321</v>
      </c>
      <c r="D1255" s="2" t="s">
        <v>278</v>
      </c>
      <c r="E1255" s="2" t="s">
        <v>78</v>
      </c>
      <c r="F1255" s="2">
        <v>33239</v>
      </c>
      <c r="G1255" s="2" t="s">
        <v>407</v>
      </c>
      <c r="H1255" s="2" t="s">
        <v>17</v>
      </c>
      <c r="I1255" s="2" t="s">
        <v>132</v>
      </c>
      <c r="J1255" s="2" t="s">
        <v>15</v>
      </c>
      <c r="K1255" s="2">
        <v>2009</v>
      </c>
      <c r="L1255" s="2" t="s">
        <v>31</v>
      </c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  <c r="AH1255" s="2"/>
    </row>
    <row r="1256" spans="1:34" x14ac:dyDescent="0.25">
      <c r="A1256" s="2">
        <v>339549</v>
      </c>
      <c r="B1256" s="2" t="s">
        <v>3088</v>
      </c>
      <c r="C1256" s="2" t="s">
        <v>402</v>
      </c>
      <c r="D1256" s="2" t="s">
        <v>231</v>
      </c>
      <c r="E1256" s="2" t="s">
        <v>78</v>
      </c>
      <c r="F1256" s="2">
        <v>33270</v>
      </c>
      <c r="G1256" s="2" t="s">
        <v>3089</v>
      </c>
      <c r="H1256" s="2" t="s">
        <v>17</v>
      </c>
      <c r="I1256" s="2" t="s">
        <v>132</v>
      </c>
      <c r="J1256" s="2" t="s">
        <v>1080</v>
      </c>
      <c r="K1256" s="2">
        <v>2016</v>
      </c>
      <c r="L1256" s="2" t="s">
        <v>31</v>
      </c>
      <c r="M1256" s="2"/>
      <c r="N1256" s="2"/>
      <c r="O1256" s="2"/>
      <c r="P1256" s="2"/>
      <c r="Q1256" s="2"/>
      <c r="R1256" s="2">
        <v>4881</v>
      </c>
      <c r="S1256" s="2">
        <v>45509</v>
      </c>
      <c r="T1256" s="2">
        <v>30000</v>
      </c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  <c r="AH1256" s="2"/>
    </row>
    <row r="1257" spans="1:34" x14ac:dyDescent="0.25">
      <c r="A1257" s="2">
        <v>339551</v>
      </c>
      <c r="B1257" s="2" t="s">
        <v>3108</v>
      </c>
      <c r="C1257" s="2" t="s">
        <v>214</v>
      </c>
      <c r="D1257" s="2" t="s">
        <v>518</v>
      </c>
      <c r="E1257" s="2" t="s">
        <v>78</v>
      </c>
      <c r="F1257" s="2"/>
      <c r="G1257" s="2" t="s">
        <v>19</v>
      </c>
      <c r="H1257" s="2" t="s">
        <v>17</v>
      </c>
      <c r="I1257" s="2" t="s">
        <v>132</v>
      </c>
      <c r="J1257" s="2" t="s">
        <v>15</v>
      </c>
      <c r="K1257" s="2">
        <v>2022</v>
      </c>
      <c r="L1257" s="2" t="s">
        <v>74</v>
      </c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  <c r="AH1257" s="2"/>
    </row>
    <row r="1258" spans="1:34" x14ac:dyDescent="0.25">
      <c r="A1258" s="2">
        <v>339556</v>
      </c>
      <c r="B1258" s="2" t="s">
        <v>3091</v>
      </c>
      <c r="C1258" s="2" t="s">
        <v>228</v>
      </c>
      <c r="D1258" s="2" t="s">
        <v>275</v>
      </c>
      <c r="E1258" s="2" t="s">
        <v>77</v>
      </c>
      <c r="F1258" s="2">
        <v>34829</v>
      </c>
      <c r="G1258" s="2" t="s">
        <v>3092</v>
      </c>
      <c r="H1258" s="2" t="s">
        <v>17</v>
      </c>
      <c r="I1258" s="2" t="s">
        <v>132</v>
      </c>
      <c r="J1258" s="2" t="s">
        <v>1080</v>
      </c>
      <c r="K1258" s="2">
        <v>2015</v>
      </c>
      <c r="L1258" s="2" t="s">
        <v>51</v>
      </c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  <c r="AH1258" s="2"/>
    </row>
    <row r="1259" spans="1:34" x14ac:dyDescent="0.25">
      <c r="A1259" s="2">
        <v>339573</v>
      </c>
      <c r="B1259" s="2" t="s">
        <v>3157</v>
      </c>
      <c r="C1259" s="2" t="s">
        <v>283</v>
      </c>
      <c r="D1259" s="2" t="s">
        <v>401</v>
      </c>
      <c r="E1259" s="2"/>
      <c r="F1259" s="2"/>
      <c r="G1259" s="2"/>
      <c r="H1259" s="2"/>
      <c r="I1259" s="2" t="s">
        <v>132</v>
      </c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  <c r="AH1259" s="2"/>
    </row>
    <row r="1260" spans="1:34" x14ac:dyDescent="0.25">
      <c r="A1260" s="2">
        <v>339575</v>
      </c>
      <c r="B1260" s="2" t="s">
        <v>3151</v>
      </c>
      <c r="C1260" s="2" t="s">
        <v>711</v>
      </c>
      <c r="D1260" s="2" t="s">
        <v>1395</v>
      </c>
      <c r="E1260" s="2"/>
      <c r="F1260" s="2"/>
      <c r="G1260" s="2"/>
      <c r="H1260" s="2"/>
      <c r="I1260" s="2" t="s">
        <v>132</v>
      </c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  <c r="AH1260" s="2"/>
    </row>
    <row r="1261" spans="1:34" x14ac:dyDescent="0.25">
      <c r="A1261" s="2">
        <v>339588</v>
      </c>
      <c r="B1261" s="2" t="s">
        <v>3148</v>
      </c>
      <c r="C1261" s="2" t="s">
        <v>553</v>
      </c>
      <c r="D1261" s="2" t="s">
        <v>3149</v>
      </c>
      <c r="E1261" s="2"/>
      <c r="F1261" s="2"/>
      <c r="G1261" s="2"/>
      <c r="H1261" s="2"/>
      <c r="I1261" s="2" t="s">
        <v>132</v>
      </c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  <c r="AH1261" s="2"/>
    </row>
    <row r="1262" spans="1:34" x14ac:dyDescent="0.25">
      <c r="A1262" s="2">
        <v>339594</v>
      </c>
      <c r="B1262" s="2" t="s">
        <v>3160</v>
      </c>
      <c r="C1262" s="2" t="s">
        <v>214</v>
      </c>
      <c r="D1262" s="2" t="s">
        <v>359</v>
      </c>
      <c r="E1262" s="2"/>
      <c r="F1262" s="2"/>
      <c r="G1262" s="2"/>
      <c r="H1262" s="2"/>
      <c r="I1262" s="2" t="s">
        <v>132</v>
      </c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  <c r="AH1262" s="2"/>
    </row>
    <row r="1263" spans="1:34" x14ac:dyDescent="0.25">
      <c r="A1263" s="2">
        <v>339596</v>
      </c>
      <c r="B1263" s="2" t="s">
        <v>1779</v>
      </c>
      <c r="C1263" s="2" t="s">
        <v>211</v>
      </c>
      <c r="D1263" s="2" t="s">
        <v>823</v>
      </c>
      <c r="E1263" s="2" t="s">
        <v>77</v>
      </c>
      <c r="F1263" s="2">
        <v>35797</v>
      </c>
      <c r="G1263" s="2" t="s">
        <v>471</v>
      </c>
      <c r="H1263" s="2" t="s">
        <v>17</v>
      </c>
      <c r="I1263" s="2" t="s">
        <v>132</v>
      </c>
      <c r="J1263" s="2" t="s">
        <v>1080</v>
      </c>
      <c r="K1263" s="2"/>
      <c r="L1263" s="2" t="s">
        <v>74</v>
      </c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  <c r="AH1263" s="2"/>
    </row>
    <row r="1264" spans="1:34" x14ac:dyDescent="0.25">
      <c r="A1264" s="2">
        <v>339598</v>
      </c>
      <c r="B1264" s="2" t="s">
        <v>2466</v>
      </c>
      <c r="C1264" s="2" t="s">
        <v>224</v>
      </c>
      <c r="D1264" s="2" t="s">
        <v>464</v>
      </c>
      <c r="E1264" s="2" t="s">
        <v>77</v>
      </c>
      <c r="F1264" s="2">
        <v>36613</v>
      </c>
      <c r="G1264" s="2" t="s">
        <v>407</v>
      </c>
      <c r="H1264" s="2" t="s">
        <v>17</v>
      </c>
      <c r="I1264" s="2" t="s">
        <v>132</v>
      </c>
      <c r="J1264" s="2" t="s">
        <v>15</v>
      </c>
      <c r="K1264" s="2">
        <v>2018</v>
      </c>
      <c r="L1264" s="2" t="s">
        <v>19</v>
      </c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  <c r="AH1264" s="2"/>
    </row>
    <row r="1265" spans="1:34" x14ac:dyDescent="0.25">
      <c r="A1265" s="2">
        <v>339601</v>
      </c>
      <c r="B1265" s="2" t="s">
        <v>2796</v>
      </c>
      <c r="C1265" s="2" t="s">
        <v>2797</v>
      </c>
      <c r="D1265" s="2" t="s">
        <v>459</v>
      </c>
      <c r="E1265" s="2" t="s">
        <v>77</v>
      </c>
      <c r="F1265" s="2">
        <v>32874</v>
      </c>
      <c r="G1265" s="2"/>
      <c r="H1265" s="2" t="s">
        <v>17</v>
      </c>
      <c r="I1265" s="2" t="s">
        <v>132</v>
      </c>
      <c r="J1265" s="2" t="s">
        <v>1080</v>
      </c>
      <c r="K1265" s="2"/>
      <c r="L1265" s="2" t="s">
        <v>31</v>
      </c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  <c r="AH1265" s="2"/>
    </row>
    <row r="1266" spans="1:34" x14ac:dyDescent="0.25">
      <c r="A1266" s="2">
        <v>339607</v>
      </c>
      <c r="B1266" s="2" t="s">
        <v>3147</v>
      </c>
      <c r="C1266" s="2" t="s">
        <v>214</v>
      </c>
      <c r="D1266" s="2" t="s">
        <v>470</v>
      </c>
      <c r="E1266" s="2"/>
      <c r="F1266" s="2"/>
      <c r="G1266" s="2"/>
      <c r="H1266" s="2"/>
      <c r="I1266" s="2" t="s">
        <v>132</v>
      </c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  <c r="AH1266" s="2"/>
    </row>
    <row r="1267" spans="1:34" x14ac:dyDescent="0.25">
      <c r="A1267" s="2">
        <v>339633</v>
      </c>
      <c r="B1267" s="2" t="s">
        <v>3398</v>
      </c>
      <c r="C1267" s="2" t="s">
        <v>635</v>
      </c>
      <c r="D1267" s="2" t="s">
        <v>447</v>
      </c>
      <c r="E1267" s="2"/>
      <c r="F1267" s="2"/>
      <c r="G1267" s="2"/>
      <c r="H1267" s="2"/>
      <c r="I1267" s="2" t="s">
        <v>132</v>
      </c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  <c r="AH1267" s="2"/>
    </row>
    <row r="1268" spans="1:34" x14ac:dyDescent="0.25">
      <c r="A1268" s="2">
        <v>339650</v>
      </c>
      <c r="B1268" s="2" t="s">
        <v>3391</v>
      </c>
      <c r="C1268" s="2" t="s">
        <v>745</v>
      </c>
      <c r="D1268" s="2" t="s">
        <v>3392</v>
      </c>
      <c r="E1268" s="2"/>
      <c r="F1268" s="2"/>
      <c r="G1268" s="2"/>
      <c r="H1268" s="2"/>
      <c r="I1268" s="2" t="s">
        <v>132</v>
      </c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  <c r="AH1268" s="2"/>
    </row>
    <row r="1269" spans="1:34" x14ac:dyDescent="0.25">
      <c r="A1269" s="2">
        <v>339654</v>
      </c>
      <c r="B1269" s="2" t="s">
        <v>3389</v>
      </c>
      <c r="C1269" s="2" t="s">
        <v>214</v>
      </c>
      <c r="D1269" s="2" t="s">
        <v>975</v>
      </c>
      <c r="E1269" s="2"/>
      <c r="F1269" s="2"/>
      <c r="G1269" s="2"/>
      <c r="H1269" s="2"/>
      <c r="I1269" s="2" t="s">
        <v>132</v>
      </c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  <c r="AH1269" s="2"/>
    </row>
    <row r="1270" spans="1:34" x14ac:dyDescent="0.25">
      <c r="A1270" s="2">
        <v>339656</v>
      </c>
      <c r="B1270" s="2" t="s">
        <v>3387</v>
      </c>
      <c r="C1270" s="2" t="s">
        <v>461</v>
      </c>
      <c r="D1270" s="2" t="s">
        <v>234</v>
      </c>
      <c r="E1270" s="2"/>
      <c r="F1270" s="2"/>
      <c r="G1270" s="2"/>
      <c r="H1270" s="2"/>
      <c r="I1270" s="2" t="s">
        <v>132</v>
      </c>
      <c r="J1270" s="2"/>
      <c r="K1270" s="2"/>
      <c r="L1270" s="2"/>
      <c r="M1270" s="2"/>
      <c r="N1270" s="2"/>
      <c r="O1270" s="2"/>
      <c r="P1270" s="2"/>
      <c r="Q1270" s="2"/>
      <c r="R1270" s="2">
        <v>4728</v>
      </c>
      <c r="S1270" s="2">
        <v>45501</v>
      </c>
      <c r="T1270" s="2">
        <v>25000</v>
      </c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  <c r="AH1270" s="2"/>
    </row>
    <row r="1271" spans="1:34" x14ac:dyDescent="0.25">
      <c r="A1271" s="2">
        <v>339659</v>
      </c>
      <c r="B1271" s="2" t="s">
        <v>3385</v>
      </c>
      <c r="C1271" s="2" t="s">
        <v>451</v>
      </c>
      <c r="D1271" s="2" t="s">
        <v>372</v>
      </c>
      <c r="E1271" s="2"/>
      <c r="F1271" s="2"/>
      <c r="G1271" s="2"/>
      <c r="H1271" s="2"/>
      <c r="I1271" s="2" t="s">
        <v>132</v>
      </c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  <c r="AH1271" s="2"/>
    </row>
    <row r="1272" spans="1:34" x14ac:dyDescent="0.25">
      <c r="A1272" s="2">
        <v>339668</v>
      </c>
      <c r="B1272" s="2" t="s">
        <v>3382</v>
      </c>
      <c r="C1272" s="2" t="s">
        <v>265</v>
      </c>
      <c r="D1272" s="2" t="s">
        <v>3135</v>
      </c>
      <c r="E1272" s="2"/>
      <c r="F1272" s="2"/>
      <c r="G1272" s="2"/>
      <c r="H1272" s="2"/>
      <c r="I1272" s="2" t="s">
        <v>132</v>
      </c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  <c r="AH1272" s="2"/>
    </row>
    <row r="1273" spans="1:34" x14ac:dyDescent="0.25">
      <c r="A1273" s="2">
        <v>339680</v>
      </c>
      <c r="B1273" s="2" t="s">
        <v>3373</v>
      </c>
      <c r="C1273" s="2" t="s">
        <v>349</v>
      </c>
      <c r="D1273" s="2" t="s">
        <v>3374</v>
      </c>
      <c r="E1273" s="2"/>
      <c r="F1273" s="2"/>
      <c r="G1273" s="2"/>
      <c r="H1273" s="2"/>
      <c r="I1273" s="2" t="s">
        <v>132</v>
      </c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  <c r="AH1273" s="2"/>
    </row>
    <row r="1274" spans="1:34" x14ac:dyDescent="0.25">
      <c r="A1274" s="2">
        <v>339699</v>
      </c>
      <c r="B1274" s="2" t="s">
        <v>3363</v>
      </c>
      <c r="C1274" s="2" t="s">
        <v>722</v>
      </c>
      <c r="D1274" s="2" t="s">
        <v>473</v>
      </c>
      <c r="E1274" s="2"/>
      <c r="F1274" s="2"/>
      <c r="G1274" s="2"/>
      <c r="H1274" s="2"/>
      <c r="I1274" s="2" t="s">
        <v>132</v>
      </c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  <c r="AH1274" s="2"/>
    </row>
    <row r="1275" spans="1:34" x14ac:dyDescent="0.25">
      <c r="A1275" s="2">
        <v>339703</v>
      </c>
      <c r="B1275" s="2" t="s">
        <v>3362</v>
      </c>
      <c r="C1275" s="2" t="s">
        <v>477</v>
      </c>
      <c r="D1275" s="2" t="s">
        <v>234</v>
      </c>
      <c r="E1275" s="2"/>
      <c r="F1275" s="2"/>
      <c r="G1275" s="2"/>
      <c r="H1275" s="2"/>
      <c r="I1275" s="2" t="s">
        <v>132</v>
      </c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  <c r="AH1275" s="2"/>
    </row>
    <row r="1276" spans="1:34" x14ac:dyDescent="0.25">
      <c r="A1276" s="2">
        <v>339720</v>
      </c>
      <c r="B1276" s="2" t="s">
        <v>3355</v>
      </c>
      <c r="C1276" s="2" t="s">
        <v>220</v>
      </c>
      <c r="D1276" s="2" t="s">
        <v>632</v>
      </c>
      <c r="E1276" s="2"/>
      <c r="F1276" s="2"/>
      <c r="G1276" s="2"/>
      <c r="H1276" s="2"/>
      <c r="I1276" s="2" t="s">
        <v>132</v>
      </c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  <c r="AH1276" s="2"/>
    </row>
    <row r="1277" spans="1:34" x14ac:dyDescent="0.25">
      <c r="A1277" s="2">
        <v>339737</v>
      </c>
      <c r="B1277" s="2" t="s">
        <v>3351</v>
      </c>
      <c r="C1277" s="2" t="s">
        <v>511</v>
      </c>
      <c r="D1277" s="2" t="s">
        <v>275</v>
      </c>
      <c r="E1277" s="2"/>
      <c r="F1277" s="2"/>
      <c r="G1277" s="2"/>
      <c r="H1277" s="2"/>
      <c r="I1277" s="2" t="s">
        <v>132</v>
      </c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  <c r="AH1277" s="2"/>
    </row>
    <row r="1278" spans="1:34" x14ac:dyDescent="0.25">
      <c r="A1278" s="2">
        <v>339773</v>
      </c>
      <c r="B1278" s="2" t="s">
        <v>3336</v>
      </c>
      <c r="C1278" s="2" t="s">
        <v>968</v>
      </c>
      <c r="D1278" s="2" t="s">
        <v>823</v>
      </c>
      <c r="E1278" s="2"/>
      <c r="F1278" s="2"/>
      <c r="G1278" s="2"/>
      <c r="H1278" s="2"/>
      <c r="I1278" s="2" t="s">
        <v>132</v>
      </c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  <c r="AH1278" s="2"/>
    </row>
    <row r="1279" spans="1:34" x14ac:dyDescent="0.25">
      <c r="A1279" s="2">
        <v>339775</v>
      </c>
      <c r="B1279" s="2" t="s">
        <v>3334</v>
      </c>
      <c r="C1279" s="2" t="s">
        <v>228</v>
      </c>
      <c r="D1279" s="2" t="s">
        <v>470</v>
      </c>
      <c r="E1279" s="2"/>
      <c r="F1279" s="2"/>
      <c r="G1279" s="2"/>
      <c r="H1279" s="2"/>
      <c r="I1279" s="2" t="s">
        <v>132</v>
      </c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  <c r="AH1279" s="2"/>
    </row>
    <row r="1280" spans="1:34" x14ac:dyDescent="0.25">
      <c r="A1280" s="2">
        <v>339776</v>
      </c>
      <c r="B1280" s="2" t="s">
        <v>3333</v>
      </c>
      <c r="C1280" s="2" t="s">
        <v>214</v>
      </c>
      <c r="D1280" s="2" t="s">
        <v>1673</v>
      </c>
      <c r="E1280" s="2"/>
      <c r="F1280" s="2"/>
      <c r="G1280" s="2"/>
      <c r="H1280" s="2"/>
      <c r="I1280" s="2" t="s">
        <v>132</v>
      </c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  <c r="AH1280" s="2"/>
    </row>
    <row r="1281" spans="1:34" x14ac:dyDescent="0.25">
      <c r="A1281" s="2">
        <v>339790</v>
      </c>
      <c r="B1281" s="2" t="s">
        <v>3330</v>
      </c>
      <c r="C1281" s="2" t="s">
        <v>233</v>
      </c>
      <c r="D1281" s="2" t="s">
        <v>487</v>
      </c>
      <c r="E1281" s="2"/>
      <c r="F1281" s="2"/>
      <c r="G1281" s="2"/>
      <c r="H1281" s="2"/>
      <c r="I1281" s="2" t="s">
        <v>132</v>
      </c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  <c r="AH1281" s="2"/>
    </row>
    <row r="1282" spans="1:34" x14ac:dyDescent="0.25">
      <c r="A1282" s="2">
        <v>339798</v>
      </c>
      <c r="B1282" s="2" t="s">
        <v>3058</v>
      </c>
      <c r="C1282" s="2" t="s">
        <v>290</v>
      </c>
      <c r="D1282" s="2" t="s">
        <v>275</v>
      </c>
      <c r="E1282" s="2"/>
      <c r="F1282" s="2"/>
      <c r="G1282" s="2"/>
      <c r="H1282" s="2"/>
      <c r="I1282" s="2" t="s">
        <v>132</v>
      </c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  <c r="AH1282" s="2"/>
    </row>
    <row r="1283" spans="1:34" x14ac:dyDescent="0.25">
      <c r="A1283" s="2">
        <v>339802</v>
      </c>
      <c r="B1283" s="2" t="s">
        <v>3322</v>
      </c>
      <c r="C1283" s="2" t="s">
        <v>3323</v>
      </c>
      <c r="D1283" s="2" t="s">
        <v>1474</v>
      </c>
      <c r="E1283" s="2"/>
      <c r="F1283" s="2"/>
      <c r="G1283" s="2"/>
      <c r="H1283" s="2"/>
      <c r="I1283" s="2" t="s">
        <v>132</v>
      </c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  <c r="AH1283" s="2"/>
    </row>
    <row r="1284" spans="1:34" x14ac:dyDescent="0.25">
      <c r="A1284" s="2">
        <v>339807</v>
      </c>
      <c r="B1284" s="2" t="s">
        <v>3319</v>
      </c>
      <c r="C1284" s="2" t="s">
        <v>312</v>
      </c>
      <c r="D1284" s="2" t="s">
        <v>1431</v>
      </c>
      <c r="E1284" s="2"/>
      <c r="F1284" s="2"/>
      <c r="G1284" s="2"/>
      <c r="H1284" s="2"/>
      <c r="I1284" s="2" t="s">
        <v>132</v>
      </c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  <c r="AH1284" s="2"/>
    </row>
    <row r="1285" spans="1:34" x14ac:dyDescent="0.25">
      <c r="A1285" s="2">
        <v>339815</v>
      </c>
      <c r="B1285" s="2" t="s">
        <v>3314</v>
      </c>
      <c r="C1285" s="2" t="s">
        <v>451</v>
      </c>
      <c r="D1285" s="2" t="s">
        <v>490</v>
      </c>
      <c r="E1285" s="2"/>
      <c r="F1285" s="2"/>
      <c r="G1285" s="2"/>
      <c r="H1285" s="2"/>
      <c r="I1285" s="2" t="s">
        <v>132</v>
      </c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  <c r="AH1285" s="2"/>
    </row>
    <row r="1286" spans="1:34" x14ac:dyDescent="0.25">
      <c r="A1286" s="2">
        <v>339834</v>
      </c>
      <c r="B1286" s="2" t="s">
        <v>3304</v>
      </c>
      <c r="C1286" s="2" t="s">
        <v>247</v>
      </c>
      <c r="D1286" s="2" t="s">
        <v>421</v>
      </c>
      <c r="E1286" s="2"/>
      <c r="F1286" s="2"/>
      <c r="G1286" s="2"/>
      <c r="H1286" s="2"/>
      <c r="I1286" s="2" t="s">
        <v>132</v>
      </c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  <c r="AH1286" s="2"/>
    </row>
    <row r="1287" spans="1:34" x14ac:dyDescent="0.25">
      <c r="A1287" s="2">
        <v>339836</v>
      </c>
      <c r="B1287" s="2" t="s">
        <v>3302</v>
      </c>
      <c r="C1287" s="2" t="s">
        <v>894</v>
      </c>
      <c r="D1287" s="2" t="s">
        <v>393</v>
      </c>
      <c r="E1287" s="2"/>
      <c r="F1287" s="2"/>
      <c r="G1287" s="2"/>
      <c r="H1287" s="2"/>
      <c r="I1287" s="2" t="s">
        <v>132</v>
      </c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  <c r="AH1287" s="2"/>
    </row>
    <row r="1288" spans="1:34" x14ac:dyDescent="0.25">
      <c r="A1288" s="2">
        <v>339839</v>
      </c>
      <c r="B1288" s="2" t="s">
        <v>3301</v>
      </c>
      <c r="C1288" s="2" t="s">
        <v>864</v>
      </c>
      <c r="D1288" s="2" t="s">
        <v>702</v>
      </c>
      <c r="E1288" s="2"/>
      <c r="F1288" s="2"/>
      <c r="G1288" s="2"/>
      <c r="H1288" s="2"/>
      <c r="I1288" s="2" t="s">
        <v>132</v>
      </c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  <c r="AH1288" s="2"/>
    </row>
    <row r="1289" spans="1:34" x14ac:dyDescent="0.25">
      <c r="A1289" s="2">
        <v>339846</v>
      </c>
      <c r="B1289" s="2" t="s">
        <v>3299</v>
      </c>
      <c r="C1289" s="2" t="s">
        <v>221</v>
      </c>
      <c r="D1289" s="2" t="s">
        <v>231</v>
      </c>
      <c r="E1289" s="2"/>
      <c r="F1289" s="2"/>
      <c r="G1289" s="2"/>
      <c r="H1289" s="2"/>
      <c r="I1289" s="2" t="s">
        <v>132</v>
      </c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  <c r="AH1289" s="2"/>
    </row>
    <row r="1290" spans="1:34" x14ac:dyDescent="0.25">
      <c r="A1290" s="2">
        <v>339857</v>
      </c>
      <c r="B1290" s="2" t="s">
        <v>3295</v>
      </c>
      <c r="C1290" s="2" t="s">
        <v>805</v>
      </c>
      <c r="D1290" s="2" t="s">
        <v>341</v>
      </c>
      <c r="E1290" s="2"/>
      <c r="F1290" s="2"/>
      <c r="G1290" s="2"/>
      <c r="H1290" s="2"/>
      <c r="I1290" s="2" t="s">
        <v>132</v>
      </c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  <c r="AH1290" s="2"/>
    </row>
    <row r="1291" spans="1:34" x14ac:dyDescent="0.25">
      <c r="A1291" s="2">
        <v>339861</v>
      </c>
      <c r="B1291" s="2" t="s">
        <v>3294</v>
      </c>
      <c r="C1291" s="2" t="s">
        <v>228</v>
      </c>
      <c r="D1291" s="2" t="s">
        <v>346</v>
      </c>
      <c r="E1291" s="2"/>
      <c r="F1291" s="2"/>
      <c r="G1291" s="2"/>
      <c r="H1291" s="2"/>
      <c r="I1291" s="2" t="s">
        <v>132</v>
      </c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  <c r="AH1291" s="2"/>
    </row>
    <row r="1292" spans="1:34" x14ac:dyDescent="0.25">
      <c r="A1292" s="2">
        <v>339875</v>
      </c>
      <c r="B1292" s="2" t="s">
        <v>3287</v>
      </c>
      <c r="C1292" s="2" t="s">
        <v>3114</v>
      </c>
      <c r="D1292" s="2" t="s">
        <v>400</v>
      </c>
      <c r="E1292" s="2"/>
      <c r="F1292" s="2"/>
      <c r="G1292" s="2"/>
      <c r="H1292" s="2"/>
      <c r="I1292" s="2" t="s">
        <v>132</v>
      </c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  <c r="AH1292" s="2"/>
    </row>
    <row r="1293" spans="1:34" x14ac:dyDescent="0.25">
      <c r="A1293" s="2">
        <v>339880</v>
      </c>
      <c r="B1293" s="2" t="s">
        <v>3283</v>
      </c>
      <c r="C1293" s="2" t="s">
        <v>362</v>
      </c>
      <c r="D1293" s="2" t="s">
        <v>223</v>
      </c>
      <c r="E1293" s="2"/>
      <c r="F1293" s="2"/>
      <c r="G1293" s="2"/>
      <c r="H1293" s="2"/>
      <c r="I1293" s="2" t="s">
        <v>132</v>
      </c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  <c r="AH1293" s="2"/>
    </row>
    <row r="1294" spans="1:34" x14ac:dyDescent="0.25">
      <c r="A1294" s="2">
        <v>339886</v>
      </c>
      <c r="B1294" s="2" t="s">
        <v>3281</v>
      </c>
      <c r="C1294" s="2" t="s">
        <v>3282</v>
      </c>
      <c r="D1294" s="2" t="s">
        <v>303</v>
      </c>
      <c r="E1294" s="2"/>
      <c r="F1294" s="2"/>
      <c r="G1294" s="2"/>
      <c r="H1294" s="2"/>
      <c r="I1294" s="2" t="s">
        <v>132</v>
      </c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  <c r="AH1294" s="2"/>
    </row>
    <row r="1295" spans="1:34" x14ac:dyDescent="0.25">
      <c r="A1295" s="2">
        <v>339926</v>
      </c>
      <c r="B1295" s="2" t="s">
        <v>3269</v>
      </c>
      <c r="C1295" s="2" t="s">
        <v>1604</v>
      </c>
      <c r="D1295" s="2" t="s">
        <v>2448</v>
      </c>
      <c r="E1295" s="2"/>
      <c r="F1295" s="2"/>
      <c r="G1295" s="2"/>
      <c r="H1295" s="2"/>
      <c r="I1295" s="2" t="s">
        <v>132</v>
      </c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  <c r="AH1295" s="2"/>
    </row>
    <row r="1296" spans="1:34" x14ac:dyDescent="0.25">
      <c r="A1296" s="2">
        <v>339928</v>
      </c>
      <c r="B1296" s="2" t="s">
        <v>3268</v>
      </c>
      <c r="C1296" s="2" t="s">
        <v>854</v>
      </c>
      <c r="D1296" s="2" t="s">
        <v>1593</v>
      </c>
      <c r="E1296" s="2"/>
      <c r="F1296" s="2"/>
      <c r="G1296" s="2"/>
      <c r="H1296" s="2"/>
      <c r="I1296" s="2" t="s">
        <v>132</v>
      </c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  <c r="AH1296" s="2"/>
    </row>
    <row r="1297" spans="1:34" x14ac:dyDescent="0.25">
      <c r="A1297" s="2">
        <v>339934</v>
      </c>
      <c r="B1297" s="2" t="s">
        <v>3266</v>
      </c>
      <c r="C1297" s="2" t="s">
        <v>611</v>
      </c>
      <c r="D1297" s="2" t="s">
        <v>2840</v>
      </c>
      <c r="E1297" s="2"/>
      <c r="F1297" s="2"/>
      <c r="G1297" s="2"/>
      <c r="H1297" s="2"/>
      <c r="I1297" s="2" t="s">
        <v>132</v>
      </c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  <c r="AH1297" s="2"/>
    </row>
    <row r="1298" spans="1:34" x14ac:dyDescent="0.25">
      <c r="A1298" s="2">
        <v>339943</v>
      </c>
      <c r="B1298" s="2" t="s">
        <v>3263</v>
      </c>
      <c r="C1298" s="2" t="s">
        <v>244</v>
      </c>
      <c r="D1298" s="2" t="s">
        <v>1241</v>
      </c>
      <c r="E1298" s="2"/>
      <c r="F1298" s="2"/>
      <c r="G1298" s="2"/>
      <c r="H1298" s="2"/>
      <c r="I1298" s="2" t="s">
        <v>132</v>
      </c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  <c r="AH1298" s="2"/>
    </row>
    <row r="1299" spans="1:34" x14ac:dyDescent="0.25">
      <c r="A1299" s="2">
        <v>339944</v>
      </c>
      <c r="B1299" s="2" t="s">
        <v>3262</v>
      </c>
      <c r="C1299" s="2" t="s">
        <v>214</v>
      </c>
      <c r="D1299" s="2" t="s">
        <v>1884</v>
      </c>
      <c r="E1299" s="2"/>
      <c r="F1299" s="2"/>
      <c r="G1299" s="2"/>
      <c r="H1299" s="2"/>
      <c r="I1299" s="2" t="s">
        <v>132</v>
      </c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  <c r="AH1299" s="2"/>
    </row>
    <row r="1300" spans="1:34" x14ac:dyDescent="0.25">
      <c r="A1300" s="2">
        <v>339949</v>
      </c>
      <c r="B1300" s="2" t="s">
        <v>3258</v>
      </c>
      <c r="C1300" s="2" t="s">
        <v>221</v>
      </c>
      <c r="D1300" s="2" t="s">
        <v>3259</v>
      </c>
      <c r="E1300" s="2"/>
      <c r="F1300" s="2"/>
      <c r="G1300" s="2"/>
      <c r="H1300" s="2"/>
      <c r="I1300" s="2" t="s">
        <v>132</v>
      </c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  <c r="AH1300" s="2"/>
    </row>
    <row r="1301" spans="1:34" x14ac:dyDescent="0.25">
      <c r="A1301" s="2">
        <v>339950</v>
      </c>
      <c r="B1301" s="2" t="s">
        <v>3257</v>
      </c>
      <c r="C1301" s="2" t="s">
        <v>257</v>
      </c>
      <c r="D1301" s="2" t="s">
        <v>426</v>
      </c>
      <c r="E1301" s="2"/>
      <c r="F1301" s="2"/>
      <c r="G1301" s="2"/>
      <c r="H1301" s="2"/>
      <c r="I1301" s="2" t="s">
        <v>132</v>
      </c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  <c r="AH1301" s="2"/>
    </row>
    <row r="1302" spans="1:34" x14ac:dyDescent="0.25">
      <c r="A1302" s="2">
        <v>339988</v>
      </c>
      <c r="B1302" s="2" t="s">
        <v>3242</v>
      </c>
      <c r="C1302" s="2" t="s">
        <v>339</v>
      </c>
      <c r="D1302" s="2" t="s">
        <v>424</v>
      </c>
      <c r="E1302" s="2"/>
      <c r="F1302" s="2"/>
      <c r="G1302" s="2"/>
      <c r="H1302" s="2"/>
      <c r="I1302" s="2" t="s">
        <v>132</v>
      </c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  <c r="AH1302" s="2"/>
    </row>
    <row r="1303" spans="1:34" x14ac:dyDescent="0.25">
      <c r="A1303" s="2">
        <v>339989</v>
      </c>
      <c r="B1303" s="2" t="s">
        <v>3241</v>
      </c>
      <c r="C1303" s="2" t="s">
        <v>211</v>
      </c>
      <c r="D1303" s="2" t="s">
        <v>388</v>
      </c>
      <c r="E1303" s="2"/>
      <c r="F1303" s="2"/>
      <c r="G1303" s="2"/>
      <c r="H1303" s="2"/>
      <c r="I1303" s="2" t="s">
        <v>132</v>
      </c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  <c r="AH1303" s="2"/>
    </row>
    <row r="1304" spans="1:34" x14ac:dyDescent="0.25">
      <c r="A1304" s="2">
        <v>339994</v>
      </c>
      <c r="B1304" s="2" t="s">
        <v>871</v>
      </c>
      <c r="C1304" s="2" t="s">
        <v>497</v>
      </c>
      <c r="D1304" s="2" t="s">
        <v>391</v>
      </c>
      <c r="E1304" s="2"/>
      <c r="F1304" s="2"/>
      <c r="G1304" s="2"/>
      <c r="H1304" s="2"/>
      <c r="I1304" s="2" t="s">
        <v>132</v>
      </c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  <c r="AH1304" s="2"/>
    </row>
    <row r="1305" spans="1:34" x14ac:dyDescent="0.25">
      <c r="A1305" s="2">
        <v>340009</v>
      </c>
      <c r="B1305" s="2" t="s">
        <v>3239</v>
      </c>
      <c r="C1305" s="2" t="s">
        <v>854</v>
      </c>
      <c r="D1305" s="2" t="s">
        <v>317</v>
      </c>
      <c r="E1305" s="2"/>
      <c r="F1305" s="2"/>
      <c r="G1305" s="2"/>
      <c r="H1305" s="2"/>
      <c r="I1305" s="2" t="s">
        <v>132</v>
      </c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  <c r="AH1305" s="2"/>
    </row>
    <row r="1306" spans="1:34" x14ac:dyDescent="0.25">
      <c r="A1306" s="2">
        <v>340026</v>
      </c>
      <c r="B1306" s="2" t="s">
        <v>3231</v>
      </c>
      <c r="C1306" s="2" t="s">
        <v>221</v>
      </c>
      <c r="D1306" s="2" t="s">
        <v>3041</v>
      </c>
      <c r="E1306" s="2"/>
      <c r="F1306" s="2"/>
      <c r="G1306" s="2"/>
      <c r="H1306" s="2"/>
      <c r="I1306" s="2" t="s">
        <v>132</v>
      </c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  <c r="AH1306" s="2"/>
    </row>
    <row r="1307" spans="1:34" x14ac:dyDescent="0.25">
      <c r="A1307" s="2">
        <v>340051</v>
      </c>
      <c r="B1307" s="2" t="s">
        <v>3220</v>
      </c>
      <c r="C1307" s="2" t="s">
        <v>328</v>
      </c>
      <c r="D1307" s="2" t="s">
        <v>212</v>
      </c>
      <c r="E1307" s="2"/>
      <c r="F1307" s="2"/>
      <c r="G1307" s="2"/>
      <c r="H1307" s="2"/>
      <c r="I1307" s="2" t="s">
        <v>132</v>
      </c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  <c r="AH1307" s="2"/>
    </row>
    <row r="1308" spans="1:34" x14ac:dyDescent="0.25">
      <c r="A1308" s="2">
        <v>340066</v>
      </c>
      <c r="B1308" s="2" t="s">
        <v>3213</v>
      </c>
      <c r="C1308" s="2" t="s">
        <v>228</v>
      </c>
      <c r="D1308" s="2" t="s">
        <v>231</v>
      </c>
      <c r="E1308" s="2"/>
      <c r="F1308" s="2"/>
      <c r="G1308" s="2"/>
      <c r="H1308" s="2"/>
      <c r="I1308" s="2" t="s">
        <v>132</v>
      </c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G1308" s="2"/>
      <c r="AH1308" s="2"/>
    </row>
    <row r="1309" spans="1:34" x14ac:dyDescent="0.25">
      <c r="A1309" s="2">
        <v>340081</v>
      </c>
      <c r="B1309" s="2" t="s">
        <v>3203</v>
      </c>
      <c r="C1309" s="2" t="s">
        <v>368</v>
      </c>
      <c r="D1309" s="2" t="s">
        <v>720</v>
      </c>
      <c r="E1309" s="2"/>
      <c r="F1309" s="2"/>
      <c r="G1309" s="2"/>
      <c r="H1309" s="2"/>
      <c r="I1309" s="2" t="s">
        <v>132</v>
      </c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/>
      <c r="AH1309" s="2"/>
    </row>
    <row r="1310" spans="1:34" x14ac:dyDescent="0.25">
      <c r="A1310" s="2">
        <v>340094</v>
      </c>
      <c r="B1310" s="2" t="s">
        <v>3201</v>
      </c>
      <c r="C1310" s="2" t="s">
        <v>766</v>
      </c>
      <c r="D1310" s="2" t="s">
        <v>3202</v>
      </c>
      <c r="E1310" s="2"/>
      <c r="F1310" s="2"/>
      <c r="G1310" s="2"/>
      <c r="H1310" s="2"/>
      <c r="I1310" s="2" t="s">
        <v>132</v>
      </c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  <c r="AH1310" s="2"/>
    </row>
    <row r="1311" spans="1:34" x14ac:dyDescent="0.25">
      <c r="A1311" s="2">
        <v>340112</v>
      </c>
      <c r="B1311" s="2" t="s">
        <v>3193</v>
      </c>
      <c r="C1311" s="2" t="s">
        <v>244</v>
      </c>
      <c r="D1311" s="2" t="s">
        <v>262</v>
      </c>
      <c r="E1311" s="2"/>
      <c r="F1311" s="2"/>
      <c r="G1311" s="2"/>
      <c r="H1311" s="2"/>
      <c r="I1311" s="2" t="s">
        <v>132</v>
      </c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/>
      <c r="AH1311" s="2"/>
    </row>
    <row r="1312" spans="1:34" x14ac:dyDescent="0.25">
      <c r="A1312" s="2">
        <v>340124</v>
      </c>
      <c r="B1312" s="2" t="s">
        <v>3192</v>
      </c>
      <c r="C1312" s="2" t="s">
        <v>228</v>
      </c>
      <c r="D1312" s="2" t="s">
        <v>369</v>
      </c>
      <c r="E1312" s="2"/>
      <c r="F1312" s="2"/>
      <c r="G1312" s="2"/>
      <c r="H1312" s="2"/>
      <c r="I1312" s="2" t="s">
        <v>132</v>
      </c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  <c r="AH1312" s="2"/>
    </row>
    <row r="1313" spans="1:34" x14ac:dyDescent="0.25">
      <c r="A1313" s="2">
        <v>340125</v>
      </c>
      <c r="B1313" s="2" t="s">
        <v>3191</v>
      </c>
      <c r="C1313" s="2" t="s">
        <v>362</v>
      </c>
      <c r="D1313" s="2" t="s">
        <v>413</v>
      </c>
      <c r="E1313" s="2"/>
      <c r="F1313" s="2"/>
      <c r="G1313" s="2"/>
      <c r="H1313" s="2"/>
      <c r="I1313" s="2" t="s">
        <v>132</v>
      </c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  <c r="AH1313" s="2"/>
    </row>
    <row r="1314" spans="1:34" x14ac:dyDescent="0.25">
      <c r="A1314" s="2">
        <v>340128</v>
      </c>
      <c r="B1314" s="2" t="s">
        <v>3188</v>
      </c>
      <c r="C1314" s="2" t="s">
        <v>387</v>
      </c>
      <c r="D1314" s="2" t="s">
        <v>212</v>
      </c>
      <c r="E1314" s="2"/>
      <c r="F1314" s="2"/>
      <c r="G1314" s="2"/>
      <c r="H1314" s="2"/>
      <c r="I1314" s="2" t="s">
        <v>132</v>
      </c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  <c r="AH1314" s="2"/>
    </row>
    <row r="1315" spans="1:34" x14ac:dyDescent="0.25">
      <c r="A1315" s="2">
        <v>317386</v>
      </c>
      <c r="B1315" s="2" t="s">
        <v>3499</v>
      </c>
      <c r="C1315" s="2" t="s">
        <v>507</v>
      </c>
      <c r="D1315" s="2" t="s">
        <v>966</v>
      </c>
      <c r="E1315" s="2"/>
      <c r="F1315" s="2"/>
      <c r="G1315" s="2"/>
      <c r="H1315" s="2"/>
      <c r="I1315" s="2" t="s">
        <v>132</v>
      </c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 t="s">
        <v>3162</v>
      </c>
      <c r="AG1315" s="2" t="s">
        <v>3162</v>
      </c>
      <c r="AH1315" s="2"/>
    </row>
    <row r="1316" spans="1:34" x14ac:dyDescent="0.25">
      <c r="A1316" s="2">
        <v>328712</v>
      </c>
      <c r="B1316" s="2" t="s">
        <v>2600</v>
      </c>
      <c r="C1316" s="2" t="s">
        <v>249</v>
      </c>
      <c r="D1316" s="2" t="s">
        <v>567</v>
      </c>
      <c r="E1316" s="2" t="s">
        <v>77</v>
      </c>
      <c r="F1316" s="2">
        <v>33970</v>
      </c>
      <c r="G1316" s="2" t="s">
        <v>19</v>
      </c>
      <c r="H1316" s="2" t="s">
        <v>17</v>
      </c>
      <c r="I1316" s="2" t="s">
        <v>132</v>
      </c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 t="s">
        <v>3162</v>
      </c>
      <c r="AE1316" s="2" t="s">
        <v>3162</v>
      </c>
      <c r="AF1316" s="2" t="s">
        <v>3162</v>
      </c>
      <c r="AG1316" s="2" t="s">
        <v>3162</v>
      </c>
      <c r="AH1316" s="2"/>
    </row>
    <row r="1317" spans="1:34" x14ac:dyDescent="0.25">
      <c r="A1317" s="2">
        <v>329301</v>
      </c>
      <c r="B1317" s="2" t="s">
        <v>2243</v>
      </c>
      <c r="C1317" s="2" t="s">
        <v>553</v>
      </c>
      <c r="D1317" s="2" t="s">
        <v>420</v>
      </c>
      <c r="E1317" s="2" t="s">
        <v>78</v>
      </c>
      <c r="F1317" s="2">
        <v>35892</v>
      </c>
      <c r="G1317" s="2" t="s">
        <v>19</v>
      </c>
      <c r="H1317" s="2" t="s">
        <v>17</v>
      </c>
      <c r="I1317" s="2" t="s">
        <v>132</v>
      </c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 t="s">
        <v>3162</v>
      </c>
      <c r="AG1317" s="2" t="s">
        <v>3162</v>
      </c>
      <c r="AH1317" s="2"/>
    </row>
    <row r="1318" spans="1:34" x14ac:dyDescent="0.25">
      <c r="A1318" s="2">
        <v>330177</v>
      </c>
      <c r="B1318" s="2" t="s">
        <v>2659</v>
      </c>
      <c r="C1318" s="2" t="s">
        <v>228</v>
      </c>
      <c r="D1318" s="2" t="s">
        <v>1920</v>
      </c>
      <c r="E1318" s="2" t="s">
        <v>78</v>
      </c>
      <c r="F1318" s="2">
        <v>33604</v>
      </c>
      <c r="G1318" s="2" t="s">
        <v>418</v>
      </c>
      <c r="H1318" s="2" t="s">
        <v>20</v>
      </c>
      <c r="I1318" s="2" t="s">
        <v>132</v>
      </c>
      <c r="J1318" s="2" t="s">
        <v>15</v>
      </c>
      <c r="K1318" s="2"/>
      <c r="L1318" s="2" t="s">
        <v>31</v>
      </c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 t="s">
        <v>3162</v>
      </c>
      <c r="AG1318" s="2" t="s">
        <v>3162</v>
      </c>
      <c r="AH1318" s="2"/>
    </row>
    <row r="1319" spans="1:34" x14ac:dyDescent="0.25">
      <c r="A1319" s="2">
        <v>333177</v>
      </c>
      <c r="B1319" s="2" t="s">
        <v>2482</v>
      </c>
      <c r="C1319" s="2" t="s">
        <v>329</v>
      </c>
      <c r="D1319" s="2" t="s">
        <v>519</v>
      </c>
      <c r="E1319" s="2" t="s">
        <v>78</v>
      </c>
      <c r="F1319" s="2">
        <v>36505</v>
      </c>
      <c r="G1319" s="2" t="s">
        <v>71</v>
      </c>
      <c r="H1319" s="2" t="s">
        <v>17</v>
      </c>
      <c r="I1319" s="2" t="s">
        <v>132</v>
      </c>
      <c r="J1319" s="2" t="s">
        <v>15</v>
      </c>
      <c r="K1319" s="2"/>
      <c r="L1319" s="2" t="s">
        <v>71</v>
      </c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 t="s">
        <v>3162</v>
      </c>
      <c r="AG1319" s="2" t="s">
        <v>3162</v>
      </c>
      <c r="AH1319" s="2"/>
    </row>
    <row r="1320" spans="1:34" x14ac:dyDescent="0.25">
      <c r="A1320" s="2">
        <v>334641</v>
      </c>
      <c r="B1320" s="2" t="s">
        <v>2220</v>
      </c>
      <c r="C1320" s="2" t="s">
        <v>228</v>
      </c>
      <c r="D1320" s="2" t="s">
        <v>2221</v>
      </c>
      <c r="E1320" s="2" t="s">
        <v>77</v>
      </c>
      <c r="F1320" s="2">
        <v>34048</v>
      </c>
      <c r="G1320" s="2" t="s">
        <v>2222</v>
      </c>
      <c r="H1320" s="2" t="s">
        <v>17</v>
      </c>
      <c r="I1320" s="2" t="s">
        <v>132</v>
      </c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 t="s">
        <v>3162</v>
      </c>
      <c r="AE1320" s="2" t="s">
        <v>3162</v>
      </c>
      <c r="AF1320" s="2" t="s">
        <v>3162</v>
      </c>
      <c r="AG1320" s="2" t="s">
        <v>3162</v>
      </c>
      <c r="AH1320" s="2"/>
    </row>
    <row r="1321" spans="1:34" x14ac:dyDescent="0.25">
      <c r="A1321" s="2">
        <v>334764</v>
      </c>
      <c r="B1321" s="2" t="s">
        <v>2860</v>
      </c>
      <c r="C1321" s="2" t="s">
        <v>287</v>
      </c>
      <c r="D1321" s="2" t="s">
        <v>572</v>
      </c>
      <c r="E1321" s="2" t="s">
        <v>78</v>
      </c>
      <c r="F1321" s="2">
        <v>33748</v>
      </c>
      <c r="G1321" s="2" t="s">
        <v>2112</v>
      </c>
      <c r="H1321" s="2" t="s">
        <v>17</v>
      </c>
      <c r="I1321" s="2" t="s">
        <v>132</v>
      </c>
      <c r="J1321" s="2" t="s">
        <v>15</v>
      </c>
      <c r="K1321" s="2"/>
      <c r="L1321" s="2" t="s">
        <v>68</v>
      </c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 t="s">
        <v>3162</v>
      </c>
      <c r="AG1321" s="2" t="s">
        <v>3162</v>
      </c>
      <c r="AH1321" s="2"/>
    </row>
    <row r="1322" spans="1:34" x14ac:dyDescent="0.25">
      <c r="A1322" s="2">
        <v>335101</v>
      </c>
      <c r="B1322" s="2" t="s">
        <v>2140</v>
      </c>
      <c r="C1322" s="2" t="s">
        <v>579</v>
      </c>
      <c r="D1322" s="2" t="s">
        <v>808</v>
      </c>
      <c r="E1322" s="2" t="s">
        <v>77</v>
      </c>
      <c r="F1322" s="2">
        <v>27457</v>
      </c>
      <c r="G1322" s="2" t="s">
        <v>2141</v>
      </c>
      <c r="H1322" s="2" t="s">
        <v>17</v>
      </c>
      <c r="I1322" s="2" t="s">
        <v>132</v>
      </c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 t="s">
        <v>3162</v>
      </c>
      <c r="AH1322" s="2"/>
    </row>
    <row r="1323" spans="1:34" x14ac:dyDescent="0.25">
      <c r="A1323" s="2">
        <v>335127</v>
      </c>
      <c r="B1323" s="2" t="s">
        <v>2520</v>
      </c>
      <c r="C1323" s="2" t="s">
        <v>614</v>
      </c>
      <c r="D1323" s="2" t="s">
        <v>268</v>
      </c>
      <c r="E1323" s="2" t="s">
        <v>78</v>
      </c>
      <c r="F1323" s="2">
        <v>36417</v>
      </c>
      <c r="G1323" s="2" t="s">
        <v>19</v>
      </c>
      <c r="H1323" s="2" t="s">
        <v>17</v>
      </c>
      <c r="I1323" s="2" t="s">
        <v>132</v>
      </c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 t="s">
        <v>3162</v>
      </c>
      <c r="AD1323" s="2" t="s">
        <v>3162</v>
      </c>
      <c r="AE1323" s="2" t="s">
        <v>3162</v>
      </c>
      <c r="AF1323" s="2" t="s">
        <v>3162</v>
      </c>
      <c r="AG1323" s="2" t="s">
        <v>3162</v>
      </c>
      <c r="AH1323" s="2"/>
    </row>
    <row r="1324" spans="1:34" x14ac:dyDescent="0.25">
      <c r="A1324" s="2">
        <v>335207</v>
      </c>
      <c r="B1324" s="2" t="s">
        <v>2244</v>
      </c>
      <c r="C1324" s="2" t="s">
        <v>589</v>
      </c>
      <c r="D1324" s="2" t="s">
        <v>2245</v>
      </c>
      <c r="E1324" s="2" t="s">
        <v>77</v>
      </c>
      <c r="F1324" s="2">
        <v>31665</v>
      </c>
      <c r="G1324" s="2" t="s">
        <v>2246</v>
      </c>
      <c r="H1324" s="2" t="s">
        <v>17</v>
      </c>
      <c r="I1324" s="2" t="s">
        <v>132</v>
      </c>
      <c r="J1324" s="2" t="s">
        <v>1080</v>
      </c>
      <c r="K1324" s="2"/>
      <c r="L1324" s="2" t="s">
        <v>19</v>
      </c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 t="s">
        <v>3162</v>
      </c>
      <c r="AF1324" s="2" t="s">
        <v>3162</v>
      </c>
      <c r="AG1324" s="2" t="s">
        <v>3162</v>
      </c>
      <c r="AH1324" s="2"/>
    </row>
    <row r="1325" spans="1:34" x14ac:dyDescent="0.25">
      <c r="A1325" s="2">
        <v>335214</v>
      </c>
      <c r="B1325" s="2" t="s">
        <v>2922</v>
      </c>
      <c r="C1325" s="2" t="s">
        <v>228</v>
      </c>
      <c r="D1325" s="2" t="s">
        <v>2923</v>
      </c>
      <c r="E1325" s="2" t="s">
        <v>77</v>
      </c>
      <c r="F1325" s="2">
        <v>32874</v>
      </c>
      <c r="G1325" s="2" t="s">
        <v>19</v>
      </c>
      <c r="H1325" s="2" t="s">
        <v>17</v>
      </c>
      <c r="I1325" s="2" t="s">
        <v>132</v>
      </c>
      <c r="J1325" s="2" t="s">
        <v>1080</v>
      </c>
      <c r="K1325" s="2"/>
      <c r="L1325" s="2" t="s">
        <v>19</v>
      </c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 t="s">
        <v>3162</v>
      </c>
      <c r="AF1325" s="2" t="s">
        <v>3162</v>
      </c>
      <c r="AG1325" s="2" t="s">
        <v>3162</v>
      </c>
      <c r="AH1325" s="2"/>
    </row>
    <row r="1326" spans="1:34" x14ac:dyDescent="0.25">
      <c r="A1326" s="2">
        <v>335285</v>
      </c>
      <c r="B1326" s="2" t="s">
        <v>2549</v>
      </c>
      <c r="C1326" s="2" t="s">
        <v>866</v>
      </c>
      <c r="D1326" s="2" t="s">
        <v>231</v>
      </c>
      <c r="E1326" s="2" t="s">
        <v>77</v>
      </c>
      <c r="F1326" s="2">
        <v>32295</v>
      </c>
      <c r="G1326" s="2" t="s">
        <v>59</v>
      </c>
      <c r="H1326" s="2" t="s">
        <v>17</v>
      </c>
      <c r="I1326" s="2" t="s">
        <v>132</v>
      </c>
      <c r="J1326" s="2" t="s">
        <v>1080</v>
      </c>
      <c r="K1326" s="2"/>
      <c r="L1326" s="2" t="s">
        <v>59</v>
      </c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 t="s">
        <v>3162</v>
      </c>
      <c r="AF1326" s="2" t="s">
        <v>3162</v>
      </c>
      <c r="AG1326" s="2" t="s">
        <v>3162</v>
      </c>
      <c r="AH1326" s="2"/>
    </row>
    <row r="1327" spans="1:34" x14ac:dyDescent="0.25">
      <c r="A1327" s="2">
        <v>335413</v>
      </c>
      <c r="B1327" s="2" t="s">
        <v>2902</v>
      </c>
      <c r="C1327" s="2" t="s">
        <v>826</v>
      </c>
      <c r="D1327" s="2" t="s">
        <v>423</v>
      </c>
      <c r="E1327" s="2" t="s">
        <v>77</v>
      </c>
      <c r="F1327" s="2">
        <v>34701</v>
      </c>
      <c r="G1327" s="2" t="s">
        <v>19</v>
      </c>
      <c r="H1327" s="2" t="s">
        <v>17</v>
      </c>
      <c r="I1327" s="2" t="s">
        <v>132</v>
      </c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 t="s">
        <v>3162</v>
      </c>
      <c r="AE1327" s="2" t="s">
        <v>3162</v>
      </c>
      <c r="AF1327" s="2" t="s">
        <v>3162</v>
      </c>
      <c r="AG1327" s="2" t="s">
        <v>3162</v>
      </c>
      <c r="AH1327" s="2"/>
    </row>
    <row r="1328" spans="1:34" x14ac:dyDescent="0.25">
      <c r="A1328" s="2">
        <v>335421</v>
      </c>
      <c r="B1328" s="2" t="s">
        <v>2747</v>
      </c>
      <c r="C1328" s="2" t="s">
        <v>590</v>
      </c>
      <c r="D1328" s="2" t="s">
        <v>506</v>
      </c>
      <c r="E1328" s="2" t="s">
        <v>78</v>
      </c>
      <c r="F1328" s="2">
        <v>35265</v>
      </c>
      <c r="G1328" s="2" t="s">
        <v>213</v>
      </c>
      <c r="H1328" s="2" t="s">
        <v>20</v>
      </c>
      <c r="I1328" s="2" t="s">
        <v>132</v>
      </c>
      <c r="J1328" s="2" t="s">
        <v>1080</v>
      </c>
      <c r="K1328" s="2"/>
      <c r="L1328" s="2" t="s">
        <v>19</v>
      </c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 t="s">
        <v>3162</v>
      </c>
      <c r="AF1328" s="2" t="s">
        <v>3162</v>
      </c>
      <c r="AG1328" s="2" t="s">
        <v>3162</v>
      </c>
      <c r="AH1328" s="2"/>
    </row>
    <row r="1329" spans="1:34" x14ac:dyDescent="0.25">
      <c r="A1329" s="2">
        <v>335433</v>
      </c>
      <c r="B1329" s="2" t="s">
        <v>2495</v>
      </c>
      <c r="C1329" s="2" t="s">
        <v>2496</v>
      </c>
      <c r="D1329" s="2" t="s">
        <v>326</v>
      </c>
      <c r="E1329" s="2" t="s">
        <v>77</v>
      </c>
      <c r="F1329" s="2">
        <v>36412</v>
      </c>
      <c r="G1329" s="2" t="s">
        <v>2497</v>
      </c>
      <c r="H1329" s="2" t="s">
        <v>17</v>
      </c>
      <c r="I1329" s="2" t="s">
        <v>132</v>
      </c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 t="s">
        <v>3162</v>
      </c>
      <c r="AE1329" s="2" t="s">
        <v>3162</v>
      </c>
      <c r="AF1329" s="2" t="s">
        <v>3162</v>
      </c>
      <c r="AG1329" s="2" t="s">
        <v>3162</v>
      </c>
      <c r="AH1329" s="2"/>
    </row>
    <row r="1330" spans="1:34" x14ac:dyDescent="0.25">
      <c r="A1330" s="2">
        <v>335764</v>
      </c>
      <c r="B1330" s="2" t="s">
        <v>2158</v>
      </c>
      <c r="C1330" s="2" t="s">
        <v>321</v>
      </c>
      <c r="D1330" s="2" t="s">
        <v>254</v>
      </c>
      <c r="E1330" s="2" t="s">
        <v>78</v>
      </c>
      <c r="F1330" s="2">
        <v>30128</v>
      </c>
      <c r="G1330" s="2" t="s">
        <v>2159</v>
      </c>
      <c r="H1330" s="2" t="s">
        <v>17</v>
      </c>
      <c r="I1330" s="2" t="s">
        <v>132</v>
      </c>
      <c r="J1330" s="2" t="s">
        <v>1080</v>
      </c>
      <c r="K1330" s="2"/>
      <c r="L1330" s="2" t="s">
        <v>71</v>
      </c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 t="s">
        <v>3162</v>
      </c>
      <c r="AH1330" s="2"/>
    </row>
    <row r="1331" spans="1:34" x14ac:dyDescent="0.25">
      <c r="A1331" s="2">
        <v>335765</v>
      </c>
      <c r="B1331" s="2" t="s">
        <v>2378</v>
      </c>
      <c r="C1331" s="2" t="s">
        <v>221</v>
      </c>
      <c r="D1331" s="2" t="s">
        <v>389</v>
      </c>
      <c r="E1331" s="2" t="s">
        <v>77</v>
      </c>
      <c r="F1331" s="2"/>
      <c r="G1331" s="2"/>
      <c r="H1331" s="2" t="s">
        <v>17</v>
      </c>
      <c r="I1331" s="2" t="s">
        <v>132</v>
      </c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 t="s">
        <v>3162</v>
      </c>
      <c r="AE1331" s="2" t="s">
        <v>3162</v>
      </c>
      <c r="AF1331" s="2" t="s">
        <v>3162</v>
      </c>
      <c r="AG1331" s="2" t="s">
        <v>3162</v>
      </c>
      <c r="AH1331" s="2"/>
    </row>
    <row r="1332" spans="1:34" x14ac:dyDescent="0.25">
      <c r="A1332" s="2">
        <v>335801</v>
      </c>
      <c r="B1332" s="2" t="s">
        <v>2364</v>
      </c>
      <c r="C1332" s="2" t="s">
        <v>298</v>
      </c>
      <c r="D1332" s="2" t="s">
        <v>2365</v>
      </c>
      <c r="E1332" s="2" t="s">
        <v>78</v>
      </c>
      <c r="F1332" s="2">
        <v>36281</v>
      </c>
      <c r="G1332" s="2" t="s">
        <v>2366</v>
      </c>
      <c r="H1332" s="2" t="s">
        <v>17</v>
      </c>
      <c r="I1332" s="2" t="s">
        <v>132</v>
      </c>
      <c r="J1332" s="2" t="s">
        <v>1080</v>
      </c>
      <c r="K1332" s="2"/>
      <c r="L1332" s="2" t="s">
        <v>74</v>
      </c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 t="s">
        <v>3162</v>
      </c>
      <c r="AH1332" s="2"/>
    </row>
    <row r="1333" spans="1:34" x14ac:dyDescent="0.25">
      <c r="A1333" s="2">
        <v>335807</v>
      </c>
      <c r="B1333" s="2" t="s">
        <v>2714</v>
      </c>
      <c r="C1333" s="2" t="s">
        <v>978</v>
      </c>
      <c r="D1333" s="2" t="s">
        <v>450</v>
      </c>
      <c r="E1333" s="2" t="s">
        <v>78</v>
      </c>
      <c r="F1333" s="2">
        <v>26665</v>
      </c>
      <c r="G1333" s="2" t="s">
        <v>2715</v>
      </c>
      <c r="H1333" s="2" t="s">
        <v>17</v>
      </c>
      <c r="I1333" s="2" t="s">
        <v>132</v>
      </c>
      <c r="J1333" s="2" t="s">
        <v>1080</v>
      </c>
      <c r="K1333" s="2"/>
      <c r="L1333" s="2" t="s">
        <v>31</v>
      </c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 t="s">
        <v>3162</v>
      </c>
      <c r="AG1333" s="2" t="s">
        <v>3162</v>
      </c>
      <c r="AH1333" s="2"/>
    </row>
    <row r="1334" spans="1:34" x14ac:dyDescent="0.25">
      <c r="A1334" s="2">
        <v>335894</v>
      </c>
      <c r="B1334" s="2" t="s">
        <v>2719</v>
      </c>
      <c r="C1334" s="2" t="s">
        <v>244</v>
      </c>
      <c r="D1334" s="2" t="s">
        <v>729</v>
      </c>
      <c r="E1334" s="2" t="s">
        <v>77</v>
      </c>
      <c r="F1334" s="2">
        <v>28772</v>
      </c>
      <c r="G1334" s="2" t="s">
        <v>2720</v>
      </c>
      <c r="H1334" s="2" t="s">
        <v>17</v>
      </c>
      <c r="I1334" s="2" t="s">
        <v>132</v>
      </c>
      <c r="J1334" s="2" t="s">
        <v>1080</v>
      </c>
      <c r="K1334" s="2"/>
      <c r="L1334" s="2" t="s">
        <v>48</v>
      </c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 t="s">
        <v>3162</v>
      </c>
      <c r="AH1334" s="2"/>
    </row>
    <row r="1335" spans="1:34" x14ac:dyDescent="0.25">
      <c r="A1335" s="2">
        <v>335956</v>
      </c>
      <c r="B1335" s="2" t="s">
        <v>1323</v>
      </c>
      <c r="C1335" s="2" t="s">
        <v>211</v>
      </c>
      <c r="D1335" s="2" t="s">
        <v>2389</v>
      </c>
      <c r="E1335" s="2" t="s">
        <v>77</v>
      </c>
      <c r="F1335" s="2">
        <v>33577</v>
      </c>
      <c r="G1335" s="2" t="s">
        <v>2390</v>
      </c>
      <c r="H1335" s="2" t="s">
        <v>17</v>
      </c>
      <c r="I1335" s="2" t="s">
        <v>132</v>
      </c>
      <c r="J1335" s="2" t="s">
        <v>1080</v>
      </c>
      <c r="K1335" s="2"/>
      <c r="L1335" s="2" t="s">
        <v>31</v>
      </c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 t="s">
        <v>3162</v>
      </c>
      <c r="AG1335" s="2" t="s">
        <v>3162</v>
      </c>
      <c r="AH1335" s="2"/>
    </row>
    <row r="1336" spans="1:34" x14ac:dyDescent="0.25">
      <c r="A1336" s="2">
        <v>336009</v>
      </c>
      <c r="B1336" s="2" t="s">
        <v>2889</v>
      </c>
      <c r="C1336" s="2" t="s">
        <v>312</v>
      </c>
      <c r="D1336" s="2" t="s">
        <v>502</v>
      </c>
      <c r="E1336" s="2" t="s">
        <v>77</v>
      </c>
      <c r="F1336" s="2">
        <v>32210</v>
      </c>
      <c r="G1336" s="2" t="s">
        <v>2890</v>
      </c>
      <c r="H1336" s="2" t="s">
        <v>17</v>
      </c>
      <c r="I1336" s="2" t="s">
        <v>132</v>
      </c>
      <c r="J1336" s="2" t="s">
        <v>1080</v>
      </c>
      <c r="K1336" s="2"/>
      <c r="L1336" s="2" t="s">
        <v>19</v>
      </c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 t="s">
        <v>3162</v>
      </c>
      <c r="AG1336" s="2" t="s">
        <v>3162</v>
      </c>
      <c r="AH1336" s="2"/>
    </row>
    <row r="1337" spans="1:34" x14ac:dyDescent="0.25">
      <c r="A1337" s="2">
        <v>336016</v>
      </c>
      <c r="B1337" s="2" t="s">
        <v>2541</v>
      </c>
      <c r="C1337" s="2" t="s">
        <v>507</v>
      </c>
      <c r="D1337" s="2" t="s">
        <v>2542</v>
      </c>
      <c r="E1337" s="2" t="s">
        <v>78</v>
      </c>
      <c r="F1337" s="2">
        <v>28718</v>
      </c>
      <c r="G1337" s="2" t="s">
        <v>19</v>
      </c>
      <c r="H1337" s="2" t="s">
        <v>17</v>
      </c>
      <c r="I1337" s="2" t="s">
        <v>132</v>
      </c>
      <c r="J1337" s="2" t="s">
        <v>1080</v>
      </c>
      <c r="K1337" s="2"/>
      <c r="L1337" s="2" t="s">
        <v>19</v>
      </c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 t="s">
        <v>3162</v>
      </c>
      <c r="AF1337" s="2" t="s">
        <v>3162</v>
      </c>
      <c r="AG1337" s="2" t="s">
        <v>3162</v>
      </c>
      <c r="AH1337" s="2"/>
    </row>
    <row r="1338" spans="1:34" x14ac:dyDescent="0.25">
      <c r="A1338" s="2">
        <v>336078</v>
      </c>
      <c r="B1338" s="2" t="s">
        <v>2639</v>
      </c>
      <c r="C1338" s="2" t="s">
        <v>1138</v>
      </c>
      <c r="D1338" s="2" t="s">
        <v>215</v>
      </c>
      <c r="E1338" s="2" t="s">
        <v>78</v>
      </c>
      <c r="F1338" s="2">
        <v>34897</v>
      </c>
      <c r="G1338" s="2" t="s">
        <v>19</v>
      </c>
      <c r="H1338" s="2" t="s">
        <v>17</v>
      </c>
      <c r="I1338" s="2" t="s">
        <v>132</v>
      </c>
      <c r="J1338" s="2" t="s">
        <v>15</v>
      </c>
      <c r="K1338" s="2"/>
      <c r="L1338" s="2" t="s">
        <v>31</v>
      </c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 t="s">
        <v>3162</v>
      </c>
      <c r="AG1338" s="2" t="s">
        <v>3162</v>
      </c>
      <c r="AH1338" s="2"/>
    </row>
    <row r="1339" spans="1:34" x14ac:dyDescent="0.25">
      <c r="A1339" s="2">
        <v>336151</v>
      </c>
      <c r="B1339" s="2" t="s">
        <v>2905</v>
      </c>
      <c r="C1339" s="2" t="s">
        <v>1604</v>
      </c>
      <c r="D1339" s="2" t="s">
        <v>2906</v>
      </c>
      <c r="E1339" s="2" t="s">
        <v>78</v>
      </c>
      <c r="F1339" s="2">
        <v>35951</v>
      </c>
      <c r="G1339" s="2" t="s">
        <v>1442</v>
      </c>
      <c r="H1339" s="2" t="s">
        <v>17</v>
      </c>
      <c r="I1339" s="2" t="s">
        <v>132</v>
      </c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 t="s">
        <v>3162</v>
      </c>
      <c r="AE1339" s="2" t="s">
        <v>3162</v>
      </c>
      <c r="AF1339" s="2" t="s">
        <v>3162</v>
      </c>
      <c r="AG1339" s="2" t="s">
        <v>3162</v>
      </c>
      <c r="AH1339" s="2"/>
    </row>
    <row r="1340" spans="1:34" x14ac:dyDescent="0.25">
      <c r="A1340" s="2">
        <v>336291</v>
      </c>
      <c r="B1340" s="2" t="s">
        <v>843</v>
      </c>
      <c r="C1340" s="2" t="s">
        <v>290</v>
      </c>
      <c r="D1340" s="2" t="s">
        <v>238</v>
      </c>
      <c r="E1340" s="2" t="s">
        <v>77</v>
      </c>
      <c r="F1340" s="2">
        <v>35796</v>
      </c>
      <c r="G1340" s="2" t="s">
        <v>3034</v>
      </c>
      <c r="H1340" s="2" t="s">
        <v>17</v>
      </c>
      <c r="I1340" s="2" t="s">
        <v>132</v>
      </c>
      <c r="J1340" s="2" t="s">
        <v>1080</v>
      </c>
      <c r="K1340" s="2"/>
      <c r="L1340" s="2" t="s">
        <v>31</v>
      </c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 t="s">
        <v>3162</v>
      </c>
      <c r="AF1340" s="2" t="s">
        <v>3162</v>
      </c>
      <c r="AG1340" s="2" t="s">
        <v>3162</v>
      </c>
      <c r="AH1340" s="2"/>
    </row>
    <row r="1341" spans="1:34" x14ac:dyDescent="0.25">
      <c r="A1341" s="2">
        <v>336332</v>
      </c>
      <c r="B1341" s="2" t="s">
        <v>2397</v>
      </c>
      <c r="C1341" s="2" t="s">
        <v>1758</v>
      </c>
      <c r="D1341" s="2" t="s">
        <v>423</v>
      </c>
      <c r="E1341" s="2" t="s">
        <v>77</v>
      </c>
      <c r="F1341" s="2">
        <v>33976</v>
      </c>
      <c r="G1341" s="2" t="s">
        <v>68</v>
      </c>
      <c r="H1341" s="2" t="s">
        <v>17</v>
      </c>
      <c r="I1341" s="2" t="s">
        <v>132</v>
      </c>
      <c r="J1341" s="2" t="s">
        <v>1080</v>
      </c>
      <c r="K1341" s="2"/>
      <c r="L1341" s="2" t="s">
        <v>68</v>
      </c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 t="s">
        <v>3162</v>
      </c>
      <c r="AG1341" s="2" t="s">
        <v>3162</v>
      </c>
      <c r="AH1341" s="2"/>
    </row>
    <row r="1342" spans="1:34" x14ac:dyDescent="0.25">
      <c r="A1342" s="2">
        <v>336410</v>
      </c>
      <c r="B1342" s="2" t="s">
        <v>2356</v>
      </c>
      <c r="C1342" s="2" t="s">
        <v>349</v>
      </c>
      <c r="D1342" s="2" t="s">
        <v>297</v>
      </c>
      <c r="E1342" s="2" t="s">
        <v>77</v>
      </c>
      <c r="F1342" s="2">
        <v>35587</v>
      </c>
      <c r="G1342" s="2" t="s">
        <v>879</v>
      </c>
      <c r="H1342" s="2" t="s">
        <v>17</v>
      </c>
      <c r="I1342" s="2" t="s">
        <v>132</v>
      </c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 t="s">
        <v>3162</v>
      </c>
      <c r="AE1342" s="2" t="s">
        <v>3162</v>
      </c>
      <c r="AF1342" s="2" t="s">
        <v>3162</v>
      </c>
      <c r="AG1342" s="2" t="s">
        <v>3162</v>
      </c>
      <c r="AH1342" s="2"/>
    </row>
    <row r="1343" spans="1:34" x14ac:dyDescent="0.25">
      <c r="A1343" s="2">
        <v>336530</v>
      </c>
      <c r="B1343" s="2" t="s">
        <v>2903</v>
      </c>
      <c r="C1343" s="2" t="s">
        <v>214</v>
      </c>
      <c r="D1343" s="2" t="s">
        <v>269</v>
      </c>
      <c r="E1343" s="2" t="s">
        <v>78</v>
      </c>
      <c r="F1343" s="2">
        <v>32096</v>
      </c>
      <c r="G1343" s="2" t="s">
        <v>19</v>
      </c>
      <c r="H1343" s="2" t="s">
        <v>17</v>
      </c>
      <c r="I1343" s="2" t="s">
        <v>132</v>
      </c>
      <c r="J1343" s="2" t="s">
        <v>1080</v>
      </c>
      <c r="K1343" s="2"/>
      <c r="L1343" s="2" t="s">
        <v>31</v>
      </c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G1343" s="2" t="s">
        <v>3162</v>
      </c>
      <c r="AH1343" s="2"/>
    </row>
    <row r="1344" spans="1:34" x14ac:dyDescent="0.25">
      <c r="A1344" s="2">
        <v>336668</v>
      </c>
      <c r="B1344" s="2" t="s">
        <v>2519</v>
      </c>
      <c r="C1344" s="2" t="s">
        <v>958</v>
      </c>
      <c r="D1344" s="2" t="s">
        <v>450</v>
      </c>
      <c r="E1344" s="2" t="s">
        <v>78</v>
      </c>
      <c r="F1344" s="2">
        <v>33321</v>
      </c>
      <c r="G1344" s="2" t="s">
        <v>276</v>
      </c>
      <c r="H1344" s="2" t="s">
        <v>17</v>
      </c>
      <c r="I1344" s="2" t="s">
        <v>132</v>
      </c>
      <c r="J1344" s="2" t="s">
        <v>1080</v>
      </c>
      <c r="K1344" s="2"/>
      <c r="L1344" s="2" t="s">
        <v>31</v>
      </c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 t="s">
        <v>3162</v>
      </c>
      <c r="AF1344" s="2" t="s">
        <v>3162</v>
      </c>
      <c r="AG1344" s="2" t="s">
        <v>3162</v>
      </c>
      <c r="AH1344" s="2"/>
    </row>
    <row r="1345" spans="1:34" x14ac:dyDescent="0.25">
      <c r="A1345" s="2">
        <v>336689</v>
      </c>
      <c r="B1345" s="2" t="s">
        <v>2782</v>
      </c>
      <c r="C1345" s="2" t="s">
        <v>312</v>
      </c>
      <c r="D1345" s="2" t="s">
        <v>401</v>
      </c>
      <c r="E1345" s="2" t="s">
        <v>78</v>
      </c>
      <c r="F1345" s="2">
        <v>36161</v>
      </c>
      <c r="G1345" s="2" t="s">
        <v>1180</v>
      </c>
      <c r="H1345" s="2" t="s">
        <v>17</v>
      </c>
      <c r="I1345" s="2" t="s">
        <v>132</v>
      </c>
      <c r="J1345" s="2" t="s">
        <v>15</v>
      </c>
      <c r="K1345" s="2"/>
      <c r="L1345" s="2" t="s">
        <v>31</v>
      </c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 t="s">
        <v>3162</v>
      </c>
      <c r="AH1345" s="2"/>
    </row>
    <row r="1346" spans="1:34" x14ac:dyDescent="0.25">
      <c r="A1346" s="2">
        <v>336702</v>
      </c>
      <c r="B1346" s="2" t="s">
        <v>2984</v>
      </c>
      <c r="C1346" s="2" t="s">
        <v>244</v>
      </c>
      <c r="D1346" s="2" t="s">
        <v>2985</v>
      </c>
      <c r="E1346" s="2" t="s">
        <v>77</v>
      </c>
      <c r="F1346" s="2">
        <v>31226</v>
      </c>
      <c r="G1346" s="2" t="s">
        <v>616</v>
      </c>
      <c r="H1346" s="2" t="s">
        <v>17</v>
      </c>
      <c r="I1346" s="2" t="s">
        <v>132</v>
      </c>
      <c r="J1346" s="2" t="s">
        <v>1080</v>
      </c>
      <c r="K1346" s="2"/>
      <c r="L1346" s="2" t="s">
        <v>41</v>
      </c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 t="s">
        <v>3162</v>
      </c>
      <c r="AF1346" s="2" t="s">
        <v>3162</v>
      </c>
      <c r="AG1346" s="2" t="s">
        <v>3162</v>
      </c>
      <c r="AH1346" s="2"/>
    </row>
    <row r="1347" spans="1:34" x14ac:dyDescent="0.25">
      <c r="A1347" s="2">
        <v>336912</v>
      </c>
      <c r="B1347" s="2" t="s">
        <v>2994</v>
      </c>
      <c r="C1347" s="2" t="s">
        <v>318</v>
      </c>
      <c r="D1347" s="2" t="s">
        <v>445</v>
      </c>
      <c r="E1347" s="2" t="s">
        <v>78</v>
      </c>
      <c r="F1347" s="2">
        <v>36555</v>
      </c>
      <c r="G1347" s="2" t="s">
        <v>213</v>
      </c>
      <c r="H1347" s="2" t="s">
        <v>17</v>
      </c>
      <c r="I1347" s="2" t="s">
        <v>132</v>
      </c>
      <c r="J1347" s="2" t="s">
        <v>1080</v>
      </c>
      <c r="K1347" s="2"/>
      <c r="L1347" s="2" t="s">
        <v>19</v>
      </c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 t="s">
        <v>3162</v>
      </c>
      <c r="AH1347" s="2"/>
    </row>
    <row r="1348" spans="1:34" x14ac:dyDescent="0.25">
      <c r="A1348" s="2">
        <v>336929</v>
      </c>
      <c r="B1348" s="2" t="s">
        <v>2981</v>
      </c>
      <c r="C1348" s="2" t="s">
        <v>2982</v>
      </c>
      <c r="D1348" s="2" t="s">
        <v>2983</v>
      </c>
      <c r="E1348" s="2" t="s">
        <v>77</v>
      </c>
      <c r="F1348" s="2">
        <v>36896</v>
      </c>
      <c r="G1348" s="2" t="s">
        <v>19</v>
      </c>
      <c r="H1348" s="2" t="s">
        <v>17</v>
      </c>
      <c r="I1348" s="2" t="s">
        <v>132</v>
      </c>
      <c r="J1348" s="2" t="s">
        <v>1080</v>
      </c>
      <c r="K1348" s="2"/>
      <c r="L1348" s="2" t="s">
        <v>19</v>
      </c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 t="s">
        <v>3162</v>
      </c>
      <c r="AH1348" s="2"/>
    </row>
    <row r="1349" spans="1:34" x14ac:dyDescent="0.25">
      <c r="A1349" s="2">
        <v>336982</v>
      </c>
      <c r="B1349" s="2" t="s">
        <v>2334</v>
      </c>
      <c r="C1349" s="2" t="s">
        <v>228</v>
      </c>
      <c r="D1349" s="2" t="s">
        <v>596</v>
      </c>
      <c r="E1349" s="2" t="s">
        <v>78</v>
      </c>
      <c r="F1349" s="2">
        <v>30848</v>
      </c>
      <c r="G1349" s="2" t="s">
        <v>19</v>
      </c>
      <c r="H1349" s="2" t="s">
        <v>17</v>
      </c>
      <c r="I1349" s="2" t="s">
        <v>132</v>
      </c>
      <c r="J1349" s="2" t="s">
        <v>1080</v>
      </c>
      <c r="K1349" s="2"/>
      <c r="L1349" s="2" t="s">
        <v>74</v>
      </c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 t="s">
        <v>3162</v>
      </c>
      <c r="AH1349" s="2"/>
    </row>
    <row r="1350" spans="1:34" x14ac:dyDescent="0.25">
      <c r="A1350" s="2">
        <v>337200</v>
      </c>
      <c r="B1350" s="2" t="s">
        <v>2669</v>
      </c>
      <c r="C1350" s="2" t="s">
        <v>249</v>
      </c>
      <c r="D1350" s="2" t="s">
        <v>1248</v>
      </c>
      <c r="E1350" s="2" t="s">
        <v>78</v>
      </c>
      <c r="F1350" s="2">
        <v>33831</v>
      </c>
      <c r="G1350" s="2" t="s">
        <v>714</v>
      </c>
      <c r="H1350" s="2" t="s">
        <v>17</v>
      </c>
      <c r="I1350" s="2" t="s">
        <v>132</v>
      </c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 t="s">
        <v>3162</v>
      </c>
      <c r="AE1350" s="2" t="s">
        <v>3162</v>
      </c>
      <c r="AF1350" s="2" t="s">
        <v>3162</v>
      </c>
      <c r="AG1350" s="2" t="s">
        <v>3162</v>
      </c>
      <c r="AH1350" s="2"/>
    </row>
    <row r="1351" spans="1:34" x14ac:dyDescent="0.25">
      <c r="A1351" s="2">
        <v>337309</v>
      </c>
      <c r="B1351" s="2" t="s">
        <v>3014</v>
      </c>
      <c r="C1351" s="2" t="s">
        <v>451</v>
      </c>
      <c r="D1351" s="2" t="s">
        <v>269</v>
      </c>
      <c r="E1351" s="2" t="s">
        <v>77</v>
      </c>
      <c r="F1351" s="2">
        <v>35671</v>
      </c>
      <c r="G1351" s="2" t="s">
        <v>243</v>
      </c>
      <c r="H1351" s="2" t="s">
        <v>17</v>
      </c>
      <c r="I1351" s="2" t="s">
        <v>132</v>
      </c>
      <c r="J1351" s="2" t="s">
        <v>1080</v>
      </c>
      <c r="K1351" s="2"/>
      <c r="L1351" s="2" t="s">
        <v>31</v>
      </c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 t="s">
        <v>3162</v>
      </c>
      <c r="AH1351" s="2"/>
    </row>
    <row r="1352" spans="1:34" x14ac:dyDescent="0.25">
      <c r="A1352" s="2">
        <v>337328</v>
      </c>
      <c r="B1352" s="2" t="s">
        <v>1702</v>
      </c>
      <c r="C1352" s="2" t="s">
        <v>458</v>
      </c>
      <c r="D1352" s="2" t="s">
        <v>576</v>
      </c>
      <c r="E1352" s="2" t="s">
        <v>77</v>
      </c>
      <c r="F1352" s="2">
        <v>35446</v>
      </c>
      <c r="G1352" s="2" t="s">
        <v>2828</v>
      </c>
      <c r="H1352" s="2" t="s">
        <v>17</v>
      </c>
      <c r="I1352" s="2" t="s">
        <v>132</v>
      </c>
      <c r="J1352" s="2" t="s">
        <v>15</v>
      </c>
      <c r="K1352" s="2"/>
      <c r="L1352" s="2" t="s">
        <v>19</v>
      </c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 t="s">
        <v>3162</v>
      </c>
      <c r="AH1352" s="2"/>
    </row>
    <row r="1353" spans="1:34" x14ac:dyDescent="0.25">
      <c r="A1353" s="2">
        <v>337377</v>
      </c>
      <c r="B1353" s="2" t="s">
        <v>3094</v>
      </c>
      <c r="C1353" s="2" t="s">
        <v>737</v>
      </c>
      <c r="D1353" s="2" t="s">
        <v>1643</v>
      </c>
      <c r="E1353" s="2" t="s">
        <v>78</v>
      </c>
      <c r="F1353" s="2">
        <v>32410</v>
      </c>
      <c r="G1353" s="2" t="s">
        <v>19</v>
      </c>
      <c r="H1353" s="2" t="s">
        <v>17</v>
      </c>
      <c r="I1353" s="2" t="s">
        <v>132</v>
      </c>
      <c r="J1353" s="2" t="s">
        <v>15</v>
      </c>
      <c r="K1353" s="2"/>
      <c r="L1353" s="2" t="s">
        <v>41</v>
      </c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 t="s">
        <v>3162</v>
      </c>
      <c r="AH1353" s="2"/>
    </row>
    <row r="1354" spans="1:34" x14ac:dyDescent="0.25">
      <c r="A1354" s="2">
        <v>337380</v>
      </c>
      <c r="B1354" s="2" t="s">
        <v>2724</v>
      </c>
      <c r="C1354" s="2" t="s">
        <v>257</v>
      </c>
      <c r="D1354" s="2" t="s">
        <v>464</v>
      </c>
      <c r="E1354" s="2" t="s">
        <v>78</v>
      </c>
      <c r="F1354" s="2">
        <v>31119</v>
      </c>
      <c r="G1354" s="2" t="s">
        <v>2725</v>
      </c>
      <c r="H1354" s="2" t="s">
        <v>17</v>
      </c>
      <c r="I1354" s="2" t="s">
        <v>132</v>
      </c>
      <c r="J1354" s="2" t="s">
        <v>1080</v>
      </c>
      <c r="K1354" s="2"/>
      <c r="L1354" s="2" t="s">
        <v>31</v>
      </c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 t="s">
        <v>3162</v>
      </c>
      <c r="AH1354" s="2"/>
    </row>
    <row r="1355" spans="1:34" x14ac:dyDescent="0.25">
      <c r="A1355" s="2">
        <v>337523</v>
      </c>
      <c r="B1355" s="2" t="s">
        <v>2401</v>
      </c>
      <c r="C1355" s="2" t="s">
        <v>339</v>
      </c>
      <c r="D1355" s="2" t="s">
        <v>817</v>
      </c>
      <c r="E1355" s="2" t="s">
        <v>77</v>
      </c>
      <c r="F1355" s="2">
        <v>36281</v>
      </c>
      <c r="G1355" s="2" t="s">
        <v>390</v>
      </c>
      <c r="H1355" s="2" t="s">
        <v>17</v>
      </c>
      <c r="I1355" s="2" t="s">
        <v>132</v>
      </c>
      <c r="J1355" s="2" t="s">
        <v>1080</v>
      </c>
      <c r="K1355" s="2"/>
      <c r="L1355" s="2" t="s">
        <v>31</v>
      </c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 t="s">
        <v>3162</v>
      </c>
      <c r="AF1355" s="2" t="s">
        <v>3162</v>
      </c>
      <c r="AG1355" s="2" t="s">
        <v>3162</v>
      </c>
      <c r="AH1355" s="2"/>
    </row>
    <row r="1356" spans="1:34" x14ac:dyDescent="0.25">
      <c r="A1356" s="2">
        <v>337565</v>
      </c>
      <c r="B1356" s="2" t="s">
        <v>2625</v>
      </c>
      <c r="C1356" s="2" t="s">
        <v>244</v>
      </c>
      <c r="D1356" s="2" t="s">
        <v>2626</v>
      </c>
      <c r="E1356" s="2" t="s">
        <v>78</v>
      </c>
      <c r="F1356" s="2">
        <v>31695</v>
      </c>
      <c r="G1356" s="2" t="s">
        <v>407</v>
      </c>
      <c r="H1356" s="2" t="s">
        <v>17</v>
      </c>
      <c r="I1356" s="2" t="s">
        <v>132</v>
      </c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 t="s">
        <v>3162</v>
      </c>
      <c r="AE1356" s="2" t="s">
        <v>3162</v>
      </c>
      <c r="AF1356" s="2" t="s">
        <v>3162</v>
      </c>
      <c r="AG1356" s="2" t="s">
        <v>3162</v>
      </c>
      <c r="AH1356" s="2"/>
    </row>
    <row r="1357" spans="1:34" x14ac:dyDescent="0.25">
      <c r="A1357" s="2">
        <v>337617</v>
      </c>
      <c r="B1357" s="2" t="s">
        <v>2550</v>
      </c>
      <c r="C1357" s="2" t="s">
        <v>344</v>
      </c>
      <c r="D1357" s="2" t="s">
        <v>2551</v>
      </c>
      <c r="E1357" s="2" t="s">
        <v>78</v>
      </c>
      <c r="F1357" s="2">
        <v>30516</v>
      </c>
      <c r="G1357" s="2" t="s">
        <v>2552</v>
      </c>
      <c r="H1357" s="2" t="s">
        <v>17</v>
      </c>
      <c r="I1357" s="2" t="s">
        <v>132</v>
      </c>
      <c r="J1357" s="2" t="s">
        <v>1080</v>
      </c>
      <c r="K1357" s="2"/>
      <c r="L1357" s="2" t="s">
        <v>74</v>
      </c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 t="s">
        <v>3162</v>
      </c>
      <c r="AG1357" s="2" t="s">
        <v>3162</v>
      </c>
      <c r="AH1357" s="2"/>
    </row>
    <row r="1358" spans="1:34" x14ac:dyDescent="0.25">
      <c r="A1358" s="2">
        <v>337733</v>
      </c>
      <c r="B1358" s="2" t="s">
        <v>2953</v>
      </c>
      <c r="C1358" s="2" t="s">
        <v>362</v>
      </c>
      <c r="D1358" s="2" t="s">
        <v>227</v>
      </c>
      <c r="E1358" s="2" t="s">
        <v>77</v>
      </c>
      <c r="F1358" s="2">
        <v>29342</v>
      </c>
      <c r="G1358" s="2" t="s">
        <v>2954</v>
      </c>
      <c r="H1358" s="2" t="s">
        <v>17</v>
      </c>
      <c r="I1358" s="2" t="s">
        <v>132</v>
      </c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 t="s">
        <v>3162</v>
      </c>
      <c r="AE1358" s="2" t="s">
        <v>3162</v>
      </c>
      <c r="AF1358" s="2" t="s">
        <v>3162</v>
      </c>
      <c r="AG1358" s="2" t="s">
        <v>3162</v>
      </c>
      <c r="AH1358" s="2"/>
    </row>
    <row r="1359" spans="1:34" x14ac:dyDescent="0.25">
      <c r="A1359" s="2">
        <v>337748</v>
      </c>
      <c r="B1359" s="2" t="s">
        <v>2209</v>
      </c>
      <c r="C1359" s="2" t="s">
        <v>337</v>
      </c>
      <c r="D1359" s="2" t="s">
        <v>1397</v>
      </c>
      <c r="E1359" s="2" t="s">
        <v>77</v>
      </c>
      <c r="F1359" s="2">
        <v>32101</v>
      </c>
      <c r="G1359" s="2" t="s">
        <v>896</v>
      </c>
      <c r="H1359" s="2" t="s">
        <v>17</v>
      </c>
      <c r="I1359" s="2" t="s">
        <v>132</v>
      </c>
      <c r="J1359" s="2" t="s">
        <v>15</v>
      </c>
      <c r="K1359" s="2"/>
      <c r="L1359" s="2" t="s">
        <v>1669</v>
      </c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 t="s">
        <v>3162</v>
      </c>
      <c r="AF1359" s="2" t="s">
        <v>3162</v>
      </c>
      <c r="AG1359" s="2" t="s">
        <v>3162</v>
      </c>
      <c r="AH1359" s="2"/>
    </row>
    <row r="1360" spans="1:34" x14ac:dyDescent="0.25">
      <c r="A1360" s="2">
        <v>337755</v>
      </c>
      <c r="B1360" s="2" t="s">
        <v>2289</v>
      </c>
      <c r="C1360" s="2" t="s">
        <v>810</v>
      </c>
      <c r="D1360" s="2" t="s">
        <v>311</v>
      </c>
      <c r="E1360" s="2" t="s">
        <v>78</v>
      </c>
      <c r="F1360" s="2">
        <v>34020</v>
      </c>
      <c r="G1360" s="2" t="s">
        <v>1537</v>
      </c>
      <c r="H1360" s="2" t="s">
        <v>17</v>
      </c>
      <c r="I1360" s="2" t="s">
        <v>132</v>
      </c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 t="s">
        <v>3162</v>
      </c>
      <c r="AH1360" s="2"/>
    </row>
    <row r="1361" spans="1:34" x14ac:dyDescent="0.25">
      <c r="A1361" s="2">
        <v>337805</v>
      </c>
      <c r="B1361" s="2" t="s">
        <v>2787</v>
      </c>
      <c r="C1361" s="2" t="s">
        <v>396</v>
      </c>
      <c r="D1361" s="2" t="s">
        <v>459</v>
      </c>
      <c r="E1361" s="2" t="s">
        <v>77</v>
      </c>
      <c r="F1361" s="2">
        <v>36237</v>
      </c>
      <c r="G1361" s="2" t="s">
        <v>390</v>
      </c>
      <c r="H1361" s="2" t="s">
        <v>17</v>
      </c>
      <c r="I1361" s="2" t="s">
        <v>132</v>
      </c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 t="s">
        <v>3162</v>
      </c>
      <c r="AE1361" s="2" t="s">
        <v>3162</v>
      </c>
      <c r="AF1361" s="2" t="s">
        <v>3162</v>
      </c>
      <c r="AG1361" s="2" t="s">
        <v>3162</v>
      </c>
      <c r="AH1361" s="2"/>
    </row>
    <row r="1362" spans="1:34" x14ac:dyDescent="0.25">
      <c r="A1362" s="2">
        <v>337816</v>
      </c>
      <c r="B1362" s="2" t="s">
        <v>2499</v>
      </c>
      <c r="C1362" s="2" t="s">
        <v>257</v>
      </c>
      <c r="D1362" s="2" t="s">
        <v>326</v>
      </c>
      <c r="E1362" s="2" t="s">
        <v>77</v>
      </c>
      <c r="F1362" s="2">
        <v>32874</v>
      </c>
      <c r="G1362" s="2" t="s">
        <v>68</v>
      </c>
      <c r="H1362" s="2" t="s">
        <v>17</v>
      </c>
      <c r="I1362" s="2" t="s">
        <v>132</v>
      </c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 t="s">
        <v>3162</v>
      </c>
      <c r="AG1362" s="2" t="s">
        <v>3162</v>
      </c>
      <c r="AH1362" s="2"/>
    </row>
    <row r="1363" spans="1:34" x14ac:dyDescent="0.25">
      <c r="A1363" s="2">
        <v>337898</v>
      </c>
      <c r="B1363" s="2" t="s">
        <v>3064</v>
      </c>
      <c r="C1363" s="2" t="s">
        <v>271</v>
      </c>
      <c r="D1363" s="2" t="s">
        <v>222</v>
      </c>
      <c r="E1363" s="2" t="s">
        <v>78</v>
      </c>
      <c r="F1363" s="2">
        <v>35271</v>
      </c>
      <c r="G1363" s="2" t="s">
        <v>19</v>
      </c>
      <c r="H1363" s="2" t="s">
        <v>17</v>
      </c>
      <c r="I1363" s="2" t="s">
        <v>132</v>
      </c>
      <c r="J1363" s="2" t="s">
        <v>1080</v>
      </c>
      <c r="K1363" s="2"/>
      <c r="L1363" s="2" t="s">
        <v>48</v>
      </c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 t="s">
        <v>3162</v>
      </c>
      <c r="AG1363" s="2" t="s">
        <v>3162</v>
      </c>
      <c r="AH1363" s="2"/>
    </row>
    <row r="1364" spans="1:34" x14ac:dyDescent="0.25">
      <c r="A1364" s="2">
        <v>337914</v>
      </c>
      <c r="B1364" s="2" t="s">
        <v>2964</v>
      </c>
      <c r="C1364" s="2" t="s">
        <v>337</v>
      </c>
      <c r="D1364" s="2" t="s">
        <v>1914</v>
      </c>
      <c r="E1364" s="2" t="s">
        <v>78</v>
      </c>
      <c r="F1364" s="2">
        <v>31413</v>
      </c>
      <c r="G1364" s="2" t="s">
        <v>2965</v>
      </c>
      <c r="H1364" s="2" t="s">
        <v>17</v>
      </c>
      <c r="I1364" s="2" t="s">
        <v>132</v>
      </c>
      <c r="J1364" s="2" t="s">
        <v>1080</v>
      </c>
      <c r="K1364" s="2"/>
      <c r="L1364" s="2" t="s">
        <v>31</v>
      </c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 t="s">
        <v>3162</v>
      </c>
      <c r="AF1364" s="2" t="s">
        <v>3162</v>
      </c>
      <c r="AG1364" s="2" t="s">
        <v>3162</v>
      </c>
      <c r="AH1364" s="2"/>
    </row>
    <row r="1365" spans="1:34" x14ac:dyDescent="0.25">
      <c r="A1365" s="2">
        <v>337940</v>
      </c>
      <c r="B1365" s="2" t="s">
        <v>2262</v>
      </c>
      <c r="C1365" s="2" t="s">
        <v>312</v>
      </c>
      <c r="D1365" s="2" t="s">
        <v>2263</v>
      </c>
      <c r="E1365" s="2" t="s">
        <v>77</v>
      </c>
      <c r="F1365" s="2">
        <v>29707</v>
      </c>
      <c r="G1365" s="2" t="s">
        <v>2252</v>
      </c>
      <c r="H1365" s="2" t="s">
        <v>17</v>
      </c>
      <c r="I1365" s="2" t="s">
        <v>132</v>
      </c>
      <c r="J1365" s="2" t="s">
        <v>1080</v>
      </c>
      <c r="K1365" s="2"/>
      <c r="L1365" s="2" t="s">
        <v>19</v>
      </c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 t="s">
        <v>3162</v>
      </c>
      <c r="AG1365" s="2" t="s">
        <v>3162</v>
      </c>
      <c r="AH1365" s="2"/>
    </row>
    <row r="1366" spans="1:34" x14ac:dyDescent="0.25">
      <c r="A1366" s="2">
        <v>338047</v>
      </c>
      <c r="B1366" s="2" t="s">
        <v>2631</v>
      </c>
      <c r="C1366" s="2" t="s">
        <v>917</v>
      </c>
      <c r="D1366" s="2" t="s">
        <v>518</v>
      </c>
      <c r="E1366" s="2" t="s">
        <v>78</v>
      </c>
      <c r="F1366" s="2">
        <v>31936</v>
      </c>
      <c r="G1366" s="2" t="s">
        <v>376</v>
      </c>
      <c r="H1366" s="2" t="s">
        <v>17</v>
      </c>
      <c r="I1366" s="2" t="s">
        <v>132</v>
      </c>
      <c r="J1366" s="2" t="s">
        <v>1080</v>
      </c>
      <c r="K1366" s="2"/>
      <c r="L1366" s="2" t="s">
        <v>31</v>
      </c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 t="s">
        <v>3162</v>
      </c>
      <c r="AG1366" s="2" t="s">
        <v>3162</v>
      </c>
      <c r="AH1366" s="2"/>
    </row>
    <row r="1367" spans="1:34" x14ac:dyDescent="0.25">
      <c r="A1367" s="2">
        <v>338076</v>
      </c>
      <c r="B1367" s="2" t="s">
        <v>2336</v>
      </c>
      <c r="C1367" s="2" t="s">
        <v>244</v>
      </c>
      <c r="D1367" s="2" t="s">
        <v>2337</v>
      </c>
      <c r="E1367" s="2" t="s">
        <v>77</v>
      </c>
      <c r="F1367" s="2">
        <v>32143</v>
      </c>
      <c r="G1367" s="2" t="s">
        <v>510</v>
      </c>
      <c r="H1367" s="2" t="s">
        <v>17</v>
      </c>
      <c r="I1367" s="2" t="s">
        <v>132</v>
      </c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 t="s">
        <v>3162</v>
      </c>
      <c r="AE1367" s="2" t="s">
        <v>3162</v>
      </c>
      <c r="AF1367" s="2" t="s">
        <v>3162</v>
      </c>
      <c r="AG1367" s="2" t="s">
        <v>3162</v>
      </c>
      <c r="AH1367" s="2"/>
    </row>
    <row r="1368" spans="1:34" x14ac:dyDescent="0.25">
      <c r="A1368" s="2">
        <v>338102</v>
      </c>
      <c r="B1368" s="2" t="s">
        <v>2968</v>
      </c>
      <c r="C1368" s="2" t="s">
        <v>325</v>
      </c>
      <c r="D1368" s="2" t="s">
        <v>2969</v>
      </c>
      <c r="E1368" s="2" t="s">
        <v>78</v>
      </c>
      <c r="F1368" s="2">
        <v>31873</v>
      </c>
      <c r="G1368" s="2" t="s">
        <v>753</v>
      </c>
      <c r="H1368" s="2" t="s">
        <v>17</v>
      </c>
      <c r="I1368" s="2" t="s">
        <v>132</v>
      </c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 t="s">
        <v>3162</v>
      </c>
      <c r="AD1368" s="2" t="s">
        <v>3162</v>
      </c>
      <c r="AE1368" s="2" t="s">
        <v>3162</v>
      </c>
      <c r="AF1368" s="2" t="s">
        <v>3162</v>
      </c>
      <c r="AG1368" s="2" t="s">
        <v>3162</v>
      </c>
      <c r="AH1368" s="2"/>
    </row>
    <row r="1369" spans="1:34" x14ac:dyDescent="0.25">
      <c r="A1369" s="2">
        <v>338196</v>
      </c>
      <c r="B1369" s="2" t="s">
        <v>2409</v>
      </c>
      <c r="C1369" s="2" t="s">
        <v>224</v>
      </c>
      <c r="D1369" s="2" t="s">
        <v>308</v>
      </c>
      <c r="E1369" s="2" t="s">
        <v>78</v>
      </c>
      <c r="F1369" s="2">
        <v>31890</v>
      </c>
      <c r="G1369" s="2" t="s">
        <v>2222</v>
      </c>
      <c r="H1369" s="2" t="s">
        <v>17</v>
      </c>
      <c r="I1369" s="2" t="s">
        <v>132</v>
      </c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 t="s">
        <v>3162</v>
      </c>
      <c r="AH1369" s="2"/>
    </row>
    <row r="1370" spans="1:34" x14ac:dyDescent="0.25">
      <c r="A1370" s="2">
        <v>338197</v>
      </c>
      <c r="B1370" s="2" t="s">
        <v>2589</v>
      </c>
      <c r="C1370" s="2" t="s">
        <v>2590</v>
      </c>
      <c r="D1370" s="2" t="s">
        <v>269</v>
      </c>
      <c r="E1370" s="2" t="s">
        <v>77</v>
      </c>
      <c r="F1370" s="2"/>
      <c r="G1370" s="2"/>
      <c r="H1370" s="2" t="s">
        <v>17</v>
      </c>
      <c r="I1370" s="2" t="s">
        <v>132</v>
      </c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 t="s">
        <v>3162</v>
      </c>
      <c r="AE1370" s="2" t="s">
        <v>3162</v>
      </c>
      <c r="AF1370" s="2" t="s">
        <v>3162</v>
      </c>
      <c r="AG1370" s="2" t="s">
        <v>3162</v>
      </c>
      <c r="AH1370" s="2"/>
    </row>
    <row r="1371" spans="1:34" x14ac:dyDescent="0.25">
      <c r="A1371" s="2">
        <v>338310</v>
      </c>
      <c r="B1371" s="2" t="s">
        <v>2610</v>
      </c>
      <c r="C1371" s="2" t="s">
        <v>1523</v>
      </c>
      <c r="D1371" s="2" t="s">
        <v>222</v>
      </c>
      <c r="E1371" s="2" t="s">
        <v>78</v>
      </c>
      <c r="F1371" s="2">
        <v>30574</v>
      </c>
      <c r="G1371" s="2" t="s">
        <v>19</v>
      </c>
      <c r="H1371" s="2" t="s">
        <v>17</v>
      </c>
      <c r="I1371" s="2" t="s">
        <v>132</v>
      </c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 t="s">
        <v>3162</v>
      </c>
      <c r="AE1371" s="2" t="s">
        <v>3162</v>
      </c>
      <c r="AF1371" s="2" t="s">
        <v>3162</v>
      </c>
      <c r="AG1371" s="2" t="s">
        <v>3162</v>
      </c>
      <c r="AH1371" s="2"/>
    </row>
    <row r="1372" spans="1:34" x14ac:dyDescent="0.25">
      <c r="A1372" s="2">
        <v>338314</v>
      </c>
      <c r="B1372" s="2" t="s">
        <v>3128</v>
      </c>
      <c r="C1372" s="2" t="s">
        <v>351</v>
      </c>
      <c r="D1372" s="2"/>
      <c r="E1372" s="2" t="s">
        <v>78</v>
      </c>
      <c r="F1372" s="2"/>
      <c r="G1372" s="2"/>
      <c r="H1372" s="2" t="s">
        <v>17</v>
      </c>
      <c r="I1372" s="2" t="s">
        <v>132</v>
      </c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 t="s">
        <v>3162</v>
      </c>
      <c r="AC1372" s="2" t="s">
        <v>3162</v>
      </c>
      <c r="AD1372" s="2" t="s">
        <v>3162</v>
      </c>
      <c r="AE1372" s="2" t="s">
        <v>3162</v>
      </c>
      <c r="AF1372" s="2" t="s">
        <v>3162</v>
      </c>
      <c r="AG1372" s="2" t="s">
        <v>3162</v>
      </c>
      <c r="AH1372" s="2"/>
    </row>
    <row r="1373" spans="1:34" x14ac:dyDescent="0.25">
      <c r="A1373" s="2">
        <v>338343</v>
      </c>
      <c r="B1373" s="2" t="s">
        <v>2574</v>
      </c>
      <c r="C1373" s="2" t="s">
        <v>775</v>
      </c>
      <c r="D1373" s="2" t="s">
        <v>391</v>
      </c>
      <c r="E1373" s="2" t="s">
        <v>77</v>
      </c>
      <c r="F1373" s="2">
        <v>35392</v>
      </c>
      <c r="G1373" s="2" t="s">
        <v>19</v>
      </c>
      <c r="H1373" s="2" t="s">
        <v>17</v>
      </c>
      <c r="I1373" s="2" t="s">
        <v>132</v>
      </c>
      <c r="J1373" s="2" t="s">
        <v>1080</v>
      </c>
      <c r="K1373" s="2"/>
      <c r="L1373" s="2" t="s">
        <v>19</v>
      </c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 t="s">
        <v>3162</v>
      </c>
      <c r="AF1373" s="2" t="s">
        <v>3162</v>
      </c>
      <c r="AG1373" s="2" t="s">
        <v>3162</v>
      </c>
      <c r="AH1373" s="2"/>
    </row>
    <row r="1374" spans="1:34" x14ac:dyDescent="0.25">
      <c r="A1374" s="2">
        <v>338534</v>
      </c>
      <c r="B1374" s="2" t="s">
        <v>2398</v>
      </c>
      <c r="C1374" s="2" t="s">
        <v>589</v>
      </c>
      <c r="D1374" s="2" t="s">
        <v>421</v>
      </c>
      <c r="E1374" s="2" t="s">
        <v>78</v>
      </c>
      <c r="F1374" s="2">
        <v>32794</v>
      </c>
      <c r="G1374" s="2" t="s">
        <v>19</v>
      </c>
      <c r="H1374" s="2" t="s">
        <v>17</v>
      </c>
      <c r="I1374" s="2" t="s">
        <v>132</v>
      </c>
      <c r="J1374" s="2" t="s">
        <v>1080</v>
      </c>
      <c r="K1374" s="2"/>
      <c r="L1374" s="2" t="s">
        <v>31</v>
      </c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 t="s">
        <v>3162</v>
      </c>
      <c r="AG1374" s="2" t="s">
        <v>3162</v>
      </c>
      <c r="AH1374" s="2"/>
    </row>
    <row r="1375" spans="1:34" x14ac:dyDescent="0.25">
      <c r="A1375" s="2">
        <v>338546</v>
      </c>
      <c r="B1375" s="2" t="s">
        <v>2931</v>
      </c>
      <c r="C1375" s="2" t="s">
        <v>2932</v>
      </c>
      <c r="D1375" s="2" t="s">
        <v>990</v>
      </c>
      <c r="E1375" s="2" t="s">
        <v>77</v>
      </c>
      <c r="F1375" s="2">
        <v>35067</v>
      </c>
      <c r="G1375" s="2" t="s">
        <v>2933</v>
      </c>
      <c r="H1375" s="2" t="s">
        <v>17</v>
      </c>
      <c r="I1375" s="2" t="s">
        <v>132</v>
      </c>
      <c r="J1375" s="2" t="s">
        <v>15</v>
      </c>
      <c r="K1375" s="2"/>
      <c r="L1375" s="2" t="s">
        <v>41</v>
      </c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 t="s">
        <v>3162</v>
      </c>
      <c r="AF1375" s="2" t="s">
        <v>3162</v>
      </c>
      <c r="AG1375" s="2" t="s">
        <v>3162</v>
      </c>
      <c r="AH1375" s="2"/>
    </row>
    <row r="1376" spans="1:34" x14ac:dyDescent="0.25">
      <c r="A1376" s="2">
        <v>338553</v>
      </c>
      <c r="B1376" s="2" t="s">
        <v>734</v>
      </c>
      <c r="C1376" s="2" t="s">
        <v>228</v>
      </c>
      <c r="D1376" s="2" t="s">
        <v>803</v>
      </c>
      <c r="E1376" s="2" t="s">
        <v>77</v>
      </c>
      <c r="F1376" s="2">
        <v>36623</v>
      </c>
      <c r="G1376" s="2" t="s">
        <v>62</v>
      </c>
      <c r="H1376" s="2" t="s">
        <v>17</v>
      </c>
      <c r="I1376" s="2" t="s">
        <v>132</v>
      </c>
      <c r="J1376" s="2" t="s">
        <v>15</v>
      </c>
      <c r="K1376" s="2"/>
      <c r="L1376" s="2" t="s">
        <v>62</v>
      </c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 t="s">
        <v>3162</v>
      </c>
      <c r="AF1376" s="2" t="s">
        <v>3162</v>
      </c>
      <c r="AG1376" s="2" t="s">
        <v>3162</v>
      </c>
      <c r="AH1376" s="2"/>
    </row>
    <row r="1377" spans="1:34" x14ac:dyDescent="0.25">
      <c r="A1377" s="2">
        <v>338578</v>
      </c>
      <c r="B1377" s="2" t="s">
        <v>2440</v>
      </c>
      <c r="C1377" s="2" t="s">
        <v>978</v>
      </c>
      <c r="D1377" s="2" t="s">
        <v>1912</v>
      </c>
      <c r="E1377" s="2" t="s">
        <v>77</v>
      </c>
      <c r="F1377" s="2">
        <v>30341</v>
      </c>
      <c r="G1377" s="2" t="s">
        <v>616</v>
      </c>
      <c r="H1377" s="2" t="s">
        <v>17</v>
      </c>
      <c r="I1377" s="2" t="s">
        <v>132</v>
      </c>
      <c r="J1377" s="2" t="s">
        <v>15</v>
      </c>
      <c r="K1377" s="2"/>
      <c r="L1377" s="2" t="s">
        <v>41</v>
      </c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 t="s">
        <v>3162</v>
      </c>
      <c r="AG1377" s="2" t="s">
        <v>3162</v>
      </c>
      <c r="AH1377" s="2"/>
    </row>
    <row r="1378" spans="1:34" x14ac:dyDescent="0.25">
      <c r="A1378" s="2">
        <v>338597</v>
      </c>
      <c r="B1378" s="2" t="s">
        <v>2661</v>
      </c>
      <c r="C1378" s="2" t="s">
        <v>249</v>
      </c>
      <c r="D1378" s="2" t="s">
        <v>2662</v>
      </c>
      <c r="E1378" s="2" t="s">
        <v>78</v>
      </c>
      <c r="F1378" s="2">
        <v>37187</v>
      </c>
      <c r="G1378" s="2" t="s">
        <v>213</v>
      </c>
      <c r="H1378" s="2" t="s">
        <v>17</v>
      </c>
      <c r="I1378" s="2" t="s">
        <v>132</v>
      </c>
      <c r="J1378" s="2" t="s">
        <v>15</v>
      </c>
      <c r="K1378" s="2"/>
      <c r="L1378" s="2" t="s">
        <v>31</v>
      </c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 t="s">
        <v>3162</v>
      </c>
      <c r="AF1378" s="2" t="s">
        <v>3162</v>
      </c>
      <c r="AG1378" s="2" t="s">
        <v>3162</v>
      </c>
      <c r="AH1378" s="2"/>
    </row>
    <row r="1379" spans="1:34" x14ac:dyDescent="0.25">
      <c r="A1379" s="2">
        <v>338606</v>
      </c>
      <c r="B1379" s="2" t="s">
        <v>2445</v>
      </c>
      <c r="C1379" s="2" t="s">
        <v>244</v>
      </c>
      <c r="D1379" s="2" t="s">
        <v>2446</v>
      </c>
      <c r="E1379" s="2" t="s">
        <v>77</v>
      </c>
      <c r="F1379" s="2">
        <v>32692</v>
      </c>
      <c r="G1379" s="2" t="s">
        <v>1089</v>
      </c>
      <c r="H1379" s="2" t="s">
        <v>17</v>
      </c>
      <c r="I1379" s="2" t="s">
        <v>132</v>
      </c>
      <c r="J1379" s="2" t="s">
        <v>1080</v>
      </c>
      <c r="K1379" s="2"/>
      <c r="L1379" s="2" t="s">
        <v>19</v>
      </c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 t="s">
        <v>3162</v>
      </c>
      <c r="AG1379" s="2" t="s">
        <v>3162</v>
      </c>
      <c r="AH1379" s="2"/>
    </row>
    <row r="1380" spans="1:34" x14ac:dyDescent="0.25">
      <c r="A1380" s="2">
        <v>338637</v>
      </c>
      <c r="B1380" s="2" t="s">
        <v>2483</v>
      </c>
      <c r="C1380" s="2" t="s">
        <v>328</v>
      </c>
      <c r="D1380" s="2" t="s">
        <v>1489</v>
      </c>
      <c r="E1380" s="2" t="s">
        <v>77</v>
      </c>
      <c r="F1380" s="2">
        <v>28166</v>
      </c>
      <c r="G1380" s="2" t="s">
        <v>333</v>
      </c>
      <c r="H1380" s="2" t="s">
        <v>17</v>
      </c>
      <c r="I1380" s="2" t="s">
        <v>132</v>
      </c>
      <c r="J1380" s="2" t="s">
        <v>1080</v>
      </c>
      <c r="K1380" s="2"/>
      <c r="L1380" s="2" t="s">
        <v>38</v>
      </c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 t="s">
        <v>3162</v>
      </c>
      <c r="AG1380" s="2" t="s">
        <v>3162</v>
      </c>
      <c r="AH1380" s="2"/>
    </row>
    <row r="1381" spans="1:34" x14ac:dyDescent="0.25">
      <c r="A1381" s="2">
        <v>338653</v>
      </c>
      <c r="B1381" s="2" t="s">
        <v>2956</v>
      </c>
      <c r="C1381" s="2" t="s">
        <v>351</v>
      </c>
      <c r="D1381" s="2" t="s">
        <v>501</v>
      </c>
      <c r="E1381" s="2" t="s">
        <v>77</v>
      </c>
      <c r="F1381" s="2">
        <v>25228</v>
      </c>
      <c r="G1381" s="2" t="s">
        <v>276</v>
      </c>
      <c r="H1381" s="2" t="s">
        <v>17</v>
      </c>
      <c r="I1381" s="2" t="s">
        <v>132</v>
      </c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 t="s">
        <v>3162</v>
      </c>
      <c r="AE1381" s="2" t="s">
        <v>3162</v>
      </c>
      <c r="AF1381" s="2" t="s">
        <v>3162</v>
      </c>
      <c r="AG1381" s="2" t="s">
        <v>3162</v>
      </c>
      <c r="AH1381" s="2"/>
    </row>
    <row r="1382" spans="1:34" x14ac:dyDescent="0.25">
      <c r="A1382" s="2">
        <v>338661</v>
      </c>
      <c r="B1382" s="2" t="s">
        <v>2477</v>
      </c>
      <c r="C1382" s="2" t="s">
        <v>2478</v>
      </c>
      <c r="D1382" s="2" t="s">
        <v>393</v>
      </c>
      <c r="E1382" s="2" t="s">
        <v>77</v>
      </c>
      <c r="F1382" s="2">
        <v>32752</v>
      </c>
      <c r="G1382" s="2" t="s">
        <v>28</v>
      </c>
      <c r="H1382" s="2" t="s">
        <v>17</v>
      </c>
      <c r="I1382" s="2" t="s">
        <v>132</v>
      </c>
      <c r="J1382" s="2" t="s">
        <v>1080</v>
      </c>
      <c r="K1382" s="2"/>
      <c r="L1382" s="2" t="s">
        <v>19</v>
      </c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 t="s">
        <v>3162</v>
      </c>
      <c r="AF1382" s="2" t="s">
        <v>3162</v>
      </c>
      <c r="AG1382" s="2" t="s">
        <v>3162</v>
      </c>
      <c r="AH1382" s="2"/>
    </row>
    <row r="1383" spans="1:34" x14ac:dyDescent="0.25">
      <c r="A1383" s="2">
        <v>338684</v>
      </c>
      <c r="B1383" s="2" t="s">
        <v>2443</v>
      </c>
      <c r="C1383" s="2" t="s">
        <v>312</v>
      </c>
      <c r="D1383" s="2" t="s">
        <v>622</v>
      </c>
      <c r="E1383" s="2" t="s">
        <v>77</v>
      </c>
      <c r="F1383" s="2">
        <v>32249</v>
      </c>
      <c r="G1383" s="2" t="s">
        <v>31</v>
      </c>
      <c r="H1383" s="2" t="s">
        <v>17</v>
      </c>
      <c r="I1383" s="2" t="s">
        <v>132</v>
      </c>
      <c r="J1383" s="2" t="s">
        <v>1080</v>
      </c>
      <c r="K1383" s="2"/>
      <c r="L1383" s="2" t="s">
        <v>19</v>
      </c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 t="s">
        <v>3162</v>
      </c>
      <c r="AH1383" s="2"/>
    </row>
    <row r="1384" spans="1:34" x14ac:dyDescent="0.25">
      <c r="A1384" s="2">
        <v>338688</v>
      </c>
      <c r="B1384" s="2" t="s">
        <v>2320</v>
      </c>
      <c r="C1384" s="2" t="s">
        <v>485</v>
      </c>
      <c r="D1384" s="2" t="s">
        <v>262</v>
      </c>
      <c r="E1384" s="2" t="s">
        <v>77</v>
      </c>
      <c r="F1384" s="2">
        <v>33053</v>
      </c>
      <c r="G1384" s="2" t="s">
        <v>19</v>
      </c>
      <c r="H1384" s="2" t="s">
        <v>17</v>
      </c>
      <c r="I1384" s="2" t="s">
        <v>132</v>
      </c>
      <c r="J1384" s="2" t="s">
        <v>1080</v>
      </c>
      <c r="K1384" s="2"/>
      <c r="L1384" s="2" t="s">
        <v>19</v>
      </c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 t="s">
        <v>3162</v>
      </c>
      <c r="AF1384" s="2" t="s">
        <v>3162</v>
      </c>
      <c r="AG1384" s="2" t="s">
        <v>3162</v>
      </c>
      <c r="AH1384" s="2"/>
    </row>
    <row r="1385" spans="1:34" x14ac:dyDescent="0.25">
      <c r="A1385" s="2">
        <v>338689</v>
      </c>
      <c r="B1385" s="2" t="s">
        <v>2957</v>
      </c>
      <c r="C1385" s="2" t="s">
        <v>214</v>
      </c>
      <c r="D1385" s="2" t="s">
        <v>689</v>
      </c>
      <c r="E1385" s="2" t="s">
        <v>77</v>
      </c>
      <c r="F1385" s="2">
        <v>34571</v>
      </c>
      <c r="G1385" s="2" t="s">
        <v>48</v>
      </c>
      <c r="H1385" s="2" t="s">
        <v>17</v>
      </c>
      <c r="I1385" s="2" t="s">
        <v>132</v>
      </c>
      <c r="J1385" s="2" t="s">
        <v>15</v>
      </c>
      <c r="K1385" s="2"/>
      <c r="L1385" s="2" t="s">
        <v>48</v>
      </c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 t="s">
        <v>3162</v>
      </c>
      <c r="AF1385" s="2" t="s">
        <v>3162</v>
      </c>
      <c r="AG1385" s="2" t="s">
        <v>3162</v>
      </c>
      <c r="AH1385" s="2"/>
    </row>
    <row r="1386" spans="1:34" x14ac:dyDescent="0.25">
      <c r="A1386" s="2">
        <v>338705</v>
      </c>
      <c r="B1386" s="2" t="s">
        <v>2418</v>
      </c>
      <c r="C1386" s="2" t="s">
        <v>249</v>
      </c>
      <c r="D1386" s="2" t="s">
        <v>291</v>
      </c>
      <c r="E1386" s="2" t="s">
        <v>77</v>
      </c>
      <c r="F1386" s="2">
        <v>32175</v>
      </c>
      <c r="G1386" s="2" t="s">
        <v>19</v>
      </c>
      <c r="H1386" s="2" t="s">
        <v>17</v>
      </c>
      <c r="I1386" s="2" t="s">
        <v>132</v>
      </c>
      <c r="J1386" s="2" t="s">
        <v>1080</v>
      </c>
      <c r="K1386" s="2"/>
      <c r="L1386" s="2" t="s">
        <v>19</v>
      </c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 t="s">
        <v>3162</v>
      </c>
      <c r="AH1386" s="2"/>
    </row>
    <row r="1387" spans="1:34" x14ac:dyDescent="0.25">
      <c r="A1387" s="2">
        <v>338712</v>
      </c>
      <c r="B1387" s="2" t="s">
        <v>2479</v>
      </c>
      <c r="C1387" s="2" t="s">
        <v>334</v>
      </c>
      <c r="D1387" s="2" t="s">
        <v>2017</v>
      </c>
      <c r="E1387" s="2" t="s">
        <v>78</v>
      </c>
      <c r="F1387" s="2">
        <v>30741</v>
      </c>
      <c r="G1387" s="2" t="s">
        <v>610</v>
      </c>
      <c r="H1387" s="2" t="s">
        <v>17</v>
      </c>
      <c r="I1387" s="2" t="s">
        <v>132</v>
      </c>
      <c r="J1387" s="2" t="s">
        <v>15</v>
      </c>
      <c r="K1387" s="2"/>
      <c r="L1387" s="2" t="s">
        <v>31</v>
      </c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 t="s">
        <v>3162</v>
      </c>
      <c r="AG1387" s="2" t="s">
        <v>3162</v>
      </c>
      <c r="AH1387" s="2"/>
    </row>
    <row r="1388" spans="1:34" x14ac:dyDescent="0.25">
      <c r="A1388" s="2">
        <v>338725</v>
      </c>
      <c r="B1388" s="2" t="s">
        <v>2938</v>
      </c>
      <c r="C1388" s="2" t="s">
        <v>314</v>
      </c>
      <c r="D1388" s="2" t="s">
        <v>359</v>
      </c>
      <c r="E1388" s="2" t="s">
        <v>78</v>
      </c>
      <c r="F1388" s="2">
        <v>29853</v>
      </c>
      <c r="G1388" s="2" t="s">
        <v>19</v>
      </c>
      <c r="H1388" s="2" t="s">
        <v>17</v>
      </c>
      <c r="I1388" s="2" t="s">
        <v>132</v>
      </c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 t="s">
        <v>3162</v>
      </c>
      <c r="AG1388" s="2" t="s">
        <v>3162</v>
      </c>
      <c r="AH1388" s="2"/>
    </row>
    <row r="1389" spans="1:34" x14ac:dyDescent="0.25">
      <c r="A1389" s="2">
        <v>338732</v>
      </c>
      <c r="B1389" s="2" t="s">
        <v>2929</v>
      </c>
      <c r="C1389" s="2" t="s">
        <v>2930</v>
      </c>
      <c r="D1389" s="2" t="s">
        <v>400</v>
      </c>
      <c r="E1389" s="2" t="s">
        <v>78</v>
      </c>
      <c r="F1389" s="2">
        <v>31853</v>
      </c>
      <c r="G1389" s="2" t="s">
        <v>19</v>
      </c>
      <c r="H1389" s="2" t="s">
        <v>17</v>
      </c>
      <c r="I1389" s="2" t="s">
        <v>132</v>
      </c>
      <c r="J1389" s="2" t="s">
        <v>1080</v>
      </c>
      <c r="K1389" s="2"/>
      <c r="L1389" s="2" t="s">
        <v>31</v>
      </c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 t="s">
        <v>3162</v>
      </c>
      <c r="AF1389" s="2" t="s">
        <v>3162</v>
      </c>
      <c r="AG1389" s="2" t="s">
        <v>3162</v>
      </c>
      <c r="AH1389" s="2"/>
    </row>
    <row r="1390" spans="1:34" x14ac:dyDescent="0.25">
      <c r="A1390" s="2">
        <v>338733</v>
      </c>
      <c r="B1390" s="2" t="s">
        <v>2411</v>
      </c>
      <c r="C1390" s="2" t="s">
        <v>978</v>
      </c>
      <c r="D1390" s="2" t="s">
        <v>1666</v>
      </c>
      <c r="E1390" s="2" t="s">
        <v>78</v>
      </c>
      <c r="F1390" s="2">
        <v>35753</v>
      </c>
      <c r="G1390" s="2" t="s">
        <v>213</v>
      </c>
      <c r="H1390" s="2" t="s">
        <v>17</v>
      </c>
      <c r="I1390" s="2" t="s">
        <v>132</v>
      </c>
      <c r="J1390" s="2" t="s">
        <v>1080</v>
      </c>
      <c r="K1390" s="2"/>
      <c r="L1390" s="2" t="s">
        <v>19</v>
      </c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 t="s">
        <v>3162</v>
      </c>
      <c r="AG1390" s="2" t="s">
        <v>3162</v>
      </c>
      <c r="AH1390" s="2"/>
    </row>
    <row r="1391" spans="1:34" x14ac:dyDescent="0.25">
      <c r="A1391" s="2">
        <v>338755</v>
      </c>
      <c r="B1391" s="2" t="s">
        <v>723</v>
      </c>
      <c r="C1391" s="2" t="s">
        <v>334</v>
      </c>
      <c r="D1391" s="2" t="s">
        <v>1424</v>
      </c>
      <c r="E1391" s="2" t="s">
        <v>77</v>
      </c>
      <c r="F1391" s="2">
        <v>34434</v>
      </c>
      <c r="G1391" s="2" t="s">
        <v>657</v>
      </c>
      <c r="H1391" s="2" t="s">
        <v>17</v>
      </c>
      <c r="I1391" s="2" t="s">
        <v>132</v>
      </c>
      <c r="J1391" s="2" t="s">
        <v>1080</v>
      </c>
      <c r="K1391" s="2"/>
      <c r="L1391" s="2" t="s">
        <v>38</v>
      </c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 t="s">
        <v>3162</v>
      </c>
      <c r="AG1391" s="2" t="s">
        <v>3162</v>
      </c>
      <c r="AH1391" s="2"/>
    </row>
    <row r="1392" spans="1:34" x14ac:dyDescent="0.25">
      <c r="A1392" s="2">
        <v>338758</v>
      </c>
      <c r="B1392" s="2" t="s">
        <v>2958</v>
      </c>
      <c r="C1392" s="2" t="s">
        <v>287</v>
      </c>
      <c r="D1392" s="2" t="s">
        <v>849</v>
      </c>
      <c r="E1392" s="2" t="s">
        <v>77</v>
      </c>
      <c r="F1392" s="2">
        <v>36561</v>
      </c>
      <c r="G1392" s="2" t="s">
        <v>322</v>
      </c>
      <c r="H1392" s="2" t="s">
        <v>17</v>
      </c>
      <c r="I1392" s="2" t="s">
        <v>132</v>
      </c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 t="s">
        <v>3162</v>
      </c>
      <c r="AE1392" s="2" t="s">
        <v>3162</v>
      </c>
      <c r="AF1392" s="2" t="s">
        <v>3162</v>
      </c>
      <c r="AG1392" s="2" t="s">
        <v>3162</v>
      </c>
      <c r="AH1392" s="2"/>
    </row>
    <row r="1393" spans="1:34" x14ac:dyDescent="0.25">
      <c r="A1393" s="2">
        <v>338759</v>
      </c>
      <c r="B1393" s="2" t="s">
        <v>2387</v>
      </c>
      <c r="C1393" s="2" t="s">
        <v>535</v>
      </c>
      <c r="D1393" s="2" t="s">
        <v>2388</v>
      </c>
      <c r="E1393" s="2" t="s">
        <v>78</v>
      </c>
      <c r="F1393" s="2">
        <v>33117</v>
      </c>
      <c r="G1393" s="2" t="s">
        <v>1495</v>
      </c>
      <c r="H1393" s="2" t="s">
        <v>17</v>
      </c>
      <c r="I1393" s="2" t="s">
        <v>132</v>
      </c>
      <c r="J1393" s="2" t="s">
        <v>15</v>
      </c>
      <c r="K1393" s="2"/>
      <c r="L1393" s="2" t="s">
        <v>31</v>
      </c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 t="s">
        <v>3162</v>
      </c>
      <c r="AG1393" s="2" t="s">
        <v>3162</v>
      </c>
      <c r="AH1393" s="2"/>
    </row>
    <row r="1394" spans="1:34" x14ac:dyDescent="0.25">
      <c r="A1394" s="2">
        <v>338797</v>
      </c>
      <c r="B1394" s="2" t="s">
        <v>2925</v>
      </c>
      <c r="C1394" s="2" t="s">
        <v>349</v>
      </c>
      <c r="D1394" s="2" t="s">
        <v>282</v>
      </c>
      <c r="E1394" s="2" t="s">
        <v>78</v>
      </c>
      <c r="F1394" s="2">
        <v>33562</v>
      </c>
      <c r="G1394" s="2" t="s">
        <v>2926</v>
      </c>
      <c r="H1394" s="2" t="s">
        <v>17</v>
      </c>
      <c r="I1394" s="2" t="s">
        <v>132</v>
      </c>
      <c r="J1394" s="2" t="s">
        <v>1080</v>
      </c>
      <c r="K1394" s="2"/>
      <c r="L1394" s="2" t="s">
        <v>62</v>
      </c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 t="s">
        <v>3162</v>
      </c>
      <c r="AF1394" s="2" t="s">
        <v>3162</v>
      </c>
      <c r="AG1394" s="2" t="s">
        <v>3162</v>
      </c>
      <c r="AH1394" s="2"/>
    </row>
    <row r="1395" spans="1:34" x14ac:dyDescent="0.25">
      <c r="A1395" s="2">
        <v>338848</v>
      </c>
      <c r="B1395" s="2" t="s">
        <v>3000</v>
      </c>
      <c r="C1395" s="2" t="s">
        <v>344</v>
      </c>
      <c r="D1395" s="2" t="s">
        <v>3001</v>
      </c>
      <c r="E1395" s="2" t="s">
        <v>78</v>
      </c>
      <c r="F1395" s="2">
        <v>30545</v>
      </c>
      <c r="G1395" s="2" t="s">
        <v>635</v>
      </c>
      <c r="H1395" s="2" t="s">
        <v>17</v>
      </c>
      <c r="I1395" s="2" t="s">
        <v>132</v>
      </c>
      <c r="J1395" s="2" t="s">
        <v>1080</v>
      </c>
      <c r="K1395" s="2"/>
      <c r="L1395" s="2" t="s">
        <v>68</v>
      </c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 t="s">
        <v>3162</v>
      </c>
      <c r="AF1395" s="2" t="s">
        <v>3162</v>
      </c>
      <c r="AG1395" s="2" t="s">
        <v>3162</v>
      </c>
      <c r="AH1395" s="2"/>
    </row>
    <row r="1396" spans="1:34" x14ac:dyDescent="0.25">
      <c r="A1396" s="2">
        <v>338862</v>
      </c>
      <c r="B1396" s="2" t="s">
        <v>2327</v>
      </c>
      <c r="C1396" s="2" t="s">
        <v>228</v>
      </c>
      <c r="D1396" s="2" t="s">
        <v>360</v>
      </c>
      <c r="E1396" s="2" t="s">
        <v>77</v>
      </c>
      <c r="F1396" s="2">
        <v>31736</v>
      </c>
      <c r="G1396" s="2" t="s">
        <v>59</v>
      </c>
      <c r="H1396" s="2" t="s">
        <v>17</v>
      </c>
      <c r="I1396" s="2" t="s">
        <v>132</v>
      </c>
      <c r="J1396" s="2" t="s">
        <v>1080</v>
      </c>
      <c r="K1396" s="2"/>
      <c r="L1396" s="2" t="s">
        <v>19</v>
      </c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 t="s">
        <v>3162</v>
      </c>
      <c r="AG1396" s="2" t="s">
        <v>3162</v>
      </c>
      <c r="AH1396" s="2"/>
    </row>
    <row r="1397" spans="1:34" x14ac:dyDescent="0.25">
      <c r="A1397" s="2">
        <v>338883</v>
      </c>
      <c r="B1397" s="2" t="s">
        <v>2147</v>
      </c>
      <c r="C1397" s="2" t="s">
        <v>321</v>
      </c>
      <c r="D1397" s="2" t="s">
        <v>2148</v>
      </c>
      <c r="E1397" s="2" t="s">
        <v>77</v>
      </c>
      <c r="F1397" s="2">
        <v>32145</v>
      </c>
      <c r="G1397" s="2" t="s">
        <v>62</v>
      </c>
      <c r="H1397" s="2" t="s">
        <v>17</v>
      </c>
      <c r="I1397" s="2" t="s">
        <v>132</v>
      </c>
      <c r="J1397" s="2" t="s">
        <v>1080</v>
      </c>
      <c r="K1397" s="2"/>
      <c r="L1397" s="2" t="s">
        <v>28</v>
      </c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 t="s">
        <v>3162</v>
      </c>
      <c r="AF1397" s="2" t="s">
        <v>3162</v>
      </c>
      <c r="AG1397" s="2" t="s">
        <v>3162</v>
      </c>
      <c r="AH1397" s="2"/>
    </row>
    <row r="1398" spans="1:34" x14ac:dyDescent="0.25">
      <c r="A1398" s="2">
        <v>338903</v>
      </c>
      <c r="B1398" s="2" t="s">
        <v>3110</v>
      </c>
      <c r="C1398" s="2" t="s">
        <v>271</v>
      </c>
      <c r="D1398" s="2" t="s">
        <v>237</v>
      </c>
      <c r="E1398" s="2" t="s">
        <v>78</v>
      </c>
      <c r="F1398" s="2">
        <v>35256</v>
      </c>
      <c r="G1398" s="2" t="s">
        <v>3111</v>
      </c>
      <c r="H1398" s="2" t="s">
        <v>17</v>
      </c>
      <c r="I1398" s="2" t="s">
        <v>132</v>
      </c>
      <c r="J1398" s="2" t="s">
        <v>1080</v>
      </c>
      <c r="K1398" s="2"/>
      <c r="L1398" s="2" t="s">
        <v>56</v>
      </c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 t="s">
        <v>3162</v>
      </c>
      <c r="AH1398" s="2"/>
    </row>
    <row r="1399" spans="1:34" x14ac:dyDescent="0.25">
      <c r="A1399" s="2">
        <v>338945</v>
      </c>
      <c r="B1399" s="2" t="s">
        <v>2859</v>
      </c>
      <c r="C1399" s="2" t="s">
        <v>894</v>
      </c>
      <c r="D1399" s="2" t="s">
        <v>455</v>
      </c>
      <c r="E1399" s="2" t="s">
        <v>78</v>
      </c>
      <c r="F1399" s="2">
        <v>36433</v>
      </c>
      <c r="G1399" s="2" t="s">
        <v>19</v>
      </c>
      <c r="H1399" s="2" t="s">
        <v>17</v>
      </c>
      <c r="I1399" s="2" t="s">
        <v>132</v>
      </c>
      <c r="J1399" s="2" t="s">
        <v>1080</v>
      </c>
      <c r="K1399" s="2"/>
      <c r="L1399" s="2" t="s">
        <v>19</v>
      </c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 t="s">
        <v>3162</v>
      </c>
      <c r="AF1399" s="2" t="s">
        <v>3162</v>
      </c>
      <c r="AG1399" s="2" t="s">
        <v>3162</v>
      </c>
      <c r="AH1399" s="2"/>
    </row>
    <row r="1400" spans="1:34" x14ac:dyDescent="0.25">
      <c r="A1400" s="2">
        <v>338950</v>
      </c>
      <c r="B1400" s="2" t="s">
        <v>2827</v>
      </c>
      <c r="C1400" s="2" t="s">
        <v>312</v>
      </c>
      <c r="D1400" s="2" t="s">
        <v>1405</v>
      </c>
      <c r="E1400" s="2" t="s">
        <v>77</v>
      </c>
      <c r="F1400" s="2">
        <v>35955</v>
      </c>
      <c r="G1400" s="2" t="s">
        <v>463</v>
      </c>
      <c r="H1400" s="2" t="s">
        <v>17</v>
      </c>
      <c r="I1400" s="2" t="s">
        <v>132</v>
      </c>
      <c r="J1400" s="2" t="s">
        <v>1080</v>
      </c>
      <c r="K1400" s="2"/>
      <c r="L1400" s="2" t="s">
        <v>31</v>
      </c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 t="s">
        <v>3162</v>
      </c>
      <c r="AH1400" s="2"/>
    </row>
    <row r="1401" spans="1:34" x14ac:dyDescent="0.25">
      <c r="A1401" s="2">
        <v>338993</v>
      </c>
      <c r="B1401" s="2" t="s">
        <v>2893</v>
      </c>
      <c r="C1401" s="2" t="s">
        <v>633</v>
      </c>
      <c r="D1401" s="2" t="s">
        <v>717</v>
      </c>
      <c r="E1401" s="2" t="s">
        <v>77</v>
      </c>
      <c r="F1401" s="2">
        <v>35938</v>
      </c>
      <c r="G1401" s="2" t="s">
        <v>19</v>
      </c>
      <c r="H1401" s="2" t="s">
        <v>17</v>
      </c>
      <c r="I1401" s="2" t="s">
        <v>132</v>
      </c>
      <c r="J1401" s="2" t="s">
        <v>1080</v>
      </c>
      <c r="K1401" s="2"/>
      <c r="L1401" s="2" t="s">
        <v>19</v>
      </c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 t="s">
        <v>3162</v>
      </c>
      <c r="AF1401" s="2" t="s">
        <v>3162</v>
      </c>
      <c r="AG1401" s="2" t="s">
        <v>3162</v>
      </c>
      <c r="AH1401" s="2"/>
    </row>
    <row r="1402" spans="1:34" x14ac:dyDescent="0.25">
      <c r="A1402" s="2">
        <v>339037</v>
      </c>
      <c r="B1402" s="2" t="s">
        <v>1855</v>
      </c>
      <c r="C1402" s="2" t="s">
        <v>1377</v>
      </c>
      <c r="D1402" s="2" t="s">
        <v>423</v>
      </c>
      <c r="E1402" s="2" t="s">
        <v>78</v>
      </c>
      <c r="F1402" s="2">
        <v>33807</v>
      </c>
      <c r="G1402" s="2" t="s">
        <v>68</v>
      </c>
      <c r="H1402" s="2" t="s">
        <v>17</v>
      </c>
      <c r="I1402" s="2" t="s">
        <v>132</v>
      </c>
      <c r="J1402" s="2" t="s">
        <v>1080</v>
      </c>
      <c r="K1402" s="2"/>
      <c r="L1402" s="2" t="s">
        <v>68</v>
      </c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 t="s">
        <v>3162</v>
      </c>
      <c r="AH1402" s="2"/>
    </row>
    <row r="1403" spans="1:34" x14ac:dyDescent="0.25">
      <c r="A1403" s="2">
        <v>339048</v>
      </c>
      <c r="B1403" s="2" t="s">
        <v>2447</v>
      </c>
      <c r="C1403" s="2" t="s">
        <v>832</v>
      </c>
      <c r="D1403" s="2" t="s">
        <v>421</v>
      </c>
      <c r="E1403" s="2" t="s">
        <v>78</v>
      </c>
      <c r="F1403" s="2">
        <v>30682</v>
      </c>
      <c r="G1403" s="2" t="s">
        <v>1833</v>
      </c>
      <c r="H1403" s="2" t="s">
        <v>17</v>
      </c>
      <c r="I1403" s="2" t="s">
        <v>132</v>
      </c>
      <c r="J1403" s="2" t="s">
        <v>1080</v>
      </c>
      <c r="K1403" s="2">
        <v>2002</v>
      </c>
      <c r="L1403" s="2" t="s">
        <v>51</v>
      </c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 t="s">
        <v>3162</v>
      </c>
      <c r="AG1403" s="2" t="s">
        <v>3162</v>
      </c>
      <c r="AH1403" s="2"/>
    </row>
    <row r="1404" spans="1:34" x14ac:dyDescent="0.25">
      <c r="A1404" s="2">
        <v>339065</v>
      </c>
      <c r="B1404" s="2" t="s">
        <v>2606</v>
      </c>
      <c r="C1404" s="2" t="s">
        <v>497</v>
      </c>
      <c r="D1404" s="2" t="s">
        <v>302</v>
      </c>
      <c r="E1404" s="2" t="s">
        <v>78</v>
      </c>
      <c r="F1404" s="2">
        <v>37375</v>
      </c>
      <c r="G1404" s="2" t="s">
        <v>19</v>
      </c>
      <c r="H1404" s="2" t="s">
        <v>17</v>
      </c>
      <c r="I1404" s="2" t="s">
        <v>132</v>
      </c>
      <c r="J1404" s="2" t="s">
        <v>1080</v>
      </c>
      <c r="K1404" s="2"/>
      <c r="L1404" s="2" t="s">
        <v>74</v>
      </c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 t="s">
        <v>3162</v>
      </c>
      <c r="AF1404" s="2" t="s">
        <v>3162</v>
      </c>
      <c r="AG1404" s="2" t="s">
        <v>3162</v>
      </c>
      <c r="AH1404" s="2"/>
    </row>
    <row r="1405" spans="1:34" x14ac:dyDescent="0.25">
      <c r="A1405" s="2">
        <v>339066</v>
      </c>
      <c r="B1405" s="2" t="s">
        <v>3065</v>
      </c>
      <c r="C1405" s="2" t="s">
        <v>802</v>
      </c>
      <c r="D1405" s="2" t="s">
        <v>439</v>
      </c>
      <c r="E1405" s="2" t="s">
        <v>78</v>
      </c>
      <c r="F1405" s="2">
        <v>35977</v>
      </c>
      <c r="G1405" s="2" t="s">
        <v>213</v>
      </c>
      <c r="H1405" s="2" t="s">
        <v>17</v>
      </c>
      <c r="I1405" s="2" t="s">
        <v>132</v>
      </c>
      <c r="J1405" s="2" t="s">
        <v>15</v>
      </c>
      <c r="K1405" s="2">
        <v>2016</v>
      </c>
      <c r="L1405" s="2" t="s">
        <v>19</v>
      </c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 t="s">
        <v>3162</v>
      </c>
      <c r="AH1405" s="2"/>
    </row>
    <row r="1406" spans="1:34" x14ac:dyDescent="0.25">
      <c r="A1406" s="2">
        <v>339086</v>
      </c>
      <c r="B1406" s="2" t="s">
        <v>2100</v>
      </c>
      <c r="C1406" s="2" t="s">
        <v>770</v>
      </c>
      <c r="D1406" s="2" t="s">
        <v>870</v>
      </c>
      <c r="E1406" s="2" t="s">
        <v>77</v>
      </c>
      <c r="F1406" s="2">
        <v>35005</v>
      </c>
      <c r="G1406" s="2" t="s">
        <v>19</v>
      </c>
      <c r="H1406" s="2" t="s">
        <v>17</v>
      </c>
      <c r="I1406" s="2" t="s">
        <v>132</v>
      </c>
      <c r="J1406" s="2" t="s">
        <v>1080</v>
      </c>
      <c r="K1406" s="2"/>
      <c r="L1406" s="2" t="s">
        <v>31</v>
      </c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 t="s">
        <v>3162</v>
      </c>
      <c r="AF1406" s="2" t="s">
        <v>3162</v>
      </c>
      <c r="AG1406" s="2" t="s">
        <v>3162</v>
      </c>
      <c r="AH1406" s="2"/>
    </row>
    <row r="1407" spans="1:34" x14ac:dyDescent="0.25">
      <c r="A1407" s="2">
        <v>339110</v>
      </c>
      <c r="B1407" s="2" t="s">
        <v>2596</v>
      </c>
      <c r="C1407" s="2" t="s">
        <v>881</v>
      </c>
      <c r="D1407" s="2" t="s">
        <v>397</v>
      </c>
      <c r="E1407" s="2" t="s">
        <v>78</v>
      </c>
      <c r="F1407" s="2">
        <v>37418</v>
      </c>
      <c r="G1407" s="2" t="s">
        <v>19</v>
      </c>
      <c r="H1407" s="2" t="s">
        <v>17</v>
      </c>
      <c r="I1407" s="2" t="s">
        <v>132</v>
      </c>
      <c r="J1407" s="2" t="s">
        <v>15</v>
      </c>
      <c r="K1407" s="2"/>
      <c r="L1407" s="2" t="s">
        <v>19</v>
      </c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 t="s">
        <v>3162</v>
      </c>
      <c r="AF1407" s="2" t="s">
        <v>3162</v>
      </c>
      <c r="AG1407" s="2" t="s">
        <v>3162</v>
      </c>
      <c r="AH1407" s="2"/>
    </row>
    <row r="1408" spans="1:34" x14ac:dyDescent="0.25">
      <c r="A1408" s="2">
        <v>339134</v>
      </c>
      <c r="B1408" s="2" t="s">
        <v>2690</v>
      </c>
      <c r="C1408" s="2" t="s">
        <v>318</v>
      </c>
      <c r="D1408" s="2" t="s">
        <v>555</v>
      </c>
      <c r="E1408" s="2" t="s">
        <v>77</v>
      </c>
      <c r="F1408" s="2">
        <v>37519</v>
      </c>
      <c r="G1408" s="2" t="s">
        <v>812</v>
      </c>
      <c r="H1408" s="2" t="s">
        <v>17</v>
      </c>
      <c r="I1408" s="2" t="s">
        <v>132</v>
      </c>
      <c r="J1408" s="2" t="s">
        <v>15</v>
      </c>
      <c r="K1408" s="2">
        <v>2021</v>
      </c>
      <c r="L1408" s="2" t="s">
        <v>19</v>
      </c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 t="s">
        <v>3162</v>
      </c>
      <c r="AH1408" s="2"/>
    </row>
    <row r="1409" spans="1:34" x14ac:dyDescent="0.25">
      <c r="A1409" s="2">
        <v>339144</v>
      </c>
      <c r="B1409" s="2" t="s">
        <v>2096</v>
      </c>
      <c r="C1409" s="2" t="s">
        <v>2097</v>
      </c>
      <c r="D1409" s="2" t="s">
        <v>790</v>
      </c>
      <c r="E1409" s="2" t="s">
        <v>77</v>
      </c>
      <c r="F1409" s="2">
        <v>35800</v>
      </c>
      <c r="G1409" s="2" t="s">
        <v>2098</v>
      </c>
      <c r="H1409" s="2" t="s">
        <v>17</v>
      </c>
      <c r="I1409" s="2" t="s">
        <v>132</v>
      </c>
      <c r="J1409" s="2" t="s">
        <v>1080</v>
      </c>
      <c r="K1409" s="2"/>
      <c r="L1409" s="2" t="s">
        <v>31</v>
      </c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 t="s">
        <v>3162</v>
      </c>
      <c r="AG1409" s="2" t="s">
        <v>3162</v>
      </c>
      <c r="AH1409" s="2"/>
    </row>
    <row r="1410" spans="1:34" x14ac:dyDescent="0.25">
      <c r="A1410" s="2">
        <v>339146</v>
      </c>
      <c r="B1410" s="2" t="s">
        <v>2691</v>
      </c>
      <c r="C1410" s="2" t="s">
        <v>968</v>
      </c>
      <c r="D1410" s="2" t="s">
        <v>309</v>
      </c>
      <c r="E1410" s="2" t="s">
        <v>77</v>
      </c>
      <c r="F1410" s="2">
        <v>37749</v>
      </c>
      <c r="G1410" s="2" t="s">
        <v>19</v>
      </c>
      <c r="H1410" s="2" t="s">
        <v>17</v>
      </c>
      <c r="I1410" s="2" t="s">
        <v>132</v>
      </c>
      <c r="J1410" s="2" t="s">
        <v>15</v>
      </c>
      <c r="K1410" s="2">
        <v>2021</v>
      </c>
      <c r="L1410" s="2" t="s">
        <v>19</v>
      </c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 t="s">
        <v>3162</v>
      </c>
      <c r="AH1410" s="2"/>
    </row>
    <row r="1411" spans="1:34" x14ac:dyDescent="0.25">
      <c r="A1411" s="2">
        <v>339159</v>
      </c>
      <c r="B1411" s="2" t="s">
        <v>2607</v>
      </c>
      <c r="C1411" s="2" t="s">
        <v>247</v>
      </c>
      <c r="D1411" s="2" t="s">
        <v>2526</v>
      </c>
      <c r="E1411" s="2" t="s">
        <v>78</v>
      </c>
      <c r="F1411" s="2">
        <v>37541</v>
      </c>
      <c r="G1411" s="2" t="s">
        <v>19</v>
      </c>
      <c r="H1411" s="2" t="s">
        <v>17</v>
      </c>
      <c r="I1411" s="2" t="s">
        <v>132</v>
      </c>
      <c r="J1411" s="2" t="s">
        <v>1080</v>
      </c>
      <c r="K1411" s="2"/>
      <c r="L1411" s="2" t="s">
        <v>74</v>
      </c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 t="s">
        <v>3162</v>
      </c>
      <c r="AF1411" s="2" t="s">
        <v>3162</v>
      </c>
      <c r="AG1411" s="2" t="s">
        <v>3162</v>
      </c>
      <c r="AH1411" s="2"/>
    </row>
    <row r="1412" spans="1:34" x14ac:dyDescent="0.25">
      <c r="A1412" s="2">
        <v>339171</v>
      </c>
      <c r="B1412" s="2" t="s">
        <v>2836</v>
      </c>
      <c r="C1412" s="2"/>
      <c r="D1412" s="2"/>
      <c r="E1412" s="2" t="s">
        <v>77</v>
      </c>
      <c r="F1412" s="2"/>
      <c r="G1412" s="2"/>
      <c r="H1412" s="2" t="s">
        <v>17</v>
      </c>
      <c r="I1412" s="2" t="s">
        <v>132</v>
      </c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 t="s">
        <v>3162</v>
      </c>
      <c r="AH1412" s="2"/>
    </row>
    <row r="1413" spans="1:34" x14ac:dyDescent="0.25">
      <c r="A1413" s="2">
        <v>339174</v>
      </c>
      <c r="B1413" s="2" t="s">
        <v>3131</v>
      </c>
      <c r="C1413" s="2" t="s">
        <v>214</v>
      </c>
      <c r="D1413" s="2" t="s">
        <v>707</v>
      </c>
      <c r="E1413" s="2" t="s">
        <v>78</v>
      </c>
      <c r="F1413" s="2">
        <v>36593</v>
      </c>
      <c r="G1413" s="2" t="s">
        <v>19</v>
      </c>
      <c r="H1413" s="2" t="s">
        <v>17</v>
      </c>
      <c r="I1413" s="2" t="s">
        <v>132</v>
      </c>
      <c r="J1413" s="2" t="s">
        <v>1080</v>
      </c>
      <c r="K1413" s="2"/>
      <c r="L1413" s="2" t="s">
        <v>19</v>
      </c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 t="s">
        <v>3162</v>
      </c>
      <c r="AF1413" s="2" t="s">
        <v>3162</v>
      </c>
      <c r="AG1413" s="2" t="s">
        <v>3162</v>
      </c>
      <c r="AH1413" s="2"/>
    </row>
    <row r="1414" spans="1:34" x14ac:dyDescent="0.25">
      <c r="A1414" s="2">
        <v>339177</v>
      </c>
      <c r="B1414" s="2" t="s">
        <v>2785</v>
      </c>
      <c r="C1414" s="2" t="s">
        <v>228</v>
      </c>
      <c r="D1414" s="2" t="s">
        <v>421</v>
      </c>
      <c r="E1414" s="2" t="s">
        <v>77</v>
      </c>
      <c r="F1414" s="2">
        <v>37075</v>
      </c>
      <c r="G1414" s="2" t="s">
        <v>407</v>
      </c>
      <c r="H1414" s="2" t="s">
        <v>17</v>
      </c>
      <c r="I1414" s="2" t="s">
        <v>132</v>
      </c>
      <c r="J1414" s="2" t="s">
        <v>15</v>
      </c>
      <c r="K1414" s="2"/>
      <c r="L1414" s="2" t="s">
        <v>31</v>
      </c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 t="s">
        <v>3162</v>
      </c>
      <c r="AG1414" s="2" t="s">
        <v>3162</v>
      </c>
      <c r="AH1414" s="2"/>
    </row>
    <row r="1415" spans="1:34" x14ac:dyDescent="0.25">
      <c r="A1415" s="2">
        <v>339184</v>
      </c>
      <c r="B1415" s="2" t="s">
        <v>2655</v>
      </c>
      <c r="C1415" s="2" t="s">
        <v>416</v>
      </c>
      <c r="D1415" s="2" t="s">
        <v>755</v>
      </c>
      <c r="E1415" s="2" t="s">
        <v>78</v>
      </c>
      <c r="F1415" s="2">
        <v>36712</v>
      </c>
      <c r="G1415" s="2" t="s">
        <v>19</v>
      </c>
      <c r="H1415" s="2" t="s">
        <v>17</v>
      </c>
      <c r="I1415" s="2" t="s">
        <v>132</v>
      </c>
      <c r="J1415" s="2" t="s">
        <v>1080</v>
      </c>
      <c r="K1415" s="2"/>
      <c r="L1415" s="2" t="s">
        <v>19</v>
      </c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 t="s">
        <v>3162</v>
      </c>
      <c r="AH1415" s="2"/>
    </row>
    <row r="1416" spans="1:34" x14ac:dyDescent="0.25">
      <c r="A1416" s="2">
        <v>339267</v>
      </c>
      <c r="B1416" s="2" t="s">
        <v>1714</v>
      </c>
      <c r="C1416" s="2" t="s">
        <v>357</v>
      </c>
      <c r="D1416" s="2" t="s">
        <v>238</v>
      </c>
      <c r="E1416" s="2" t="s">
        <v>78</v>
      </c>
      <c r="F1416" s="2">
        <v>35796</v>
      </c>
      <c r="G1416" s="2" t="s">
        <v>398</v>
      </c>
      <c r="H1416" s="2" t="s">
        <v>17</v>
      </c>
      <c r="I1416" s="2" t="s">
        <v>132</v>
      </c>
      <c r="J1416" s="2" t="s">
        <v>1080</v>
      </c>
      <c r="K1416" s="2"/>
      <c r="L1416" s="2" t="s">
        <v>19</v>
      </c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G1416" s="2" t="s">
        <v>3162</v>
      </c>
      <c r="AH1416" s="2"/>
    </row>
    <row r="1417" spans="1:34" x14ac:dyDescent="0.25">
      <c r="A1417" s="2">
        <v>339289</v>
      </c>
      <c r="B1417" s="2" t="s">
        <v>2229</v>
      </c>
      <c r="C1417" s="2" t="s">
        <v>228</v>
      </c>
      <c r="D1417" s="2" t="s">
        <v>223</v>
      </c>
      <c r="E1417" s="2" t="s">
        <v>77</v>
      </c>
      <c r="F1417" s="2">
        <v>36983</v>
      </c>
      <c r="G1417" s="2" t="s">
        <v>19</v>
      </c>
      <c r="H1417" s="2" t="s">
        <v>17</v>
      </c>
      <c r="I1417" s="2" t="s">
        <v>132</v>
      </c>
      <c r="J1417" s="2" t="s">
        <v>1080</v>
      </c>
      <c r="K1417" s="2"/>
      <c r="L1417" s="2" t="s">
        <v>31</v>
      </c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 t="s">
        <v>3162</v>
      </c>
      <c r="AF1417" s="2" t="s">
        <v>3162</v>
      </c>
      <c r="AG1417" s="2" t="s">
        <v>3162</v>
      </c>
      <c r="AH1417" s="2"/>
    </row>
    <row r="1418" spans="1:34" x14ac:dyDescent="0.25">
      <c r="A1418" s="2">
        <v>339305</v>
      </c>
      <c r="B1418" s="2" t="s">
        <v>3077</v>
      </c>
      <c r="C1418" s="2" t="s">
        <v>493</v>
      </c>
      <c r="D1418" s="2" t="s">
        <v>566</v>
      </c>
      <c r="E1418" s="2" t="s">
        <v>77</v>
      </c>
      <c r="F1418" s="2">
        <v>32739</v>
      </c>
      <c r="G1418" s="2" t="s">
        <v>1328</v>
      </c>
      <c r="H1418" s="2" t="s">
        <v>17</v>
      </c>
      <c r="I1418" s="2" t="s">
        <v>132</v>
      </c>
      <c r="J1418" s="2" t="s">
        <v>1080</v>
      </c>
      <c r="K1418" s="2">
        <v>2008</v>
      </c>
      <c r="L1418" s="2" t="s">
        <v>19</v>
      </c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 t="s">
        <v>3162</v>
      </c>
      <c r="AG1418" s="2" t="s">
        <v>3162</v>
      </c>
      <c r="AH1418" s="2"/>
    </row>
    <row r="1419" spans="1:34" x14ac:dyDescent="0.25">
      <c r="A1419" s="2">
        <v>339316</v>
      </c>
      <c r="B1419" s="2" t="s">
        <v>2193</v>
      </c>
      <c r="C1419" s="2" t="s">
        <v>481</v>
      </c>
      <c r="D1419" s="2" t="s">
        <v>254</v>
      </c>
      <c r="E1419" s="2" t="s">
        <v>77</v>
      </c>
      <c r="F1419" s="2">
        <v>32774</v>
      </c>
      <c r="G1419" s="2" t="s">
        <v>2194</v>
      </c>
      <c r="H1419" s="2" t="s">
        <v>17</v>
      </c>
      <c r="I1419" s="2" t="s">
        <v>132</v>
      </c>
      <c r="J1419" s="2" t="s">
        <v>15</v>
      </c>
      <c r="K1419" s="2">
        <v>2007</v>
      </c>
      <c r="L1419" s="2" t="s">
        <v>62</v>
      </c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 t="s">
        <v>3162</v>
      </c>
      <c r="AG1419" s="2" t="s">
        <v>3162</v>
      </c>
      <c r="AH1419" s="2"/>
    </row>
    <row r="1420" spans="1:34" x14ac:dyDescent="0.25">
      <c r="A1420" s="2">
        <v>339390</v>
      </c>
      <c r="B1420" s="2" t="s">
        <v>3080</v>
      </c>
      <c r="C1420" s="2" t="s">
        <v>247</v>
      </c>
      <c r="D1420" s="2" t="s">
        <v>2746</v>
      </c>
      <c r="E1420" s="2" t="s">
        <v>77</v>
      </c>
      <c r="F1420" s="2">
        <v>29226</v>
      </c>
      <c r="G1420" s="2" t="s">
        <v>1306</v>
      </c>
      <c r="H1420" s="2" t="s">
        <v>17</v>
      </c>
      <c r="I1420" s="2" t="s">
        <v>132</v>
      </c>
      <c r="J1420" s="2" t="s">
        <v>1080</v>
      </c>
      <c r="K1420" s="2">
        <v>2011</v>
      </c>
      <c r="L1420" s="2" t="s">
        <v>68</v>
      </c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 t="s">
        <v>3162</v>
      </c>
      <c r="AG1420" s="2" t="s">
        <v>3162</v>
      </c>
      <c r="AH1420" s="2"/>
    </row>
    <row r="1421" spans="1:34" x14ac:dyDescent="0.25">
      <c r="A1421" s="2">
        <v>339393</v>
      </c>
      <c r="B1421" s="2" t="s">
        <v>2711</v>
      </c>
      <c r="C1421" s="2" t="s">
        <v>249</v>
      </c>
      <c r="D1421" s="2" t="s">
        <v>353</v>
      </c>
      <c r="E1421" s="2" t="s">
        <v>77</v>
      </c>
      <c r="F1421" s="2">
        <v>34940</v>
      </c>
      <c r="G1421" s="2" t="s">
        <v>19</v>
      </c>
      <c r="H1421" s="2" t="s">
        <v>17</v>
      </c>
      <c r="I1421" s="2" t="s">
        <v>132</v>
      </c>
      <c r="J1421" s="2" t="s">
        <v>15</v>
      </c>
      <c r="K1421" s="2">
        <v>2012</v>
      </c>
      <c r="L1421" s="2" t="s">
        <v>19</v>
      </c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G1421" s="2" t="s">
        <v>3162</v>
      </c>
      <c r="AH1421" s="2"/>
    </row>
    <row r="1422" spans="1:34" x14ac:dyDescent="0.25">
      <c r="A1422" s="2">
        <v>339400</v>
      </c>
      <c r="B1422" s="2" t="s">
        <v>1447</v>
      </c>
      <c r="C1422" s="2" t="s">
        <v>508</v>
      </c>
      <c r="D1422" s="2" t="s">
        <v>291</v>
      </c>
      <c r="E1422" s="2" t="s">
        <v>77</v>
      </c>
      <c r="F1422" s="2">
        <v>35462</v>
      </c>
      <c r="G1422" s="2"/>
      <c r="H1422" s="2" t="s">
        <v>17</v>
      </c>
      <c r="I1422" s="2" t="s">
        <v>132</v>
      </c>
      <c r="J1422" s="2" t="s">
        <v>1080</v>
      </c>
      <c r="K1422" s="2"/>
      <c r="L1422" s="2" t="s">
        <v>19</v>
      </c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  <c r="AF1422" s="2" t="s">
        <v>3162</v>
      </c>
      <c r="AG1422" s="2" t="s">
        <v>3162</v>
      </c>
      <c r="AH1422" s="2"/>
    </row>
    <row r="1423" spans="1:34" x14ac:dyDescent="0.25">
      <c r="A1423" s="2">
        <v>339435</v>
      </c>
      <c r="B1423" s="2" t="s">
        <v>3083</v>
      </c>
      <c r="C1423" s="2" t="s">
        <v>334</v>
      </c>
      <c r="D1423" s="2" t="s">
        <v>473</v>
      </c>
      <c r="E1423" s="2" t="s">
        <v>77</v>
      </c>
      <c r="F1423" s="2">
        <v>34079</v>
      </c>
      <c r="G1423" s="2" t="s">
        <v>19</v>
      </c>
      <c r="H1423" s="2" t="s">
        <v>17</v>
      </c>
      <c r="I1423" s="2" t="s">
        <v>132</v>
      </c>
      <c r="J1423" s="2" t="s">
        <v>15</v>
      </c>
      <c r="K1423" s="2">
        <v>2011</v>
      </c>
      <c r="L1423" s="2" t="s">
        <v>19</v>
      </c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G1423" s="2" t="s">
        <v>3162</v>
      </c>
      <c r="AH1423" s="2"/>
    </row>
    <row r="1424" spans="1:34" x14ac:dyDescent="0.25">
      <c r="A1424" s="2">
        <v>339439</v>
      </c>
      <c r="B1424" s="2" t="s">
        <v>2121</v>
      </c>
      <c r="C1424" s="2" t="s">
        <v>860</v>
      </c>
      <c r="D1424" s="2" t="s">
        <v>2122</v>
      </c>
      <c r="E1424" s="2" t="s">
        <v>78</v>
      </c>
      <c r="F1424" s="2">
        <v>35431</v>
      </c>
      <c r="G1424" s="2" t="s">
        <v>719</v>
      </c>
      <c r="H1424" s="2" t="s">
        <v>17</v>
      </c>
      <c r="I1424" s="2" t="s">
        <v>132</v>
      </c>
      <c r="J1424" s="2" t="s">
        <v>1080</v>
      </c>
      <c r="K1424" s="2">
        <v>2014</v>
      </c>
      <c r="L1424" s="2" t="s">
        <v>41</v>
      </c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  <c r="AG1424" s="2" t="s">
        <v>3162</v>
      </c>
      <c r="AH1424" s="2"/>
    </row>
    <row r="1425" spans="1:34" x14ac:dyDescent="0.25">
      <c r="A1425" s="2">
        <v>339442</v>
      </c>
      <c r="B1425" s="2" t="s">
        <v>3105</v>
      </c>
      <c r="C1425" s="2" t="s">
        <v>593</v>
      </c>
      <c r="D1425" s="2" t="s">
        <v>308</v>
      </c>
      <c r="E1425" s="2" t="s">
        <v>78</v>
      </c>
      <c r="F1425" s="2">
        <v>37171</v>
      </c>
      <c r="G1425" s="2" t="s">
        <v>19</v>
      </c>
      <c r="H1425" s="2" t="s">
        <v>17</v>
      </c>
      <c r="I1425" s="2" t="s">
        <v>132</v>
      </c>
      <c r="J1425" s="2" t="s">
        <v>15</v>
      </c>
      <c r="K1425" s="2">
        <v>2019</v>
      </c>
      <c r="L1425" s="2" t="s">
        <v>19</v>
      </c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G1425" s="2" t="s">
        <v>3162</v>
      </c>
      <c r="AH1425" s="2"/>
    </row>
    <row r="1426" spans="1:34" x14ac:dyDescent="0.25">
      <c r="A1426" s="2">
        <v>339520</v>
      </c>
      <c r="B1426" s="2" t="s">
        <v>859</v>
      </c>
      <c r="C1426" s="2" t="s">
        <v>357</v>
      </c>
      <c r="D1426" s="2" t="s">
        <v>465</v>
      </c>
      <c r="E1426" s="2" t="s">
        <v>78</v>
      </c>
      <c r="F1426" s="2">
        <v>32908</v>
      </c>
      <c r="G1426" s="2" t="s">
        <v>616</v>
      </c>
      <c r="H1426" s="2" t="s">
        <v>17</v>
      </c>
      <c r="I1426" s="2" t="s">
        <v>132</v>
      </c>
      <c r="J1426" s="2" t="s">
        <v>1080</v>
      </c>
      <c r="K1426" s="2">
        <v>2007</v>
      </c>
      <c r="L1426" s="2" t="s">
        <v>41</v>
      </c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  <c r="AG1426" s="2" t="s">
        <v>3162</v>
      </c>
      <c r="AH1426" s="2"/>
    </row>
    <row r="1427" spans="1:34" x14ac:dyDescent="0.25">
      <c r="A1427" s="2">
        <v>339535</v>
      </c>
      <c r="B1427" s="2" t="s">
        <v>2474</v>
      </c>
      <c r="C1427" s="2" t="s">
        <v>228</v>
      </c>
      <c r="D1427" s="2" t="s">
        <v>1165</v>
      </c>
      <c r="E1427" s="2" t="s">
        <v>78</v>
      </c>
      <c r="F1427" s="2">
        <v>30755</v>
      </c>
      <c r="G1427" s="2" t="s">
        <v>19</v>
      </c>
      <c r="H1427" s="2" t="s">
        <v>17</v>
      </c>
      <c r="I1427" s="2" t="s">
        <v>132</v>
      </c>
      <c r="J1427" s="2" t="s">
        <v>1080</v>
      </c>
      <c r="K1427" s="2">
        <v>2003</v>
      </c>
      <c r="L1427" s="2" t="s">
        <v>19</v>
      </c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  <c r="AG1427" s="2" t="s">
        <v>3162</v>
      </c>
      <c r="AH1427" s="2"/>
    </row>
    <row r="1428" spans="1:34" x14ac:dyDescent="0.25">
      <c r="A1428" s="2">
        <v>339564</v>
      </c>
      <c r="B1428" s="2" t="s">
        <v>2608</v>
      </c>
      <c r="C1428" s="2" t="s">
        <v>745</v>
      </c>
      <c r="D1428" s="2" t="s">
        <v>694</v>
      </c>
      <c r="E1428" s="2" t="s">
        <v>77</v>
      </c>
      <c r="F1428" s="2">
        <v>36265</v>
      </c>
      <c r="G1428" s="2" t="s">
        <v>19</v>
      </c>
      <c r="H1428" s="2" t="s">
        <v>17</v>
      </c>
      <c r="I1428" s="2" t="s">
        <v>132</v>
      </c>
      <c r="J1428" s="2" t="s">
        <v>1080</v>
      </c>
      <c r="K1428" s="2"/>
      <c r="L1428" s="2" t="s">
        <v>19</v>
      </c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 t="s">
        <v>3162</v>
      </c>
      <c r="AF1428" s="2" t="s">
        <v>3162</v>
      </c>
      <c r="AG1428" s="2" t="s">
        <v>3162</v>
      </c>
      <c r="AH1428" s="2"/>
    </row>
    <row r="1429" spans="1:34" x14ac:dyDescent="0.25">
      <c r="A1429" s="2">
        <v>339577</v>
      </c>
      <c r="B1429" s="2" t="s">
        <v>3154</v>
      </c>
      <c r="C1429" s="2" t="s">
        <v>3155</v>
      </c>
      <c r="D1429" s="2" t="s">
        <v>3136</v>
      </c>
      <c r="E1429" s="2"/>
      <c r="F1429" s="2"/>
      <c r="G1429" s="2"/>
      <c r="H1429" s="2"/>
      <c r="I1429" s="2" t="s">
        <v>132</v>
      </c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 t="s">
        <v>3162</v>
      </c>
      <c r="AF1429" s="2" t="s">
        <v>3162</v>
      </c>
      <c r="AG1429" s="2" t="s">
        <v>3162</v>
      </c>
      <c r="AH1429" s="2"/>
    </row>
    <row r="1430" spans="1:34" x14ac:dyDescent="0.25">
      <c r="A1430" s="2">
        <v>339578</v>
      </c>
      <c r="B1430" s="2" t="s">
        <v>3152</v>
      </c>
      <c r="C1430" s="2" t="s">
        <v>283</v>
      </c>
      <c r="D1430" s="2" t="s">
        <v>421</v>
      </c>
      <c r="E1430" s="2"/>
      <c r="F1430" s="2"/>
      <c r="G1430" s="2"/>
      <c r="H1430" s="2"/>
      <c r="I1430" s="2" t="s">
        <v>132</v>
      </c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 t="s">
        <v>3162</v>
      </c>
      <c r="X1430" s="2" t="s">
        <v>3162</v>
      </c>
      <c r="Y1430" s="2" t="s">
        <v>3162</v>
      </c>
      <c r="Z1430" s="2" t="s">
        <v>3162</v>
      </c>
      <c r="AA1430" s="2" t="s">
        <v>3162</v>
      </c>
      <c r="AB1430" s="2" t="s">
        <v>3162</v>
      </c>
      <c r="AC1430" s="2" t="s">
        <v>3162</v>
      </c>
      <c r="AD1430" s="2" t="s">
        <v>3162</v>
      </c>
      <c r="AE1430" s="2" t="s">
        <v>3162</v>
      </c>
      <c r="AF1430" s="2" t="s">
        <v>3162</v>
      </c>
      <c r="AG1430" s="2" t="s">
        <v>3162</v>
      </c>
      <c r="AH1430" s="2"/>
    </row>
    <row r="1431" spans="1:34" x14ac:dyDescent="0.25">
      <c r="A1431" s="2">
        <v>339581</v>
      </c>
      <c r="B1431" s="2" t="s">
        <v>3161</v>
      </c>
      <c r="C1431" s="2" t="s">
        <v>658</v>
      </c>
      <c r="D1431" s="2" t="s">
        <v>883</v>
      </c>
      <c r="E1431" s="2"/>
      <c r="F1431" s="2"/>
      <c r="G1431" s="2"/>
      <c r="H1431" s="2"/>
      <c r="I1431" s="2" t="s">
        <v>132</v>
      </c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G1431" s="2" t="s">
        <v>3162</v>
      </c>
      <c r="AH1431" s="2"/>
    </row>
    <row r="1432" spans="1:34" x14ac:dyDescent="0.25">
      <c r="A1432" s="2">
        <v>339586</v>
      </c>
      <c r="B1432" s="2" t="s">
        <v>3159</v>
      </c>
      <c r="C1432" s="2" t="s">
        <v>316</v>
      </c>
      <c r="D1432" s="2" t="s">
        <v>638</v>
      </c>
      <c r="E1432" s="2"/>
      <c r="F1432" s="2"/>
      <c r="G1432" s="2"/>
      <c r="H1432" s="2"/>
      <c r="I1432" s="2" t="s">
        <v>132</v>
      </c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 t="s">
        <v>3162</v>
      </c>
      <c r="AG1432" s="2" t="s">
        <v>3162</v>
      </c>
      <c r="AH1432" s="2"/>
    </row>
    <row r="1433" spans="1:34" x14ac:dyDescent="0.25">
      <c r="A1433" s="2">
        <v>339595</v>
      </c>
      <c r="B1433" s="2" t="s">
        <v>3145</v>
      </c>
      <c r="C1433" s="2" t="s">
        <v>628</v>
      </c>
      <c r="D1433" s="2" t="s">
        <v>1737</v>
      </c>
      <c r="E1433" s="2"/>
      <c r="F1433" s="2"/>
      <c r="G1433" s="2"/>
      <c r="H1433" s="2"/>
      <c r="I1433" s="2" t="s">
        <v>132</v>
      </c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 t="s">
        <v>3162</v>
      </c>
      <c r="AG1433" s="2" t="s">
        <v>3162</v>
      </c>
      <c r="AH1433" s="2"/>
    </row>
    <row r="1434" spans="1:34" x14ac:dyDescent="0.25">
      <c r="A1434" s="2">
        <v>339606</v>
      </c>
      <c r="B1434" s="2" t="s">
        <v>3146</v>
      </c>
      <c r="C1434" s="2" t="s">
        <v>601</v>
      </c>
      <c r="D1434" s="2" t="s">
        <v>927</v>
      </c>
      <c r="E1434" s="2"/>
      <c r="F1434" s="2"/>
      <c r="G1434" s="2"/>
      <c r="H1434" s="2"/>
      <c r="I1434" s="2" t="s">
        <v>132</v>
      </c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 t="s">
        <v>3162</v>
      </c>
      <c r="AF1434" s="2" t="s">
        <v>3162</v>
      </c>
      <c r="AG1434" s="2" t="s">
        <v>3162</v>
      </c>
      <c r="AH1434" s="2"/>
    </row>
    <row r="1435" spans="1:34" x14ac:dyDescent="0.25">
      <c r="A1435" s="2">
        <v>339616</v>
      </c>
      <c r="B1435" s="2" t="s">
        <v>3158</v>
      </c>
      <c r="C1435" s="2" t="s">
        <v>247</v>
      </c>
      <c r="D1435" s="2" t="s">
        <v>468</v>
      </c>
      <c r="E1435" s="2"/>
      <c r="F1435" s="2"/>
      <c r="G1435" s="2"/>
      <c r="H1435" s="2"/>
      <c r="I1435" s="2" t="s">
        <v>132</v>
      </c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 t="s">
        <v>3162</v>
      </c>
      <c r="AF1435" s="2" t="s">
        <v>3162</v>
      </c>
      <c r="AG1435" s="2" t="s">
        <v>3162</v>
      </c>
      <c r="AH1435" s="2"/>
    </row>
    <row r="1436" spans="1:34" x14ac:dyDescent="0.25">
      <c r="A1436" s="2">
        <v>339617</v>
      </c>
      <c r="B1436" s="2" t="s">
        <v>3153</v>
      </c>
      <c r="C1436" s="2" t="s">
        <v>281</v>
      </c>
      <c r="D1436" s="2" t="s">
        <v>591</v>
      </c>
      <c r="E1436" s="2"/>
      <c r="F1436" s="2"/>
      <c r="G1436" s="2"/>
      <c r="H1436" s="2"/>
      <c r="I1436" s="2" t="s">
        <v>132</v>
      </c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 t="s">
        <v>3162</v>
      </c>
      <c r="AF1436" s="2" t="s">
        <v>3162</v>
      </c>
      <c r="AG1436" s="2" t="s">
        <v>3162</v>
      </c>
      <c r="AH1436" s="2"/>
    </row>
    <row r="1437" spans="1:34" x14ac:dyDescent="0.25">
      <c r="A1437" s="2">
        <v>339627</v>
      </c>
      <c r="B1437" s="2" t="s">
        <v>3401</v>
      </c>
      <c r="C1437" s="2" t="s">
        <v>321</v>
      </c>
      <c r="D1437" s="2" t="s">
        <v>268</v>
      </c>
      <c r="E1437" s="2"/>
      <c r="F1437" s="2"/>
      <c r="G1437" s="2"/>
      <c r="H1437" s="2"/>
      <c r="I1437" s="2" t="s">
        <v>132</v>
      </c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 t="s">
        <v>3162</v>
      </c>
      <c r="AH1437" s="2"/>
    </row>
    <row r="1438" spans="1:34" x14ac:dyDescent="0.25">
      <c r="A1438" s="2">
        <v>339716</v>
      </c>
      <c r="B1438" s="2" t="s">
        <v>3357</v>
      </c>
      <c r="C1438" s="2" t="s">
        <v>451</v>
      </c>
      <c r="D1438" s="2" t="s">
        <v>219</v>
      </c>
      <c r="E1438" s="2"/>
      <c r="F1438" s="2"/>
      <c r="G1438" s="2"/>
      <c r="H1438" s="2"/>
      <c r="I1438" s="2" t="s">
        <v>132</v>
      </c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G1438" s="2" t="s">
        <v>3162</v>
      </c>
      <c r="AH1438" s="2"/>
    </row>
    <row r="1439" spans="1:34" x14ac:dyDescent="0.25">
      <c r="A1439" s="2">
        <v>339808</v>
      </c>
      <c r="B1439" s="2" t="s">
        <v>3318</v>
      </c>
      <c r="C1439" s="2" t="s">
        <v>247</v>
      </c>
      <c r="D1439" s="2" t="s">
        <v>825</v>
      </c>
      <c r="E1439" s="2"/>
      <c r="F1439" s="2"/>
      <c r="G1439" s="2"/>
      <c r="H1439" s="2"/>
      <c r="I1439" s="2" t="s">
        <v>132</v>
      </c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 t="s">
        <v>3162</v>
      </c>
      <c r="AH1439" s="2"/>
    </row>
    <row r="1440" spans="1:34" x14ac:dyDescent="0.25">
      <c r="A1440" s="2">
        <v>339818</v>
      </c>
      <c r="B1440" s="2" t="s">
        <v>3313</v>
      </c>
      <c r="C1440" s="2" t="s">
        <v>798</v>
      </c>
      <c r="D1440" s="2" t="s">
        <v>2434</v>
      </c>
      <c r="E1440" s="2"/>
      <c r="F1440" s="2"/>
      <c r="G1440" s="2"/>
      <c r="H1440" s="2"/>
      <c r="I1440" s="2" t="s">
        <v>132</v>
      </c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 t="s">
        <v>3162</v>
      </c>
      <c r="AH1440" s="2"/>
    </row>
    <row r="1441" spans="1:34" x14ac:dyDescent="0.25">
      <c r="A1441" s="2">
        <v>340017</v>
      </c>
      <c r="B1441" s="2" t="s">
        <v>3236</v>
      </c>
      <c r="C1441" s="2" t="s">
        <v>850</v>
      </c>
      <c r="D1441" s="2" t="s">
        <v>750</v>
      </c>
      <c r="E1441" s="2"/>
      <c r="F1441" s="2"/>
      <c r="G1441" s="2"/>
      <c r="H1441" s="2"/>
      <c r="I1441" s="2" t="s">
        <v>132</v>
      </c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 t="s">
        <v>3162</v>
      </c>
      <c r="AH1441" s="2"/>
    </row>
    <row r="1442" spans="1:34" x14ac:dyDescent="0.25">
      <c r="A1442" s="2">
        <v>340106</v>
      </c>
      <c r="B1442" s="2" t="s">
        <v>3194</v>
      </c>
      <c r="C1442" s="2" t="s">
        <v>642</v>
      </c>
      <c r="D1442" s="2" t="s">
        <v>502</v>
      </c>
      <c r="E1442" s="2"/>
      <c r="F1442" s="2"/>
      <c r="G1442" s="2"/>
      <c r="H1442" s="2"/>
      <c r="I1442" s="2" t="s">
        <v>132</v>
      </c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G1442" s="2" t="s">
        <v>3162</v>
      </c>
      <c r="AH1442" s="2"/>
    </row>
    <row r="1443" spans="1:34" x14ac:dyDescent="0.25">
      <c r="A1443" s="2">
        <v>340129</v>
      </c>
      <c r="B1443" s="2" t="s">
        <v>3187</v>
      </c>
      <c r="C1443" s="2" t="s">
        <v>915</v>
      </c>
      <c r="D1443" s="2" t="s">
        <v>260</v>
      </c>
      <c r="E1443" s="2"/>
      <c r="F1443" s="2"/>
      <c r="G1443" s="2"/>
      <c r="H1443" s="2"/>
      <c r="I1443" s="2" t="s">
        <v>132</v>
      </c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  <c r="AF1443" s="2" t="s">
        <v>3162</v>
      </c>
      <c r="AG1443" s="2" t="s">
        <v>3162</v>
      </c>
      <c r="AH1443" s="2"/>
    </row>
    <row r="1444" spans="1:34" x14ac:dyDescent="0.25">
      <c r="A1444" s="2">
        <v>339561</v>
      </c>
      <c r="B1444" s="2" t="s">
        <v>2149</v>
      </c>
      <c r="C1444" s="2" t="s">
        <v>221</v>
      </c>
      <c r="D1444" s="2" t="s">
        <v>927</v>
      </c>
      <c r="E1444" s="2" t="s">
        <v>77</v>
      </c>
      <c r="F1444" s="2">
        <v>31126</v>
      </c>
      <c r="G1444" s="2" t="s">
        <v>2150</v>
      </c>
      <c r="H1444" s="2" t="s">
        <v>17</v>
      </c>
      <c r="I1444" s="2" t="s">
        <v>132</v>
      </c>
      <c r="J1444" s="2" t="s">
        <v>1080</v>
      </c>
      <c r="K1444" s="2"/>
      <c r="L1444" s="2" t="s">
        <v>62</v>
      </c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G1444" s="2"/>
      <c r="AH1444" s="2"/>
    </row>
    <row r="1445" spans="1:34" x14ac:dyDescent="0.25">
      <c r="A1445" s="2">
        <v>339683</v>
      </c>
      <c r="B1445" s="2" t="s">
        <v>3371</v>
      </c>
      <c r="C1445" s="2" t="s">
        <v>3372</v>
      </c>
      <c r="D1445" s="2" t="s">
        <v>2039</v>
      </c>
      <c r="E1445" s="2"/>
      <c r="F1445" s="2"/>
      <c r="G1445" s="2"/>
      <c r="H1445" s="2"/>
      <c r="I1445" s="2" t="s">
        <v>203</v>
      </c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  <c r="AH1445" s="2"/>
    </row>
    <row r="1446" spans="1:34" x14ac:dyDescent="0.25">
      <c r="A1446" s="2">
        <v>317595</v>
      </c>
      <c r="B1446" s="2" t="s">
        <v>3497</v>
      </c>
      <c r="C1446" s="2" t="s">
        <v>446</v>
      </c>
      <c r="D1446" s="2" t="s">
        <v>3498</v>
      </c>
      <c r="E1446" s="2"/>
      <c r="F1446" s="2"/>
      <c r="G1446" s="2"/>
      <c r="H1446" s="2"/>
      <c r="I1446" s="2" t="s">
        <v>203</v>
      </c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 t="s">
        <v>3184</v>
      </c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G1446" s="2"/>
      <c r="AH1446" s="2"/>
    </row>
    <row r="1447" spans="1:34" x14ac:dyDescent="0.25">
      <c r="A1447" s="2">
        <v>325207</v>
      </c>
      <c r="B1447" s="2" t="s">
        <v>1516</v>
      </c>
      <c r="C1447" s="2" t="s">
        <v>1415</v>
      </c>
      <c r="D1447" s="2" t="s">
        <v>476</v>
      </c>
      <c r="E1447" s="2"/>
      <c r="F1447" s="2"/>
      <c r="G1447" s="2"/>
      <c r="H1447" s="2"/>
      <c r="I1447" s="2" t="s">
        <v>203</v>
      </c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 t="s">
        <v>3184</v>
      </c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/>
      <c r="AH1447" s="2"/>
    </row>
    <row r="1448" spans="1:34" x14ac:dyDescent="0.25">
      <c r="A1448" s="2">
        <v>328129</v>
      </c>
      <c r="B1448" s="2" t="s">
        <v>3436</v>
      </c>
      <c r="C1448" s="2" t="s">
        <v>224</v>
      </c>
      <c r="D1448" s="2" t="s">
        <v>790</v>
      </c>
      <c r="E1448" s="2"/>
      <c r="F1448" s="2"/>
      <c r="G1448" s="2"/>
      <c r="H1448" s="2"/>
      <c r="I1448" s="2" t="s">
        <v>203</v>
      </c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 t="s">
        <v>3184</v>
      </c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G1448" s="2"/>
      <c r="AH1448" s="2"/>
    </row>
    <row r="1449" spans="1:34" x14ac:dyDescent="0.25">
      <c r="A1449" s="2">
        <v>332079</v>
      </c>
      <c r="B1449" s="2" t="s">
        <v>3419</v>
      </c>
      <c r="C1449" s="2" t="s">
        <v>540</v>
      </c>
      <c r="D1449" s="2" t="s">
        <v>3420</v>
      </c>
      <c r="E1449" s="2"/>
      <c r="F1449" s="2"/>
      <c r="G1449" s="2"/>
      <c r="H1449" s="2"/>
      <c r="I1449" s="2" t="s">
        <v>203</v>
      </c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 t="s">
        <v>3184</v>
      </c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  <c r="AH1449" s="2"/>
    </row>
    <row r="1450" spans="1:34" x14ac:dyDescent="0.25">
      <c r="A1450" s="2">
        <v>323112</v>
      </c>
      <c r="B1450" s="2" t="s">
        <v>3133</v>
      </c>
      <c r="C1450" s="2" t="s">
        <v>228</v>
      </c>
      <c r="D1450" s="2" t="s">
        <v>3478</v>
      </c>
      <c r="E1450" s="2"/>
      <c r="F1450" s="2"/>
      <c r="G1450" s="2"/>
      <c r="H1450" s="2"/>
      <c r="I1450" s="2" t="s">
        <v>203</v>
      </c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 t="s">
        <v>3185</v>
      </c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  <c r="AH1450" s="2"/>
    </row>
    <row r="1451" spans="1:34" x14ac:dyDescent="0.25">
      <c r="A1451" s="2">
        <v>328284</v>
      </c>
      <c r="B1451" s="2" t="s">
        <v>3435</v>
      </c>
      <c r="C1451" s="2" t="s">
        <v>244</v>
      </c>
      <c r="D1451" s="2" t="s">
        <v>640</v>
      </c>
      <c r="E1451" s="2"/>
      <c r="F1451" s="2"/>
      <c r="G1451" s="2"/>
      <c r="H1451" s="2"/>
      <c r="I1451" s="2" t="s">
        <v>203</v>
      </c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 t="s">
        <v>3185</v>
      </c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G1451" s="2"/>
      <c r="AH1451" s="2"/>
    </row>
    <row r="1452" spans="1:34" x14ac:dyDescent="0.25">
      <c r="A1452" s="2">
        <v>338735</v>
      </c>
      <c r="B1452" s="2" t="s">
        <v>2282</v>
      </c>
      <c r="C1452" s="2" t="s">
        <v>371</v>
      </c>
      <c r="D1452" s="2" t="s">
        <v>2283</v>
      </c>
      <c r="E1452" s="2" t="s">
        <v>78</v>
      </c>
      <c r="F1452" s="2">
        <v>30909</v>
      </c>
      <c r="G1452" s="2" t="s">
        <v>408</v>
      </c>
      <c r="H1452" s="2" t="s">
        <v>17</v>
      </c>
      <c r="I1452" s="2" t="s">
        <v>203</v>
      </c>
      <c r="J1452" s="2" t="s">
        <v>1080</v>
      </c>
      <c r="K1452" s="2"/>
      <c r="L1452" s="2" t="s">
        <v>31</v>
      </c>
      <c r="M1452" s="2"/>
      <c r="N1452" s="2"/>
      <c r="O1452" s="2"/>
      <c r="P1452" s="2"/>
      <c r="Q1452" s="2"/>
      <c r="R1452" s="2"/>
      <c r="S1452" s="2"/>
      <c r="T1452" s="2"/>
      <c r="U1452" s="2"/>
      <c r="V1452" s="2" t="s">
        <v>3525</v>
      </c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/>
      <c r="AH1452" s="2"/>
    </row>
    <row r="1453" spans="1:34" x14ac:dyDescent="0.25">
      <c r="A1453" s="2">
        <v>326302</v>
      </c>
      <c r="B1453" s="2" t="s">
        <v>3449</v>
      </c>
      <c r="C1453" s="2" t="s">
        <v>228</v>
      </c>
      <c r="D1453" s="2" t="s">
        <v>3450</v>
      </c>
      <c r="E1453" s="2"/>
      <c r="F1453" s="2"/>
      <c r="G1453" s="2"/>
      <c r="H1453" s="2"/>
      <c r="I1453" s="2" t="s">
        <v>203</v>
      </c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 t="s">
        <v>3181</v>
      </c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  <c r="AH1453" s="2"/>
    </row>
    <row r="1454" spans="1:34" x14ac:dyDescent="0.25">
      <c r="A1454" s="2">
        <v>328126</v>
      </c>
      <c r="B1454" s="2" t="s">
        <v>2026</v>
      </c>
      <c r="C1454" s="2" t="s">
        <v>314</v>
      </c>
      <c r="D1454" s="2" t="s">
        <v>2027</v>
      </c>
      <c r="E1454" s="2" t="s">
        <v>77</v>
      </c>
      <c r="F1454" s="2">
        <v>35491</v>
      </c>
      <c r="G1454" s="2" t="s">
        <v>19</v>
      </c>
      <c r="H1454" s="2" t="s">
        <v>17</v>
      </c>
      <c r="I1454" s="2" t="s">
        <v>203</v>
      </c>
      <c r="J1454" s="2" t="s">
        <v>15</v>
      </c>
      <c r="K1454" s="2"/>
      <c r="L1454" s="2" t="s">
        <v>19</v>
      </c>
      <c r="M1454" s="2"/>
      <c r="N1454" s="2"/>
      <c r="O1454" s="2"/>
      <c r="P1454" s="2"/>
      <c r="Q1454" s="2"/>
      <c r="R1454" s="2"/>
      <c r="S1454" s="2"/>
      <c r="T1454" s="2"/>
      <c r="U1454" s="2"/>
      <c r="V1454" s="2" t="s">
        <v>3181</v>
      </c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G1454" s="2"/>
      <c r="AH1454" s="2"/>
    </row>
    <row r="1455" spans="1:34" x14ac:dyDescent="0.25">
      <c r="A1455" s="2">
        <v>333885</v>
      </c>
      <c r="B1455" s="2" t="s">
        <v>3409</v>
      </c>
      <c r="C1455" s="2" t="s">
        <v>259</v>
      </c>
      <c r="D1455" s="2" t="s">
        <v>3410</v>
      </c>
      <c r="E1455" s="2"/>
      <c r="F1455" s="2"/>
      <c r="G1455" s="2"/>
      <c r="H1455" s="2"/>
      <c r="I1455" s="2" t="s">
        <v>203</v>
      </c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 t="s">
        <v>3181</v>
      </c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  <c r="AH1455" s="2"/>
    </row>
    <row r="1456" spans="1:34" x14ac:dyDescent="0.25">
      <c r="A1456" s="2">
        <v>333970</v>
      </c>
      <c r="B1456" s="2" t="s">
        <v>3408</v>
      </c>
      <c r="C1456" s="2" t="s">
        <v>244</v>
      </c>
      <c r="D1456" s="2" t="s">
        <v>1433</v>
      </c>
      <c r="E1456" s="2"/>
      <c r="F1456" s="2"/>
      <c r="G1456" s="2"/>
      <c r="H1456" s="2"/>
      <c r="I1456" s="2" t="s">
        <v>203</v>
      </c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 t="s">
        <v>3181</v>
      </c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  <c r="AH1456" s="2"/>
    </row>
    <row r="1457" spans="1:34" x14ac:dyDescent="0.25">
      <c r="A1457" s="2">
        <v>334027</v>
      </c>
      <c r="B1457" s="2" t="s">
        <v>3406</v>
      </c>
      <c r="C1457" s="2" t="s">
        <v>3407</v>
      </c>
      <c r="D1457" s="2" t="s">
        <v>531</v>
      </c>
      <c r="E1457" s="2"/>
      <c r="F1457" s="2"/>
      <c r="G1457" s="2"/>
      <c r="H1457" s="2"/>
      <c r="I1457" s="2" t="s">
        <v>203</v>
      </c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 t="s">
        <v>3181</v>
      </c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  <c r="AH1457" s="2"/>
    </row>
    <row r="1458" spans="1:34" x14ac:dyDescent="0.25">
      <c r="A1458" s="2">
        <v>335130</v>
      </c>
      <c r="B1458" s="2" t="s">
        <v>1874</v>
      </c>
      <c r="C1458" s="2" t="s">
        <v>247</v>
      </c>
      <c r="D1458" s="2" t="s">
        <v>948</v>
      </c>
      <c r="E1458" s="2" t="s">
        <v>78</v>
      </c>
      <c r="F1458" s="2">
        <v>33612</v>
      </c>
      <c r="G1458" s="2" t="s">
        <v>19</v>
      </c>
      <c r="H1458" s="2" t="s">
        <v>17</v>
      </c>
      <c r="I1458" s="2" t="s">
        <v>203</v>
      </c>
      <c r="J1458" s="2" t="s">
        <v>1080</v>
      </c>
      <c r="K1458" s="2"/>
      <c r="L1458" s="2" t="s">
        <v>31</v>
      </c>
      <c r="M1458" s="2"/>
      <c r="N1458" s="2"/>
      <c r="O1458" s="2"/>
      <c r="P1458" s="2"/>
      <c r="Q1458" s="2"/>
      <c r="R1458" s="2"/>
      <c r="S1458" s="2"/>
      <c r="T1458" s="2"/>
      <c r="U1458" s="2"/>
      <c r="V1458" s="2" t="s">
        <v>3182</v>
      </c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  <c r="AH1458" s="2"/>
    </row>
    <row r="1459" spans="1:34" x14ac:dyDescent="0.25">
      <c r="A1459" s="2">
        <v>308178</v>
      </c>
      <c r="B1459" s="2" t="s">
        <v>3512</v>
      </c>
      <c r="C1459" s="2" t="s">
        <v>247</v>
      </c>
      <c r="D1459" s="2" t="s">
        <v>308</v>
      </c>
      <c r="E1459" s="2"/>
      <c r="F1459" s="2"/>
      <c r="G1459" s="2"/>
      <c r="H1459" s="2"/>
      <c r="I1459" s="2" t="s">
        <v>203</v>
      </c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 t="s">
        <v>3180</v>
      </c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  <c r="AH1459" s="2"/>
    </row>
    <row r="1460" spans="1:34" x14ac:dyDescent="0.25">
      <c r="A1460" s="2">
        <v>334304</v>
      </c>
      <c r="B1460" s="2" t="s">
        <v>3405</v>
      </c>
      <c r="C1460" s="2" t="s">
        <v>312</v>
      </c>
      <c r="D1460" s="2" t="s">
        <v>308</v>
      </c>
      <c r="E1460" s="2"/>
      <c r="F1460" s="2"/>
      <c r="G1460" s="2"/>
      <c r="H1460" s="2"/>
      <c r="I1460" s="2" t="s">
        <v>203</v>
      </c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 t="s">
        <v>3180</v>
      </c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  <c r="AH1460" s="2"/>
    </row>
    <row r="1461" spans="1:34" x14ac:dyDescent="0.25">
      <c r="A1461" s="2">
        <v>336115</v>
      </c>
      <c r="B1461" s="2" t="s">
        <v>1739</v>
      </c>
      <c r="C1461" s="2" t="s">
        <v>266</v>
      </c>
      <c r="D1461" s="2" t="s">
        <v>767</v>
      </c>
      <c r="E1461" s="2" t="s">
        <v>77</v>
      </c>
      <c r="F1461" s="2">
        <v>36000</v>
      </c>
      <c r="G1461" s="2" t="s">
        <v>19</v>
      </c>
      <c r="H1461" s="2" t="s">
        <v>17</v>
      </c>
      <c r="I1461" s="2" t="s">
        <v>203</v>
      </c>
      <c r="J1461" s="2" t="s">
        <v>15</v>
      </c>
      <c r="K1461" s="2"/>
      <c r="L1461" s="2" t="s">
        <v>31</v>
      </c>
      <c r="M1461" s="2"/>
      <c r="N1461" s="2"/>
      <c r="O1461" s="2"/>
      <c r="P1461" s="2"/>
      <c r="Q1461" s="2"/>
      <c r="R1461" s="2"/>
      <c r="S1461" s="2"/>
      <c r="T1461" s="2"/>
      <c r="U1461" s="2"/>
      <c r="V1461" s="2" t="s">
        <v>3183</v>
      </c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  <c r="AH1461" s="2"/>
    </row>
    <row r="1462" spans="1:34" x14ac:dyDescent="0.25">
      <c r="A1462" s="2">
        <v>336666</v>
      </c>
      <c r="B1462" s="2" t="s">
        <v>3402</v>
      </c>
      <c r="C1462" s="2" t="s">
        <v>589</v>
      </c>
      <c r="D1462" s="2" t="s">
        <v>3132</v>
      </c>
      <c r="E1462" s="2"/>
      <c r="F1462" s="2"/>
      <c r="G1462" s="2"/>
      <c r="H1462" s="2"/>
      <c r="I1462" s="2" t="s">
        <v>203</v>
      </c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 t="s">
        <v>3183</v>
      </c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  <c r="AH1462" s="2"/>
    </row>
    <row r="1463" spans="1:34" x14ac:dyDescent="0.25">
      <c r="A1463" s="2">
        <v>337334</v>
      </c>
      <c r="B1463" s="2" t="s">
        <v>1909</v>
      </c>
      <c r="C1463" s="2" t="s">
        <v>1910</v>
      </c>
      <c r="D1463" s="2" t="s">
        <v>1911</v>
      </c>
      <c r="E1463" s="2" t="s">
        <v>77</v>
      </c>
      <c r="F1463" s="2">
        <v>32629</v>
      </c>
      <c r="G1463" s="2" t="s">
        <v>425</v>
      </c>
      <c r="H1463" s="2" t="s">
        <v>17</v>
      </c>
      <c r="I1463" s="2" t="s">
        <v>203</v>
      </c>
      <c r="J1463" s="2" t="s">
        <v>1080</v>
      </c>
      <c r="K1463" s="2"/>
      <c r="L1463" s="2" t="s">
        <v>59</v>
      </c>
      <c r="M1463" s="2"/>
      <c r="N1463" s="2"/>
      <c r="O1463" s="2"/>
      <c r="P1463" s="2"/>
      <c r="Q1463" s="2"/>
      <c r="R1463" s="2"/>
      <c r="S1463" s="2"/>
      <c r="T1463" s="2"/>
      <c r="U1463" s="2"/>
      <c r="V1463" s="2" t="s">
        <v>3176</v>
      </c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  <c r="AH1463" s="2"/>
    </row>
    <row r="1464" spans="1:34" x14ac:dyDescent="0.25">
      <c r="A1464" s="2">
        <v>337831</v>
      </c>
      <c r="B1464" s="2" t="s">
        <v>1492</v>
      </c>
      <c r="C1464" s="2" t="s">
        <v>558</v>
      </c>
      <c r="D1464" s="2" t="s">
        <v>700</v>
      </c>
      <c r="E1464" s="2" t="s">
        <v>77</v>
      </c>
      <c r="F1464" s="2"/>
      <c r="G1464" s="2"/>
      <c r="H1464" s="2" t="s">
        <v>17</v>
      </c>
      <c r="I1464" s="2" t="s">
        <v>203</v>
      </c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 t="s">
        <v>3176</v>
      </c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G1464" s="2"/>
      <c r="AH1464" s="2"/>
    </row>
    <row r="1465" spans="1:34" x14ac:dyDescent="0.25">
      <c r="A1465" s="2">
        <v>336553</v>
      </c>
      <c r="B1465" s="2" t="s">
        <v>2627</v>
      </c>
      <c r="C1465" s="2" t="s">
        <v>2628</v>
      </c>
      <c r="D1465" s="2" t="s">
        <v>308</v>
      </c>
      <c r="E1465" s="2" t="s">
        <v>78</v>
      </c>
      <c r="F1465" s="2">
        <v>31495</v>
      </c>
      <c r="G1465" s="2" t="s">
        <v>19</v>
      </c>
      <c r="H1465" s="2" t="s">
        <v>17</v>
      </c>
      <c r="I1465" s="2" t="s">
        <v>203</v>
      </c>
      <c r="J1465" s="2" t="s">
        <v>15</v>
      </c>
      <c r="K1465" s="2"/>
      <c r="L1465" s="2" t="s">
        <v>19</v>
      </c>
      <c r="M1465" s="2"/>
      <c r="N1465" s="2"/>
      <c r="O1465" s="2"/>
      <c r="P1465" s="2"/>
      <c r="Q1465" s="2"/>
      <c r="R1465" s="2"/>
      <c r="S1465" s="2"/>
      <c r="T1465" s="2"/>
      <c r="U1465" s="2"/>
      <c r="V1465" s="2" t="s">
        <v>3529</v>
      </c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  <c r="AH1465" s="2"/>
    </row>
    <row r="1466" spans="1:34" x14ac:dyDescent="0.25">
      <c r="A1466" s="2">
        <v>337721</v>
      </c>
      <c r="B1466" s="2" t="s">
        <v>2185</v>
      </c>
      <c r="C1466" s="2" t="s">
        <v>214</v>
      </c>
      <c r="D1466" s="2" t="s">
        <v>400</v>
      </c>
      <c r="E1466" s="2" t="s">
        <v>77</v>
      </c>
      <c r="F1466" s="2"/>
      <c r="G1466" s="2"/>
      <c r="H1466" s="2" t="s">
        <v>17</v>
      </c>
      <c r="I1466" s="2" t="s">
        <v>203</v>
      </c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 t="s">
        <v>3529</v>
      </c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  <c r="AH1466" s="2"/>
    </row>
    <row r="1467" spans="1:34" x14ac:dyDescent="0.25">
      <c r="A1467" s="2">
        <v>338071</v>
      </c>
      <c r="B1467" s="2" t="s">
        <v>2279</v>
      </c>
      <c r="C1467" s="2" t="s">
        <v>271</v>
      </c>
      <c r="D1467" s="2" t="s">
        <v>821</v>
      </c>
      <c r="E1467" s="2" t="s">
        <v>78</v>
      </c>
      <c r="F1467" s="2">
        <v>33055</v>
      </c>
      <c r="G1467" s="2" t="s">
        <v>2280</v>
      </c>
      <c r="H1467" s="2" t="s">
        <v>17</v>
      </c>
      <c r="I1467" s="2" t="s">
        <v>203</v>
      </c>
      <c r="J1467" s="2" t="s">
        <v>1080</v>
      </c>
      <c r="K1467" s="2"/>
      <c r="L1467" s="2" t="s">
        <v>19</v>
      </c>
      <c r="M1467" s="2"/>
      <c r="N1467" s="2"/>
      <c r="O1467" s="2"/>
      <c r="P1467" s="2"/>
      <c r="Q1467" s="2"/>
      <c r="R1467" s="2"/>
      <c r="S1467" s="2"/>
      <c r="T1467" s="2"/>
      <c r="U1467" s="2"/>
      <c r="V1467" s="2" t="s">
        <v>3529</v>
      </c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  <c r="AH1467" s="2"/>
    </row>
    <row r="1468" spans="1:34" x14ac:dyDescent="0.25">
      <c r="A1468" s="2">
        <v>327631</v>
      </c>
      <c r="B1468" s="2" t="s">
        <v>3441</v>
      </c>
      <c r="C1468" s="2" t="s">
        <v>392</v>
      </c>
      <c r="D1468" s="2" t="s">
        <v>693</v>
      </c>
      <c r="E1468" s="2"/>
      <c r="F1468" s="2"/>
      <c r="G1468" s="2"/>
      <c r="H1468" s="2"/>
      <c r="I1468" s="2" t="s">
        <v>203</v>
      </c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  <c r="AH1468" s="2"/>
    </row>
    <row r="1469" spans="1:34" x14ac:dyDescent="0.25">
      <c r="A1469" s="2">
        <v>338634</v>
      </c>
      <c r="B1469" s="2" t="s">
        <v>2833</v>
      </c>
      <c r="C1469" s="2" t="s">
        <v>1278</v>
      </c>
      <c r="D1469" s="2" t="s">
        <v>2834</v>
      </c>
      <c r="E1469" s="2" t="s">
        <v>78</v>
      </c>
      <c r="F1469" s="2">
        <v>29373</v>
      </c>
      <c r="G1469" s="2" t="s">
        <v>38</v>
      </c>
      <c r="H1469" s="2" t="s">
        <v>17</v>
      </c>
      <c r="I1469" s="2" t="s">
        <v>203</v>
      </c>
      <c r="J1469" s="2" t="s">
        <v>15</v>
      </c>
      <c r="K1469" s="2"/>
      <c r="L1469" s="2" t="s">
        <v>38</v>
      </c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  <c r="AH1469" s="2"/>
    </row>
    <row r="1470" spans="1:34" x14ac:dyDescent="0.25">
      <c r="A1470" s="2">
        <v>338779</v>
      </c>
      <c r="B1470" s="2" t="s">
        <v>2286</v>
      </c>
      <c r="C1470" s="2" t="s">
        <v>392</v>
      </c>
      <c r="D1470" s="2" t="s">
        <v>674</v>
      </c>
      <c r="E1470" s="2" t="s">
        <v>78</v>
      </c>
      <c r="F1470" s="2">
        <v>26719</v>
      </c>
      <c r="G1470" s="2" t="s">
        <v>62</v>
      </c>
      <c r="H1470" s="2" t="s">
        <v>17</v>
      </c>
      <c r="I1470" s="2" t="s">
        <v>203</v>
      </c>
      <c r="J1470" s="2" t="s">
        <v>1080</v>
      </c>
      <c r="K1470" s="2"/>
      <c r="L1470" s="2" t="s">
        <v>19</v>
      </c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  <c r="AH1470" s="2"/>
    </row>
    <row r="1471" spans="1:34" x14ac:dyDescent="0.25">
      <c r="A1471" s="2">
        <v>338840</v>
      </c>
      <c r="B1471" s="2" t="s">
        <v>2154</v>
      </c>
      <c r="C1471" s="2" t="s">
        <v>528</v>
      </c>
      <c r="D1471" s="2" t="s">
        <v>367</v>
      </c>
      <c r="E1471" s="2" t="s">
        <v>78</v>
      </c>
      <c r="F1471" s="2">
        <v>33440</v>
      </c>
      <c r="G1471" s="2" t="s">
        <v>213</v>
      </c>
      <c r="H1471" s="2" t="s">
        <v>17</v>
      </c>
      <c r="I1471" s="2" t="s">
        <v>203</v>
      </c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  <c r="AH1471" s="2"/>
    </row>
    <row r="1472" spans="1:34" x14ac:dyDescent="0.25">
      <c r="A1472" s="2">
        <v>339038</v>
      </c>
      <c r="B1472" s="2" t="s">
        <v>2322</v>
      </c>
      <c r="C1472" s="2" t="s">
        <v>486</v>
      </c>
      <c r="D1472" s="2" t="s">
        <v>311</v>
      </c>
      <c r="E1472" s="2" t="s">
        <v>78</v>
      </c>
      <c r="F1472" s="2">
        <v>36051</v>
      </c>
      <c r="G1472" s="2" t="s">
        <v>19</v>
      </c>
      <c r="H1472" s="2" t="s">
        <v>17</v>
      </c>
      <c r="I1472" s="2" t="s">
        <v>203</v>
      </c>
      <c r="J1472" s="2" t="s">
        <v>15</v>
      </c>
      <c r="K1472" s="2">
        <v>2016</v>
      </c>
      <c r="L1472" s="2" t="s">
        <v>31</v>
      </c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  <c r="AH1472" s="2"/>
    </row>
    <row r="1473" spans="1:34" x14ac:dyDescent="0.25">
      <c r="A1473" s="2">
        <v>339056</v>
      </c>
      <c r="B1473" s="2" t="s">
        <v>2333</v>
      </c>
      <c r="C1473" s="2" t="s">
        <v>244</v>
      </c>
      <c r="D1473" s="2" t="s">
        <v>415</v>
      </c>
      <c r="E1473" s="2" t="s">
        <v>78</v>
      </c>
      <c r="F1473" s="2">
        <v>34575</v>
      </c>
      <c r="G1473" s="2" t="s">
        <v>19</v>
      </c>
      <c r="H1473" s="2" t="s">
        <v>17</v>
      </c>
      <c r="I1473" s="2" t="s">
        <v>203</v>
      </c>
      <c r="J1473" s="2" t="s">
        <v>1080</v>
      </c>
      <c r="K1473" s="2">
        <v>2012</v>
      </c>
      <c r="L1473" s="2" t="s">
        <v>74</v>
      </c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  <c r="AH1473" s="2"/>
    </row>
    <row r="1474" spans="1:34" x14ac:dyDescent="0.25">
      <c r="A1474" s="2">
        <v>339057</v>
      </c>
      <c r="B1474" s="2" t="s">
        <v>2594</v>
      </c>
      <c r="C1474" s="2" t="s">
        <v>614</v>
      </c>
      <c r="D1474" s="2" t="s">
        <v>531</v>
      </c>
      <c r="E1474" s="2" t="s">
        <v>78</v>
      </c>
      <c r="F1474" s="2">
        <v>32143</v>
      </c>
      <c r="G1474" s="2" t="s">
        <v>616</v>
      </c>
      <c r="H1474" s="2" t="s">
        <v>17</v>
      </c>
      <c r="I1474" s="2" t="s">
        <v>203</v>
      </c>
      <c r="J1474" s="2" t="s">
        <v>1080</v>
      </c>
      <c r="K1474" s="2">
        <v>2006</v>
      </c>
      <c r="L1474" s="2" t="s">
        <v>41</v>
      </c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  <c r="AG1474" s="2"/>
      <c r="AH1474" s="2"/>
    </row>
    <row r="1475" spans="1:34" x14ac:dyDescent="0.25">
      <c r="A1475" s="2">
        <v>339060</v>
      </c>
      <c r="B1475" s="2" t="s">
        <v>2109</v>
      </c>
      <c r="C1475" s="2" t="s">
        <v>271</v>
      </c>
      <c r="D1475" s="2" t="s">
        <v>2110</v>
      </c>
      <c r="E1475" s="2" t="s">
        <v>78</v>
      </c>
      <c r="F1475" s="2">
        <v>37743</v>
      </c>
      <c r="G1475" s="2" t="s">
        <v>19</v>
      </c>
      <c r="H1475" s="2" t="s">
        <v>17</v>
      </c>
      <c r="I1475" s="2" t="s">
        <v>203</v>
      </c>
      <c r="J1475" s="2" t="s">
        <v>1080</v>
      </c>
      <c r="K1475" s="2">
        <v>2021</v>
      </c>
      <c r="L1475" s="2" t="s">
        <v>19</v>
      </c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G1475" s="2"/>
      <c r="AH1475" s="2"/>
    </row>
    <row r="1476" spans="1:34" x14ac:dyDescent="0.25">
      <c r="A1476" s="2">
        <v>339071</v>
      </c>
      <c r="B1476" s="2" t="s">
        <v>2118</v>
      </c>
      <c r="C1476" s="2" t="s">
        <v>318</v>
      </c>
      <c r="D1476" s="2" t="s">
        <v>262</v>
      </c>
      <c r="E1476" s="2" t="s">
        <v>77</v>
      </c>
      <c r="F1476" s="2">
        <v>34837</v>
      </c>
      <c r="G1476" s="2" t="s">
        <v>2119</v>
      </c>
      <c r="H1476" s="2" t="s">
        <v>17</v>
      </c>
      <c r="I1476" s="2" t="s">
        <v>203</v>
      </c>
      <c r="J1476" s="2" t="s">
        <v>1080</v>
      </c>
      <c r="K1476" s="2">
        <v>2014</v>
      </c>
      <c r="L1476" s="2" t="s">
        <v>31</v>
      </c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  <c r="AH1476" s="2"/>
    </row>
    <row r="1477" spans="1:34" x14ac:dyDescent="0.25">
      <c r="A1477" s="2">
        <v>339088</v>
      </c>
      <c r="B1477" s="2" t="s">
        <v>2125</v>
      </c>
      <c r="C1477" s="2" t="s">
        <v>2126</v>
      </c>
      <c r="D1477" s="2" t="s">
        <v>681</v>
      </c>
      <c r="E1477" s="2" t="s">
        <v>78</v>
      </c>
      <c r="F1477" s="2">
        <v>33675</v>
      </c>
      <c r="G1477" s="2" t="s">
        <v>19</v>
      </c>
      <c r="H1477" s="2" t="s">
        <v>17</v>
      </c>
      <c r="I1477" s="2" t="s">
        <v>203</v>
      </c>
      <c r="J1477" s="2" t="s">
        <v>1080</v>
      </c>
      <c r="K1477" s="2">
        <v>2009</v>
      </c>
      <c r="L1477" s="2" t="s">
        <v>19</v>
      </c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  <c r="AF1477" s="2"/>
      <c r="AG1477" s="2"/>
      <c r="AH1477" s="2"/>
    </row>
    <row r="1478" spans="1:34" x14ac:dyDescent="0.25">
      <c r="A1478" s="2">
        <v>339113</v>
      </c>
      <c r="B1478" s="2" t="s">
        <v>2791</v>
      </c>
      <c r="C1478" s="2" t="s">
        <v>568</v>
      </c>
      <c r="D1478" s="2" t="s">
        <v>740</v>
      </c>
      <c r="E1478" s="2" t="s">
        <v>78</v>
      </c>
      <c r="F1478" s="2">
        <v>32056</v>
      </c>
      <c r="G1478" s="2" t="s">
        <v>19</v>
      </c>
      <c r="H1478" s="2" t="s">
        <v>17</v>
      </c>
      <c r="I1478" s="2" t="s">
        <v>203</v>
      </c>
      <c r="J1478" s="2" t="s">
        <v>1080</v>
      </c>
      <c r="K1478" s="2">
        <v>2005</v>
      </c>
      <c r="L1478" s="2" t="s">
        <v>19</v>
      </c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  <c r="AG1478" s="2"/>
      <c r="AH1478" s="2"/>
    </row>
    <row r="1479" spans="1:34" x14ac:dyDescent="0.25">
      <c r="A1479" s="2">
        <v>339148</v>
      </c>
      <c r="B1479" s="2" t="s">
        <v>2342</v>
      </c>
      <c r="C1479" s="2" t="s">
        <v>1501</v>
      </c>
      <c r="D1479" s="2" t="s">
        <v>216</v>
      </c>
      <c r="E1479" s="2" t="s">
        <v>77</v>
      </c>
      <c r="F1479" s="2">
        <v>37257</v>
      </c>
      <c r="G1479" s="2" t="s">
        <v>1526</v>
      </c>
      <c r="H1479" s="2" t="s">
        <v>17</v>
      </c>
      <c r="I1479" s="2" t="s">
        <v>203</v>
      </c>
      <c r="J1479" s="2" t="s">
        <v>1080</v>
      </c>
      <c r="K1479" s="2">
        <v>2022</v>
      </c>
      <c r="L1479" s="2" t="s">
        <v>19</v>
      </c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/>
      <c r="AH1479" s="2"/>
    </row>
    <row r="1480" spans="1:34" x14ac:dyDescent="0.25">
      <c r="A1480" s="2">
        <v>339151</v>
      </c>
      <c r="B1480" s="2" t="s">
        <v>2467</v>
      </c>
      <c r="C1480" s="2" t="s">
        <v>2468</v>
      </c>
      <c r="D1480" s="2" t="s">
        <v>849</v>
      </c>
      <c r="E1480" s="2" t="s">
        <v>77</v>
      </c>
      <c r="F1480" s="2">
        <v>30868</v>
      </c>
      <c r="G1480" s="2" t="s">
        <v>74</v>
      </c>
      <c r="H1480" s="2" t="s">
        <v>17</v>
      </c>
      <c r="I1480" s="2" t="s">
        <v>203</v>
      </c>
      <c r="J1480" s="2" t="s">
        <v>1080</v>
      </c>
      <c r="K1480" s="2">
        <v>2005</v>
      </c>
      <c r="L1480" s="2" t="s">
        <v>74</v>
      </c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G1480" s="2"/>
      <c r="AH1480" s="2"/>
    </row>
    <row r="1481" spans="1:34" x14ac:dyDescent="0.25">
      <c r="A1481" s="2">
        <v>339158</v>
      </c>
      <c r="B1481" s="2" t="s">
        <v>2605</v>
      </c>
      <c r="C1481" s="2" t="s">
        <v>337</v>
      </c>
      <c r="D1481" s="2" t="s">
        <v>326</v>
      </c>
      <c r="E1481" s="2" t="s">
        <v>78</v>
      </c>
      <c r="F1481" s="2">
        <v>35431</v>
      </c>
      <c r="G1481" s="2" t="s">
        <v>19</v>
      </c>
      <c r="H1481" s="2" t="s">
        <v>17</v>
      </c>
      <c r="I1481" s="2" t="s">
        <v>203</v>
      </c>
      <c r="J1481" s="2" t="s">
        <v>1080</v>
      </c>
      <c r="K1481" s="2">
        <v>2022</v>
      </c>
      <c r="L1481" s="2" t="s">
        <v>19</v>
      </c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  <c r="AH1481" s="2"/>
    </row>
    <row r="1482" spans="1:34" x14ac:dyDescent="0.25">
      <c r="A1482" s="2">
        <v>339191</v>
      </c>
      <c r="B1482" s="2" t="s">
        <v>2601</v>
      </c>
      <c r="C1482" s="2" t="s">
        <v>267</v>
      </c>
      <c r="D1482" s="2" t="s">
        <v>260</v>
      </c>
      <c r="E1482" s="2" t="s">
        <v>78</v>
      </c>
      <c r="F1482" s="2">
        <v>38034</v>
      </c>
      <c r="G1482" s="2" t="s">
        <v>258</v>
      </c>
      <c r="H1482" s="2" t="s">
        <v>17</v>
      </c>
      <c r="I1482" s="2" t="s">
        <v>203</v>
      </c>
      <c r="J1482" s="2"/>
      <c r="K1482" s="2">
        <v>2022</v>
      </c>
      <c r="L1482" s="2" t="s">
        <v>31</v>
      </c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  <c r="AG1482" s="2"/>
      <c r="AH1482" s="2"/>
    </row>
    <row r="1483" spans="1:34" x14ac:dyDescent="0.25">
      <c r="A1483" s="2">
        <v>339192</v>
      </c>
      <c r="B1483" s="2" t="s">
        <v>2211</v>
      </c>
      <c r="C1483" s="2" t="s">
        <v>265</v>
      </c>
      <c r="D1483" s="2" t="s">
        <v>2212</v>
      </c>
      <c r="E1483" s="2" t="s">
        <v>78</v>
      </c>
      <c r="F1483" s="2"/>
      <c r="G1483" s="2" t="s">
        <v>322</v>
      </c>
      <c r="H1483" s="2" t="s">
        <v>17</v>
      </c>
      <c r="I1483" s="2" t="s">
        <v>203</v>
      </c>
      <c r="J1483" s="2" t="s">
        <v>1080</v>
      </c>
      <c r="K1483" s="2">
        <v>2019</v>
      </c>
      <c r="L1483" s="2" t="s">
        <v>19</v>
      </c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  <c r="AH1483" s="2"/>
    </row>
    <row r="1484" spans="1:34" x14ac:dyDescent="0.25">
      <c r="A1484" s="2">
        <v>339193</v>
      </c>
      <c r="B1484" s="2" t="s">
        <v>2576</v>
      </c>
      <c r="C1484" s="2" t="s">
        <v>298</v>
      </c>
      <c r="D1484" s="2" t="s">
        <v>689</v>
      </c>
      <c r="E1484" s="2" t="s">
        <v>78</v>
      </c>
      <c r="F1484" s="2">
        <v>37636</v>
      </c>
      <c r="G1484" s="2" t="s">
        <v>2577</v>
      </c>
      <c r="H1484" s="2" t="s">
        <v>17</v>
      </c>
      <c r="I1484" s="2" t="s">
        <v>203</v>
      </c>
      <c r="J1484" s="2" t="s">
        <v>15</v>
      </c>
      <c r="K1484" s="2">
        <v>2020</v>
      </c>
      <c r="L1484" s="2" t="s">
        <v>19</v>
      </c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G1484" s="2"/>
      <c r="AH1484" s="2"/>
    </row>
    <row r="1485" spans="1:34" x14ac:dyDescent="0.25">
      <c r="A1485" s="2">
        <v>339199</v>
      </c>
      <c r="B1485" s="2" t="s">
        <v>2490</v>
      </c>
      <c r="C1485" s="2" t="s">
        <v>759</v>
      </c>
      <c r="D1485" s="2" t="s">
        <v>1700</v>
      </c>
      <c r="E1485" s="2" t="s">
        <v>78</v>
      </c>
      <c r="F1485" s="2">
        <v>33717</v>
      </c>
      <c r="G1485" s="2" t="s">
        <v>38</v>
      </c>
      <c r="H1485" s="2" t="s">
        <v>17</v>
      </c>
      <c r="I1485" s="2" t="s">
        <v>203</v>
      </c>
      <c r="J1485" s="2" t="s">
        <v>1080</v>
      </c>
      <c r="K1485" s="2">
        <v>2011</v>
      </c>
      <c r="L1485" s="2" t="s">
        <v>31</v>
      </c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  <c r="AG1485" s="2"/>
      <c r="AH1485" s="2"/>
    </row>
    <row r="1486" spans="1:34" x14ac:dyDescent="0.25">
      <c r="A1486" s="2">
        <v>339229</v>
      </c>
      <c r="B1486" s="2" t="s">
        <v>2329</v>
      </c>
      <c r="C1486" s="2" t="s">
        <v>2330</v>
      </c>
      <c r="D1486" s="2" t="s">
        <v>750</v>
      </c>
      <c r="E1486" s="2" t="s">
        <v>78</v>
      </c>
      <c r="F1486" s="2">
        <v>38353</v>
      </c>
      <c r="G1486" s="2" t="s">
        <v>19</v>
      </c>
      <c r="H1486" s="2" t="s">
        <v>17</v>
      </c>
      <c r="I1486" s="2" t="s">
        <v>203</v>
      </c>
      <c r="J1486" s="2" t="s">
        <v>15</v>
      </c>
      <c r="K1486" s="2">
        <v>2022</v>
      </c>
      <c r="L1486" s="2" t="s">
        <v>19</v>
      </c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  <c r="AG1486" s="2"/>
      <c r="AH1486" s="2"/>
    </row>
    <row r="1487" spans="1:34" x14ac:dyDescent="0.25">
      <c r="A1487" s="2">
        <v>339251</v>
      </c>
      <c r="B1487" s="2" t="s">
        <v>2316</v>
      </c>
      <c r="C1487" s="2" t="s">
        <v>228</v>
      </c>
      <c r="D1487" s="2" t="s">
        <v>1429</v>
      </c>
      <c r="E1487" s="2" t="s">
        <v>78</v>
      </c>
      <c r="F1487" s="2">
        <v>32040</v>
      </c>
      <c r="G1487" s="2" t="s">
        <v>62</v>
      </c>
      <c r="H1487" s="2" t="s">
        <v>17</v>
      </c>
      <c r="I1487" s="2" t="s">
        <v>203</v>
      </c>
      <c r="J1487" s="2" t="s">
        <v>1080</v>
      </c>
      <c r="K1487" s="2">
        <v>2022</v>
      </c>
      <c r="L1487" s="2" t="s">
        <v>19</v>
      </c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G1487" s="2"/>
      <c r="AH1487" s="2"/>
    </row>
    <row r="1488" spans="1:34" x14ac:dyDescent="0.25">
      <c r="A1488" s="2">
        <v>339263</v>
      </c>
      <c r="B1488" s="2" t="s">
        <v>2326</v>
      </c>
      <c r="C1488" s="2" t="s">
        <v>211</v>
      </c>
      <c r="D1488" s="2" t="s">
        <v>311</v>
      </c>
      <c r="E1488" s="2" t="s">
        <v>78</v>
      </c>
      <c r="F1488" s="2">
        <v>37257</v>
      </c>
      <c r="G1488" s="2" t="s">
        <v>19</v>
      </c>
      <c r="H1488" s="2" t="s">
        <v>17</v>
      </c>
      <c r="I1488" s="2" t="s">
        <v>203</v>
      </c>
      <c r="J1488" s="2" t="s">
        <v>1080</v>
      </c>
      <c r="K1488" s="2">
        <v>2022</v>
      </c>
      <c r="L1488" s="2" t="s">
        <v>19</v>
      </c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G1488" s="2"/>
      <c r="AH1488" s="2"/>
    </row>
    <row r="1489" spans="1:34" x14ac:dyDescent="0.25">
      <c r="A1489" s="2">
        <v>339283</v>
      </c>
      <c r="B1489" s="2" t="s">
        <v>2188</v>
      </c>
      <c r="C1489" s="2" t="s">
        <v>228</v>
      </c>
      <c r="D1489" s="2" t="s">
        <v>550</v>
      </c>
      <c r="E1489" s="2" t="s">
        <v>77</v>
      </c>
      <c r="F1489" s="2">
        <v>33244</v>
      </c>
      <c r="G1489" s="2" t="s">
        <v>551</v>
      </c>
      <c r="H1489" s="2" t="s">
        <v>17</v>
      </c>
      <c r="I1489" s="2" t="s">
        <v>203</v>
      </c>
      <c r="J1489" s="2" t="s">
        <v>1080</v>
      </c>
      <c r="K1489" s="2">
        <v>2008</v>
      </c>
      <c r="L1489" s="2" t="s">
        <v>74</v>
      </c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  <c r="AH1489" s="2"/>
    </row>
    <row r="1490" spans="1:34" x14ac:dyDescent="0.25">
      <c r="A1490" s="2">
        <v>339285</v>
      </c>
      <c r="B1490" s="2" t="s">
        <v>2459</v>
      </c>
      <c r="C1490" s="2" t="s">
        <v>533</v>
      </c>
      <c r="D1490" s="2" t="s">
        <v>2460</v>
      </c>
      <c r="E1490" s="2" t="s">
        <v>77</v>
      </c>
      <c r="F1490" s="2">
        <v>33531</v>
      </c>
      <c r="G1490" s="2" t="s">
        <v>2461</v>
      </c>
      <c r="H1490" s="2" t="s">
        <v>17</v>
      </c>
      <c r="I1490" s="2" t="s">
        <v>203</v>
      </c>
      <c r="J1490" s="2" t="s">
        <v>1080</v>
      </c>
      <c r="K1490" s="2">
        <v>2013</v>
      </c>
      <c r="L1490" s="2" t="s">
        <v>56</v>
      </c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G1490" s="2"/>
      <c r="AH1490" s="2"/>
    </row>
    <row r="1491" spans="1:34" x14ac:dyDescent="0.25">
      <c r="A1491" s="2">
        <v>339301</v>
      </c>
      <c r="B1491" s="2" t="s">
        <v>2113</v>
      </c>
      <c r="C1491" s="2" t="s">
        <v>2114</v>
      </c>
      <c r="D1491" s="2" t="s">
        <v>2115</v>
      </c>
      <c r="E1491" s="2" t="s">
        <v>78</v>
      </c>
      <c r="F1491" s="2">
        <v>36161</v>
      </c>
      <c r="G1491" s="2" t="s">
        <v>2116</v>
      </c>
      <c r="H1491" s="2" t="s">
        <v>17</v>
      </c>
      <c r="I1491" s="2" t="s">
        <v>203</v>
      </c>
      <c r="J1491" s="2" t="s">
        <v>1080</v>
      </c>
      <c r="K1491" s="2">
        <v>2022</v>
      </c>
      <c r="L1491" s="2" t="s">
        <v>19</v>
      </c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G1491" s="2"/>
      <c r="AH1491" s="2"/>
    </row>
    <row r="1492" spans="1:34" x14ac:dyDescent="0.25">
      <c r="A1492" s="2">
        <v>339307</v>
      </c>
      <c r="B1492" s="2" t="s">
        <v>2111</v>
      </c>
      <c r="C1492" s="2" t="s">
        <v>228</v>
      </c>
      <c r="D1492" s="2" t="s">
        <v>369</v>
      </c>
      <c r="E1492" s="2" t="s">
        <v>77</v>
      </c>
      <c r="F1492" s="2">
        <v>31542</v>
      </c>
      <c r="G1492" s="2" t="s">
        <v>1602</v>
      </c>
      <c r="H1492" s="2" t="s">
        <v>17</v>
      </c>
      <c r="I1492" s="2" t="s">
        <v>203</v>
      </c>
      <c r="J1492" s="2" t="s">
        <v>1080</v>
      </c>
      <c r="K1492" s="2">
        <v>2015</v>
      </c>
      <c r="L1492" s="2" t="s">
        <v>31</v>
      </c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  <c r="AG1492" s="2"/>
      <c r="AH1492" s="2"/>
    </row>
    <row r="1493" spans="1:34" x14ac:dyDescent="0.25">
      <c r="A1493" s="2">
        <v>339366</v>
      </c>
      <c r="B1493" s="2" t="s">
        <v>2197</v>
      </c>
      <c r="C1493" s="2" t="s">
        <v>328</v>
      </c>
      <c r="D1493" s="2" t="s">
        <v>239</v>
      </c>
      <c r="E1493" s="2" t="s">
        <v>78</v>
      </c>
      <c r="F1493" s="2">
        <v>34700</v>
      </c>
      <c r="G1493" s="2" t="s">
        <v>19</v>
      </c>
      <c r="H1493" s="2" t="s">
        <v>17</v>
      </c>
      <c r="I1493" s="2" t="s">
        <v>203</v>
      </c>
      <c r="J1493" s="2" t="s">
        <v>1080</v>
      </c>
      <c r="K1493" s="2">
        <v>2022</v>
      </c>
      <c r="L1493" s="2" t="s">
        <v>19</v>
      </c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G1493" s="2"/>
      <c r="AH1493" s="2"/>
    </row>
    <row r="1494" spans="1:34" x14ac:dyDescent="0.25">
      <c r="A1494" s="2">
        <v>339377</v>
      </c>
      <c r="B1494" s="2" t="s">
        <v>2117</v>
      </c>
      <c r="C1494" s="2" t="s">
        <v>416</v>
      </c>
      <c r="D1494" s="2" t="s">
        <v>275</v>
      </c>
      <c r="E1494" s="2" t="s">
        <v>77</v>
      </c>
      <c r="F1494" s="2">
        <v>37288</v>
      </c>
      <c r="G1494" s="2" t="s">
        <v>380</v>
      </c>
      <c r="H1494" s="2" t="s">
        <v>17</v>
      </c>
      <c r="I1494" s="2" t="s">
        <v>203</v>
      </c>
      <c r="J1494" s="2" t="s">
        <v>15</v>
      </c>
      <c r="K1494" s="2">
        <v>2020</v>
      </c>
      <c r="L1494" s="2" t="s">
        <v>31</v>
      </c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  <c r="AG1494" s="2"/>
      <c r="AH1494" s="2"/>
    </row>
    <row r="1495" spans="1:34" x14ac:dyDescent="0.25">
      <c r="A1495" s="2">
        <v>339391</v>
      </c>
      <c r="B1495" s="2" t="s">
        <v>2285</v>
      </c>
      <c r="C1495" s="2" t="s">
        <v>321</v>
      </c>
      <c r="D1495" s="2" t="s">
        <v>1632</v>
      </c>
      <c r="E1495" s="2" t="s">
        <v>77</v>
      </c>
      <c r="F1495" s="2">
        <v>33897</v>
      </c>
      <c r="G1495" s="2" t="s">
        <v>68</v>
      </c>
      <c r="H1495" s="2" t="s">
        <v>17</v>
      </c>
      <c r="I1495" s="2" t="s">
        <v>203</v>
      </c>
      <c r="J1495" s="2" t="s">
        <v>1080</v>
      </c>
      <c r="K1495" s="2">
        <v>2012</v>
      </c>
      <c r="L1495" s="2" t="s">
        <v>74</v>
      </c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  <c r="AG1495" s="2"/>
      <c r="AH1495" s="2"/>
    </row>
    <row r="1496" spans="1:34" x14ac:dyDescent="0.25">
      <c r="A1496" s="2">
        <v>339394</v>
      </c>
      <c r="B1496" s="2" t="s">
        <v>772</v>
      </c>
      <c r="C1496" s="2" t="s">
        <v>337</v>
      </c>
      <c r="D1496" s="2" t="s">
        <v>2287</v>
      </c>
      <c r="E1496" s="2" t="s">
        <v>77</v>
      </c>
      <c r="F1496" s="2">
        <v>34711</v>
      </c>
      <c r="G1496" s="2" t="s">
        <v>2288</v>
      </c>
      <c r="H1496" s="2" t="s">
        <v>17</v>
      </c>
      <c r="I1496" s="2" t="s">
        <v>203</v>
      </c>
      <c r="J1496" s="2" t="s">
        <v>1080</v>
      </c>
      <c r="K1496" s="2">
        <v>2021</v>
      </c>
      <c r="L1496" s="2" t="s">
        <v>19</v>
      </c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  <c r="AH1496" s="2"/>
    </row>
    <row r="1497" spans="1:34" x14ac:dyDescent="0.25">
      <c r="A1497" s="2">
        <v>339401</v>
      </c>
      <c r="B1497" s="2" t="s">
        <v>2134</v>
      </c>
      <c r="C1497" s="2" t="s">
        <v>244</v>
      </c>
      <c r="D1497" s="2" t="s">
        <v>2135</v>
      </c>
      <c r="E1497" s="2" t="s">
        <v>77</v>
      </c>
      <c r="F1497" s="2">
        <v>34262</v>
      </c>
      <c r="G1497" s="2" t="s">
        <v>2136</v>
      </c>
      <c r="H1497" s="2" t="s">
        <v>17</v>
      </c>
      <c r="I1497" s="2" t="s">
        <v>203</v>
      </c>
      <c r="J1497" s="2" t="s">
        <v>1080</v>
      </c>
      <c r="K1497" s="2">
        <v>2012</v>
      </c>
      <c r="L1497" s="2" t="s">
        <v>28</v>
      </c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  <c r="AH1497" s="2"/>
    </row>
    <row r="1498" spans="1:34" x14ac:dyDescent="0.25">
      <c r="A1498" s="2">
        <v>339465</v>
      </c>
      <c r="B1498" s="2" t="s">
        <v>2831</v>
      </c>
      <c r="C1498" s="2" t="s">
        <v>214</v>
      </c>
      <c r="D1498" s="2" t="s">
        <v>1551</v>
      </c>
      <c r="E1498" s="2" t="s">
        <v>77</v>
      </c>
      <c r="F1498" s="2">
        <v>36448</v>
      </c>
      <c r="G1498" s="2" t="s">
        <v>2832</v>
      </c>
      <c r="H1498" s="2" t="s">
        <v>17</v>
      </c>
      <c r="I1498" s="2" t="s">
        <v>203</v>
      </c>
      <c r="J1498" s="2" t="s">
        <v>15</v>
      </c>
      <c r="K1498" s="2">
        <v>2018</v>
      </c>
      <c r="L1498" s="2" t="s">
        <v>38</v>
      </c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  <c r="AG1498" s="2"/>
      <c r="AH1498" s="2"/>
    </row>
    <row r="1499" spans="1:34" x14ac:dyDescent="0.25">
      <c r="A1499" s="2">
        <v>339509</v>
      </c>
      <c r="B1499" s="2" t="s">
        <v>2217</v>
      </c>
      <c r="C1499" s="2" t="s">
        <v>339</v>
      </c>
      <c r="D1499" s="2" t="s">
        <v>262</v>
      </c>
      <c r="E1499" s="2" t="s">
        <v>78</v>
      </c>
      <c r="F1499" s="2">
        <v>37914</v>
      </c>
      <c r="G1499" s="2" t="s">
        <v>243</v>
      </c>
      <c r="H1499" s="2" t="s">
        <v>17</v>
      </c>
      <c r="I1499" s="2" t="s">
        <v>203</v>
      </c>
      <c r="J1499" s="2" t="s">
        <v>1080</v>
      </c>
      <c r="K1499" s="2">
        <v>2022</v>
      </c>
      <c r="L1499" s="2" t="s">
        <v>31</v>
      </c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  <c r="AG1499" s="2"/>
      <c r="AH1499" s="2"/>
    </row>
    <row r="1500" spans="1:34" x14ac:dyDescent="0.25">
      <c r="A1500" s="2">
        <v>339553</v>
      </c>
      <c r="B1500" s="2" t="s">
        <v>2498</v>
      </c>
      <c r="C1500" s="2" t="s">
        <v>485</v>
      </c>
      <c r="D1500" s="2" t="s">
        <v>364</v>
      </c>
      <c r="E1500" s="2" t="s">
        <v>78</v>
      </c>
      <c r="F1500" s="2">
        <v>37641</v>
      </c>
      <c r="G1500" s="2" t="s">
        <v>217</v>
      </c>
      <c r="H1500" s="2" t="s">
        <v>17</v>
      </c>
      <c r="I1500" s="2" t="s">
        <v>203</v>
      </c>
      <c r="J1500" s="2" t="s">
        <v>1080</v>
      </c>
      <c r="K1500" s="2">
        <v>2020</v>
      </c>
      <c r="L1500" s="2" t="s">
        <v>19</v>
      </c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/>
      <c r="AD1500" s="2"/>
      <c r="AE1500" s="2"/>
      <c r="AF1500" s="2"/>
      <c r="AG1500" s="2"/>
      <c r="AH1500" s="2"/>
    </row>
    <row r="1501" spans="1:34" x14ac:dyDescent="0.25">
      <c r="A1501" s="2">
        <v>339567</v>
      </c>
      <c r="B1501" s="2" t="s">
        <v>2105</v>
      </c>
      <c r="C1501" s="2" t="s">
        <v>325</v>
      </c>
      <c r="D1501" s="2" t="s">
        <v>2106</v>
      </c>
      <c r="E1501" s="2" t="s">
        <v>78</v>
      </c>
      <c r="F1501" s="2">
        <v>38353</v>
      </c>
      <c r="G1501" s="2" t="s">
        <v>2107</v>
      </c>
      <c r="H1501" s="2" t="s">
        <v>17</v>
      </c>
      <c r="I1501" s="2" t="s">
        <v>203</v>
      </c>
      <c r="J1501" s="2" t="s">
        <v>15</v>
      </c>
      <c r="K1501" s="2">
        <v>2022</v>
      </c>
      <c r="L1501" s="2" t="s">
        <v>41</v>
      </c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/>
      <c r="AF1501" s="2"/>
      <c r="AG1501" s="2"/>
      <c r="AH1501" s="2"/>
    </row>
    <row r="1502" spans="1:34" x14ac:dyDescent="0.25">
      <c r="A1502" s="2">
        <v>339597</v>
      </c>
      <c r="B1502" s="2" t="s">
        <v>2120</v>
      </c>
      <c r="C1502" s="2" t="s">
        <v>247</v>
      </c>
      <c r="D1502" s="2" t="s">
        <v>970</v>
      </c>
      <c r="E1502" s="2" t="s">
        <v>77</v>
      </c>
      <c r="F1502" s="2">
        <v>35465</v>
      </c>
      <c r="G1502" s="2" t="s">
        <v>19</v>
      </c>
      <c r="H1502" s="2" t="s">
        <v>17</v>
      </c>
      <c r="I1502" s="2" t="s">
        <v>203</v>
      </c>
      <c r="J1502" s="2" t="s">
        <v>15</v>
      </c>
      <c r="K1502" s="2">
        <v>1994</v>
      </c>
      <c r="L1502" s="2" t="s">
        <v>19</v>
      </c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  <c r="AE1502" s="2"/>
      <c r="AF1502" s="2"/>
      <c r="AG1502" s="2"/>
      <c r="AH1502" s="2"/>
    </row>
    <row r="1503" spans="1:34" x14ac:dyDescent="0.25">
      <c r="A1503" s="2">
        <v>339612</v>
      </c>
      <c r="B1503" s="2" t="s">
        <v>252</v>
      </c>
      <c r="C1503" s="2" t="s">
        <v>891</v>
      </c>
      <c r="D1503" s="2" t="s">
        <v>647</v>
      </c>
      <c r="E1503" s="2"/>
      <c r="F1503" s="2"/>
      <c r="G1503" s="2"/>
      <c r="H1503" s="2"/>
      <c r="I1503" s="2" t="s">
        <v>203</v>
      </c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  <c r="AF1503" s="2"/>
      <c r="AG1503" s="2"/>
      <c r="AH1503" s="2"/>
    </row>
    <row r="1504" spans="1:34" x14ac:dyDescent="0.25">
      <c r="A1504" s="2">
        <v>339629</v>
      </c>
      <c r="B1504" s="2" t="s">
        <v>3400</v>
      </c>
      <c r="C1504" s="2" t="s">
        <v>228</v>
      </c>
      <c r="D1504" s="2" t="s">
        <v>264</v>
      </c>
      <c r="E1504" s="2"/>
      <c r="F1504" s="2"/>
      <c r="G1504" s="2"/>
      <c r="H1504" s="2"/>
      <c r="I1504" s="2" t="s">
        <v>203</v>
      </c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  <c r="AG1504" s="2"/>
      <c r="AH1504" s="2"/>
    </row>
    <row r="1505" spans="1:34" x14ac:dyDescent="0.25">
      <c r="A1505" s="2">
        <v>339632</v>
      </c>
      <c r="B1505" s="2" t="s">
        <v>3399</v>
      </c>
      <c r="C1505" s="2" t="s">
        <v>737</v>
      </c>
      <c r="D1505" s="2" t="s">
        <v>295</v>
      </c>
      <c r="E1505" s="2"/>
      <c r="F1505" s="2"/>
      <c r="G1505" s="2"/>
      <c r="H1505" s="2"/>
      <c r="I1505" s="2" t="s">
        <v>203</v>
      </c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2"/>
      <c r="AE1505" s="2"/>
      <c r="AF1505" s="2"/>
      <c r="AG1505" s="2"/>
      <c r="AH1505" s="2"/>
    </row>
    <row r="1506" spans="1:34" x14ac:dyDescent="0.25">
      <c r="A1506" s="2">
        <v>339635</v>
      </c>
      <c r="B1506" s="2" t="s">
        <v>3397</v>
      </c>
      <c r="C1506" s="2" t="s">
        <v>1432</v>
      </c>
      <c r="D1506" s="2" t="s">
        <v>1448</v>
      </c>
      <c r="E1506" s="2"/>
      <c r="F1506" s="2"/>
      <c r="G1506" s="2"/>
      <c r="H1506" s="2"/>
      <c r="I1506" s="2" t="s">
        <v>203</v>
      </c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2"/>
      <c r="AE1506" s="2"/>
      <c r="AF1506" s="2"/>
      <c r="AG1506" s="2"/>
      <c r="AH1506" s="2"/>
    </row>
    <row r="1507" spans="1:34" x14ac:dyDescent="0.25">
      <c r="A1507" s="2">
        <v>339639</v>
      </c>
      <c r="B1507" s="2" t="s">
        <v>3396</v>
      </c>
      <c r="C1507" s="2" t="s">
        <v>221</v>
      </c>
      <c r="D1507" s="2" t="s">
        <v>353</v>
      </c>
      <c r="E1507" s="2"/>
      <c r="F1507" s="2"/>
      <c r="G1507" s="2"/>
      <c r="H1507" s="2"/>
      <c r="I1507" s="2" t="s">
        <v>203</v>
      </c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/>
      <c r="AF1507" s="2"/>
      <c r="AG1507" s="2"/>
      <c r="AH1507" s="2"/>
    </row>
    <row r="1508" spans="1:34" x14ac:dyDescent="0.25">
      <c r="A1508" s="2">
        <v>339644</v>
      </c>
      <c r="B1508" s="2" t="s">
        <v>3395</v>
      </c>
      <c r="C1508" s="2" t="s">
        <v>328</v>
      </c>
      <c r="D1508" s="2" t="s">
        <v>700</v>
      </c>
      <c r="E1508" s="2"/>
      <c r="F1508" s="2"/>
      <c r="G1508" s="2"/>
      <c r="H1508" s="2"/>
      <c r="I1508" s="2" t="s">
        <v>203</v>
      </c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2"/>
      <c r="AE1508" s="2"/>
      <c r="AF1508" s="2"/>
      <c r="AG1508" s="2"/>
      <c r="AH1508" s="2"/>
    </row>
    <row r="1509" spans="1:34" x14ac:dyDescent="0.25">
      <c r="A1509" s="2">
        <v>339645</v>
      </c>
      <c r="B1509" s="2" t="s">
        <v>3394</v>
      </c>
      <c r="C1509" s="2" t="s">
        <v>891</v>
      </c>
      <c r="D1509" s="2" t="s">
        <v>943</v>
      </c>
      <c r="E1509" s="2"/>
      <c r="F1509" s="2"/>
      <c r="G1509" s="2"/>
      <c r="H1509" s="2"/>
      <c r="I1509" s="2" t="s">
        <v>203</v>
      </c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/>
      <c r="AF1509" s="2"/>
      <c r="AG1509" s="2"/>
      <c r="AH1509" s="2"/>
    </row>
    <row r="1510" spans="1:34" x14ac:dyDescent="0.25">
      <c r="A1510" s="2">
        <v>339648</v>
      </c>
      <c r="B1510" s="2" t="s">
        <v>3393</v>
      </c>
      <c r="C1510" s="2" t="s">
        <v>529</v>
      </c>
      <c r="D1510" s="2" t="s">
        <v>514</v>
      </c>
      <c r="E1510" s="2"/>
      <c r="F1510" s="2"/>
      <c r="G1510" s="2"/>
      <c r="H1510" s="2"/>
      <c r="I1510" s="2" t="s">
        <v>203</v>
      </c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  <c r="AG1510" s="2"/>
      <c r="AH1510" s="2"/>
    </row>
    <row r="1511" spans="1:34" x14ac:dyDescent="0.25">
      <c r="A1511" s="2">
        <v>339651</v>
      </c>
      <c r="B1511" s="2" t="s">
        <v>3390</v>
      </c>
      <c r="C1511" s="2" t="s">
        <v>1835</v>
      </c>
      <c r="D1511" s="2" t="s">
        <v>622</v>
      </c>
      <c r="E1511" s="2"/>
      <c r="F1511" s="2"/>
      <c r="G1511" s="2"/>
      <c r="H1511" s="2"/>
      <c r="I1511" s="2" t="s">
        <v>203</v>
      </c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  <c r="AC1511" s="2"/>
      <c r="AD1511" s="2"/>
      <c r="AE1511" s="2"/>
      <c r="AF1511" s="2"/>
      <c r="AG1511" s="2"/>
      <c r="AH1511" s="2"/>
    </row>
    <row r="1512" spans="1:34" x14ac:dyDescent="0.25">
      <c r="A1512" s="2">
        <v>339655</v>
      </c>
      <c r="B1512" s="2" t="s">
        <v>3388</v>
      </c>
      <c r="C1512" s="2" t="s">
        <v>271</v>
      </c>
      <c r="D1512" s="2" t="s">
        <v>260</v>
      </c>
      <c r="E1512" s="2"/>
      <c r="F1512" s="2"/>
      <c r="G1512" s="2"/>
      <c r="H1512" s="2"/>
      <c r="I1512" s="2" t="s">
        <v>203</v>
      </c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  <c r="AF1512" s="2"/>
      <c r="AG1512" s="2"/>
      <c r="AH1512" s="2"/>
    </row>
    <row r="1513" spans="1:34" x14ac:dyDescent="0.25">
      <c r="A1513" s="2">
        <v>339657</v>
      </c>
      <c r="B1513" s="2" t="s">
        <v>3386</v>
      </c>
      <c r="C1513" s="2" t="s">
        <v>837</v>
      </c>
      <c r="D1513" s="2" t="s">
        <v>326</v>
      </c>
      <c r="E1513" s="2"/>
      <c r="F1513" s="2"/>
      <c r="G1513" s="2"/>
      <c r="H1513" s="2"/>
      <c r="I1513" s="2" t="s">
        <v>203</v>
      </c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/>
      <c r="AF1513" s="2"/>
      <c r="AG1513" s="2"/>
      <c r="AH1513" s="2"/>
    </row>
    <row r="1514" spans="1:34" x14ac:dyDescent="0.25">
      <c r="A1514" s="2">
        <v>339662</v>
      </c>
      <c r="B1514" s="2" t="s">
        <v>3384</v>
      </c>
      <c r="C1514" s="2" t="s">
        <v>214</v>
      </c>
      <c r="D1514" s="2" t="s">
        <v>490</v>
      </c>
      <c r="E1514" s="2"/>
      <c r="F1514" s="2"/>
      <c r="G1514" s="2"/>
      <c r="H1514" s="2"/>
      <c r="I1514" s="2" t="s">
        <v>203</v>
      </c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  <c r="AF1514" s="2"/>
      <c r="AG1514" s="2"/>
      <c r="AH1514" s="2"/>
    </row>
    <row r="1515" spans="1:34" x14ac:dyDescent="0.25">
      <c r="A1515" s="2">
        <v>339667</v>
      </c>
      <c r="B1515" s="2" t="s">
        <v>3383</v>
      </c>
      <c r="C1515" s="2" t="s">
        <v>255</v>
      </c>
      <c r="D1515" s="2" t="s">
        <v>239</v>
      </c>
      <c r="E1515" s="2"/>
      <c r="F1515" s="2"/>
      <c r="G1515" s="2"/>
      <c r="H1515" s="2"/>
      <c r="I1515" s="2" t="s">
        <v>203</v>
      </c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2"/>
      <c r="AE1515" s="2"/>
      <c r="AF1515" s="2"/>
      <c r="AG1515" s="2"/>
      <c r="AH1515" s="2"/>
    </row>
    <row r="1516" spans="1:34" x14ac:dyDescent="0.25">
      <c r="A1516" s="2">
        <v>339669</v>
      </c>
      <c r="B1516" s="2" t="s">
        <v>3380</v>
      </c>
      <c r="C1516" s="2" t="s">
        <v>312</v>
      </c>
      <c r="D1516" s="2" t="s">
        <v>3381</v>
      </c>
      <c r="E1516" s="2"/>
      <c r="F1516" s="2"/>
      <c r="G1516" s="2"/>
      <c r="H1516" s="2"/>
      <c r="I1516" s="2" t="s">
        <v>203</v>
      </c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"/>
      <c r="AC1516" s="2"/>
      <c r="AD1516" s="2"/>
      <c r="AE1516" s="2"/>
      <c r="AF1516" s="2"/>
      <c r="AG1516" s="2"/>
      <c r="AH1516" s="2"/>
    </row>
    <row r="1517" spans="1:34" x14ac:dyDescent="0.25">
      <c r="A1517" s="2">
        <v>339670</v>
      </c>
      <c r="B1517" s="2" t="s">
        <v>3378</v>
      </c>
      <c r="C1517" s="2" t="s">
        <v>3134</v>
      </c>
      <c r="D1517" s="2" t="s">
        <v>3379</v>
      </c>
      <c r="E1517" s="2"/>
      <c r="F1517" s="2"/>
      <c r="G1517" s="2"/>
      <c r="H1517" s="2"/>
      <c r="I1517" s="2" t="s">
        <v>203</v>
      </c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  <c r="AE1517" s="2"/>
      <c r="AF1517" s="2"/>
      <c r="AG1517" s="2"/>
      <c r="AH1517" s="2"/>
    </row>
    <row r="1518" spans="1:34" x14ac:dyDescent="0.25">
      <c r="A1518" s="2">
        <v>339672</v>
      </c>
      <c r="B1518" s="2" t="s">
        <v>3377</v>
      </c>
      <c r="C1518" s="2" t="s">
        <v>864</v>
      </c>
      <c r="D1518" s="2" t="s">
        <v>308</v>
      </c>
      <c r="E1518" s="2"/>
      <c r="F1518" s="2"/>
      <c r="G1518" s="2"/>
      <c r="H1518" s="2"/>
      <c r="I1518" s="2" t="s">
        <v>203</v>
      </c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/>
      <c r="AB1518" s="2"/>
      <c r="AC1518" s="2"/>
      <c r="AD1518" s="2"/>
      <c r="AE1518" s="2"/>
      <c r="AF1518" s="2"/>
      <c r="AG1518" s="2"/>
      <c r="AH1518" s="2"/>
    </row>
    <row r="1519" spans="1:34" x14ac:dyDescent="0.25">
      <c r="A1519" s="2">
        <v>339675</v>
      </c>
      <c r="B1519" s="2" t="s">
        <v>3376</v>
      </c>
      <c r="C1519" s="2" t="s">
        <v>350</v>
      </c>
      <c r="D1519" s="2" t="s">
        <v>212</v>
      </c>
      <c r="E1519" s="2"/>
      <c r="F1519" s="2"/>
      <c r="G1519" s="2"/>
      <c r="H1519" s="2"/>
      <c r="I1519" s="2" t="s">
        <v>203</v>
      </c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  <c r="AB1519" s="2"/>
      <c r="AC1519" s="2"/>
      <c r="AD1519" s="2"/>
      <c r="AE1519" s="2"/>
      <c r="AF1519" s="2"/>
      <c r="AG1519" s="2"/>
      <c r="AH1519" s="2"/>
    </row>
    <row r="1520" spans="1:34" x14ac:dyDescent="0.25">
      <c r="A1520" s="2">
        <v>339677</v>
      </c>
      <c r="B1520" s="2" t="s">
        <v>3375</v>
      </c>
      <c r="C1520" s="2" t="s">
        <v>247</v>
      </c>
      <c r="D1520" s="2" t="s">
        <v>883</v>
      </c>
      <c r="E1520" s="2"/>
      <c r="F1520" s="2"/>
      <c r="G1520" s="2"/>
      <c r="H1520" s="2"/>
      <c r="I1520" s="2" t="s">
        <v>203</v>
      </c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  <c r="AE1520" s="2"/>
      <c r="AF1520" s="2"/>
      <c r="AG1520" s="2"/>
      <c r="AH1520" s="2"/>
    </row>
    <row r="1521" spans="1:34" x14ac:dyDescent="0.25">
      <c r="A1521" s="2">
        <v>339686</v>
      </c>
      <c r="B1521" s="2" t="s">
        <v>3370</v>
      </c>
      <c r="C1521" s="2" t="s">
        <v>249</v>
      </c>
      <c r="D1521" s="2" t="s">
        <v>817</v>
      </c>
      <c r="E1521" s="2"/>
      <c r="F1521" s="2"/>
      <c r="G1521" s="2"/>
      <c r="H1521" s="2"/>
      <c r="I1521" s="2" t="s">
        <v>203</v>
      </c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  <c r="AE1521" s="2"/>
      <c r="AF1521" s="2"/>
      <c r="AG1521" s="2"/>
      <c r="AH1521" s="2"/>
    </row>
    <row r="1522" spans="1:34" x14ac:dyDescent="0.25">
      <c r="A1522" s="2">
        <v>339689</v>
      </c>
      <c r="B1522" s="2" t="s">
        <v>3369</v>
      </c>
      <c r="C1522" s="2" t="s">
        <v>344</v>
      </c>
      <c r="D1522" s="2" t="s">
        <v>341</v>
      </c>
      <c r="E1522" s="2"/>
      <c r="F1522" s="2"/>
      <c r="G1522" s="2"/>
      <c r="H1522" s="2"/>
      <c r="I1522" s="2" t="s">
        <v>203</v>
      </c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  <c r="AF1522" s="2"/>
      <c r="AG1522" s="2"/>
      <c r="AH1522" s="2"/>
    </row>
    <row r="1523" spans="1:34" x14ac:dyDescent="0.25">
      <c r="A1523" s="2">
        <v>339691</v>
      </c>
      <c r="B1523" s="2" t="s">
        <v>3368</v>
      </c>
      <c r="C1523" s="2" t="s">
        <v>298</v>
      </c>
      <c r="D1523" s="2" t="s">
        <v>487</v>
      </c>
      <c r="E1523" s="2"/>
      <c r="F1523" s="2"/>
      <c r="G1523" s="2"/>
      <c r="H1523" s="2"/>
      <c r="I1523" s="2" t="s">
        <v>203</v>
      </c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/>
      <c r="AF1523" s="2"/>
      <c r="AG1523" s="2"/>
      <c r="AH1523" s="2"/>
    </row>
    <row r="1524" spans="1:34" x14ac:dyDescent="0.25">
      <c r="A1524" s="2">
        <v>339692</v>
      </c>
      <c r="B1524" s="2" t="s">
        <v>3367</v>
      </c>
      <c r="C1524" s="2" t="s">
        <v>290</v>
      </c>
      <c r="D1524" s="2" t="s">
        <v>545</v>
      </c>
      <c r="E1524" s="2"/>
      <c r="F1524" s="2"/>
      <c r="G1524" s="2"/>
      <c r="H1524" s="2"/>
      <c r="I1524" s="2" t="s">
        <v>203</v>
      </c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  <c r="AF1524" s="2"/>
      <c r="AG1524" s="2"/>
      <c r="AH1524" s="2"/>
    </row>
    <row r="1525" spans="1:34" x14ac:dyDescent="0.25">
      <c r="A1525" s="2">
        <v>339693</v>
      </c>
      <c r="B1525" s="2" t="s">
        <v>3366</v>
      </c>
      <c r="C1525" s="2" t="s">
        <v>321</v>
      </c>
      <c r="D1525" s="2" t="s">
        <v>893</v>
      </c>
      <c r="E1525" s="2"/>
      <c r="F1525" s="2"/>
      <c r="G1525" s="2"/>
      <c r="H1525" s="2"/>
      <c r="I1525" s="2" t="s">
        <v>203</v>
      </c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  <c r="AE1525" s="2"/>
      <c r="AF1525" s="2"/>
      <c r="AG1525" s="2"/>
      <c r="AH1525" s="2"/>
    </row>
    <row r="1526" spans="1:34" x14ac:dyDescent="0.25">
      <c r="A1526" s="2">
        <v>339698</v>
      </c>
      <c r="B1526" s="2" t="s">
        <v>3364</v>
      </c>
      <c r="C1526" s="2" t="s">
        <v>3365</v>
      </c>
      <c r="D1526" s="2" t="s">
        <v>733</v>
      </c>
      <c r="E1526" s="2"/>
      <c r="F1526" s="2"/>
      <c r="G1526" s="2"/>
      <c r="H1526" s="2"/>
      <c r="I1526" s="2" t="s">
        <v>203</v>
      </c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  <c r="AE1526" s="2"/>
      <c r="AF1526" s="2"/>
      <c r="AG1526" s="2"/>
      <c r="AH1526" s="2"/>
    </row>
    <row r="1527" spans="1:34" x14ac:dyDescent="0.25">
      <c r="A1527" s="2">
        <v>339704</v>
      </c>
      <c r="B1527" s="2" t="s">
        <v>3361</v>
      </c>
      <c r="C1527" s="2" t="s">
        <v>214</v>
      </c>
      <c r="D1527" s="2" t="s">
        <v>275</v>
      </c>
      <c r="E1527" s="2"/>
      <c r="F1527" s="2"/>
      <c r="G1527" s="2"/>
      <c r="H1527" s="2"/>
      <c r="I1527" s="2" t="s">
        <v>203</v>
      </c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  <c r="AC1527" s="2"/>
      <c r="AD1527" s="2"/>
      <c r="AE1527" s="2"/>
      <c r="AF1527" s="2"/>
      <c r="AG1527" s="2"/>
      <c r="AH1527" s="2"/>
    </row>
    <row r="1528" spans="1:34" x14ac:dyDescent="0.25">
      <c r="A1528" s="2">
        <v>339709</v>
      </c>
      <c r="B1528" s="2" t="s">
        <v>3360</v>
      </c>
      <c r="C1528" s="2" t="s">
        <v>228</v>
      </c>
      <c r="D1528" s="2" t="s">
        <v>343</v>
      </c>
      <c r="E1528" s="2"/>
      <c r="F1528" s="2"/>
      <c r="G1528" s="2"/>
      <c r="H1528" s="2"/>
      <c r="I1528" s="2" t="s">
        <v>203</v>
      </c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  <c r="AB1528" s="2"/>
      <c r="AC1528" s="2"/>
      <c r="AD1528" s="2"/>
      <c r="AE1528" s="2"/>
      <c r="AF1528" s="2"/>
      <c r="AG1528" s="2"/>
      <c r="AH1528" s="2"/>
    </row>
    <row r="1529" spans="1:34" x14ac:dyDescent="0.25">
      <c r="A1529" s="2">
        <v>339715</v>
      </c>
      <c r="B1529" s="2" t="s">
        <v>3358</v>
      </c>
      <c r="C1529" s="2" t="s">
        <v>583</v>
      </c>
      <c r="D1529" s="2" t="s">
        <v>3359</v>
      </c>
      <c r="E1529" s="2"/>
      <c r="F1529" s="2"/>
      <c r="G1529" s="2"/>
      <c r="H1529" s="2"/>
      <c r="I1529" s="2" t="s">
        <v>203</v>
      </c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  <c r="AE1529" s="2"/>
      <c r="AF1529" s="2"/>
      <c r="AG1529" s="2"/>
      <c r="AH1529" s="2"/>
    </row>
    <row r="1530" spans="1:34" x14ac:dyDescent="0.25">
      <c r="A1530" s="2">
        <v>339717</v>
      </c>
      <c r="B1530" s="2" t="s">
        <v>3356</v>
      </c>
      <c r="C1530" s="2" t="s">
        <v>477</v>
      </c>
      <c r="D1530" s="2" t="s">
        <v>215</v>
      </c>
      <c r="E1530" s="2"/>
      <c r="F1530" s="2"/>
      <c r="G1530" s="2"/>
      <c r="H1530" s="2"/>
      <c r="I1530" s="2" t="s">
        <v>203</v>
      </c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  <c r="AE1530" s="2"/>
      <c r="AF1530" s="2"/>
      <c r="AG1530" s="2"/>
      <c r="AH1530" s="2"/>
    </row>
    <row r="1531" spans="1:34" x14ac:dyDescent="0.25">
      <c r="A1531" s="2">
        <v>339722</v>
      </c>
      <c r="B1531" s="2" t="s">
        <v>3353</v>
      </c>
      <c r="C1531" s="2" t="s">
        <v>221</v>
      </c>
      <c r="D1531" s="2" t="s">
        <v>3354</v>
      </c>
      <c r="E1531" s="2"/>
      <c r="F1531" s="2"/>
      <c r="G1531" s="2"/>
      <c r="H1531" s="2"/>
      <c r="I1531" s="2" t="s">
        <v>203</v>
      </c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  <c r="AG1531" s="2"/>
      <c r="AH1531" s="2"/>
    </row>
    <row r="1532" spans="1:34" x14ac:dyDescent="0.25">
      <c r="A1532" s="2">
        <v>339724</v>
      </c>
      <c r="B1532" s="2" t="s">
        <v>3352</v>
      </c>
      <c r="C1532" s="2" t="s">
        <v>244</v>
      </c>
      <c r="D1532" s="2" t="s">
        <v>3097</v>
      </c>
      <c r="E1532" s="2"/>
      <c r="F1532" s="2"/>
      <c r="G1532" s="2"/>
      <c r="H1532" s="2"/>
      <c r="I1532" s="2" t="s">
        <v>203</v>
      </c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2"/>
      <c r="AE1532" s="2"/>
      <c r="AF1532" s="2"/>
      <c r="AG1532" s="2"/>
      <c r="AH1532" s="2"/>
    </row>
    <row r="1533" spans="1:34" x14ac:dyDescent="0.25">
      <c r="A1533" s="2">
        <v>339744</v>
      </c>
      <c r="B1533" s="2" t="s">
        <v>3348</v>
      </c>
      <c r="C1533" s="2" t="s">
        <v>3349</v>
      </c>
      <c r="D1533" s="2" t="s">
        <v>3350</v>
      </c>
      <c r="E1533" s="2"/>
      <c r="F1533" s="2"/>
      <c r="G1533" s="2"/>
      <c r="H1533" s="2"/>
      <c r="I1533" s="2" t="s">
        <v>203</v>
      </c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  <c r="AF1533" s="2"/>
      <c r="AG1533" s="2"/>
      <c r="AH1533" s="2"/>
    </row>
    <row r="1534" spans="1:34" x14ac:dyDescent="0.25">
      <c r="A1534" s="2">
        <v>339749</v>
      </c>
      <c r="B1534" s="2" t="s">
        <v>3347</v>
      </c>
      <c r="C1534" s="2" t="s">
        <v>214</v>
      </c>
      <c r="D1534" s="2" t="s">
        <v>216</v>
      </c>
      <c r="E1534" s="2"/>
      <c r="F1534" s="2"/>
      <c r="G1534" s="2"/>
      <c r="H1534" s="2"/>
      <c r="I1534" s="2" t="s">
        <v>203</v>
      </c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  <c r="AB1534" s="2"/>
      <c r="AC1534" s="2"/>
      <c r="AD1534" s="2"/>
      <c r="AE1534" s="2"/>
      <c r="AF1534" s="2"/>
      <c r="AG1534" s="2"/>
      <c r="AH1534" s="2"/>
    </row>
    <row r="1535" spans="1:34" x14ac:dyDescent="0.25">
      <c r="A1535" s="2">
        <v>339750</v>
      </c>
      <c r="B1535" s="2" t="s">
        <v>3346</v>
      </c>
      <c r="C1535" s="2" t="s">
        <v>214</v>
      </c>
      <c r="D1535" s="2" t="s">
        <v>231</v>
      </c>
      <c r="E1535" s="2"/>
      <c r="F1535" s="2"/>
      <c r="G1535" s="2"/>
      <c r="H1535" s="2"/>
      <c r="I1535" s="2" t="s">
        <v>203</v>
      </c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  <c r="AB1535" s="2"/>
      <c r="AC1535" s="2"/>
      <c r="AD1535" s="2"/>
      <c r="AE1535" s="2"/>
      <c r="AF1535" s="2"/>
      <c r="AG1535" s="2"/>
      <c r="AH1535" s="2"/>
    </row>
    <row r="1536" spans="1:34" x14ac:dyDescent="0.25">
      <c r="A1536" s="2">
        <v>339755</v>
      </c>
      <c r="B1536" s="2" t="s">
        <v>3345</v>
      </c>
      <c r="C1536" s="2" t="s">
        <v>283</v>
      </c>
      <c r="D1536" s="2" t="s">
        <v>343</v>
      </c>
      <c r="E1536" s="2"/>
      <c r="F1536" s="2"/>
      <c r="G1536" s="2"/>
      <c r="H1536" s="2"/>
      <c r="I1536" s="2" t="s">
        <v>203</v>
      </c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2"/>
      <c r="AE1536" s="2"/>
      <c r="AF1536" s="2"/>
      <c r="AG1536" s="2"/>
      <c r="AH1536" s="2"/>
    </row>
    <row r="1537" spans="1:34" x14ac:dyDescent="0.25">
      <c r="A1537" s="2">
        <v>339759</v>
      </c>
      <c r="B1537" s="2" t="s">
        <v>3344</v>
      </c>
      <c r="C1537" s="2" t="s">
        <v>235</v>
      </c>
      <c r="D1537" s="2" t="s">
        <v>491</v>
      </c>
      <c r="E1537" s="2"/>
      <c r="F1537" s="2"/>
      <c r="G1537" s="2"/>
      <c r="H1537" s="2"/>
      <c r="I1537" s="2" t="s">
        <v>203</v>
      </c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/>
      <c r="AD1537" s="2"/>
      <c r="AE1537" s="2"/>
      <c r="AF1537" s="2"/>
      <c r="AG1537" s="2"/>
      <c r="AH1537" s="2"/>
    </row>
    <row r="1538" spans="1:34" x14ac:dyDescent="0.25">
      <c r="A1538" s="2">
        <v>339762</v>
      </c>
      <c r="B1538" s="2" t="s">
        <v>3342</v>
      </c>
      <c r="C1538" s="2" t="s">
        <v>835</v>
      </c>
      <c r="D1538" s="2" t="s">
        <v>3343</v>
      </c>
      <c r="E1538" s="2"/>
      <c r="F1538" s="2"/>
      <c r="G1538" s="2"/>
      <c r="H1538" s="2"/>
      <c r="I1538" s="2" t="s">
        <v>203</v>
      </c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  <c r="AG1538" s="2"/>
      <c r="AH1538" s="2"/>
    </row>
    <row r="1539" spans="1:34" x14ac:dyDescent="0.25">
      <c r="A1539" s="2">
        <v>339763</v>
      </c>
      <c r="B1539" s="2" t="s">
        <v>3341</v>
      </c>
      <c r="C1539" s="2" t="s">
        <v>752</v>
      </c>
      <c r="D1539" s="2" t="s">
        <v>639</v>
      </c>
      <c r="E1539" s="2"/>
      <c r="F1539" s="2"/>
      <c r="G1539" s="2"/>
      <c r="H1539" s="2"/>
      <c r="I1539" s="2" t="s">
        <v>203</v>
      </c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2"/>
      <c r="AE1539" s="2"/>
      <c r="AF1539" s="2"/>
      <c r="AG1539" s="2"/>
      <c r="AH1539" s="2"/>
    </row>
    <row r="1540" spans="1:34" x14ac:dyDescent="0.25">
      <c r="A1540" s="2">
        <v>339764</v>
      </c>
      <c r="B1540" s="2" t="s">
        <v>3340</v>
      </c>
      <c r="C1540" s="2" t="s">
        <v>650</v>
      </c>
      <c r="D1540" s="2" t="s">
        <v>212</v>
      </c>
      <c r="E1540" s="2"/>
      <c r="F1540" s="2"/>
      <c r="G1540" s="2"/>
      <c r="H1540" s="2"/>
      <c r="I1540" s="2" t="s">
        <v>203</v>
      </c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/>
      <c r="AF1540" s="2"/>
      <c r="AG1540" s="2"/>
      <c r="AH1540" s="2"/>
    </row>
    <row r="1541" spans="1:34" x14ac:dyDescent="0.25">
      <c r="A1541" s="2">
        <v>339766</v>
      </c>
      <c r="B1541" s="2" t="s">
        <v>3339</v>
      </c>
      <c r="C1541" s="2" t="s">
        <v>3026</v>
      </c>
      <c r="D1541" s="2" t="s">
        <v>1406</v>
      </c>
      <c r="E1541" s="2"/>
      <c r="F1541" s="2"/>
      <c r="G1541" s="2"/>
      <c r="H1541" s="2"/>
      <c r="I1541" s="2" t="s">
        <v>203</v>
      </c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  <c r="AB1541" s="2"/>
      <c r="AC1541" s="2"/>
      <c r="AD1541" s="2"/>
      <c r="AE1541" s="2"/>
      <c r="AF1541" s="2"/>
      <c r="AG1541" s="2"/>
      <c r="AH1541" s="2"/>
    </row>
    <row r="1542" spans="1:34" x14ac:dyDescent="0.25">
      <c r="A1542" s="2">
        <v>339767</v>
      </c>
      <c r="B1542" s="2" t="s">
        <v>3338</v>
      </c>
      <c r="C1542" s="2" t="s">
        <v>257</v>
      </c>
      <c r="D1542" s="2" t="s">
        <v>269</v>
      </c>
      <c r="E1542" s="2"/>
      <c r="F1542" s="2"/>
      <c r="G1542" s="2"/>
      <c r="H1542" s="2"/>
      <c r="I1542" s="2" t="s">
        <v>203</v>
      </c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2"/>
      <c r="AE1542" s="2"/>
      <c r="AF1542" s="2"/>
      <c r="AG1542" s="2"/>
      <c r="AH1542" s="2"/>
    </row>
    <row r="1543" spans="1:34" x14ac:dyDescent="0.25">
      <c r="A1543" s="2">
        <v>339771</v>
      </c>
      <c r="B1543" s="2" t="s">
        <v>3337</v>
      </c>
      <c r="C1543" s="2" t="s">
        <v>283</v>
      </c>
      <c r="D1543" s="2" t="s">
        <v>688</v>
      </c>
      <c r="E1543" s="2"/>
      <c r="F1543" s="2"/>
      <c r="G1543" s="2"/>
      <c r="H1543" s="2"/>
      <c r="I1543" s="2" t="s">
        <v>203</v>
      </c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G1543" s="2"/>
      <c r="AH1543" s="2"/>
    </row>
    <row r="1544" spans="1:34" x14ac:dyDescent="0.25">
      <c r="A1544" s="2">
        <v>339774</v>
      </c>
      <c r="B1544" s="2" t="s">
        <v>3335</v>
      </c>
      <c r="C1544" s="2" t="s">
        <v>494</v>
      </c>
      <c r="D1544" s="2" t="s">
        <v>231</v>
      </c>
      <c r="E1544" s="2"/>
      <c r="F1544" s="2"/>
      <c r="G1544" s="2"/>
      <c r="H1544" s="2"/>
      <c r="I1544" s="2" t="s">
        <v>203</v>
      </c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/>
      <c r="AB1544" s="2"/>
      <c r="AC1544" s="2"/>
      <c r="AD1544" s="2"/>
      <c r="AE1544" s="2"/>
      <c r="AF1544" s="2"/>
      <c r="AG1544" s="2"/>
      <c r="AH1544" s="2"/>
    </row>
    <row r="1545" spans="1:34" x14ac:dyDescent="0.25">
      <c r="A1545" s="2">
        <v>339777</v>
      </c>
      <c r="B1545" s="2" t="s">
        <v>3332</v>
      </c>
      <c r="C1545" s="2" t="s">
        <v>244</v>
      </c>
      <c r="D1545" s="2" t="s">
        <v>545</v>
      </c>
      <c r="E1545" s="2"/>
      <c r="F1545" s="2"/>
      <c r="G1545" s="2"/>
      <c r="H1545" s="2"/>
      <c r="I1545" s="2" t="s">
        <v>203</v>
      </c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/>
      <c r="AE1545" s="2"/>
      <c r="AF1545" s="2"/>
      <c r="AG1545" s="2"/>
      <c r="AH1545" s="2"/>
    </row>
    <row r="1546" spans="1:34" x14ac:dyDescent="0.25">
      <c r="A1546" s="2">
        <v>339782</v>
      </c>
      <c r="B1546" s="2" t="s">
        <v>3331</v>
      </c>
      <c r="C1546" s="2" t="s">
        <v>466</v>
      </c>
      <c r="D1546" s="2" t="s">
        <v>914</v>
      </c>
      <c r="E1546" s="2"/>
      <c r="F1546" s="2"/>
      <c r="G1546" s="2"/>
      <c r="H1546" s="2"/>
      <c r="I1546" s="2" t="s">
        <v>203</v>
      </c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2"/>
      <c r="AC1546" s="2"/>
      <c r="AD1546" s="2"/>
      <c r="AE1546" s="2"/>
      <c r="AF1546" s="2"/>
      <c r="AG1546" s="2"/>
      <c r="AH1546" s="2"/>
    </row>
    <row r="1547" spans="1:34" x14ac:dyDescent="0.25">
      <c r="A1547" s="2">
        <v>339792</v>
      </c>
      <c r="B1547" s="2" t="s">
        <v>3329</v>
      </c>
      <c r="C1547" s="2" t="s">
        <v>736</v>
      </c>
      <c r="D1547" s="2" t="s">
        <v>239</v>
      </c>
      <c r="E1547" s="2"/>
      <c r="F1547" s="2"/>
      <c r="G1547" s="2"/>
      <c r="H1547" s="2"/>
      <c r="I1547" s="2" t="s">
        <v>203</v>
      </c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A1547" s="2"/>
      <c r="AB1547" s="2"/>
      <c r="AC1547" s="2"/>
      <c r="AD1547" s="2"/>
      <c r="AE1547" s="2"/>
      <c r="AF1547" s="2"/>
      <c r="AG1547" s="2"/>
      <c r="AH1547" s="2"/>
    </row>
    <row r="1548" spans="1:34" x14ac:dyDescent="0.25">
      <c r="A1548" s="2">
        <v>339793</v>
      </c>
      <c r="B1548" s="2" t="s">
        <v>3328</v>
      </c>
      <c r="C1548" s="2" t="s">
        <v>620</v>
      </c>
      <c r="D1548" s="2" t="s">
        <v>1654</v>
      </c>
      <c r="E1548" s="2"/>
      <c r="F1548" s="2"/>
      <c r="G1548" s="2"/>
      <c r="H1548" s="2"/>
      <c r="I1548" s="2" t="s">
        <v>203</v>
      </c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  <c r="AE1548" s="2"/>
      <c r="AF1548" s="2"/>
      <c r="AG1548" s="2"/>
      <c r="AH1548" s="2"/>
    </row>
    <row r="1549" spans="1:34" x14ac:dyDescent="0.25">
      <c r="A1549" s="2">
        <v>339794</v>
      </c>
      <c r="B1549" s="2" t="s">
        <v>3326</v>
      </c>
      <c r="C1549" s="2" t="s">
        <v>3327</v>
      </c>
      <c r="D1549" s="2" t="s">
        <v>391</v>
      </c>
      <c r="E1549" s="2"/>
      <c r="F1549" s="2"/>
      <c r="G1549" s="2"/>
      <c r="H1549" s="2"/>
      <c r="I1549" s="2" t="s">
        <v>203</v>
      </c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2"/>
      <c r="AE1549" s="2"/>
      <c r="AF1549" s="2"/>
      <c r="AG1549" s="2"/>
      <c r="AH1549" s="2"/>
    </row>
    <row r="1550" spans="1:34" x14ac:dyDescent="0.25">
      <c r="A1550" s="2">
        <v>339796</v>
      </c>
      <c r="B1550" s="2" t="s">
        <v>3324</v>
      </c>
      <c r="C1550" s="2" t="s">
        <v>287</v>
      </c>
      <c r="D1550" s="2" t="s">
        <v>3325</v>
      </c>
      <c r="E1550" s="2"/>
      <c r="F1550" s="2"/>
      <c r="G1550" s="2"/>
      <c r="H1550" s="2"/>
      <c r="I1550" s="2" t="s">
        <v>203</v>
      </c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  <c r="AF1550" s="2"/>
      <c r="AG1550" s="2"/>
      <c r="AH1550" s="2"/>
    </row>
    <row r="1551" spans="1:34" x14ac:dyDescent="0.25">
      <c r="A1551" s="2">
        <v>339804</v>
      </c>
      <c r="B1551" s="2" t="s">
        <v>3321</v>
      </c>
      <c r="C1551" s="2" t="s">
        <v>228</v>
      </c>
      <c r="D1551" s="2" t="s">
        <v>238</v>
      </c>
      <c r="E1551" s="2"/>
      <c r="F1551" s="2"/>
      <c r="G1551" s="2"/>
      <c r="H1551" s="2"/>
      <c r="I1551" s="2" t="s">
        <v>203</v>
      </c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2"/>
      <c r="AE1551" s="2"/>
      <c r="AF1551" s="2"/>
      <c r="AG1551" s="2"/>
      <c r="AH1551" s="2"/>
    </row>
    <row r="1552" spans="1:34" x14ac:dyDescent="0.25">
      <c r="A1552" s="2">
        <v>339805</v>
      </c>
      <c r="B1552" s="2" t="s">
        <v>3320</v>
      </c>
      <c r="C1552" s="2" t="s">
        <v>328</v>
      </c>
      <c r="D1552" s="2" t="s">
        <v>1241</v>
      </c>
      <c r="E1552" s="2"/>
      <c r="F1552" s="2"/>
      <c r="G1552" s="2"/>
      <c r="H1552" s="2"/>
      <c r="I1552" s="2" t="s">
        <v>203</v>
      </c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/>
      <c r="AB1552" s="2"/>
      <c r="AC1552" s="2"/>
      <c r="AD1552" s="2"/>
      <c r="AE1552" s="2"/>
      <c r="AF1552" s="2"/>
      <c r="AG1552" s="2"/>
      <c r="AH1552" s="2"/>
    </row>
    <row r="1553" spans="1:34" x14ac:dyDescent="0.25">
      <c r="A1553" s="2">
        <v>339811</v>
      </c>
      <c r="B1553" s="2" t="s">
        <v>3316</v>
      </c>
      <c r="C1553" s="2" t="s">
        <v>247</v>
      </c>
      <c r="D1553" s="2" t="s">
        <v>3317</v>
      </c>
      <c r="E1553" s="2"/>
      <c r="F1553" s="2"/>
      <c r="G1553" s="2"/>
      <c r="H1553" s="2"/>
      <c r="I1553" s="2" t="s">
        <v>203</v>
      </c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  <c r="AE1553" s="2"/>
      <c r="AF1553" s="2"/>
      <c r="AG1553" s="2"/>
      <c r="AH1553" s="2"/>
    </row>
    <row r="1554" spans="1:34" x14ac:dyDescent="0.25">
      <c r="A1554" s="2">
        <v>339814</v>
      </c>
      <c r="B1554" s="2" t="s">
        <v>3315</v>
      </c>
      <c r="C1554" s="2" t="s">
        <v>553</v>
      </c>
      <c r="D1554" s="2" t="s">
        <v>302</v>
      </c>
      <c r="E1554" s="2"/>
      <c r="F1554" s="2"/>
      <c r="G1554" s="2"/>
      <c r="H1554" s="2"/>
      <c r="I1554" s="2" t="s">
        <v>203</v>
      </c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/>
      <c r="AF1554" s="2"/>
      <c r="AG1554" s="2"/>
      <c r="AH1554" s="2"/>
    </row>
    <row r="1555" spans="1:34" x14ac:dyDescent="0.25">
      <c r="A1555" s="2">
        <v>339819</v>
      </c>
      <c r="B1555" s="2" t="s">
        <v>3312</v>
      </c>
      <c r="C1555" s="2" t="s">
        <v>402</v>
      </c>
      <c r="D1555" s="2" t="s">
        <v>3068</v>
      </c>
      <c r="E1555" s="2"/>
      <c r="F1555" s="2"/>
      <c r="G1555" s="2"/>
      <c r="H1555" s="2"/>
      <c r="I1555" s="2" t="s">
        <v>203</v>
      </c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/>
      <c r="AF1555" s="2"/>
      <c r="AG1555" s="2"/>
      <c r="AH1555" s="2"/>
    </row>
    <row r="1556" spans="1:34" x14ac:dyDescent="0.25">
      <c r="A1556" s="2">
        <v>339820</v>
      </c>
      <c r="B1556" s="2" t="s">
        <v>3311</v>
      </c>
      <c r="C1556" s="2" t="s">
        <v>211</v>
      </c>
      <c r="D1556" s="2" t="s">
        <v>302</v>
      </c>
      <c r="E1556" s="2"/>
      <c r="F1556" s="2"/>
      <c r="G1556" s="2"/>
      <c r="H1556" s="2"/>
      <c r="I1556" s="2" t="s">
        <v>203</v>
      </c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  <c r="AF1556" s="2"/>
      <c r="AG1556" s="2"/>
      <c r="AH1556" s="2"/>
    </row>
    <row r="1557" spans="1:34" x14ac:dyDescent="0.25">
      <c r="A1557" s="2">
        <v>339823</v>
      </c>
      <c r="B1557" s="2" t="s">
        <v>3310</v>
      </c>
      <c r="C1557" s="2" t="s">
        <v>628</v>
      </c>
      <c r="D1557" s="2" t="s">
        <v>3290</v>
      </c>
      <c r="E1557" s="2"/>
      <c r="F1557" s="2"/>
      <c r="G1557" s="2"/>
      <c r="H1557" s="2"/>
      <c r="I1557" s="2" t="s">
        <v>203</v>
      </c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/>
      <c r="AF1557" s="2"/>
      <c r="AG1557" s="2"/>
      <c r="AH1557" s="2"/>
    </row>
    <row r="1558" spans="1:34" x14ac:dyDescent="0.25">
      <c r="A1558" s="2">
        <v>339824</v>
      </c>
      <c r="B1558" s="2" t="s">
        <v>3309</v>
      </c>
      <c r="C1558" s="2" t="s">
        <v>230</v>
      </c>
      <c r="D1558" s="2" t="s">
        <v>2122</v>
      </c>
      <c r="E1558" s="2"/>
      <c r="F1558" s="2"/>
      <c r="G1558" s="2"/>
      <c r="H1558" s="2"/>
      <c r="I1558" s="2" t="s">
        <v>203</v>
      </c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2"/>
      <c r="AE1558" s="2"/>
      <c r="AF1558" s="2"/>
      <c r="AG1558" s="2"/>
      <c r="AH1558" s="2"/>
    </row>
    <row r="1559" spans="1:34" x14ac:dyDescent="0.25">
      <c r="A1559" s="2">
        <v>339827</v>
      </c>
      <c r="B1559" s="2" t="s">
        <v>3308</v>
      </c>
      <c r="C1559" s="2" t="s">
        <v>247</v>
      </c>
      <c r="D1559" s="2" t="s">
        <v>3132</v>
      </c>
      <c r="E1559" s="2"/>
      <c r="F1559" s="2"/>
      <c r="G1559" s="2"/>
      <c r="H1559" s="2"/>
      <c r="I1559" s="2" t="s">
        <v>203</v>
      </c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  <c r="AG1559" s="2"/>
      <c r="AH1559" s="2"/>
    </row>
    <row r="1560" spans="1:34" x14ac:dyDescent="0.25">
      <c r="A1560" s="2">
        <v>339829</v>
      </c>
      <c r="B1560" s="2" t="s">
        <v>3307</v>
      </c>
      <c r="C1560" s="2" t="s">
        <v>247</v>
      </c>
      <c r="D1560" s="2" t="s">
        <v>391</v>
      </c>
      <c r="E1560" s="2"/>
      <c r="F1560" s="2"/>
      <c r="G1560" s="2"/>
      <c r="H1560" s="2"/>
      <c r="I1560" s="2" t="s">
        <v>203</v>
      </c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  <c r="AC1560" s="2"/>
      <c r="AD1560" s="2"/>
      <c r="AE1560" s="2"/>
      <c r="AF1560" s="2"/>
      <c r="AG1560" s="2"/>
      <c r="AH1560" s="2"/>
    </row>
    <row r="1561" spans="1:34" x14ac:dyDescent="0.25">
      <c r="A1561" s="2">
        <v>339831</v>
      </c>
      <c r="B1561" s="2" t="s">
        <v>3306</v>
      </c>
      <c r="C1561" s="2" t="s">
        <v>228</v>
      </c>
      <c r="D1561" s="2" t="s">
        <v>545</v>
      </c>
      <c r="E1561" s="2"/>
      <c r="F1561" s="2"/>
      <c r="G1561" s="2"/>
      <c r="H1561" s="2"/>
      <c r="I1561" s="2" t="s">
        <v>203</v>
      </c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  <c r="AB1561" s="2"/>
      <c r="AC1561" s="2"/>
      <c r="AD1561" s="2"/>
      <c r="AE1561" s="2"/>
      <c r="AF1561" s="2"/>
      <c r="AG1561" s="2"/>
      <c r="AH1561" s="2"/>
    </row>
    <row r="1562" spans="1:34" x14ac:dyDescent="0.25">
      <c r="A1562" s="2">
        <v>339833</v>
      </c>
      <c r="B1562" s="2" t="s">
        <v>3305</v>
      </c>
      <c r="C1562" s="2" t="s">
        <v>1766</v>
      </c>
      <c r="D1562" s="2" t="s">
        <v>764</v>
      </c>
      <c r="E1562" s="2"/>
      <c r="F1562" s="2"/>
      <c r="G1562" s="2"/>
      <c r="H1562" s="2"/>
      <c r="I1562" s="2" t="s">
        <v>203</v>
      </c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  <c r="AB1562" s="2"/>
      <c r="AC1562" s="2"/>
      <c r="AD1562" s="2"/>
      <c r="AE1562" s="2"/>
      <c r="AF1562" s="2"/>
      <c r="AG1562" s="2"/>
      <c r="AH1562" s="2"/>
    </row>
    <row r="1563" spans="1:34" x14ac:dyDescent="0.25">
      <c r="A1563" s="2">
        <v>339835</v>
      </c>
      <c r="B1563" s="2" t="s">
        <v>3303</v>
      </c>
      <c r="C1563" s="2" t="s">
        <v>661</v>
      </c>
      <c r="D1563" s="2" t="s">
        <v>269</v>
      </c>
      <c r="E1563" s="2"/>
      <c r="F1563" s="2"/>
      <c r="G1563" s="2"/>
      <c r="H1563" s="2"/>
      <c r="I1563" s="2" t="s">
        <v>203</v>
      </c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  <c r="AC1563" s="2"/>
      <c r="AD1563" s="2"/>
      <c r="AE1563" s="2"/>
      <c r="AF1563" s="2"/>
      <c r="AG1563" s="2"/>
      <c r="AH1563" s="2"/>
    </row>
    <row r="1564" spans="1:34" x14ac:dyDescent="0.25">
      <c r="A1564" s="2">
        <v>339840</v>
      </c>
      <c r="B1564" s="2" t="s">
        <v>1416</v>
      </c>
      <c r="C1564" s="2" t="s">
        <v>224</v>
      </c>
      <c r="D1564" s="2" t="s">
        <v>746</v>
      </c>
      <c r="E1564" s="2"/>
      <c r="F1564" s="2"/>
      <c r="G1564" s="2"/>
      <c r="H1564" s="2"/>
      <c r="I1564" s="2" t="s">
        <v>203</v>
      </c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  <c r="AB1564" s="2"/>
      <c r="AC1564" s="2"/>
      <c r="AD1564" s="2"/>
      <c r="AE1564" s="2"/>
      <c r="AF1564" s="2"/>
      <c r="AG1564" s="2"/>
      <c r="AH1564" s="2"/>
    </row>
    <row r="1565" spans="1:34" x14ac:dyDescent="0.25">
      <c r="A1565" s="2">
        <v>339843</v>
      </c>
      <c r="B1565" s="2" t="s">
        <v>3300</v>
      </c>
      <c r="C1565" s="2" t="s">
        <v>900</v>
      </c>
      <c r="D1565" s="2" t="s">
        <v>231</v>
      </c>
      <c r="E1565" s="2"/>
      <c r="F1565" s="2"/>
      <c r="G1565" s="2"/>
      <c r="H1565" s="2"/>
      <c r="I1565" s="2" t="s">
        <v>203</v>
      </c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/>
      <c r="AB1565" s="2"/>
      <c r="AC1565" s="2"/>
      <c r="AD1565" s="2"/>
      <c r="AE1565" s="2"/>
      <c r="AF1565" s="2"/>
      <c r="AG1565" s="2"/>
      <c r="AH1565" s="2"/>
    </row>
    <row r="1566" spans="1:34" x14ac:dyDescent="0.25">
      <c r="A1566" s="2">
        <v>339845</v>
      </c>
      <c r="B1566" s="2" t="s">
        <v>1417</v>
      </c>
      <c r="C1566" s="2" t="s">
        <v>921</v>
      </c>
      <c r="D1566" s="2" t="s">
        <v>262</v>
      </c>
      <c r="E1566" s="2"/>
      <c r="F1566" s="2"/>
      <c r="G1566" s="2"/>
      <c r="H1566" s="2"/>
      <c r="I1566" s="2" t="s">
        <v>203</v>
      </c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2"/>
      <c r="AE1566" s="2"/>
      <c r="AF1566" s="2"/>
      <c r="AG1566" s="2"/>
      <c r="AH1566" s="2"/>
    </row>
    <row r="1567" spans="1:34" x14ac:dyDescent="0.25">
      <c r="A1567" s="2">
        <v>339850</v>
      </c>
      <c r="B1567" s="2" t="s">
        <v>3297</v>
      </c>
      <c r="C1567" s="2" t="s">
        <v>3298</v>
      </c>
      <c r="D1567" s="2" t="s">
        <v>389</v>
      </c>
      <c r="E1567" s="2"/>
      <c r="F1567" s="2"/>
      <c r="G1567" s="2"/>
      <c r="H1567" s="2"/>
      <c r="I1567" s="2" t="s">
        <v>203</v>
      </c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  <c r="AB1567" s="2"/>
      <c r="AC1567" s="2"/>
      <c r="AD1567" s="2"/>
      <c r="AE1567" s="2"/>
      <c r="AF1567" s="2"/>
      <c r="AG1567" s="2"/>
      <c r="AH1567" s="2"/>
    </row>
    <row r="1568" spans="1:34" x14ac:dyDescent="0.25">
      <c r="A1568" s="2">
        <v>339856</v>
      </c>
      <c r="B1568" s="2" t="s">
        <v>3296</v>
      </c>
      <c r="C1568" s="2" t="s">
        <v>321</v>
      </c>
      <c r="D1568" s="2" t="s">
        <v>275</v>
      </c>
      <c r="E1568" s="2"/>
      <c r="F1568" s="2"/>
      <c r="G1568" s="2"/>
      <c r="H1568" s="2"/>
      <c r="I1568" s="2" t="s">
        <v>203</v>
      </c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A1568" s="2"/>
      <c r="AB1568" s="2"/>
      <c r="AC1568" s="2"/>
      <c r="AD1568" s="2"/>
      <c r="AE1568" s="2"/>
      <c r="AF1568" s="2"/>
      <c r="AG1568" s="2"/>
      <c r="AH1568" s="2"/>
    </row>
    <row r="1569" spans="1:34" x14ac:dyDescent="0.25">
      <c r="A1569" s="2">
        <v>339863</v>
      </c>
      <c r="B1569" s="2" t="s">
        <v>3293</v>
      </c>
      <c r="C1569" s="2" t="s">
        <v>1165</v>
      </c>
      <c r="D1569" s="2" t="s">
        <v>238</v>
      </c>
      <c r="E1569" s="2"/>
      <c r="F1569" s="2"/>
      <c r="G1569" s="2"/>
      <c r="H1569" s="2"/>
      <c r="I1569" s="2" t="s">
        <v>203</v>
      </c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A1569" s="2"/>
      <c r="AB1569" s="2"/>
      <c r="AC1569" s="2"/>
      <c r="AD1569" s="2"/>
      <c r="AE1569" s="2"/>
      <c r="AF1569" s="2"/>
      <c r="AG1569" s="2"/>
      <c r="AH1569" s="2"/>
    </row>
    <row r="1570" spans="1:34" x14ac:dyDescent="0.25">
      <c r="A1570" s="2">
        <v>339864</v>
      </c>
      <c r="B1570" s="2" t="s">
        <v>3291</v>
      </c>
      <c r="C1570" s="2" t="s">
        <v>228</v>
      </c>
      <c r="D1570" s="2" t="s">
        <v>3292</v>
      </c>
      <c r="E1570" s="2"/>
      <c r="F1570" s="2"/>
      <c r="G1570" s="2"/>
      <c r="H1570" s="2"/>
      <c r="I1570" s="2" t="s">
        <v>203</v>
      </c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/>
      <c r="AB1570" s="2"/>
      <c r="AC1570" s="2"/>
      <c r="AD1570" s="2"/>
      <c r="AE1570" s="2"/>
      <c r="AF1570" s="2"/>
      <c r="AG1570" s="2"/>
      <c r="AH1570" s="2"/>
    </row>
    <row r="1571" spans="1:34" x14ac:dyDescent="0.25">
      <c r="A1571" s="2">
        <v>339866</v>
      </c>
      <c r="B1571" s="2" t="s">
        <v>3289</v>
      </c>
      <c r="C1571" s="2" t="s">
        <v>653</v>
      </c>
      <c r="D1571" s="2" t="s">
        <v>268</v>
      </c>
      <c r="E1571" s="2"/>
      <c r="F1571" s="2"/>
      <c r="G1571" s="2"/>
      <c r="H1571" s="2"/>
      <c r="I1571" s="2" t="s">
        <v>203</v>
      </c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A1571" s="2"/>
      <c r="AB1571" s="2"/>
      <c r="AC1571" s="2"/>
      <c r="AD1571" s="2"/>
      <c r="AE1571" s="2"/>
      <c r="AF1571" s="2"/>
      <c r="AG1571" s="2"/>
      <c r="AH1571" s="2"/>
    </row>
    <row r="1572" spans="1:34" x14ac:dyDescent="0.25">
      <c r="A1572" s="2">
        <v>339867</v>
      </c>
      <c r="B1572" s="2" t="s">
        <v>3288</v>
      </c>
      <c r="C1572" s="2" t="s">
        <v>228</v>
      </c>
      <c r="D1572" s="2" t="s">
        <v>731</v>
      </c>
      <c r="E1572" s="2"/>
      <c r="F1572" s="2"/>
      <c r="G1572" s="2"/>
      <c r="H1572" s="2"/>
      <c r="I1572" s="2" t="s">
        <v>203</v>
      </c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"/>
      <c r="AB1572" s="2"/>
      <c r="AC1572" s="2"/>
      <c r="AD1572" s="2"/>
      <c r="AE1572" s="2"/>
      <c r="AF1572" s="2"/>
      <c r="AG1572" s="2"/>
      <c r="AH1572" s="2"/>
    </row>
    <row r="1573" spans="1:34" x14ac:dyDescent="0.25">
      <c r="A1573" s="2">
        <v>339876</v>
      </c>
      <c r="B1573" s="2" t="s">
        <v>3286</v>
      </c>
      <c r="C1573" s="2" t="s">
        <v>1408</v>
      </c>
      <c r="D1573" s="2" t="s">
        <v>674</v>
      </c>
      <c r="E1573" s="2"/>
      <c r="F1573" s="2"/>
      <c r="G1573" s="2"/>
      <c r="H1573" s="2"/>
      <c r="I1573" s="2" t="s">
        <v>203</v>
      </c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/>
      <c r="AB1573" s="2"/>
      <c r="AC1573" s="2"/>
      <c r="AD1573" s="2"/>
      <c r="AE1573" s="2"/>
      <c r="AF1573" s="2"/>
      <c r="AG1573" s="2"/>
      <c r="AH1573" s="2"/>
    </row>
    <row r="1574" spans="1:34" x14ac:dyDescent="0.25">
      <c r="A1574" s="2">
        <v>339877</v>
      </c>
      <c r="B1574" s="2" t="s">
        <v>3285</v>
      </c>
      <c r="C1574" s="2" t="s">
        <v>995</v>
      </c>
      <c r="D1574" s="2" t="s">
        <v>1713</v>
      </c>
      <c r="E1574" s="2"/>
      <c r="F1574" s="2"/>
      <c r="G1574" s="2"/>
      <c r="H1574" s="2"/>
      <c r="I1574" s="2" t="s">
        <v>203</v>
      </c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/>
      <c r="AB1574" s="2"/>
      <c r="AC1574" s="2"/>
      <c r="AD1574" s="2"/>
      <c r="AE1574" s="2"/>
      <c r="AF1574" s="2"/>
      <c r="AG1574" s="2"/>
      <c r="AH1574" s="2"/>
    </row>
    <row r="1575" spans="1:34" x14ac:dyDescent="0.25">
      <c r="A1575" s="2">
        <v>339878</v>
      </c>
      <c r="B1575" s="2" t="s">
        <v>3284</v>
      </c>
      <c r="C1575" s="2" t="s">
        <v>432</v>
      </c>
      <c r="D1575" s="2" t="s">
        <v>760</v>
      </c>
      <c r="E1575" s="2"/>
      <c r="F1575" s="2"/>
      <c r="G1575" s="2"/>
      <c r="H1575" s="2"/>
      <c r="I1575" s="2" t="s">
        <v>203</v>
      </c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  <c r="AA1575" s="2"/>
      <c r="AB1575" s="2"/>
      <c r="AC1575" s="2"/>
      <c r="AD1575" s="2"/>
      <c r="AE1575" s="2"/>
      <c r="AF1575" s="2"/>
      <c r="AG1575" s="2"/>
      <c r="AH1575" s="2"/>
    </row>
    <row r="1576" spans="1:34" x14ac:dyDescent="0.25">
      <c r="A1576" s="2">
        <v>339887</v>
      </c>
      <c r="B1576" s="2" t="s">
        <v>3279</v>
      </c>
      <c r="C1576" s="2" t="s">
        <v>3280</v>
      </c>
      <c r="D1576" s="2" t="s">
        <v>311</v>
      </c>
      <c r="E1576" s="2"/>
      <c r="F1576" s="2"/>
      <c r="G1576" s="2"/>
      <c r="H1576" s="2"/>
      <c r="I1576" s="2" t="s">
        <v>203</v>
      </c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2"/>
      <c r="AC1576" s="2"/>
      <c r="AD1576" s="2"/>
      <c r="AE1576" s="2"/>
      <c r="AF1576" s="2"/>
      <c r="AG1576" s="2"/>
      <c r="AH1576" s="2"/>
    </row>
    <row r="1577" spans="1:34" x14ac:dyDescent="0.25">
      <c r="A1577" s="2">
        <v>339894</v>
      </c>
      <c r="B1577" s="2" t="s">
        <v>1279</v>
      </c>
      <c r="C1577" s="2" t="s">
        <v>466</v>
      </c>
      <c r="D1577" s="2" t="s">
        <v>983</v>
      </c>
      <c r="E1577" s="2"/>
      <c r="F1577" s="2"/>
      <c r="G1577" s="2"/>
      <c r="H1577" s="2"/>
      <c r="I1577" s="2" t="s">
        <v>203</v>
      </c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/>
      <c r="AD1577" s="2"/>
      <c r="AE1577" s="2"/>
      <c r="AF1577" s="2"/>
      <c r="AG1577" s="2"/>
      <c r="AH1577" s="2"/>
    </row>
    <row r="1578" spans="1:34" x14ac:dyDescent="0.25">
      <c r="A1578" s="2">
        <v>339895</v>
      </c>
      <c r="B1578" s="2" t="s">
        <v>3277</v>
      </c>
      <c r="C1578" s="2" t="s">
        <v>244</v>
      </c>
      <c r="D1578" s="2" t="s">
        <v>3278</v>
      </c>
      <c r="E1578" s="2"/>
      <c r="F1578" s="2"/>
      <c r="G1578" s="2"/>
      <c r="H1578" s="2"/>
      <c r="I1578" s="2" t="s">
        <v>203</v>
      </c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2"/>
      <c r="AE1578" s="2"/>
      <c r="AF1578" s="2"/>
      <c r="AG1578" s="2"/>
      <c r="AH1578" s="2"/>
    </row>
    <row r="1579" spans="1:34" x14ac:dyDescent="0.25">
      <c r="A1579" s="2">
        <v>339898</v>
      </c>
      <c r="B1579" s="2" t="s">
        <v>3276</v>
      </c>
      <c r="C1579" s="2" t="s">
        <v>768</v>
      </c>
      <c r="D1579" s="2" t="s">
        <v>684</v>
      </c>
      <c r="E1579" s="2"/>
      <c r="F1579" s="2"/>
      <c r="G1579" s="2"/>
      <c r="H1579" s="2"/>
      <c r="I1579" s="2" t="s">
        <v>203</v>
      </c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  <c r="AA1579" s="2"/>
      <c r="AB1579" s="2"/>
      <c r="AC1579" s="2"/>
      <c r="AD1579" s="2"/>
      <c r="AE1579" s="2"/>
      <c r="AF1579" s="2"/>
      <c r="AG1579" s="2"/>
      <c r="AH1579" s="2"/>
    </row>
    <row r="1580" spans="1:34" x14ac:dyDescent="0.25">
      <c r="A1580" s="2">
        <v>339903</v>
      </c>
      <c r="B1580" s="2" t="s">
        <v>3275</v>
      </c>
      <c r="C1580" s="2" t="s">
        <v>2464</v>
      </c>
      <c r="D1580" s="2" t="s">
        <v>275</v>
      </c>
      <c r="E1580" s="2"/>
      <c r="F1580" s="2"/>
      <c r="G1580" s="2"/>
      <c r="H1580" s="2"/>
      <c r="I1580" s="2" t="s">
        <v>203</v>
      </c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2"/>
      <c r="AE1580" s="2"/>
      <c r="AF1580" s="2"/>
      <c r="AG1580" s="2"/>
      <c r="AH1580" s="2"/>
    </row>
    <row r="1581" spans="1:34" x14ac:dyDescent="0.25">
      <c r="A1581" s="2">
        <v>339904</v>
      </c>
      <c r="B1581" s="2" t="s">
        <v>2237</v>
      </c>
      <c r="C1581" s="2" t="s">
        <v>3096</v>
      </c>
      <c r="D1581" s="2" t="s">
        <v>269</v>
      </c>
      <c r="E1581" s="2"/>
      <c r="F1581" s="2"/>
      <c r="G1581" s="2"/>
      <c r="H1581" s="2"/>
      <c r="I1581" s="2" t="s">
        <v>203</v>
      </c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  <c r="AB1581" s="2"/>
      <c r="AC1581" s="2"/>
      <c r="AD1581" s="2"/>
      <c r="AE1581" s="2"/>
      <c r="AF1581" s="2"/>
      <c r="AG1581" s="2"/>
      <c r="AH1581" s="2"/>
    </row>
    <row r="1582" spans="1:34" x14ac:dyDescent="0.25">
      <c r="A1582" s="2">
        <v>339905</v>
      </c>
      <c r="B1582" s="2" t="s">
        <v>3274</v>
      </c>
      <c r="C1582" s="2" t="s">
        <v>3096</v>
      </c>
      <c r="D1582" s="2" t="s">
        <v>239</v>
      </c>
      <c r="E1582" s="2"/>
      <c r="F1582" s="2"/>
      <c r="G1582" s="2"/>
      <c r="H1582" s="2"/>
      <c r="I1582" s="2" t="s">
        <v>203</v>
      </c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2"/>
      <c r="AE1582" s="2"/>
      <c r="AF1582" s="2"/>
      <c r="AG1582" s="2"/>
      <c r="AH1582" s="2"/>
    </row>
    <row r="1583" spans="1:34" x14ac:dyDescent="0.25">
      <c r="A1583" s="2">
        <v>339909</v>
      </c>
      <c r="B1583" s="2" t="s">
        <v>3273</v>
      </c>
      <c r="C1583" s="2" t="s">
        <v>312</v>
      </c>
      <c r="D1583" s="2" t="s">
        <v>545</v>
      </c>
      <c r="E1583" s="2"/>
      <c r="F1583" s="2"/>
      <c r="G1583" s="2"/>
      <c r="H1583" s="2"/>
      <c r="I1583" s="2" t="s">
        <v>203</v>
      </c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/>
      <c r="AD1583" s="2"/>
      <c r="AE1583" s="2"/>
      <c r="AF1583" s="2"/>
      <c r="AG1583" s="2"/>
      <c r="AH1583" s="2"/>
    </row>
    <row r="1584" spans="1:34" x14ac:dyDescent="0.25">
      <c r="A1584" s="2">
        <v>339911</v>
      </c>
      <c r="B1584" s="2" t="s">
        <v>1491</v>
      </c>
      <c r="C1584" s="2" t="s">
        <v>484</v>
      </c>
      <c r="D1584" s="2" t="s">
        <v>824</v>
      </c>
      <c r="E1584" s="2"/>
      <c r="F1584" s="2"/>
      <c r="G1584" s="2"/>
      <c r="H1584" s="2"/>
      <c r="I1584" s="2" t="s">
        <v>203</v>
      </c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  <c r="AE1584" s="2"/>
      <c r="AF1584" s="2"/>
      <c r="AG1584" s="2"/>
      <c r="AH1584" s="2"/>
    </row>
    <row r="1585" spans="1:34" x14ac:dyDescent="0.25">
      <c r="A1585" s="2">
        <v>339912</v>
      </c>
      <c r="B1585" s="2" t="s">
        <v>1422</v>
      </c>
      <c r="C1585" s="2" t="s">
        <v>3272</v>
      </c>
      <c r="D1585" s="2" t="s">
        <v>450</v>
      </c>
      <c r="E1585" s="2"/>
      <c r="F1585" s="2"/>
      <c r="G1585" s="2"/>
      <c r="H1585" s="2"/>
      <c r="I1585" s="2" t="s">
        <v>203</v>
      </c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  <c r="AB1585" s="2"/>
      <c r="AC1585" s="2"/>
      <c r="AD1585" s="2"/>
      <c r="AE1585" s="2"/>
      <c r="AF1585" s="2"/>
      <c r="AG1585" s="2"/>
      <c r="AH1585" s="2"/>
    </row>
    <row r="1586" spans="1:34" x14ac:dyDescent="0.25">
      <c r="A1586" s="2">
        <v>339922</v>
      </c>
      <c r="B1586" s="2" t="s">
        <v>3271</v>
      </c>
      <c r="C1586" s="2" t="s">
        <v>1494</v>
      </c>
      <c r="D1586" s="2" t="s">
        <v>415</v>
      </c>
      <c r="E1586" s="2"/>
      <c r="F1586" s="2"/>
      <c r="G1586" s="2"/>
      <c r="H1586" s="2"/>
      <c r="I1586" s="2" t="s">
        <v>203</v>
      </c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/>
      <c r="AF1586" s="2"/>
      <c r="AG1586" s="2"/>
      <c r="AH1586" s="2"/>
    </row>
    <row r="1587" spans="1:34" x14ac:dyDescent="0.25">
      <c r="A1587" s="2">
        <v>339925</v>
      </c>
      <c r="B1587" s="2" t="s">
        <v>3270</v>
      </c>
      <c r="C1587" s="2" t="s">
        <v>228</v>
      </c>
      <c r="D1587" s="2" t="s">
        <v>278</v>
      </c>
      <c r="E1587" s="2"/>
      <c r="F1587" s="2"/>
      <c r="G1587" s="2"/>
      <c r="H1587" s="2"/>
      <c r="I1587" s="2" t="s">
        <v>203</v>
      </c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  <c r="AE1587" s="2"/>
      <c r="AF1587" s="2"/>
      <c r="AG1587" s="2"/>
      <c r="AH1587" s="2"/>
    </row>
    <row r="1588" spans="1:34" x14ac:dyDescent="0.25">
      <c r="A1588" s="2">
        <v>339930</v>
      </c>
      <c r="B1588" s="2" t="s">
        <v>3267</v>
      </c>
      <c r="C1588" s="2" t="s">
        <v>352</v>
      </c>
      <c r="D1588" s="2" t="s">
        <v>269</v>
      </c>
      <c r="E1588" s="2"/>
      <c r="F1588" s="2"/>
      <c r="G1588" s="2"/>
      <c r="H1588" s="2"/>
      <c r="I1588" s="2" t="s">
        <v>203</v>
      </c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2"/>
      <c r="AE1588" s="2"/>
      <c r="AF1588" s="2"/>
      <c r="AG1588" s="2"/>
      <c r="AH1588" s="2"/>
    </row>
    <row r="1589" spans="1:34" x14ac:dyDescent="0.25">
      <c r="A1589" s="2">
        <v>339935</v>
      </c>
      <c r="B1589" s="2" t="s">
        <v>3265</v>
      </c>
      <c r="C1589" s="2" t="s">
        <v>290</v>
      </c>
      <c r="D1589" s="2" t="s">
        <v>845</v>
      </c>
      <c r="E1589" s="2"/>
      <c r="F1589" s="2"/>
      <c r="G1589" s="2"/>
      <c r="H1589" s="2"/>
      <c r="I1589" s="2" t="s">
        <v>203</v>
      </c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  <c r="AA1589" s="2"/>
      <c r="AB1589" s="2"/>
      <c r="AC1589" s="2"/>
      <c r="AD1589" s="2"/>
      <c r="AE1589" s="2"/>
      <c r="AF1589" s="2"/>
      <c r="AG1589" s="2"/>
      <c r="AH1589" s="2"/>
    </row>
    <row r="1590" spans="1:34" x14ac:dyDescent="0.25">
      <c r="A1590" s="2">
        <v>339940</v>
      </c>
      <c r="B1590" s="2" t="s">
        <v>3264</v>
      </c>
      <c r="C1590" s="2" t="s">
        <v>259</v>
      </c>
      <c r="D1590" s="2" t="s">
        <v>423</v>
      </c>
      <c r="E1590" s="2"/>
      <c r="F1590" s="2"/>
      <c r="G1590" s="2"/>
      <c r="H1590" s="2"/>
      <c r="I1590" s="2" t="s">
        <v>203</v>
      </c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  <c r="AE1590" s="2"/>
      <c r="AF1590" s="2"/>
      <c r="AG1590" s="2"/>
      <c r="AH1590" s="2"/>
    </row>
    <row r="1591" spans="1:34" x14ac:dyDescent="0.25">
      <c r="A1591" s="2">
        <v>339946</v>
      </c>
      <c r="B1591" s="2" t="s">
        <v>3261</v>
      </c>
      <c r="C1591" s="2" t="s">
        <v>265</v>
      </c>
      <c r="D1591" s="2" t="s">
        <v>291</v>
      </c>
      <c r="E1591" s="2"/>
      <c r="F1591" s="2"/>
      <c r="G1591" s="2"/>
      <c r="H1591" s="2"/>
      <c r="I1591" s="2" t="s">
        <v>203</v>
      </c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  <c r="AE1591" s="2"/>
      <c r="AF1591" s="2"/>
      <c r="AG1591" s="2"/>
      <c r="AH1591" s="2"/>
    </row>
    <row r="1592" spans="1:34" x14ac:dyDescent="0.25">
      <c r="A1592" s="2">
        <v>339947</v>
      </c>
      <c r="B1592" s="2" t="s">
        <v>3260</v>
      </c>
      <c r="C1592" s="2" t="s">
        <v>544</v>
      </c>
      <c r="D1592" s="2" t="s">
        <v>1104</v>
      </c>
      <c r="E1592" s="2"/>
      <c r="F1592" s="2"/>
      <c r="G1592" s="2"/>
      <c r="H1592" s="2"/>
      <c r="I1592" s="2" t="s">
        <v>203</v>
      </c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  <c r="AE1592" s="2"/>
      <c r="AF1592" s="2"/>
      <c r="AG1592" s="2"/>
      <c r="AH1592" s="2"/>
    </row>
    <row r="1593" spans="1:34" x14ac:dyDescent="0.25">
      <c r="A1593" s="2">
        <v>339952</v>
      </c>
      <c r="B1593" s="2" t="s">
        <v>3256</v>
      </c>
      <c r="C1593" s="2" t="s">
        <v>247</v>
      </c>
      <c r="D1593" s="2" t="s">
        <v>288</v>
      </c>
      <c r="E1593" s="2"/>
      <c r="F1593" s="2"/>
      <c r="G1593" s="2"/>
      <c r="H1593" s="2"/>
      <c r="I1593" s="2" t="s">
        <v>203</v>
      </c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  <c r="AB1593" s="2"/>
      <c r="AC1593" s="2"/>
      <c r="AD1593" s="2"/>
      <c r="AE1593" s="2"/>
      <c r="AF1593" s="2"/>
      <c r="AG1593" s="2"/>
      <c r="AH1593" s="2"/>
    </row>
    <row r="1594" spans="1:34" x14ac:dyDescent="0.25">
      <c r="A1594" s="2">
        <v>339954</v>
      </c>
      <c r="B1594" s="2" t="s">
        <v>3255</v>
      </c>
      <c r="C1594" s="2" t="s">
        <v>570</v>
      </c>
      <c r="D1594" s="2" t="s">
        <v>331</v>
      </c>
      <c r="E1594" s="2"/>
      <c r="F1594" s="2"/>
      <c r="G1594" s="2"/>
      <c r="H1594" s="2"/>
      <c r="I1594" s="2" t="s">
        <v>203</v>
      </c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/>
      <c r="AB1594" s="2"/>
      <c r="AC1594" s="2"/>
      <c r="AD1594" s="2"/>
      <c r="AE1594" s="2"/>
      <c r="AF1594" s="2"/>
      <c r="AG1594" s="2"/>
      <c r="AH1594" s="2"/>
    </row>
    <row r="1595" spans="1:34" x14ac:dyDescent="0.25">
      <c r="A1595" s="2">
        <v>339957</v>
      </c>
      <c r="B1595" s="2" t="s">
        <v>3251</v>
      </c>
      <c r="C1595" s="2" t="s">
        <v>3252</v>
      </c>
      <c r="D1595" s="2" t="s">
        <v>545</v>
      </c>
      <c r="E1595" s="2"/>
      <c r="F1595" s="2"/>
      <c r="G1595" s="2"/>
      <c r="H1595" s="2"/>
      <c r="I1595" s="2" t="s">
        <v>203</v>
      </c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2"/>
      <c r="AE1595" s="2"/>
      <c r="AF1595" s="2"/>
      <c r="AG1595" s="2"/>
      <c r="AH1595" s="2"/>
    </row>
    <row r="1596" spans="1:34" x14ac:dyDescent="0.25">
      <c r="A1596" s="2">
        <v>339960</v>
      </c>
      <c r="B1596" s="2" t="s">
        <v>3249</v>
      </c>
      <c r="C1596" s="2" t="s">
        <v>1701</v>
      </c>
      <c r="D1596" s="2" t="s">
        <v>3250</v>
      </c>
      <c r="E1596" s="2"/>
      <c r="F1596" s="2"/>
      <c r="G1596" s="2"/>
      <c r="H1596" s="2"/>
      <c r="I1596" s="2" t="s">
        <v>203</v>
      </c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2"/>
      <c r="AF1596" s="2"/>
      <c r="AG1596" s="2"/>
      <c r="AH1596" s="2"/>
    </row>
    <row r="1597" spans="1:34" x14ac:dyDescent="0.25">
      <c r="A1597" s="2">
        <v>339962</v>
      </c>
      <c r="B1597" s="2" t="s">
        <v>3248</v>
      </c>
      <c r="C1597" s="2" t="s">
        <v>325</v>
      </c>
      <c r="D1597" s="2" t="s">
        <v>326</v>
      </c>
      <c r="E1597" s="2"/>
      <c r="F1597" s="2"/>
      <c r="G1597" s="2"/>
      <c r="H1597" s="2"/>
      <c r="I1597" s="2" t="s">
        <v>203</v>
      </c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  <c r="AF1597" s="2"/>
      <c r="AG1597" s="2"/>
      <c r="AH1597" s="2"/>
    </row>
    <row r="1598" spans="1:34" x14ac:dyDescent="0.25">
      <c r="A1598" s="2">
        <v>339965</v>
      </c>
      <c r="B1598" s="2" t="s">
        <v>3247</v>
      </c>
      <c r="C1598" s="2" t="s">
        <v>349</v>
      </c>
      <c r="D1598" s="2" t="s">
        <v>748</v>
      </c>
      <c r="E1598" s="2"/>
      <c r="F1598" s="2"/>
      <c r="G1598" s="2"/>
      <c r="H1598" s="2"/>
      <c r="I1598" s="2" t="s">
        <v>203</v>
      </c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  <c r="AE1598" s="2"/>
      <c r="AF1598" s="2"/>
      <c r="AG1598" s="2"/>
      <c r="AH1598" s="2"/>
    </row>
    <row r="1599" spans="1:34" x14ac:dyDescent="0.25">
      <c r="A1599" s="2">
        <v>339969</v>
      </c>
      <c r="B1599" s="2" t="s">
        <v>3246</v>
      </c>
      <c r="C1599" s="2" t="s">
        <v>378</v>
      </c>
      <c r="D1599" s="2" t="s">
        <v>638</v>
      </c>
      <c r="E1599" s="2"/>
      <c r="F1599" s="2"/>
      <c r="G1599" s="2"/>
      <c r="H1599" s="2"/>
      <c r="I1599" s="2" t="s">
        <v>203</v>
      </c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  <c r="AC1599" s="2"/>
      <c r="AD1599" s="2"/>
      <c r="AE1599" s="2"/>
      <c r="AF1599" s="2"/>
      <c r="AG1599" s="2"/>
      <c r="AH1599" s="2"/>
    </row>
    <row r="1600" spans="1:34" x14ac:dyDescent="0.25">
      <c r="A1600" s="2">
        <v>339970</v>
      </c>
      <c r="B1600" s="2" t="s">
        <v>1303</v>
      </c>
      <c r="C1600" s="2" t="s">
        <v>321</v>
      </c>
      <c r="D1600" s="2" t="s">
        <v>794</v>
      </c>
      <c r="E1600" s="2"/>
      <c r="F1600" s="2"/>
      <c r="G1600" s="2"/>
      <c r="H1600" s="2"/>
      <c r="I1600" s="2" t="s">
        <v>203</v>
      </c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  <c r="AG1600" s="2"/>
      <c r="AH1600" s="2"/>
    </row>
    <row r="1601" spans="1:34" x14ac:dyDescent="0.25">
      <c r="A1601" s="2">
        <v>339972</v>
      </c>
      <c r="B1601" s="2" t="s">
        <v>3245</v>
      </c>
      <c r="C1601" s="2" t="s">
        <v>337</v>
      </c>
      <c r="D1601" s="2" t="s">
        <v>415</v>
      </c>
      <c r="E1601" s="2"/>
      <c r="F1601" s="2"/>
      <c r="G1601" s="2"/>
      <c r="H1601" s="2"/>
      <c r="I1601" s="2" t="s">
        <v>203</v>
      </c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2"/>
      <c r="AE1601" s="2"/>
      <c r="AF1601" s="2"/>
      <c r="AG1601" s="2"/>
      <c r="AH1601" s="2"/>
    </row>
    <row r="1602" spans="1:34" x14ac:dyDescent="0.25">
      <c r="A1602" s="2">
        <v>339977</v>
      </c>
      <c r="B1602" s="2" t="s">
        <v>3243</v>
      </c>
      <c r="C1602" s="2" t="s">
        <v>402</v>
      </c>
      <c r="D1602" s="2" t="s">
        <v>3244</v>
      </c>
      <c r="E1602" s="2"/>
      <c r="F1602" s="2"/>
      <c r="G1602" s="2"/>
      <c r="H1602" s="2"/>
      <c r="I1602" s="2" t="s">
        <v>203</v>
      </c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  <c r="AF1602" s="2"/>
      <c r="AG1602" s="2"/>
      <c r="AH1602" s="2"/>
    </row>
    <row r="1603" spans="1:34" x14ac:dyDescent="0.25">
      <c r="A1603" s="2">
        <v>339981</v>
      </c>
      <c r="B1603" s="2" t="s">
        <v>945</v>
      </c>
      <c r="C1603" s="2" t="s">
        <v>736</v>
      </c>
      <c r="D1603" s="2" t="s">
        <v>300</v>
      </c>
      <c r="E1603" s="2"/>
      <c r="F1603" s="2"/>
      <c r="G1603" s="2"/>
      <c r="H1603" s="2"/>
      <c r="I1603" s="2" t="s">
        <v>203</v>
      </c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  <c r="AG1603" s="2"/>
      <c r="AH1603" s="2"/>
    </row>
    <row r="1604" spans="1:34" x14ac:dyDescent="0.25">
      <c r="A1604" s="2">
        <v>339984</v>
      </c>
      <c r="B1604" s="2" t="s">
        <v>1135</v>
      </c>
      <c r="C1604" s="2" t="s">
        <v>368</v>
      </c>
      <c r="D1604" s="2" t="s">
        <v>231</v>
      </c>
      <c r="E1604" s="2"/>
      <c r="F1604" s="2"/>
      <c r="G1604" s="2"/>
      <c r="H1604" s="2"/>
      <c r="I1604" s="2" t="s">
        <v>203</v>
      </c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2"/>
      <c r="AE1604" s="2"/>
      <c r="AF1604" s="2"/>
      <c r="AG1604" s="2"/>
      <c r="AH1604" s="2"/>
    </row>
    <row r="1605" spans="1:34" x14ac:dyDescent="0.25">
      <c r="A1605" s="2">
        <v>339995</v>
      </c>
      <c r="B1605" s="2" t="s">
        <v>626</v>
      </c>
      <c r="C1605" s="2" t="s">
        <v>1088</v>
      </c>
      <c r="D1605" s="2" t="s">
        <v>3240</v>
      </c>
      <c r="E1605" s="2"/>
      <c r="F1605" s="2"/>
      <c r="G1605" s="2"/>
      <c r="H1605" s="2"/>
      <c r="I1605" s="2" t="s">
        <v>203</v>
      </c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/>
      <c r="AD1605" s="2"/>
      <c r="AE1605" s="2"/>
      <c r="AF1605" s="2"/>
      <c r="AG1605" s="2"/>
      <c r="AH1605" s="2"/>
    </row>
    <row r="1606" spans="1:34" x14ac:dyDescent="0.25">
      <c r="A1606" s="2">
        <v>339998</v>
      </c>
      <c r="B1606" s="2" t="s">
        <v>2281</v>
      </c>
      <c r="C1606" s="2" t="s">
        <v>339</v>
      </c>
      <c r="D1606" s="2" t="s">
        <v>319</v>
      </c>
      <c r="E1606" s="2"/>
      <c r="F1606" s="2"/>
      <c r="G1606" s="2"/>
      <c r="H1606" s="2"/>
      <c r="I1606" s="2" t="s">
        <v>203</v>
      </c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  <c r="AF1606" s="2"/>
      <c r="AG1606" s="2"/>
      <c r="AH1606" s="2"/>
    </row>
    <row r="1607" spans="1:34" x14ac:dyDescent="0.25">
      <c r="A1607" s="2">
        <v>340014</v>
      </c>
      <c r="B1607" s="2" t="s">
        <v>3237</v>
      </c>
      <c r="C1607" s="2" t="s">
        <v>3238</v>
      </c>
      <c r="D1607" s="2" t="s">
        <v>397</v>
      </c>
      <c r="E1607" s="2"/>
      <c r="F1607" s="2"/>
      <c r="G1607" s="2"/>
      <c r="H1607" s="2"/>
      <c r="I1607" s="2" t="s">
        <v>203</v>
      </c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  <c r="AC1607" s="2"/>
      <c r="AD1607" s="2"/>
      <c r="AE1607" s="2"/>
      <c r="AF1607" s="2"/>
      <c r="AG1607" s="2"/>
      <c r="AH1607" s="2"/>
    </row>
    <row r="1608" spans="1:34" x14ac:dyDescent="0.25">
      <c r="A1608" s="2">
        <v>340018</v>
      </c>
      <c r="B1608" s="2" t="s">
        <v>3234</v>
      </c>
      <c r="C1608" s="2" t="s">
        <v>3235</v>
      </c>
      <c r="D1608" s="2" t="s">
        <v>261</v>
      </c>
      <c r="E1608" s="2"/>
      <c r="F1608" s="2"/>
      <c r="G1608" s="2"/>
      <c r="H1608" s="2"/>
      <c r="I1608" s="2" t="s">
        <v>203</v>
      </c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  <c r="AC1608" s="2"/>
      <c r="AD1608" s="2"/>
      <c r="AE1608" s="2"/>
      <c r="AF1608" s="2"/>
      <c r="AG1608" s="2"/>
      <c r="AH1608" s="2"/>
    </row>
    <row r="1609" spans="1:34" x14ac:dyDescent="0.25">
      <c r="A1609" s="2">
        <v>340022</v>
      </c>
      <c r="B1609" s="2" t="s">
        <v>3233</v>
      </c>
      <c r="C1609" s="2" t="s">
        <v>850</v>
      </c>
      <c r="D1609" s="2" t="s">
        <v>253</v>
      </c>
      <c r="E1609" s="2"/>
      <c r="F1609" s="2"/>
      <c r="G1609" s="2"/>
      <c r="H1609" s="2"/>
      <c r="I1609" s="2" t="s">
        <v>203</v>
      </c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/>
      <c r="AD1609" s="2"/>
      <c r="AE1609" s="2"/>
      <c r="AF1609" s="2"/>
      <c r="AG1609" s="2"/>
      <c r="AH1609" s="2"/>
    </row>
    <row r="1610" spans="1:34" x14ac:dyDescent="0.25">
      <c r="A1610" s="2">
        <v>340025</v>
      </c>
      <c r="B1610" s="2" t="s">
        <v>3232</v>
      </c>
      <c r="C1610" s="2" t="s">
        <v>321</v>
      </c>
      <c r="D1610" s="2" t="s">
        <v>522</v>
      </c>
      <c r="E1610" s="2"/>
      <c r="F1610" s="2"/>
      <c r="G1610" s="2"/>
      <c r="H1610" s="2"/>
      <c r="I1610" s="2" t="s">
        <v>203</v>
      </c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  <c r="AF1610" s="2"/>
      <c r="AG1610" s="2"/>
      <c r="AH1610" s="2"/>
    </row>
    <row r="1611" spans="1:34" x14ac:dyDescent="0.25">
      <c r="A1611" s="2">
        <v>340028</v>
      </c>
      <c r="B1611" s="2" t="s">
        <v>3230</v>
      </c>
      <c r="C1611" s="2" t="s">
        <v>214</v>
      </c>
      <c r="D1611" s="2" t="s">
        <v>588</v>
      </c>
      <c r="E1611" s="2"/>
      <c r="F1611" s="2"/>
      <c r="G1611" s="2"/>
      <c r="H1611" s="2"/>
      <c r="I1611" s="2" t="s">
        <v>203</v>
      </c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/>
      <c r="AF1611" s="2"/>
      <c r="AG1611" s="2"/>
      <c r="AH1611" s="2"/>
    </row>
    <row r="1612" spans="1:34" x14ac:dyDescent="0.25">
      <c r="A1612" s="2">
        <v>340029</v>
      </c>
      <c r="B1612" s="2" t="s">
        <v>3228</v>
      </c>
      <c r="C1612" s="2" t="s">
        <v>3229</v>
      </c>
      <c r="D1612" s="2" t="s">
        <v>216</v>
      </c>
      <c r="E1612" s="2"/>
      <c r="F1612" s="2"/>
      <c r="G1612" s="2"/>
      <c r="H1612" s="2"/>
      <c r="I1612" s="2" t="s">
        <v>203</v>
      </c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  <c r="AG1612" s="2"/>
      <c r="AH1612" s="2"/>
    </row>
    <row r="1613" spans="1:34" x14ac:dyDescent="0.25">
      <c r="A1613" s="2">
        <v>340031</v>
      </c>
      <c r="B1613" s="2" t="s">
        <v>3227</v>
      </c>
      <c r="C1613" s="2" t="s">
        <v>344</v>
      </c>
      <c r="D1613" s="2" t="s">
        <v>729</v>
      </c>
      <c r="E1613" s="2"/>
      <c r="F1613" s="2"/>
      <c r="G1613" s="2"/>
      <c r="H1613" s="2"/>
      <c r="I1613" s="2" t="s">
        <v>203</v>
      </c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/>
      <c r="AD1613" s="2"/>
      <c r="AE1613" s="2"/>
      <c r="AF1613" s="2"/>
      <c r="AG1613" s="2"/>
      <c r="AH1613" s="2"/>
    </row>
    <row r="1614" spans="1:34" x14ac:dyDescent="0.25">
      <c r="A1614" s="2">
        <v>340033</v>
      </c>
      <c r="B1614" s="2" t="s">
        <v>3226</v>
      </c>
      <c r="C1614" s="2" t="s">
        <v>877</v>
      </c>
      <c r="D1614" s="2" t="s">
        <v>1767</v>
      </c>
      <c r="E1614" s="2"/>
      <c r="F1614" s="2"/>
      <c r="G1614" s="2"/>
      <c r="H1614" s="2"/>
      <c r="I1614" s="2" t="s">
        <v>203</v>
      </c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  <c r="AG1614" s="2"/>
      <c r="AH1614" s="2"/>
    </row>
    <row r="1615" spans="1:34" x14ac:dyDescent="0.25">
      <c r="A1615" s="2">
        <v>340036</v>
      </c>
      <c r="B1615" s="2" t="s">
        <v>3225</v>
      </c>
      <c r="C1615" s="2" t="s">
        <v>457</v>
      </c>
      <c r="D1615" s="2" t="s">
        <v>623</v>
      </c>
      <c r="E1615" s="2"/>
      <c r="F1615" s="2"/>
      <c r="G1615" s="2"/>
      <c r="H1615" s="2"/>
      <c r="I1615" s="2" t="s">
        <v>203</v>
      </c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  <c r="AF1615" s="2"/>
      <c r="AG1615" s="2"/>
      <c r="AH1615" s="2"/>
    </row>
    <row r="1616" spans="1:34" x14ac:dyDescent="0.25">
      <c r="A1616" s="2">
        <v>340037</v>
      </c>
      <c r="B1616" s="2" t="s">
        <v>3224</v>
      </c>
      <c r="C1616" s="2" t="s">
        <v>244</v>
      </c>
      <c r="D1616" s="2" t="s">
        <v>665</v>
      </c>
      <c r="E1616" s="2"/>
      <c r="F1616" s="2"/>
      <c r="G1616" s="2"/>
      <c r="H1616" s="2"/>
      <c r="I1616" s="2" t="s">
        <v>203</v>
      </c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"/>
      <c r="AG1616" s="2"/>
      <c r="AH1616" s="2"/>
    </row>
    <row r="1617" spans="1:34" x14ac:dyDescent="0.25">
      <c r="A1617" s="2">
        <v>340040</v>
      </c>
      <c r="B1617" s="2" t="s">
        <v>3223</v>
      </c>
      <c r="C1617" s="2" t="s">
        <v>246</v>
      </c>
      <c r="D1617" s="2" t="s">
        <v>588</v>
      </c>
      <c r="E1617" s="2"/>
      <c r="F1617" s="2"/>
      <c r="G1617" s="2"/>
      <c r="H1617" s="2"/>
      <c r="I1617" s="2" t="s">
        <v>203</v>
      </c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  <c r="AC1617" s="2"/>
      <c r="AD1617" s="2"/>
      <c r="AE1617" s="2"/>
      <c r="AF1617" s="2"/>
      <c r="AG1617" s="2"/>
      <c r="AH1617" s="2"/>
    </row>
    <row r="1618" spans="1:34" x14ac:dyDescent="0.25">
      <c r="A1618" s="2">
        <v>340041</v>
      </c>
      <c r="B1618" s="2" t="s">
        <v>3222</v>
      </c>
      <c r="C1618" s="2" t="s">
        <v>371</v>
      </c>
      <c r="D1618" s="2" t="s">
        <v>234</v>
      </c>
      <c r="E1618" s="2"/>
      <c r="F1618" s="2"/>
      <c r="G1618" s="2"/>
      <c r="H1618" s="2"/>
      <c r="I1618" s="2" t="s">
        <v>203</v>
      </c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  <c r="AD1618" s="2"/>
      <c r="AE1618" s="2"/>
      <c r="AF1618" s="2"/>
      <c r="AG1618" s="2"/>
      <c r="AH1618" s="2"/>
    </row>
    <row r="1619" spans="1:34" x14ac:dyDescent="0.25">
      <c r="A1619" s="2">
        <v>340048</v>
      </c>
      <c r="B1619" s="2" t="s">
        <v>3221</v>
      </c>
      <c r="C1619" s="2" t="s">
        <v>736</v>
      </c>
      <c r="D1619" s="2" t="s">
        <v>231</v>
      </c>
      <c r="E1619" s="2"/>
      <c r="F1619" s="2"/>
      <c r="G1619" s="2"/>
      <c r="H1619" s="2"/>
      <c r="I1619" s="2" t="s">
        <v>203</v>
      </c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/>
      <c r="AD1619" s="2"/>
      <c r="AE1619" s="2"/>
      <c r="AF1619" s="2"/>
      <c r="AG1619" s="2"/>
      <c r="AH1619" s="2"/>
    </row>
    <row r="1620" spans="1:34" x14ac:dyDescent="0.25">
      <c r="A1620" s="2">
        <v>340052</v>
      </c>
      <c r="B1620" s="2" t="s">
        <v>3218</v>
      </c>
      <c r="C1620" s="2" t="s">
        <v>244</v>
      </c>
      <c r="D1620" s="2" t="s">
        <v>3219</v>
      </c>
      <c r="E1620" s="2"/>
      <c r="F1620" s="2"/>
      <c r="G1620" s="2"/>
      <c r="H1620" s="2"/>
      <c r="I1620" s="2" t="s">
        <v>203</v>
      </c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  <c r="AE1620" s="2"/>
      <c r="AF1620" s="2"/>
      <c r="AG1620" s="2"/>
      <c r="AH1620" s="2"/>
    </row>
    <row r="1621" spans="1:34" x14ac:dyDescent="0.25">
      <c r="A1621" s="2">
        <v>340056</v>
      </c>
      <c r="B1621" s="2" t="s">
        <v>3217</v>
      </c>
      <c r="C1621" s="2" t="s">
        <v>221</v>
      </c>
      <c r="D1621" s="2" t="s">
        <v>245</v>
      </c>
      <c r="E1621" s="2"/>
      <c r="F1621" s="2"/>
      <c r="G1621" s="2"/>
      <c r="H1621" s="2"/>
      <c r="I1621" s="2" t="s">
        <v>203</v>
      </c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  <c r="AE1621" s="2"/>
      <c r="AF1621" s="2"/>
      <c r="AG1621" s="2"/>
      <c r="AH1621" s="2"/>
    </row>
    <row r="1622" spans="1:34" x14ac:dyDescent="0.25">
      <c r="A1622" s="2">
        <v>340062</v>
      </c>
      <c r="B1622" s="2" t="s">
        <v>3216</v>
      </c>
      <c r="C1622" s="2" t="s">
        <v>3096</v>
      </c>
      <c r="D1622" s="2" t="s">
        <v>2584</v>
      </c>
      <c r="E1622" s="2"/>
      <c r="F1622" s="2"/>
      <c r="G1622" s="2"/>
      <c r="H1622" s="2"/>
      <c r="I1622" s="2" t="s">
        <v>203</v>
      </c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  <c r="AA1622" s="2"/>
      <c r="AB1622" s="2"/>
      <c r="AC1622" s="2"/>
      <c r="AD1622" s="2"/>
      <c r="AE1622" s="2"/>
      <c r="AF1622" s="2"/>
      <c r="AG1622" s="2"/>
      <c r="AH1622" s="2"/>
    </row>
    <row r="1623" spans="1:34" x14ac:dyDescent="0.25">
      <c r="A1623" s="2">
        <v>340064</v>
      </c>
      <c r="B1623" s="2" t="s">
        <v>3215</v>
      </c>
      <c r="C1623" s="2" t="s">
        <v>328</v>
      </c>
      <c r="D1623" s="2" t="s">
        <v>231</v>
      </c>
      <c r="E1623" s="2"/>
      <c r="F1623" s="2"/>
      <c r="G1623" s="2"/>
      <c r="H1623" s="2"/>
      <c r="I1623" s="2" t="s">
        <v>203</v>
      </c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A1623" s="2"/>
      <c r="AB1623" s="2"/>
      <c r="AC1623" s="2"/>
      <c r="AD1623" s="2"/>
      <c r="AE1623" s="2"/>
      <c r="AF1623" s="2"/>
      <c r="AG1623" s="2"/>
      <c r="AH1623" s="2"/>
    </row>
    <row r="1624" spans="1:34" x14ac:dyDescent="0.25">
      <c r="A1624" s="2">
        <v>340065</v>
      </c>
      <c r="B1624" s="2" t="s">
        <v>3214</v>
      </c>
      <c r="C1624" s="2" t="s">
        <v>1932</v>
      </c>
      <c r="D1624" s="2" t="s">
        <v>269</v>
      </c>
      <c r="E1624" s="2"/>
      <c r="F1624" s="2"/>
      <c r="G1624" s="2"/>
      <c r="H1624" s="2"/>
      <c r="I1624" s="2" t="s">
        <v>203</v>
      </c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  <c r="AA1624" s="2"/>
      <c r="AB1624" s="2"/>
      <c r="AC1624" s="2"/>
      <c r="AD1624" s="2"/>
      <c r="AE1624" s="2"/>
      <c r="AF1624" s="2"/>
      <c r="AG1624" s="2"/>
      <c r="AH1624" s="2"/>
    </row>
    <row r="1625" spans="1:34" x14ac:dyDescent="0.25">
      <c r="A1625" s="2">
        <v>340067</v>
      </c>
      <c r="B1625" s="2" t="s">
        <v>3212</v>
      </c>
      <c r="C1625" s="2" t="s">
        <v>494</v>
      </c>
      <c r="D1625" s="2" t="s">
        <v>718</v>
      </c>
      <c r="E1625" s="2"/>
      <c r="F1625" s="2"/>
      <c r="G1625" s="2"/>
      <c r="H1625" s="2"/>
      <c r="I1625" s="2" t="s">
        <v>203</v>
      </c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  <c r="AA1625" s="2"/>
      <c r="AB1625" s="2"/>
      <c r="AC1625" s="2"/>
      <c r="AD1625" s="2"/>
      <c r="AE1625" s="2"/>
      <c r="AF1625" s="2"/>
      <c r="AG1625" s="2"/>
      <c r="AH1625" s="2"/>
    </row>
    <row r="1626" spans="1:34" x14ac:dyDescent="0.25">
      <c r="A1626" s="2">
        <v>340068</v>
      </c>
      <c r="B1626" s="2" t="s">
        <v>3211</v>
      </c>
      <c r="C1626" s="2" t="s">
        <v>294</v>
      </c>
      <c r="D1626" s="2" t="s">
        <v>760</v>
      </c>
      <c r="E1626" s="2"/>
      <c r="F1626" s="2"/>
      <c r="G1626" s="2"/>
      <c r="H1626" s="2"/>
      <c r="I1626" s="2" t="s">
        <v>203</v>
      </c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"/>
      <c r="AA1626" s="2"/>
      <c r="AB1626" s="2"/>
      <c r="AC1626" s="2"/>
      <c r="AD1626" s="2"/>
      <c r="AE1626" s="2"/>
      <c r="AF1626" s="2"/>
      <c r="AG1626" s="2"/>
      <c r="AH1626" s="2"/>
    </row>
    <row r="1627" spans="1:34" x14ac:dyDescent="0.25">
      <c r="A1627" s="2">
        <v>340069</v>
      </c>
      <c r="B1627" s="2" t="s">
        <v>3209</v>
      </c>
      <c r="C1627" s="2" t="s">
        <v>3210</v>
      </c>
      <c r="D1627" s="2" t="s">
        <v>482</v>
      </c>
      <c r="E1627" s="2"/>
      <c r="F1627" s="2"/>
      <c r="G1627" s="2"/>
      <c r="H1627" s="2"/>
      <c r="I1627" s="2" t="s">
        <v>203</v>
      </c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  <c r="Z1627" s="2"/>
      <c r="AA1627" s="2"/>
      <c r="AB1627" s="2"/>
      <c r="AC1627" s="2"/>
      <c r="AD1627" s="2"/>
      <c r="AE1627" s="2"/>
      <c r="AF1627" s="2"/>
      <c r="AG1627" s="2"/>
      <c r="AH1627" s="2"/>
    </row>
    <row r="1628" spans="1:34" x14ac:dyDescent="0.25">
      <c r="A1628" s="2">
        <v>340072</v>
      </c>
      <c r="B1628" s="2" t="s">
        <v>3208</v>
      </c>
      <c r="C1628" s="2" t="s">
        <v>246</v>
      </c>
      <c r="D1628" s="2" t="s">
        <v>820</v>
      </c>
      <c r="E1628" s="2"/>
      <c r="F1628" s="2"/>
      <c r="G1628" s="2"/>
      <c r="H1628" s="2"/>
      <c r="I1628" s="2" t="s">
        <v>203</v>
      </c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A1628" s="2"/>
      <c r="AB1628" s="2"/>
      <c r="AC1628" s="2"/>
      <c r="AD1628" s="2"/>
      <c r="AE1628" s="2"/>
      <c r="AF1628" s="2"/>
      <c r="AG1628" s="2"/>
      <c r="AH1628" s="2"/>
    </row>
    <row r="1629" spans="1:34" x14ac:dyDescent="0.25">
      <c r="A1629" s="2">
        <v>340074</v>
      </c>
      <c r="B1629" s="2" t="s">
        <v>3207</v>
      </c>
      <c r="C1629" s="2" t="s">
        <v>363</v>
      </c>
      <c r="D1629" s="2" t="s">
        <v>588</v>
      </c>
      <c r="E1629" s="2"/>
      <c r="F1629" s="2"/>
      <c r="G1629" s="2"/>
      <c r="H1629" s="2"/>
      <c r="I1629" s="2" t="s">
        <v>203</v>
      </c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  <c r="AA1629" s="2"/>
      <c r="AB1629" s="2"/>
      <c r="AC1629" s="2"/>
      <c r="AD1629" s="2"/>
      <c r="AE1629" s="2"/>
      <c r="AF1629" s="2"/>
      <c r="AG1629" s="2"/>
      <c r="AH1629" s="2"/>
    </row>
    <row r="1630" spans="1:34" x14ac:dyDescent="0.25">
      <c r="A1630" s="2">
        <v>340075</v>
      </c>
      <c r="B1630" s="2" t="s">
        <v>3206</v>
      </c>
      <c r="C1630" s="2" t="s">
        <v>549</v>
      </c>
      <c r="D1630" s="2" t="s">
        <v>291</v>
      </c>
      <c r="E1630" s="2"/>
      <c r="F1630" s="2"/>
      <c r="G1630" s="2"/>
      <c r="H1630" s="2"/>
      <c r="I1630" s="2" t="s">
        <v>203</v>
      </c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  <c r="Z1630" s="2"/>
      <c r="AA1630" s="2"/>
      <c r="AB1630" s="2"/>
      <c r="AC1630" s="2"/>
      <c r="AD1630" s="2"/>
      <c r="AE1630" s="2"/>
      <c r="AF1630" s="2"/>
      <c r="AG1630" s="2"/>
      <c r="AH1630" s="2"/>
    </row>
    <row r="1631" spans="1:34" x14ac:dyDescent="0.25">
      <c r="A1631" s="2">
        <v>340079</v>
      </c>
      <c r="B1631" s="2" t="s">
        <v>3205</v>
      </c>
      <c r="C1631" s="2" t="s">
        <v>507</v>
      </c>
      <c r="D1631" s="2" t="s">
        <v>708</v>
      </c>
      <c r="E1631" s="2"/>
      <c r="F1631" s="2"/>
      <c r="G1631" s="2"/>
      <c r="H1631" s="2"/>
      <c r="I1631" s="2" t="s">
        <v>203</v>
      </c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  <c r="Z1631" s="2"/>
      <c r="AA1631" s="2"/>
      <c r="AB1631" s="2"/>
      <c r="AC1631" s="2"/>
      <c r="AD1631" s="2"/>
      <c r="AE1631" s="2"/>
      <c r="AF1631" s="2"/>
      <c r="AG1631" s="2"/>
      <c r="AH1631" s="2"/>
    </row>
    <row r="1632" spans="1:34" x14ac:dyDescent="0.25">
      <c r="A1632" s="2">
        <v>340080</v>
      </c>
      <c r="B1632" s="2" t="s">
        <v>3204</v>
      </c>
      <c r="C1632" s="2" t="s">
        <v>2009</v>
      </c>
      <c r="D1632" s="2" t="s">
        <v>550</v>
      </c>
      <c r="E1632" s="2"/>
      <c r="F1632" s="2"/>
      <c r="G1632" s="2"/>
      <c r="H1632" s="2"/>
      <c r="I1632" s="2" t="s">
        <v>203</v>
      </c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2"/>
      <c r="AB1632" s="2"/>
      <c r="AC1632" s="2"/>
      <c r="AD1632" s="2"/>
      <c r="AE1632" s="2"/>
      <c r="AF1632" s="2"/>
      <c r="AG1632" s="2"/>
      <c r="AH1632" s="2"/>
    </row>
    <row r="1633" spans="1:34" x14ac:dyDescent="0.25">
      <c r="A1633" s="2">
        <v>340095</v>
      </c>
      <c r="B1633" s="2" t="s">
        <v>3200</v>
      </c>
      <c r="C1633" s="2" t="s">
        <v>228</v>
      </c>
      <c r="D1633" s="2" t="s">
        <v>2039</v>
      </c>
      <c r="E1633" s="2"/>
      <c r="F1633" s="2"/>
      <c r="G1633" s="2"/>
      <c r="H1633" s="2"/>
      <c r="I1633" s="2" t="s">
        <v>203</v>
      </c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  <c r="AB1633" s="2"/>
      <c r="AC1633" s="2"/>
      <c r="AD1633" s="2"/>
      <c r="AE1633" s="2"/>
      <c r="AF1633" s="2"/>
      <c r="AG1633" s="2"/>
      <c r="AH1633" s="2"/>
    </row>
    <row r="1634" spans="1:34" x14ac:dyDescent="0.25">
      <c r="A1634" s="2">
        <v>340096</v>
      </c>
      <c r="B1634" s="2" t="s">
        <v>3198</v>
      </c>
      <c r="C1634" s="2" t="s">
        <v>312</v>
      </c>
      <c r="D1634" s="2" t="s">
        <v>3199</v>
      </c>
      <c r="E1634" s="2"/>
      <c r="F1634" s="2"/>
      <c r="G1634" s="2"/>
      <c r="H1634" s="2"/>
      <c r="I1634" s="2" t="s">
        <v>203</v>
      </c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  <c r="AA1634" s="2"/>
      <c r="AB1634" s="2"/>
      <c r="AC1634" s="2"/>
      <c r="AD1634" s="2"/>
      <c r="AE1634" s="2"/>
      <c r="AF1634" s="2"/>
      <c r="AG1634" s="2"/>
      <c r="AH1634" s="2"/>
    </row>
    <row r="1635" spans="1:34" x14ac:dyDescent="0.25">
      <c r="A1635" s="2">
        <v>340097</v>
      </c>
      <c r="B1635" s="2" t="s">
        <v>3197</v>
      </c>
      <c r="C1635" s="2" t="s">
        <v>379</v>
      </c>
      <c r="D1635" s="2" t="s">
        <v>302</v>
      </c>
      <c r="E1635" s="2"/>
      <c r="F1635" s="2"/>
      <c r="G1635" s="2"/>
      <c r="H1635" s="2"/>
      <c r="I1635" s="2" t="s">
        <v>203</v>
      </c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/>
      <c r="AB1635" s="2"/>
      <c r="AC1635" s="2"/>
      <c r="AD1635" s="2"/>
      <c r="AE1635" s="2"/>
      <c r="AF1635" s="2"/>
      <c r="AG1635" s="2"/>
      <c r="AH1635" s="2"/>
    </row>
    <row r="1636" spans="1:34" x14ac:dyDescent="0.25">
      <c r="A1636" s="2">
        <v>340100</v>
      </c>
      <c r="B1636" s="2" t="s">
        <v>3196</v>
      </c>
      <c r="C1636" s="2" t="s">
        <v>608</v>
      </c>
      <c r="D1636" s="2" t="s">
        <v>288</v>
      </c>
      <c r="E1636" s="2"/>
      <c r="F1636" s="2"/>
      <c r="G1636" s="2"/>
      <c r="H1636" s="2"/>
      <c r="I1636" s="2" t="s">
        <v>203</v>
      </c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/>
      <c r="AB1636" s="2"/>
      <c r="AC1636" s="2"/>
      <c r="AD1636" s="2"/>
      <c r="AE1636" s="2"/>
      <c r="AF1636" s="2"/>
      <c r="AG1636" s="2"/>
      <c r="AH1636" s="2"/>
    </row>
    <row r="1637" spans="1:34" x14ac:dyDescent="0.25">
      <c r="A1637" s="2">
        <v>340104</v>
      </c>
      <c r="B1637" s="2" t="s">
        <v>3195</v>
      </c>
      <c r="C1637" s="2" t="s">
        <v>244</v>
      </c>
      <c r="D1637" s="2" t="s">
        <v>501</v>
      </c>
      <c r="E1637" s="2"/>
      <c r="F1637" s="2"/>
      <c r="G1637" s="2"/>
      <c r="H1637" s="2"/>
      <c r="I1637" s="2" t="s">
        <v>203</v>
      </c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  <c r="Z1637" s="2"/>
      <c r="AA1637" s="2"/>
      <c r="AB1637" s="2"/>
      <c r="AC1637" s="2"/>
      <c r="AD1637" s="2"/>
      <c r="AE1637" s="2"/>
      <c r="AF1637" s="2"/>
      <c r="AG1637" s="2"/>
      <c r="AH1637" s="2"/>
    </row>
  </sheetData>
  <sheetProtection algorithmName="SHA-512" hashValue="56CMI0TF5B7ueEjKYmXAZMYrXdLYFJHFnE8TpA7UCXF5CAxqDPQgCkDI+9DqQFmohZgxXzeuMoy2fIme+fLqKw==" saltValue="kk3jNEUy7nOz9iGwc3+jjw==" spinCount="100000" sheet="1" selectLockedCells="1" selectUnlockedCells="1"/>
  <autoFilter ref="A2:AH1637" xr:uid="{00000000-0001-0000-0600-000000000000}">
    <sortState xmlns:xlrd2="http://schemas.microsoft.com/office/spreadsheetml/2017/richdata2" ref="A3:AH1637">
      <sortCondition ref="AH2:AH1637"/>
    </sortState>
  </autoFilter>
  <phoneticPr fontId="41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مستند" ma:contentTypeID="0x010100C6B4434636EFF4419A5B7C719D1B4B2D" ma:contentTypeVersion="5" ma:contentTypeDescription="إنشاء مستند جديد." ma:contentTypeScope="" ma:versionID="b2b61151508518f1f506024fa6b12e52">
  <xsd:schema xmlns:xsd="http://www.w3.org/2001/XMLSchema" xmlns:xs="http://www.w3.org/2001/XMLSchema" xmlns:p="http://schemas.microsoft.com/office/2006/metadata/properties" xmlns:ns2="e73bc8ed-f0d8-4823-aee5-bc4818d47bf9" targetNamespace="http://schemas.microsoft.com/office/2006/metadata/properties" ma:root="true" ma:fieldsID="641c6ad4107f4c934643b9ab1929e947" ns2:_="">
    <xsd:import namespace="e73bc8ed-f0d8-4823-aee5-bc4818d47b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3bc8ed-f0d8-4823-aee5-bc4818d47b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2D1325-993B-443B-BA78-93B47C4390A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48C0C33-E4D7-4BDB-8CCC-BAE1392C36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3bc8ed-f0d8-4823-aee5-bc4818d47b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55CC843-E6B9-4B54-BF13-71F01A4C318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7</vt:i4>
      </vt:variant>
      <vt:variant>
        <vt:lpstr>النطاقات المسماة</vt:lpstr>
      </vt:variant>
      <vt:variant>
        <vt:i4>1</vt:i4>
      </vt:variant>
    </vt:vector>
  </HeadingPairs>
  <TitlesOfParts>
    <vt:vector size="8" baseType="lpstr">
      <vt:lpstr>تعليمات</vt:lpstr>
      <vt:lpstr>إدخال البيانات</vt:lpstr>
      <vt:lpstr>إختيار المقررات</vt:lpstr>
      <vt:lpstr>الإستمارة</vt:lpstr>
      <vt:lpstr>LAW-24-25-f1</vt:lpstr>
      <vt:lpstr>ورقة4</vt:lpstr>
      <vt:lpstr>ورقة2</vt:lpstr>
      <vt:lpstr>الإستمارة!Print_Area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ahmad hamdash</dc:creator>
  <cp:keywords/>
  <dc:description/>
  <cp:lastModifiedBy>Ahmad Hamdash</cp:lastModifiedBy>
  <cp:revision/>
  <cp:lastPrinted>2024-01-12T22:37:24Z</cp:lastPrinted>
  <dcterms:created xsi:type="dcterms:W3CDTF">2015-06-05T18:17:20Z</dcterms:created>
  <dcterms:modified xsi:type="dcterms:W3CDTF">2025-02-24T09:41:53Z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0x010100C6B4434636EFF4419A5B7C719D1B4B2D</vt:lpwstr>
  </property>
</Properties>
</file>